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Downloads/"/>
    </mc:Choice>
  </mc:AlternateContent>
  <xr:revisionPtr revIDLastSave="0" documentId="13_ncr:1_{3F28E815-B9F9-C548-AEFE-CD4269FA2D01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financiadores!$B$1:$L$151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4" i="1" l="1"/>
  <c r="I122" i="1"/>
  <c r="I121" i="1"/>
  <c r="I114" i="1"/>
  <c r="J115" i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J138" i="1"/>
  <c r="J137" i="1"/>
  <c r="I133" i="1"/>
  <c r="J59" i="1"/>
  <c r="J58" i="1"/>
  <c r="J57" i="1"/>
  <c r="I56" i="1" s="1"/>
  <c r="I151" i="1"/>
  <c r="J151" i="1" s="1"/>
  <c r="J120" i="1"/>
  <c r="I120" i="1" s="1"/>
  <c r="I115" i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6" i="1" s="1"/>
  <c r="I145" i="1"/>
  <c r="J145" i="1" s="1"/>
  <c r="I144" i="1"/>
  <c r="J144" i="1" s="1"/>
  <c r="J99" i="1"/>
  <c r="I99" i="1" s="1"/>
  <c r="I139" i="1"/>
  <c r="J139" i="1" s="1"/>
  <c r="J114" i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J122" i="1"/>
  <c r="J109" i="1"/>
  <c r="J108" i="1"/>
  <c r="J87" i="1"/>
  <c r="J98" i="1"/>
  <c r="I98" i="1" s="1"/>
  <c r="I136" i="1" l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<sst xmlns="http://schemas.openxmlformats.org/spreadsheetml/2006/main" count="888" uniqueCount="329">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</sst>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1"/>
  <sheetViews>
    <sheetView tabSelected="1" zoomScale="75" zoomScaleNormal="100" workbookViewId="0">
      <pane xSplit="3" ySplit="1" topLeftCell="D135" activePane="bottomRight" state="frozen"/>
      <selection pane="topRight" activeCell="C1" sqref="C1"/>
      <selection pane="bottomLeft" activeCell="A2" sqref="A2"/>
      <selection pane="bottomRight" activeCell="A151" sqref="A151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6384" width="8.83203125" style="5"/>
  </cols>
  <sheetData>
    <row r="1" spans="1:12" ht="17" x14ac:dyDescent="0.2">
      <c r="A1" s="25" t="s">
        <v>328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</row>
    <row r="2" spans="1:12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33">
        <f>J2</f>
        <v>8500</v>
      </c>
      <c r="J2" s="8">
        <v>8500</v>
      </c>
      <c r="K2" s="9" t="s">
        <v>251</v>
      </c>
      <c r="L2" s="10"/>
    </row>
    <row r="3" spans="1:12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33">
        <f>J3</f>
        <v>8440</v>
      </c>
      <c r="J3" s="8">
        <v>8440</v>
      </c>
      <c r="K3" s="9" t="s">
        <v>252</v>
      </c>
      <c r="L3" s="5" t="s">
        <v>28</v>
      </c>
    </row>
    <row r="4" spans="1:12" ht="34" x14ac:dyDescent="0.2">
      <c r="A4" s="9">
        <v>3</v>
      </c>
      <c r="B4" s="6">
        <v>2008</v>
      </c>
      <c r="C4" s="7" t="s">
        <v>7</v>
      </c>
      <c r="D4" s="7" t="s">
        <v>278</v>
      </c>
      <c r="E4" s="7" t="s">
        <v>29</v>
      </c>
      <c r="F4" s="7" t="s">
        <v>30</v>
      </c>
      <c r="G4" s="7" t="s">
        <v>31</v>
      </c>
      <c r="H4" s="7" t="s">
        <v>0</v>
      </c>
      <c r="I4" s="33">
        <f t="shared" ref="I4:I16" si="0">J4</f>
        <v>169159.38</v>
      </c>
      <c r="J4" s="8">
        <v>169159.38</v>
      </c>
      <c r="K4" s="9" t="s">
        <v>252</v>
      </c>
      <c r="L4" s="5" t="s">
        <v>32</v>
      </c>
    </row>
    <row r="5" spans="1:12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33">
        <f t="shared" si="0"/>
        <v>7000</v>
      </c>
      <c r="J5" s="8">
        <v>7000</v>
      </c>
      <c r="K5" s="9" t="s">
        <v>253</v>
      </c>
      <c r="L5" s="5" t="s">
        <v>215</v>
      </c>
    </row>
    <row r="6" spans="1:12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245</v>
      </c>
      <c r="G6" s="7" t="s">
        <v>240</v>
      </c>
      <c r="H6" s="7" t="s">
        <v>107</v>
      </c>
      <c r="I6" s="33">
        <f t="shared" si="0"/>
        <v>4800</v>
      </c>
      <c r="J6" s="8">
        <v>4800</v>
      </c>
      <c r="K6" s="9" t="s">
        <v>232</v>
      </c>
      <c r="L6" s="17"/>
    </row>
    <row r="7" spans="1:12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33">
        <f t="shared" si="0"/>
        <v>5063</v>
      </c>
      <c r="J7" s="8">
        <v>5063</v>
      </c>
      <c r="K7" s="9" t="s">
        <v>254</v>
      </c>
      <c r="L7" s="5" t="s">
        <v>36</v>
      </c>
    </row>
    <row r="8" spans="1:12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33">
        <f t="shared" si="0"/>
        <v>16500</v>
      </c>
      <c r="J8" s="8">
        <v>16500</v>
      </c>
      <c r="K8" s="9" t="s">
        <v>251</v>
      </c>
      <c r="L8" s="5" t="s">
        <v>36</v>
      </c>
    </row>
    <row r="9" spans="1:12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245</v>
      </c>
      <c r="G9" s="7" t="s">
        <v>240</v>
      </c>
      <c r="H9" s="7" t="s">
        <v>107</v>
      </c>
      <c r="I9" s="33">
        <f t="shared" si="0"/>
        <v>54000</v>
      </c>
      <c r="J9" s="8">
        <v>54000</v>
      </c>
      <c r="K9" s="9" t="s">
        <v>232</v>
      </c>
      <c r="L9" s="17"/>
    </row>
    <row r="10" spans="1:12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33">
        <f t="shared" si="0"/>
        <v>18000</v>
      </c>
      <c r="J10" s="8">
        <v>18000</v>
      </c>
      <c r="K10" s="9" t="s">
        <v>252</v>
      </c>
      <c r="L10" s="5" t="s">
        <v>41</v>
      </c>
    </row>
    <row r="11" spans="1:12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245</v>
      </c>
      <c r="G11" s="7" t="s">
        <v>240</v>
      </c>
      <c r="H11" s="7" t="s">
        <v>107</v>
      </c>
      <c r="I11" s="33">
        <f t="shared" si="0"/>
        <v>32400</v>
      </c>
      <c r="J11" s="8">
        <v>32400</v>
      </c>
      <c r="K11" s="9" t="s">
        <v>232</v>
      </c>
      <c r="L11" s="17"/>
    </row>
    <row r="12" spans="1:12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33">
        <f t="shared" si="0"/>
        <v>9975</v>
      </c>
      <c r="J12" s="8">
        <v>9975</v>
      </c>
      <c r="K12" s="9" t="s">
        <v>255</v>
      </c>
      <c r="L12" s="10"/>
    </row>
    <row r="13" spans="1:12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33">
        <f t="shared" si="0"/>
        <v>9999</v>
      </c>
      <c r="J13" s="8">
        <v>9999</v>
      </c>
      <c r="K13" s="9" t="s">
        <v>256</v>
      </c>
      <c r="L13" s="10"/>
    </row>
    <row r="14" spans="1:12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33">
        <f t="shared" si="0"/>
        <v>10000</v>
      </c>
      <c r="J14" s="8">
        <v>10000</v>
      </c>
      <c r="K14" s="9" t="s">
        <v>257</v>
      </c>
      <c r="L14" s="10"/>
    </row>
    <row r="15" spans="1:12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33">
        <f t="shared" si="0"/>
        <v>10000</v>
      </c>
      <c r="J15" s="8">
        <v>10000</v>
      </c>
      <c r="K15" s="9" t="s">
        <v>251</v>
      </c>
      <c r="L15" s="10"/>
    </row>
    <row r="16" spans="1:12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33">
        <f t="shared" si="0"/>
        <v>20000</v>
      </c>
      <c r="J16" s="8">
        <v>20000</v>
      </c>
      <c r="K16" s="9" t="s">
        <v>256</v>
      </c>
      <c r="L16" s="5" t="s">
        <v>56</v>
      </c>
    </row>
    <row r="17" spans="1:12" ht="34" x14ac:dyDescent="0.2">
      <c r="A17" s="9">
        <v>15</v>
      </c>
      <c r="B17" s="6">
        <v>2012</v>
      </c>
      <c r="C17" s="7" t="s">
        <v>7</v>
      </c>
      <c r="D17" s="7" t="s">
        <v>279</v>
      </c>
      <c r="E17" s="7" t="s">
        <v>57</v>
      </c>
      <c r="F17" s="7" t="s">
        <v>58</v>
      </c>
      <c r="G17" s="7" t="s">
        <v>10</v>
      </c>
      <c r="H17" s="7" t="s">
        <v>0</v>
      </c>
      <c r="I17" s="33">
        <f>SUM(J18:J20)</f>
        <v>75600</v>
      </c>
      <c r="K17" s="9" t="s">
        <v>252</v>
      </c>
      <c r="L17" s="5" t="s">
        <v>59</v>
      </c>
    </row>
    <row r="18" spans="1:12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</row>
    <row r="19" spans="1:12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</row>
    <row r="20" spans="1:12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</row>
    <row r="21" spans="1:12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246</v>
      </c>
      <c r="G21" s="7" t="s">
        <v>200</v>
      </c>
      <c r="H21" s="7" t="s">
        <v>107</v>
      </c>
      <c r="I21" s="33">
        <f t="shared" ref="I21:I48" si="1">J21</f>
        <v>8200</v>
      </c>
      <c r="J21" s="8">
        <v>8200</v>
      </c>
      <c r="K21" s="9" t="s">
        <v>258</v>
      </c>
      <c r="L21" s="17"/>
    </row>
    <row r="22" spans="1:12" ht="34" x14ac:dyDescent="0.2">
      <c r="A22" s="9">
        <v>17</v>
      </c>
      <c r="B22" s="6">
        <v>2013</v>
      </c>
      <c r="C22" s="7" t="s">
        <v>5</v>
      </c>
      <c r="D22" s="11" t="s">
        <v>280</v>
      </c>
      <c r="E22" s="7" t="s">
        <v>42</v>
      </c>
      <c r="F22" s="7" t="s">
        <v>288</v>
      </c>
      <c r="G22" s="11" t="s">
        <v>6</v>
      </c>
      <c r="H22" s="7" t="s">
        <v>44</v>
      </c>
      <c r="I22" s="33">
        <f t="shared" si="1"/>
        <v>14000</v>
      </c>
      <c r="J22" s="8">
        <v>14000</v>
      </c>
      <c r="K22" s="9" t="s">
        <v>252</v>
      </c>
      <c r="L22" s="5" t="s">
        <v>217</v>
      </c>
    </row>
    <row r="23" spans="1:12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245</v>
      </c>
      <c r="G23" s="7" t="s">
        <v>240</v>
      </c>
      <c r="H23" s="7" t="s">
        <v>107</v>
      </c>
      <c r="I23" s="33">
        <f t="shared" si="1"/>
        <v>55800</v>
      </c>
      <c r="J23" s="8">
        <v>55800</v>
      </c>
      <c r="K23" s="9" t="s">
        <v>232</v>
      </c>
      <c r="L23" s="17"/>
    </row>
    <row r="24" spans="1:12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33">
        <f t="shared" si="1"/>
        <v>6000</v>
      </c>
      <c r="J24" s="8">
        <v>6000</v>
      </c>
      <c r="K24" s="9" t="s">
        <v>252</v>
      </c>
      <c r="L24" s="5" t="s">
        <v>63</v>
      </c>
    </row>
    <row r="25" spans="1:12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33">
        <f t="shared" si="1"/>
        <v>11088</v>
      </c>
      <c r="J25" s="8">
        <v>11088</v>
      </c>
      <c r="K25" s="9" t="s">
        <v>259</v>
      </c>
      <c r="L25" s="5" t="s">
        <v>67</v>
      </c>
    </row>
    <row r="26" spans="1:12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33">
        <f t="shared" si="1"/>
        <v>19159.47</v>
      </c>
      <c r="J26" s="8">
        <v>19159.47</v>
      </c>
      <c r="K26" s="9" t="s">
        <v>255</v>
      </c>
      <c r="L26" s="5" t="s">
        <v>67</v>
      </c>
    </row>
    <row r="27" spans="1:12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33">
        <f t="shared" si="1"/>
        <v>20000</v>
      </c>
      <c r="J27" s="8">
        <v>20000</v>
      </c>
      <c r="K27" s="9" t="s">
        <v>260</v>
      </c>
      <c r="L27" s="5" t="s">
        <v>67</v>
      </c>
    </row>
    <row r="28" spans="1:12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33">
        <f t="shared" si="1"/>
        <v>21121.64</v>
      </c>
      <c r="J28" s="8">
        <v>21121.64</v>
      </c>
      <c r="K28" s="9" t="s">
        <v>261</v>
      </c>
      <c r="L28" s="5" t="s">
        <v>67</v>
      </c>
    </row>
    <row r="29" spans="1:12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33">
        <f t="shared" si="1"/>
        <v>25500</v>
      </c>
      <c r="J29" s="8">
        <v>25500</v>
      </c>
      <c r="K29" s="9" t="s">
        <v>264</v>
      </c>
      <c r="L29" s="5" t="s">
        <v>67</v>
      </c>
    </row>
    <row r="30" spans="1:12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33">
        <f t="shared" si="1"/>
        <v>130000</v>
      </c>
      <c r="J30" s="8">
        <v>130000</v>
      </c>
      <c r="K30" s="9" t="s">
        <v>252</v>
      </c>
      <c r="L30" s="5" t="s">
        <v>80</v>
      </c>
    </row>
    <row r="31" spans="1:12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246</v>
      </c>
      <c r="G31" s="7" t="s">
        <v>200</v>
      </c>
      <c r="H31" s="7" t="s">
        <v>107</v>
      </c>
      <c r="I31" s="33">
        <f t="shared" si="1"/>
        <v>49200</v>
      </c>
      <c r="J31" s="8">
        <f>4100*12</f>
        <v>49200</v>
      </c>
      <c r="K31" s="9" t="s">
        <v>258</v>
      </c>
      <c r="L31" s="17"/>
    </row>
    <row r="32" spans="1:12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245</v>
      </c>
      <c r="G32" s="7" t="s">
        <v>240</v>
      </c>
      <c r="H32" s="7" t="s">
        <v>107</v>
      </c>
      <c r="I32" s="33">
        <f t="shared" si="1"/>
        <v>110000</v>
      </c>
      <c r="J32" s="8">
        <v>110000</v>
      </c>
      <c r="K32" s="9" t="s">
        <v>232</v>
      </c>
      <c r="L32" s="17"/>
    </row>
    <row r="33" spans="1:12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33">
        <f t="shared" si="1"/>
        <v>5040</v>
      </c>
      <c r="J33" s="8">
        <f>420*12</f>
        <v>5040</v>
      </c>
      <c r="K33" s="9" t="s">
        <v>252</v>
      </c>
      <c r="L33" s="10"/>
    </row>
    <row r="34" spans="1:12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33">
        <f t="shared" si="1"/>
        <v>9000</v>
      </c>
      <c r="J34" s="13">
        <v>9000</v>
      </c>
      <c r="K34" s="9" t="s">
        <v>255</v>
      </c>
      <c r="L34" s="10"/>
    </row>
    <row r="35" spans="1:12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33">
        <f t="shared" si="1"/>
        <v>10200</v>
      </c>
      <c r="J35" s="13">
        <v>10200</v>
      </c>
      <c r="K35" s="9" t="s">
        <v>259</v>
      </c>
      <c r="L35" s="5" t="s">
        <v>92</v>
      </c>
    </row>
    <row r="36" spans="1:12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33">
        <f t="shared" si="1"/>
        <v>12100</v>
      </c>
      <c r="J36" s="8">
        <v>12100</v>
      </c>
      <c r="K36" s="9" t="s">
        <v>255</v>
      </c>
      <c r="L36" s="5" t="s">
        <v>92</v>
      </c>
    </row>
    <row r="37" spans="1:12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33">
        <f t="shared" si="1"/>
        <v>14223</v>
      </c>
      <c r="J37" s="13">
        <v>14223</v>
      </c>
      <c r="K37" s="9" t="s">
        <v>262</v>
      </c>
      <c r="L37" s="5" t="s">
        <v>88</v>
      </c>
    </row>
    <row r="38" spans="1:12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33">
        <f t="shared" si="1"/>
        <v>14262.94</v>
      </c>
      <c r="J38" s="14">
        <v>14262.94</v>
      </c>
      <c r="K38" s="9" t="s">
        <v>263</v>
      </c>
      <c r="L38" s="5" t="s">
        <v>92</v>
      </c>
    </row>
    <row r="39" spans="1:12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33">
        <f t="shared" si="1"/>
        <v>15000</v>
      </c>
      <c r="J39" s="13">
        <v>15000</v>
      </c>
      <c r="K39" s="9" t="s">
        <v>260</v>
      </c>
      <c r="L39" s="5" t="s">
        <v>92</v>
      </c>
    </row>
    <row r="40" spans="1:12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33">
        <f t="shared" si="1"/>
        <v>18799</v>
      </c>
      <c r="J40" s="13">
        <v>18799</v>
      </c>
      <c r="K40" s="9" t="s">
        <v>264</v>
      </c>
      <c r="L40" s="5" t="s">
        <v>92</v>
      </c>
    </row>
    <row r="41" spans="1:12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33">
        <f t="shared" si="1"/>
        <v>134540.6</v>
      </c>
      <c r="J41" s="8">
        <v>134540.6</v>
      </c>
      <c r="K41" s="9" t="s">
        <v>255</v>
      </c>
      <c r="L41" s="5" t="s">
        <v>104</v>
      </c>
    </row>
    <row r="42" spans="1:12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246</v>
      </c>
      <c r="G42" s="7" t="s">
        <v>200</v>
      </c>
      <c r="H42" s="7" t="s">
        <v>107</v>
      </c>
      <c r="I42" s="33">
        <f t="shared" si="1"/>
        <v>49200</v>
      </c>
      <c r="J42" s="8">
        <f>4100*12</f>
        <v>49200</v>
      </c>
      <c r="K42" s="9" t="s">
        <v>265</v>
      </c>
      <c r="L42" s="17"/>
    </row>
    <row r="43" spans="1:12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245</v>
      </c>
      <c r="G43" s="7" t="s">
        <v>240</v>
      </c>
      <c r="H43" s="7" t="s">
        <v>107</v>
      </c>
      <c r="I43" s="33">
        <f t="shared" si="1"/>
        <v>161700</v>
      </c>
      <c r="J43" s="8">
        <f>29600+132100</f>
        <v>161700</v>
      </c>
      <c r="K43" s="9" t="s">
        <v>232</v>
      </c>
      <c r="L43" s="17"/>
    </row>
    <row r="44" spans="1:12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33">
        <f t="shared" si="1"/>
        <v>113823.18</v>
      </c>
      <c r="J44" s="8">
        <v>113823.18</v>
      </c>
      <c r="K44" s="5" t="s">
        <v>266</v>
      </c>
      <c r="L44" s="18"/>
    </row>
    <row r="45" spans="1:12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33">
        <f t="shared" si="1"/>
        <v>8000</v>
      </c>
      <c r="J45" s="8">
        <v>8000</v>
      </c>
      <c r="K45" s="9" t="s">
        <v>255</v>
      </c>
      <c r="L45" s="15"/>
    </row>
    <row r="46" spans="1:12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33">
        <f t="shared" si="1"/>
        <v>10750</v>
      </c>
      <c r="J46" s="8">
        <v>10750</v>
      </c>
      <c r="K46" s="9" t="s">
        <v>259</v>
      </c>
      <c r="L46" s="5" t="s">
        <v>111</v>
      </c>
    </row>
    <row r="47" spans="1:12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33">
        <f t="shared" si="1"/>
        <v>14105.35</v>
      </c>
      <c r="J47" s="8">
        <v>14105.35</v>
      </c>
      <c r="K47" s="9" t="s">
        <v>255</v>
      </c>
      <c r="L47" s="5" t="s">
        <v>117</v>
      </c>
    </row>
    <row r="48" spans="1:12" ht="34" x14ac:dyDescent="0.2">
      <c r="A48" s="9">
        <v>43</v>
      </c>
      <c r="B48" s="6">
        <v>2015</v>
      </c>
      <c r="C48" s="7" t="s">
        <v>7</v>
      </c>
      <c r="D48" s="7" t="s">
        <v>278</v>
      </c>
      <c r="E48" s="7" t="s">
        <v>118</v>
      </c>
      <c r="F48" s="7" t="s">
        <v>119</v>
      </c>
      <c r="G48" s="7" t="s">
        <v>120</v>
      </c>
      <c r="H48" s="7" t="s">
        <v>0</v>
      </c>
      <c r="I48" s="33">
        <f t="shared" si="1"/>
        <v>36000</v>
      </c>
      <c r="J48" s="8">
        <f>3000*12</f>
        <v>36000</v>
      </c>
      <c r="K48" s="5" t="s">
        <v>267</v>
      </c>
      <c r="L48" s="5" t="s">
        <v>121</v>
      </c>
    </row>
    <row r="49" spans="1:12" ht="34" x14ac:dyDescent="0.2">
      <c r="A49" s="9">
        <v>44</v>
      </c>
      <c r="B49" s="6">
        <v>2015</v>
      </c>
      <c r="C49" s="7" t="s">
        <v>7</v>
      </c>
      <c r="D49" s="7" t="s">
        <v>279</v>
      </c>
      <c r="E49" s="7" t="s">
        <v>122</v>
      </c>
      <c r="F49" s="7" t="s">
        <v>123</v>
      </c>
      <c r="G49" s="7" t="s">
        <v>10</v>
      </c>
      <c r="H49" s="7" t="s">
        <v>0</v>
      </c>
      <c r="I49" s="33">
        <f>SUM(J50:J52)</f>
        <v>75600</v>
      </c>
      <c r="K49" s="9" t="s">
        <v>252</v>
      </c>
      <c r="L49" s="5" t="s">
        <v>59</v>
      </c>
    </row>
    <row r="50" spans="1:12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</row>
    <row r="51" spans="1:12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</row>
    <row r="52" spans="1:12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</row>
    <row r="53" spans="1:12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246</v>
      </c>
      <c r="G53" s="7" t="s">
        <v>200</v>
      </c>
      <c r="H53" s="7" t="s">
        <v>107</v>
      </c>
      <c r="I53" s="33">
        <f t="shared" ref="I53:I55" si="2">J53</f>
        <v>49200</v>
      </c>
      <c r="J53" s="8">
        <v>49200</v>
      </c>
      <c r="K53" s="9" t="s">
        <v>265</v>
      </c>
      <c r="L53" s="17"/>
    </row>
    <row r="54" spans="1:12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245</v>
      </c>
      <c r="G54" s="7" t="s">
        <v>240</v>
      </c>
      <c r="H54" s="7" t="s">
        <v>107</v>
      </c>
      <c r="I54" s="33">
        <f t="shared" si="2"/>
        <v>320100</v>
      </c>
      <c r="J54" s="8">
        <f>182400+137700</f>
        <v>320100</v>
      </c>
      <c r="K54" s="9" t="s">
        <v>232</v>
      </c>
      <c r="L54" s="17"/>
    </row>
    <row r="55" spans="1:12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33">
        <f t="shared" si="2"/>
        <v>21000</v>
      </c>
      <c r="J55" s="8">
        <v>21000</v>
      </c>
      <c r="K55" s="9" t="s">
        <v>264</v>
      </c>
      <c r="L55" s="5" t="s">
        <v>221</v>
      </c>
    </row>
    <row r="56" spans="1:12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33">
        <f>SUM(J57:J59)</f>
        <v>39600</v>
      </c>
      <c r="K56" s="9" t="s">
        <v>259</v>
      </c>
      <c r="L56" s="5" t="s">
        <v>134</v>
      </c>
    </row>
    <row r="57" spans="1:12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2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2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2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33">
        <f>J60</f>
        <v>5040</v>
      </c>
      <c r="J60" s="8">
        <f>420*12</f>
        <v>5040</v>
      </c>
      <c r="K60" s="9" t="s">
        <v>259</v>
      </c>
      <c r="L60" s="5" t="s">
        <v>137</v>
      </c>
    </row>
    <row r="61" spans="1:12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33">
        <f>J61</f>
        <v>8290.61</v>
      </c>
      <c r="J61" s="8">
        <v>8290.61</v>
      </c>
      <c r="K61" s="9" t="s">
        <v>255</v>
      </c>
      <c r="L61" s="10"/>
    </row>
    <row r="62" spans="1:12" ht="51" x14ac:dyDescent="0.2">
      <c r="A62" s="9">
        <v>51</v>
      </c>
      <c r="B62" s="6">
        <v>2016</v>
      </c>
      <c r="C62" s="7" t="s">
        <v>7</v>
      </c>
      <c r="D62" s="7" t="s">
        <v>281</v>
      </c>
      <c r="E62" s="7" t="s">
        <v>140</v>
      </c>
      <c r="F62" s="7" t="s">
        <v>141</v>
      </c>
      <c r="G62" s="7" t="s">
        <v>10</v>
      </c>
      <c r="H62" s="7" t="s">
        <v>0</v>
      </c>
      <c r="I62" s="33">
        <f>SUM(J63:J65)</f>
        <v>75600</v>
      </c>
      <c r="K62" s="5" t="s">
        <v>268</v>
      </c>
      <c r="L62" s="5" t="s">
        <v>142</v>
      </c>
    </row>
    <row r="63" spans="1:12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</row>
    <row r="64" spans="1:12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</row>
    <row r="65" spans="1:12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</row>
    <row r="66" spans="1:12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33">
        <f>J66</f>
        <v>460670</v>
      </c>
      <c r="J66" s="16">
        <v>460670</v>
      </c>
      <c r="K66" s="5" t="s">
        <v>267</v>
      </c>
      <c r="L66" s="5" t="s">
        <v>146</v>
      </c>
    </row>
    <row r="67" spans="1:12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246</v>
      </c>
      <c r="G67" s="7" t="s">
        <v>200</v>
      </c>
      <c r="H67" s="7" t="s">
        <v>107</v>
      </c>
      <c r="I67" s="33">
        <f t="shared" ref="I67:I69" si="3">J67</f>
        <v>49200</v>
      </c>
      <c r="J67" s="8">
        <v>49200</v>
      </c>
      <c r="K67" s="9" t="s">
        <v>269</v>
      </c>
      <c r="L67" s="17"/>
    </row>
    <row r="68" spans="1:12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245</v>
      </c>
      <c r="G68" s="7" t="s">
        <v>240</v>
      </c>
      <c r="H68" s="7" t="s">
        <v>107</v>
      </c>
      <c r="I68" s="33">
        <f t="shared" si="3"/>
        <v>320100</v>
      </c>
      <c r="J68" s="8">
        <f>182400+137700</f>
        <v>320100</v>
      </c>
      <c r="K68" s="9" t="s">
        <v>232</v>
      </c>
      <c r="L68" s="17"/>
    </row>
    <row r="69" spans="1:12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33">
        <f t="shared" si="3"/>
        <v>5040</v>
      </c>
      <c r="J69" s="8">
        <f>420*12</f>
        <v>5040</v>
      </c>
      <c r="K69" s="9" t="s">
        <v>255</v>
      </c>
      <c r="L69" s="5" t="s">
        <v>150</v>
      </c>
    </row>
    <row r="70" spans="1:12" ht="51" x14ac:dyDescent="0.2">
      <c r="A70" s="9">
        <v>56</v>
      </c>
      <c r="B70" s="6">
        <v>2017</v>
      </c>
      <c r="C70" s="7" t="s">
        <v>7</v>
      </c>
      <c r="D70" s="7" t="s">
        <v>282</v>
      </c>
      <c r="E70" s="7" t="s">
        <v>151</v>
      </c>
      <c r="F70" s="7" t="s">
        <v>152</v>
      </c>
      <c r="G70" s="7" t="s">
        <v>10</v>
      </c>
      <c r="H70" s="7" t="s">
        <v>0</v>
      </c>
      <c r="I70" s="33">
        <f>SUM(J71:J73)</f>
        <v>75600</v>
      </c>
      <c r="K70" s="9" t="s">
        <v>255</v>
      </c>
      <c r="L70" s="5" t="s">
        <v>153</v>
      </c>
    </row>
    <row r="71" spans="1:12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</row>
    <row r="72" spans="1:12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</row>
    <row r="73" spans="1:12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</row>
    <row r="74" spans="1:12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246</v>
      </c>
      <c r="G74" s="7" t="s">
        <v>200</v>
      </c>
      <c r="H74" s="7" t="s">
        <v>107</v>
      </c>
      <c r="I74" s="33">
        <f>J74</f>
        <v>49200</v>
      </c>
      <c r="J74" s="8">
        <v>49200</v>
      </c>
      <c r="K74" s="9" t="s">
        <v>269</v>
      </c>
      <c r="L74" s="17"/>
    </row>
    <row r="75" spans="1:12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312</v>
      </c>
      <c r="F75" s="7" t="s">
        <v>245</v>
      </c>
      <c r="G75" s="7" t="s">
        <v>240</v>
      </c>
      <c r="H75" s="7" t="s">
        <v>107</v>
      </c>
      <c r="I75" s="33">
        <f t="shared" ref="I75:I83" si="4">J75</f>
        <v>318500</v>
      </c>
      <c r="J75" s="8">
        <f>182400+136100</f>
        <v>318500</v>
      </c>
      <c r="K75" s="9" t="s">
        <v>232</v>
      </c>
      <c r="L75" s="5" t="s">
        <v>311</v>
      </c>
    </row>
    <row r="76" spans="1:12" ht="85" x14ac:dyDescent="0.2">
      <c r="A76" s="9">
        <v>59</v>
      </c>
      <c r="B76" s="6">
        <v>2018</v>
      </c>
      <c r="C76" s="7" t="s">
        <v>2</v>
      </c>
      <c r="D76" s="7" t="s">
        <v>283</v>
      </c>
      <c r="E76" s="7" t="s">
        <v>183</v>
      </c>
      <c r="F76" s="7" t="s">
        <v>199</v>
      </c>
      <c r="G76" s="7" t="s">
        <v>182</v>
      </c>
      <c r="H76" s="7" t="s">
        <v>107</v>
      </c>
      <c r="I76" s="33">
        <f t="shared" si="4"/>
        <v>4800</v>
      </c>
      <c r="J76" s="8">
        <f>400*12</f>
        <v>4800</v>
      </c>
      <c r="K76" s="9" t="s">
        <v>260</v>
      </c>
      <c r="L76" s="5" t="s">
        <v>218</v>
      </c>
    </row>
    <row r="77" spans="1:12" ht="68" x14ac:dyDescent="0.2">
      <c r="A77" s="9">
        <v>60</v>
      </c>
      <c r="B77" s="6">
        <v>2018</v>
      </c>
      <c r="C77" s="7" t="s">
        <v>2</v>
      </c>
      <c r="D77" s="7" t="s">
        <v>284</v>
      </c>
      <c r="E77" s="7" t="s">
        <v>173</v>
      </c>
      <c r="F77" s="7" t="s">
        <v>174</v>
      </c>
      <c r="G77" s="7" t="s">
        <v>3</v>
      </c>
      <c r="H77" s="7" t="s">
        <v>0</v>
      </c>
      <c r="I77" s="33">
        <f t="shared" si="4"/>
        <v>60000</v>
      </c>
      <c r="J77" s="8">
        <v>60000</v>
      </c>
      <c r="K77" s="9" t="s">
        <v>259</v>
      </c>
      <c r="L77" s="5" t="s">
        <v>175</v>
      </c>
    </row>
    <row r="78" spans="1:12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33">
        <f t="shared" si="4"/>
        <v>5040</v>
      </c>
      <c r="J78" s="8">
        <f>420*12</f>
        <v>5040</v>
      </c>
      <c r="K78" s="9" t="s">
        <v>252</v>
      </c>
      <c r="L78" s="5" t="s">
        <v>157</v>
      </c>
    </row>
    <row r="79" spans="1:12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33">
        <f t="shared" si="4"/>
        <v>5040</v>
      </c>
      <c r="J79" s="8">
        <f>420*12</f>
        <v>5040</v>
      </c>
      <c r="K79" s="5" t="s">
        <v>269</v>
      </c>
      <c r="L79" s="5" t="s">
        <v>157</v>
      </c>
    </row>
    <row r="80" spans="1:12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33">
        <f t="shared" si="4"/>
        <v>5040</v>
      </c>
      <c r="J80" s="8">
        <f>420*12</f>
        <v>5040</v>
      </c>
      <c r="K80" s="5" t="s">
        <v>265</v>
      </c>
      <c r="L80" s="5" t="s">
        <v>157</v>
      </c>
    </row>
    <row r="81" spans="1:12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33">
        <f t="shared" si="4"/>
        <v>5040</v>
      </c>
      <c r="J81" s="8">
        <f>420*12</f>
        <v>5040</v>
      </c>
      <c r="K81" s="9" t="s">
        <v>259</v>
      </c>
      <c r="L81" s="5" t="s">
        <v>165</v>
      </c>
    </row>
    <row r="82" spans="1:12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33">
        <f t="shared" si="4"/>
        <v>5040</v>
      </c>
      <c r="J82" s="8">
        <f>420*12</f>
        <v>5040</v>
      </c>
      <c r="K82" s="5" t="s">
        <v>266</v>
      </c>
      <c r="L82" s="5" t="s">
        <v>165</v>
      </c>
    </row>
    <row r="83" spans="1:12" ht="51" x14ac:dyDescent="0.2">
      <c r="A83" s="9">
        <v>66</v>
      </c>
      <c r="B83" s="6">
        <v>2018</v>
      </c>
      <c r="C83" s="7" t="s">
        <v>7</v>
      </c>
      <c r="D83" s="7" t="s">
        <v>285</v>
      </c>
      <c r="E83" s="7" t="s">
        <v>180</v>
      </c>
      <c r="F83" s="7" t="s">
        <v>181</v>
      </c>
      <c r="G83" s="7" t="s">
        <v>178</v>
      </c>
      <c r="H83" s="7" t="s">
        <v>0</v>
      </c>
      <c r="I83" s="33">
        <f t="shared" si="4"/>
        <v>45436.51</v>
      </c>
      <c r="J83" s="8">
        <v>45436.51</v>
      </c>
      <c r="K83" s="5" t="s">
        <v>265</v>
      </c>
      <c r="L83" s="5" t="s">
        <v>179</v>
      </c>
    </row>
    <row r="84" spans="1:12" ht="34" x14ac:dyDescent="0.2">
      <c r="A84" s="9">
        <v>67</v>
      </c>
      <c r="B84" s="6">
        <v>2018</v>
      </c>
      <c r="C84" s="7" t="s">
        <v>7</v>
      </c>
      <c r="D84" s="7" t="s">
        <v>280</v>
      </c>
      <c r="E84" s="7" t="s">
        <v>171</v>
      </c>
      <c r="F84" s="7" t="s">
        <v>172</v>
      </c>
      <c r="G84" s="7" t="s">
        <v>10</v>
      </c>
      <c r="H84" s="7" t="s">
        <v>0</v>
      </c>
      <c r="I84" s="33">
        <f>SUM(J85:J87)</f>
        <v>75600</v>
      </c>
      <c r="K84" s="9" t="s">
        <v>264</v>
      </c>
      <c r="L84" s="5" t="s">
        <v>170</v>
      </c>
    </row>
    <row r="85" spans="1:12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</row>
    <row r="86" spans="1:12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</row>
    <row r="87" spans="1:12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</row>
    <row r="88" spans="1:12" ht="34" x14ac:dyDescent="0.2">
      <c r="A88" s="9">
        <v>68</v>
      </c>
      <c r="B88" s="6">
        <v>2018</v>
      </c>
      <c r="C88" s="7" t="s">
        <v>7</v>
      </c>
      <c r="D88" s="7" t="s">
        <v>280</v>
      </c>
      <c r="E88" s="7" t="s">
        <v>168</v>
      </c>
      <c r="F88" s="7" t="s">
        <v>169</v>
      </c>
      <c r="G88" s="7" t="s">
        <v>10</v>
      </c>
      <c r="H88" s="7" t="s">
        <v>0</v>
      </c>
      <c r="I88" s="33">
        <f>SUM(J89:J91)</f>
        <v>75600</v>
      </c>
      <c r="K88" s="9" t="s">
        <v>259</v>
      </c>
      <c r="L88" s="5" t="s">
        <v>170</v>
      </c>
    </row>
    <row r="89" spans="1:12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</row>
    <row r="90" spans="1:12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</row>
    <row r="91" spans="1:12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</row>
    <row r="92" spans="1:12" ht="51" x14ac:dyDescent="0.2">
      <c r="A92" s="9">
        <v>69</v>
      </c>
      <c r="B92" s="6">
        <v>2018</v>
      </c>
      <c r="C92" s="7" t="s">
        <v>7</v>
      </c>
      <c r="D92" s="7" t="s">
        <v>285</v>
      </c>
      <c r="E92" s="7" t="s">
        <v>176</v>
      </c>
      <c r="F92" s="7" t="s">
        <v>177</v>
      </c>
      <c r="G92" s="7" t="s">
        <v>178</v>
      </c>
      <c r="H92" s="7" t="s">
        <v>0</v>
      </c>
      <c r="I92" s="33">
        <f>J92</f>
        <v>62885.47</v>
      </c>
      <c r="J92" s="8">
        <f>18866.47+44019</f>
        <v>62885.47</v>
      </c>
      <c r="K92" s="9" t="s">
        <v>260</v>
      </c>
      <c r="L92" s="5" t="s">
        <v>179</v>
      </c>
    </row>
    <row r="93" spans="1:12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246</v>
      </c>
      <c r="G93" s="7" t="s">
        <v>200</v>
      </c>
      <c r="H93" s="7" t="s">
        <v>107</v>
      </c>
      <c r="I93" s="33">
        <f t="shared" ref="I93:I100" si="5">J93</f>
        <v>49200</v>
      </c>
      <c r="J93" s="8">
        <f>45100+4100</f>
        <v>49200</v>
      </c>
      <c r="K93" s="9" t="s">
        <v>269</v>
      </c>
      <c r="L93" s="17"/>
    </row>
    <row r="94" spans="1:12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308</v>
      </c>
      <c r="F94" s="7" t="s">
        <v>245</v>
      </c>
      <c r="G94" s="7" t="s">
        <v>240</v>
      </c>
      <c r="H94" s="7" t="s">
        <v>107</v>
      </c>
      <c r="I94" s="33">
        <f t="shared" si="5"/>
        <v>314800</v>
      </c>
      <c r="J94" s="8">
        <f>91200+91200+63600+68800</f>
        <v>314800</v>
      </c>
      <c r="K94" s="9" t="s">
        <v>232</v>
      </c>
      <c r="L94" s="5" t="s">
        <v>307</v>
      </c>
    </row>
    <row r="95" spans="1:12" ht="85" x14ac:dyDescent="0.2">
      <c r="A95" s="9">
        <v>72</v>
      </c>
      <c r="B95" s="6">
        <v>2019</v>
      </c>
      <c r="C95" s="7" t="s">
        <v>2</v>
      </c>
      <c r="D95" s="7" t="s">
        <v>283</v>
      </c>
      <c r="E95" s="7" t="s">
        <v>183</v>
      </c>
      <c r="F95" s="7" t="s">
        <v>184</v>
      </c>
      <c r="G95" s="7" t="s">
        <v>182</v>
      </c>
      <c r="H95" s="7" t="s">
        <v>107</v>
      </c>
      <c r="I95" s="33">
        <f t="shared" si="5"/>
        <v>4800</v>
      </c>
      <c r="J95" s="8">
        <f>400*12</f>
        <v>4800</v>
      </c>
      <c r="K95" s="9" t="s">
        <v>259</v>
      </c>
      <c r="L95" s="5" t="s">
        <v>218</v>
      </c>
    </row>
    <row r="96" spans="1:12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33">
        <f t="shared" si="5"/>
        <v>5040</v>
      </c>
      <c r="J96" s="8">
        <f>420*12</f>
        <v>5040</v>
      </c>
      <c r="K96" s="9" t="s">
        <v>260</v>
      </c>
      <c r="L96" s="23" t="s">
        <v>187</v>
      </c>
    </row>
    <row r="97" spans="1:12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33">
        <f t="shared" si="5"/>
        <v>5040</v>
      </c>
      <c r="J97" s="8">
        <f>420*12</f>
        <v>5040</v>
      </c>
      <c r="K97" s="9" t="s">
        <v>259</v>
      </c>
      <c r="L97" s="5" t="s">
        <v>191</v>
      </c>
    </row>
    <row r="98" spans="1:12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246</v>
      </c>
      <c r="G98" s="7" t="s">
        <v>200</v>
      </c>
      <c r="H98" s="7" t="s">
        <v>107</v>
      </c>
      <c r="I98" s="33">
        <f t="shared" si="5"/>
        <v>8200</v>
      </c>
      <c r="J98" s="8">
        <f>4100*2</f>
        <v>8200</v>
      </c>
      <c r="K98" s="9" t="s">
        <v>269</v>
      </c>
    </row>
    <row r="99" spans="1:12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247</v>
      </c>
      <c r="F99" s="7" t="s">
        <v>248</v>
      </c>
      <c r="G99" s="7" t="s">
        <v>249</v>
      </c>
      <c r="H99" s="7" t="s">
        <v>107</v>
      </c>
      <c r="I99" s="33">
        <f t="shared" si="5"/>
        <v>39600</v>
      </c>
      <c r="J99" s="8">
        <f>6*1650*4</f>
        <v>39600</v>
      </c>
      <c r="K99" s="9" t="s">
        <v>266</v>
      </c>
      <c r="L99" s="5" t="s">
        <v>250</v>
      </c>
    </row>
    <row r="100" spans="1:12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243</v>
      </c>
      <c r="F100" s="7" t="s">
        <v>245</v>
      </c>
      <c r="G100" s="7" t="s">
        <v>240</v>
      </c>
      <c r="H100" s="7" t="s">
        <v>107</v>
      </c>
      <c r="I100" s="33">
        <f t="shared" si="5"/>
        <v>369000</v>
      </c>
      <c r="J100" s="8">
        <f>210800+158200</f>
        <v>369000</v>
      </c>
      <c r="K100" s="9" t="s">
        <v>232</v>
      </c>
      <c r="L100" s="19"/>
    </row>
    <row r="101" spans="1:12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33">
        <f>SUM(J102:J104)</f>
        <v>39600</v>
      </c>
      <c r="K101" s="9" t="s">
        <v>259</v>
      </c>
      <c r="L101" s="5" t="s">
        <v>194</v>
      </c>
    </row>
    <row r="102" spans="1:12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2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2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2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33">
        <f>J105</f>
        <v>5040</v>
      </c>
      <c r="J105" s="8">
        <f>420*12</f>
        <v>5040</v>
      </c>
      <c r="K105" s="9" t="s">
        <v>252</v>
      </c>
      <c r="L105" s="5" t="s">
        <v>197</v>
      </c>
    </row>
    <row r="106" spans="1:12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33">
        <f>SUM(J107:J109)</f>
        <v>75600</v>
      </c>
      <c r="K106" s="9" t="s">
        <v>266</v>
      </c>
      <c r="L106" s="5" t="s">
        <v>206</v>
      </c>
    </row>
    <row r="107" spans="1:12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</row>
    <row r="108" spans="1:12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</row>
    <row r="109" spans="1:12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</row>
    <row r="110" spans="1:12" ht="51" x14ac:dyDescent="0.2">
      <c r="A110" s="9">
        <v>81</v>
      </c>
      <c r="B110" s="6">
        <v>2020</v>
      </c>
      <c r="C110" s="7" t="s">
        <v>300</v>
      </c>
      <c r="D110" s="7" t="s">
        <v>301</v>
      </c>
      <c r="E110" s="7" t="s">
        <v>302</v>
      </c>
      <c r="F110" s="7" t="s">
        <v>324</v>
      </c>
      <c r="G110" s="7" t="s">
        <v>303</v>
      </c>
      <c r="H110" s="7" t="s">
        <v>107</v>
      </c>
      <c r="I110" s="33">
        <f>SUM(J111:J113)</f>
        <v>32400</v>
      </c>
      <c r="K110" s="9" t="s">
        <v>265</v>
      </c>
      <c r="L110" s="10" t="s">
        <v>304</v>
      </c>
    </row>
    <row r="111" spans="1:12" ht="17" x14ac:dyDescent="0.2">
      <c r="A111" s="9">
        <v>81</v>
      </c>
      <c r="B111" s="6">
        <v>2020</v>
      </c>
      <c r="C111" s="7" t="s">
        <v>300</v>
      </c>
      <c r="H111" s="7" t="s">
        <v>107</v>
      </c>
      <c r="J111" s="8">
        <f>900*12</f>
        <v>10800</v>
      </c>
      <c r="K111" s="9"/>
    </row>
    <row r="112" spans="1:12" ht="17" x14ac:dyDescent="0.2">
      <c r="A112" s="9">
        <v>81</v>
      </c>
      <c r="B112" s="6">
        <v>2021</v>
      </c>
      <c r="C112" s="7" t="s">
        <v>300</v>
      </c>
      <c r="H112" s="7" t="s">
        <v>107</v>
      </c>
      <c r="J112" s="8">
        <f>900*12</f>
        <v>10800</v>
      </c>
      <c r="K112" s="9"/>
    </row>
    <row r="113" spans="1:12" ht="17" x14ac:dyDescent="0.2">
      <c r="A113" s="9">
        <v>81</v>
      </c>
      <c r="B113" s="6">
        <v>2022</v>
      </c>
      <c r="C113" s="7" t="s">
        <v>300</v>
      </c>
      <c r="H113" s="7" t="s">
        <v>107</v>
      </c>
      <c r="J113" s="8">
        <f>900*12</f>
        <v>10800</v>
      </c>
      <c r="K113" s="9"/>
    </row>
    <row r="114" spans="1:12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310</v>
      </c>
      <c r="F114" s="7" t="s">
        <v>245</v>
      </c>
      <c r="G114" s="7" t="s">
        <v>240</v>
      </c>
      <c r="H114" s="7" t="s">
        <v>107</v>
      </c>
      <c r="I114" s="33">
        <f>J114</f>
        <v>444400</v>
      </c>
      <c r="J114" s="8">
        <f>252000+192400</f>
        <v>444400</v>
      </c>
      <c r="K114" s="9" t="s">
        <v>232</v>
      </c>
      <c r="L114" s="19"/>
    </row>
    <row r="115" spans="1:12" ht="34" x14ac:dyDescent="0.2">
      <c r="A115" s="9">
        <v>83</v>
      </c>
      <c r="B115" s="6">
        <v>2021</v>
      </c>
      <c r="C115" s="7" t="s">
        <v>2</v>
      </c>
      <c r="D115" s="7" t="s">
        <v>318</v>
      </c>
      <c r="E115" s="22"/>
      <c r="F115" s="7" t="s">
        <v>322</v>
      </c>
      <c r="G115" s="7" t="s">
        <v>315</v>
      </c>
      <c r="H115" s="7" t="s">
        <v>107</v>
      </c>
      <c r="I115" s="33">
        <f>J115</f>
        <v>4800</v>
      </c>
      <c r="J115" s="8">
        <f>400*12</f>
        <v>4800</v>
      </c>
      <c r="K115" s="5" t="s">
        <v>314</v>
      </c>
      <c r="L115" s="21" t="s">
        <v>316</v>
      </c>
    </row>
    <row r="116" spans="1:12" ht="68" x14ac:dyDescent="0.2">
      <c r="A116" s="9">
        <v>84</v>
      </c>
      <c r="B116" s="6">
        <v>2021</v>
      </c>
      <c r="C116" s="7" t="s">
        <v>2</v>
      </c>
      <c r="D116" s="7" t="s">
        <v>280</v>
      </c>
      <c r="E116" s="7" t="s">
        <v>239</v>
      </c>
      <c r="F116" s="7" t="s">
        <v>230</v>
      </c>
      <c r="G116" s="7" t="s">
        <v>4</v>
      </c>
      <c r="H116" s="7" t="s">
        <v>107</v>
      </c>
      <c r="I116" s="33">
        <f>SUM(J117:J119)</f>
        <v>39600</v>
      </c>
      <c r="K116" s="5" t="s">
        <v>252</v>
      </c>
      <c r="L116" s="5" t="s">
        <v>231</v>
      </c>
    </row>
    <row r="117" spans="1:12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2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2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2" ht="34" x14ac:dyDescent="0.2">
      <c r="A120" s="9">
        <v>85</v>
      </c>
      <c r="B120" s="6">
        <v>2021</v>
      </c>
      <c r="C120" s="7" t="s">
        <v>313</v>
      </c>
      <c r="D120" s="7" t="s">
        <v>321</v>
      </c>
      <c r="E120" s="22"/>
      <c r="F120" s="7" t="s">
        <v>323</v>
      </c>
      <c r="G120" s="7" t="s">
        <v>319</v>
      </c>
      <c r="H120" s="7" t="s">
        <v>107</v>
      </c>
      <c r="I120" s="33">
        <f>J120</f>
        <v>4800</v>
      </c>
      <c r="J120" s="8">
        <f>400*12</f>
        <v>4800</v>
      </c>
      <c r="K120" s="5" t="s">
        <v>314</v>
      </c>
      <c r="L120" s="21" t="s">
        <v>320</v>
      </c>
    </row>
    <row r="121" spans="1:12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33">
        <f>J121</f>
        <v>5040</v>
      </c>
      <c r="J121" s="8">
        <f>420*12</f>
        <v>5040</v>
      </c>
      <c r="K121" s="9" t="s">
        <v>259</v>
      </c>
      <c r="L121" s="5" t="s">
        <v>211</v>
      </c>
    </row>
    <row r="122" spans="1:12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33">
        <f>J122</f>
        <v>5040</v>
      </c>
      <c r="J122" s="8">
        <f>420*12</f>
        <v>5040</v>
      </c>
      <c r="K122" s="9" t="s">
        <v>252</v>
      </c>
      <c r="L122" s="5" t="s">
        <v>211</v>
      </c>
    </row>
    <row r="123" spans="1:12" ht="51" x14ac:dyDescent="0.2">
      <c r="A123" s="9">
        <v>88</v>
      </c>
      <c r="B123" s="6">
        <v>2021</v>
      </c>
      <c r="C123" s="7" t="s">
        <v>7</v>
      </c>
      <c r="D123" s="7" t="s">
        <v>287</v>
      </c>
      <c r="E123" s="7" t="s">
        <v>244</v>
      </c>
      <c r="F123" s="7" t="s">
        <v>228</v>
      </c>
      <c r="G123" s="7" t="s">
        <v>8</v>
      </c>
      <c r="H123" s="7" t="s">
        <v>0</v>
      </c>
      <c r="I123" s="33">
        <f>J123</f>
        <v>62945</v>
      </c>
      <c r="J123" s="8">
        <v>62945</v>
      </c>
      <c r="K123" s="5" t="s">
        <v>269</v>
      </c>
      <c r="L123" s="5" t="s">
        <v>229</v>
      </c>
    </row>
    <row r="124" spans="1:12" ht="68" x14ac:dyDescent="0.2">
      <c r="A124" s="9">
        <v>89</v>
      </c>
      <c r="B124" s="6">
        <v>2021</v>
      </c>
      <c r="C124" s="7" t="s">
        <v>7</v>
      </c>
      <c r="D124" s="7" t="s">
        <v>286</v>
      </c>
      <c r="E124" s="7" t="s">
        <v>227</v>
      </c>
      <c r="F124" s="7" t="s">
        <v>223</v>
      </c>
      <c r="G124" s="7" t="s">
        <v>120</v>
      </c>
      <c r="H124" s="7" t="s">
        <v>0</v>
      </c>
      <c r="I124" s="33">
        <f>J124</f>
        <v>94922.1</v>
      </c>
      <c r="J124" s="8">
        <v>94922.1</v>
      </c>
      <c r="K124" s="5" t="s">
        <v>252</v>
      </c>
      <c r="L124" s="5" t="s">
        <v>222</v>
      </c>
    </row>
    <row r="125" spans="1:12" ht="51" x14ac:dyDescent="0.2">
      <c r="A125" s="9">
        <v>90</v>
      </c>
      <c r="B125" s="6">
        <v>2021</v>
      </c>
      <c r="C125" s="7" t="s">
        <v>7</v>
      </c>
      <c r="D125" s="7" t="s">
        <v>233</v>
      </c>
      <c r="E125" s="7" t="s">
        <v>241</v>
      </c>
      <c r="F125" s="7" t="s">
        <v>234</v>
      </c>
      <c r="G125" s="7" t="s">
        <v>235</v>
      </c>
      <c r="H125" s="7" t="s">
        <v>0</v>
      </c>
      <c r="I125" s="33">
        <f>SUM(J126:J128)</f>
        <v>108000</v>
      </c>
      <c r="K125" s="5" t="s">
        <v>259</v>
      </c>
      <c r="L125" s="5" t="s">
        <v>237</v>
      </c>
    </row>
    <row r="126" spans="1:12" s="30" customFormat="1" ht="17" x14ac:dyDescent="0.2">
      <c r="A126" s="26">
        <v>90</v>
      </c>
      <c r="B126" s="27">
        <v>2022</v>
      </c>
      <c r="C126" s="28" t="s">
        <v>7</v>
      </c>
      <c r="D126" s="28"/>
      <c r="E126" s="28"/>
      <c r="F126" s="28"/>
      <c r="G126" s="28"/>
      <c r="H126" s="28" t="s">
        <v>0</v>
      </c>
      <c r="I126" s="29"/>
      <c r="J126" s="8">
        <f>3000*36/3</f>
        <v>36000</v>
      </c>
    </row>
    <row r="127" spans="1:12" s="30" customFormat="1" ht="17" x14ac:dyDescent="0.2">
      <c r="A127" s="26">
        <v>90</v>
      </c>
      <c r="B127" s="27">
        <v>2023</v>
      </c>
      <c r="C127" s="28" t="s">
        <v>7</v>
      </c>
      <c r="D127" s="28"/>
      <c r="E127" s="28"/>
      <c r="F127" s="28"/>
      <c r="G127" s="28"/>
      <c r="H127" s="28" t="s">
        <v>0</v>
      </c>
      <c r="I127" s="29"/>
      <c r="J127" s="8">
        <f>3000*36/3</f>
        <v>36000</v>
      </c>
    </row>
    <row r="128" spans="1:12" s="30" customFormat="1" ht="17" x14ac:dyDescent="0.2">
      <c r="A128" s="26">
        <v>90</v>
      </c>
      <c r="B128" s="27">
        <v>2024</v>
      </c>
      <c r="C128" s="28" t="s">
        <v>7</v>
      </c>
      <c r="D128" s="28"/>
      <c r="E128" s="28"/>
      <c r="F128" s="28"/>
      <c r="G128" s="28"/>
      <c r="H128" s="28" t="s">
        <v>0</v>
      </c>
      <c r="I128" s="29"/>
      <c r="J128" s="8">
        <f>3000*36/3</f>
        <v>36000</v>
      </c>
    </row>
    <row r="129" spans="1:12" ht="51" x14ac:dyDescent="0.2">
      <c r="A129" s="9">
        <v>91</v>
      </c>
      <c r="B129" s="6">
        <v>2021</v>
      </c>
      <c r="C129" s="7" t="s">
        <v>7</v>
      </c>
      <c r="D129" s="7" t="s">
        <v>233</v>
      </c>
      <c r="E129" s="7" t="s">
        <v>293</v>
      </c>
      <c r="F129" s="7" t="s">
        <v>238</v>
      </c>
      <c r="G129" s="7" t="s">
        <v>10</v>
      </c>
      <c r="H129" s="7" t="s">
        <v>0</v>
      </c>
      <c r="I129" s="33">
        <f>SUM(J130:J132)</f>
        <v>86400</v>
      </c>
      <c r="K129" s="5" t="s">
        <v>265</v>
      </c>
      <c r="L129" s="5" t="s">
        <v>236</v>
      </c>
    </row>
    <row r="130" spans="1:12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29">
        <f>2400*36/3</f>
        <v>28800</v>
      </c>
    </row>
    <row r="131" spans="1:12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29">
        <f>2400*36/3</f>
        <v>28800</v>
      </c>
    </row>
    <row r="132" spans="1:12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29">
        <f>2400*36/3</f>
        <v>28800</v>
      </c>
    </row>
    <row r="133" spans="1:12" ht="204" x14ac:dyDescent="0.2">
      <c r="A133" s="9">
        <v>92</v>
      </c>
      <c r="B133" s="6">
        <v>2022</v>
      </c>
      <c r="C133" s="7" t="s">
        <v>5</v>
      </c>
      <c r="D133" s="7" t="s">
        <v>271</v>
      </c>
      <c r="E133" s="7" t="s">
        <v>275</v>
      </c>
      <c r="F133" s="7" t="s">
        <v>271</v>
      </c>
      <c r="G133" s="7" t="s">
        <v>274</v>
      </c>
      <c r="H133" s="7" t="s">
        <v>0</v>
      </c>
      <c r="I133" s="33">
        <f>SUM(J134:J135)</f>
        <v>50000</v>
      </c>
      <c r="K133" s="5" t="s">
        <v>232</v>
      </c>
      <c r="L133" s="5" t="s">
        <v>272</v>
      </c>
    </row>
    <row r="134" spans="1:12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  <c r="K134" s="5" t="s">
        <v>232</v>
      </c>
    </row>
    <row r="135" spans="1:12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  <c r="K135" s="5" t="s">
        <v>232</v>
      </c>
    </row>
    <row r="136" spans="1:12" ht="204" x14ac:dyDescent="0.2">
      <c r="A136" s="9">
        <v>93</v>
      </c>
      <c r="B136" s="6">
        <v>2022</v>
      </c>
      <c r="C136" s="7" t="s">
        <v>5</v>
      </c>
      <c r="D136" s="7" t="s">
        <v>271</v>
      </c>
      <c r="E136" s="7" t="s">
        <v>273</v>
      </c>
      <c r="F136" s="7" t="s">
        <v>271</v>
      </c>
      <c r="G136" s="7" t="s">
        <v>271</v>
      </c>
      <c r="H136" s="7" t="s">
        <v>107</v>
      </c>
      <c r="I136" s="33">
        <f>SUM(J137:J138)</f>
        <v>211200</v>
      </c>
      <c r="K136" s="5" t="s">
        <v>232</v>
      </c>
      <c r="L136" s="5" t="s">
        <v>272</v>
      </c>
    </row>
    <row r="137" spans="1:12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4*12*2200</f>
        <v>105600</v>
      </c>
    </row>
    <row r="138" spans="1:12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4*12*2200</f>
        <v>105600</v>
      </c>
    </row>
    <row r="139" spans="1:12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242</v>
      </c>
      <c r="F139" s="7" t="s">
        <v>245</v>
      </c>
      <c r="G139" s="7" t="s">
        <v>240</v>
      </c>
      <c r="H139" s="7" t="s">
        <v>107</v>
      </c>
      <c r="I139" s="33">
        <f>252000+192400</f>
        <v>444400</v>
      </c>
      <c r="J139" s="8">
        <f>I139</f>
        <v>444400</v>
      </c>
      <c r="K139" s="9" t="s">
        <v>232</v>
      </c>
      <c r="L139" s="21" t="s">
        <v>309</v>
      </c>
    </row>
    <row r="140" spans="1:12" ht="51" x14ac:dyDescent="0.2">
      <c r="A140" s="9">
        <v>95</v>
      </c>
      <c r="B140" s="6">
        <v>2022</v>
      </c>
      <c r="C140" s="7" t="s">
        <v>2</v>
      </c>
      <c r="D140" s="7" t="s">
        <v>317</v>
      </c>
      <c r="E140" s="7" t="s">
        <v>294</v>
      </c>
      <c r="F140" s="7" t="s">
        <v>296</v>
      </c>
      <c r="G140" s="7" t="s">
        <v>4</v>
      </c>
      <c r="H140" s="20" t="s">
        <v>107</v>
      </c>
      <c r="I140" s="34">
        <f>SUM(J141:J143)</f>
        <v>39600</v>
      </c>
      <c r="J140" s="14"/>
      <c r="K140" s="9" t="s">
        <v>259</v>
      </c>
      <c r="L140" s="21" t="s">
        <v>295</v>
      </c>
    </row>
    <row r="141" spans="1:12" s="30" customFormat="1" ht="17" x14ac:dyDescent="0.2">
      <c r="A141" s="26">
        <v>95</v>
      </c>
      <c r="B141" s="27">
        <v>2023</v>
      </c>
      <c r="C141" s="28" t="s">
        <v>2</v>
      </c>
      <c r="D141" s="28"/>
      <c r="E141" s="28"/>
      <c r="F141" s="28"/>
      <c r="G141" s="28"/>
      <c r="H141" s="31" t="s">
        <v>107</v>
      </c>
      <c r="I141" s="32"/>
      <c r="J141" s="32">
        <f>12*1100</f>
        <v>13200</v>
      </c>
    </row>
    <row r="142" spans="1:12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2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2" ht="51" x14ac:dyDescent="0.2">
      <c r="A144" s="9">
        <v>96</v>
      </c>
      <c r="B144" s="6">
        <v>2022</v>
      </c>
      <c r="C144" s="7" t="s">
        <v>7</v>
      </c>
      <c r="D144" s="7" t="s">
        <v>279</v>
      </c>
      <c r="E144" s="7" t="s">
        <v>291</v>
      </c>
      <c r="F144" s="7" t="s">
        <v>292</v>
      </c>
      <c r="G144" s="7" t="s">
        <v>11</v>
      </c>
      <c r="H144" s="7" t="s">
        <v>107</v>
      </c>
      <c r="I144" s="33">
        <f>420*12</f>
        <v>5040</v>
      </c>
      <c r="J144" s="8">
        <f>I144</f>
        <v>5040</v>
      </c>
      <c r="K144" s="9" t="s">
        <v>259</v>
      </c>
      <c r="L144" s="5" t="s">
        <v>270</v>
      </c>
    </row>
    <row r="145" spans="1:12" ht="68" x14ac:dyDescent="0.2">
      <c r="A145" s="9">
        <v>97</v>
      </c>
      <c r="B145" s="6">
        <v>2022</v>
      </c>
      <c r="C145" s="7" t="s">
        <v>7</v>
      </c>
      <c r="D145" s="7" t="s">
        <v>279</v>
      </c>
      <c r="E145" s="7" t="s">
        <v>297</v>
      </c>
      <c r="F145" s="7" t="s">
        <v>207</v>
      </c>
      <c r="G145" s="7" t="s">
        <v>11</v>
      </c>
      <c r="H145" s="7" t="s">
        <v>107</v>
      </c>
      <c r="I145" s="33">
        <f>420*12</f>
        <v>5040</v>
      </c>
      <c r="J145" s="8">
        <f>I145</f>
        <v>5040</v>
      </c>
      <c r="K145" s="9" t="s">
        <v>266</v>
      </c>
      <c r="L145" s="5" t="s">
        <v>270</v>
      </c>
    </row>
    <row r="146" spans="1:12" ht="51" x14ac:dyDescent="0.2">
      <c r="A146" s="9">
        <v>98</v>
      </c>
      <c r="B146" s="6">
        <v>2022</v>
      </c>
      <c r="C146" s="7" t="s">
        <v>7</v>
      </c>
      <c r="D146" s="7" t="s">
        <v>276</v>
      </c>
      <c r="E146" s="7" t="s">
        <v>298</v>
      </c>
      <c r="F146" s="7" t="s">
        <v>289</v>
      </c>
      <c r="G146" s="7" t="s">
        <v>299</v>
      </c>
      <c r="I146" s="33">
        <f>SUM(J147:J149)</f>
        <v>185600</v>
      </c>
      <c r="K146" s="5" t="s">
        <v>277</v>
      </c>
      <c r="L146" s="5" t="s">
        <v>290</v>
      </c>
    </row>
    <row r="147" spans="1:12" s="30" customFormat="1" ht="17" x14ac:dyDescent="0.2">
      <c r="A147" s="26">
        <v>98</v>
      </c>
      <c r="B147" s="27">
        <v>2023</v>
      </c>
      <c r="C147" s="28" t="s">
        <v>7</v>
      </c>
      <c r="D147" s="28"/>
      <c r="E147" s="28"/>
      <c r="F147" s="28"/>
      <c r="G147" s="28"/>
      <c r="H147" s="28" t="s">
        <v>0</v>
      </c>
      <c r="I147" s="29"/>
      <c r="J147" s="29">
        <v>50000</v>
      </c>
    </row>
    <row r="148" spans="1:12" s="30" customFormat="1" ht="17" x14ac:dyDescent="0.2">
      <c r="A148" s="26">
        <v>98</v>
      </c>
      <c r="B148" s="27">
        <v>2023</v>
      </c>
      <c r="C148" s="28" t="s">
        <v>7</v>
      </c>
      <c r="D148" s="28"/>
      <c r="E148" s="28"/>
      <c r="F148" s="28"/>
      <c r="G148" s="28"/>
      <c r="H148" s="28" t="s">
        <v>107</v>
      </c>
      <c r="I148" s="29"/>
      <c r="J148" s="29">
        <f>5125*12+525*12</f>
        <v>67800</v>
      </c>
    </row>
    <row r="149" spans="1:12" s="30" customFormat="1" ht="17" x14ac:dyDescent="0.2">
      <c r="A149" s="26">
        <v>98</v>
      </c>
      <c r="B149" s="27">
        <v>2024</v>
      </c>
      <c r="C149" s="28" t="s">
        <v>7</v>
      </c>
      <c r="D149" s="28"/>
      <c r="E149" s="28"/>
      <c r="F149" s="28"/>
      <c r="G149" s="28"/>
      <c r="H149" s="28" t="s">
        <v>107</v>
      </c>
      <c r="I149" s="29"/>
      <c r="J149" s="29">
        <f>5125*12+525*12</f>
        <v>67800</v>
      </c>
    </row>
    <row r="150" spans="1:12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305</v>
      </c>
      <c r="F150" s="7" t="s">
        <v>245</v>
      </c>
      <c r="G150" s="7" t="s">
        <v>240</v>
      </c>
      <c r="H150" s="7" t="s">
        <v>107</v>
      </c>
      <c r="I150" s="33">
        <f>(8*3100+16*800+7*2100+11*800)*12</f>
        <v>733200</v>
      </c>
      <c r="J150" s="8">
        <f>I150</f>
        <v>733200</v>
      </c>
      <c r="K150" s="9" t="s">
        <v>232</v>
      </c>
      <c r="L150" s="21" t="s">
        <v>306</v>
      </c>
    </row>
    <row r="151" spans="1:12" ht="68" x14ac:dyDescent="0.2">
      <c r="A151" s="9">
        <v>100</v>
      </c>
      <c r="B151" s="6">
        <v>2023</v>
      </c>
      <c r="C151" s="7" t="s">
        <v>7</v>
      </c>
      <c r="D151" s="7" t="s">
        <v>327</v>
      </c>
      <c r="E151" s="7" t="s">
        <v>325</v>
      </c>
      <c r="F151" s="7" t="s">
        <v>207</v>
      </c>
      <c r="G151" s="7" t="s">
        <v>326</v>
      </c>
      <c r="H151" s="7" t="s">
        <v>107</v>
      </c>
      <c r="I151" s="33">
        <f>420*12</f>
        <v>5040</v>
      </c>
      <c r="J151" s="8">
        <f>I151</f>
        <v>5040</v>
      </c>
      <c r="K151" s="9" t="s">
        <v>266</v>
      </c>
      <c r="L151" s="10"/>
    </row>
  </sheetData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2023-10-12T13:25:19Z</dcterms:modified>
  <cp:category/>
  <cp:contentStatus/>
</cp:coreProperties>
</file>