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PPGCR Unisuam/"/>
    </mc:Choice>
  </mc:AlternateContent>
  <xr:revisionPtr revIDLastSave="0" documentId="13_ncr:1_{9CE60859-D5D4-274E-B45D-D87FDC44F5EC}" xr6:coauthVersionLast="47" xr6:coauthVersionMax="47" xr10:uidLastSave="{00000000-0000-0000-0000-000000000000}"/>
  <bookViews>
    <workbookView xWindow="920" yWindow="500" windowWidth="27880" windowHeight="17500" tabRatio="500" activeTab="1" xr2:uid="{00000000-000D-0000-FFFF-FFFF00000000}"/>
  </bookViews>
  <sheets>
    <sheet name="stats" sheetId="4" r:id="rId1"/>
    <sheet name="DATA.colegiado" sheetId="1" r:id="rId2"/>
    <sheet name="DATA.coordenadores" sheetId="17" r:id="rId3"/>
  </sheets>
  <definedNames>
    <definedName name="_xlnm._FilterDatabase" localSheetId="1" hidden="1">DATA.colegiado!$A$1:$Z$40</definedName>
    <definedName name="_xlnm._FilterDatabase" localSheetId="2" hidden="1">DATA.coordenadores!$A$1:$Z$5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1" l="1"/>
  <c r="C43" i="1"/>
  <c r="C42" i="1"/>
  <c r="C41" i="1"/>
  <c r="K42" i="1"/>
  <c r="K41" i="1"/>
  <c r="K40" i="1"/>
  <c r="C40" i="1"/>
  <c r="K39" i="1"/>
  <c r="C39" i="1"/>
  <c r="K36" i="1"/>
  <c r="K5" i="17" l="1"/>
  <c r="C5" i="17"/>
  <c r="K4" i="17"/>
  <c r="C4" i="17"/>
  <c r="K3" i="17"/>
  <c r="C3" i="17"/>
  <c r="K2" i="17"/>
  <c r="C2" i="17"/>
  <c r="C5" i="4"/>
  <c r="K13" i="1"/>
  <c r="C13" i="1"/>
  <c r="K37" i="1"/>
  <c r="K38" i="1"/>
  <c r="C37" i="1"/>
  <c r="C38" i="1"/>
  <c r="K26" i="1"/>
  <c r="C26" i="1"/>
  <c r="T28" i="4" l="1" a="1"/>
  <c r="T28" i="4" s="1"/>
  <c r="S28" i="4" a="1"/>
  <c r="S28" i="4" s="1"/>
  <c r="R28" i="4" a="1"/>
  <c r="R28" i="4" s="1"/>
  <c r="Q28" i="4" a="1"/>
  <c r="Q28" i="4" s="1"/>
  <c r="T27" i="4" a="1"/>
  <c r="T27" i="4" s="1"/>
  <c r="S27" i="4" a="1"/>
  <c r="S27" i="4" s="1"/>
  <c r="R27" i="4" a="1"/>
  <c r="R27" i="4" s="1"/>
  <c r="Q27" i="4" a="1"/>
  <c r="Q27" i="4" s="1"/>
  <c r="T25" i="4" a="1"/>
  <c r="T25" i="4" s="1"/>
  <c r="S25" i="4" a="1"/>
  <c r="S25" i="4" s="1"/>
  <c r="R25" i="4" a="1"/>
  <c r="R25" i="4" s="1"/>
  <c r="Q25" i="4" a="1"/>
  <c r="Q25" i="4" s="1"/>
  <c r="T24" i="4" a="1"/>
  <c r="T24" i="4" s="1"/>
  <c r="S24" i="4" a="1"/>
  <c r="S24" i="4" s="1"/>
  <c r="R24" i="4" a="1"/>
  <c r="R24" i="4" s="1"/>
  <c r="Q24" i="4" a="1"/>
  <c r="Q24" i="4" s="1"/>
  <c r="T13" i="4"/>
  <c r="S13" i="4"/>
  <c r="R13" i="4"/>
  <c r="Q13" i="4"/>
  <c r="T12" i="4"/>
  <c r="S12" i="4"/>
  <c r="R12" i="4"/>
  <c r="Q12" i="4"/>
  <c r="T5" i="4"/>
  <c r="T39" i="4" s="1"/>
  <c r="S5" i="4"/>
  <c r="R5" i="4"/>
  <c r="R39" i="4" s="1"/>
  <c r="Q5" i="4"/>
  <c r="R9" i="4" l="1"/>
  <c r="T6" i="4"/>
  <c r="T14" i="4"/>
  <c r="T20" i="4"/>
  <c r="T10" i="4"/>
  <c r="R19" i="4"/>
  <c r="R7" i="4"/>
  <c r="R8" i="4"/>
  <c r="R14" i="4"/>
  <c r="R6" i="4"/>
  <c r="T8" i="4"/>
  <c r="R16" i="4"/>
  <c r="R20" i="4"/>
  <c r="R17" i="4"/>
  <c r="R10" i="4"/>
  <c r="T17" i="4"/>
  <c r="R21" i="4"/>
  <c r="R31" i="4"/>
  <c r="R33" i="4"/>
  <c r="R36" i="4"/>
  <c r="R38" i="4"/>
  <c r="T7" i="4"/>
  <c r="T9" i="4"/>
  <c r="T16" i="4"/>
  <c r="T19" i="4"/>
  <c r="T21" i="4"/>
  <c r="T31" i="4"/>
  <c r="T33" i="4"/>
  <c r="T36" i="4"/>
  <c r="T38" i="4"/>
  <c r="R30" i="4"/>
  <c r="R32" i="4"/>
  <c r="R34" i="4"/>
  <c r="R37" i="4"/>
  <c r="T30" i="4"/>
  <c r="T32" i="4"/>
  <c r="T34" i="4"/>
  <c r="T37" i="4"/>
  <c r="S6" i="4"/>
  <c r="S7" i="4"/>
  <c r="S8" i="4"/>
  <c r="S9" i="4"/>
  <c r="S10" i="4"/>
  <c r="S14" i="4"/>
  <c r="S16" i="4"/>
  <c r="S17" i="4"/>
  <c r="S19" i="4"/>
  <c r="S20" i="4"/>
  <c r="Q6" i="4"/>
  <c r="Q7" i="4"/>
  <c r="Q8" i="4"/>
  <c r="Q9" i="4"/>
  <c r="Q10" i="4"/>
  <c r="Q16" i="4"/>
  <c r="Q17" i="4"/>
  <c r="Q19" i="4"/>
  <c r="Q20" i="4"/>
  <c r="Q21" i="4"/>
  <c r="Q30" i="4"/>
  <c r="Q31" i="4"/>
  <c r="Q32" i="4"/>
  <c r="Q33" i="4"/>
  <c r="Q34" i="4"/>
  <c r="Q36" i="4"/>
  <c r="Q37" i="4"/>
  <c r="Q38" i="4"/>
  <c r="Q39" i="4"/>
  <c r="S32" i="4"/>
  <c r="S34" i="4"/>
  <c r="S38" i="4"/>
  <c r="S21" i="4"/>
  <c r="S30" i="4"/>
  <c r="S31" i="4"/>
  <c r="S33" i="4"/>
  <c r="S36" i="4"/>
  <c r="S37" i="4"/>
  <c r="S39" i="4"/>
  <c r="C36" i="1"/>
  <c r="K35" i="1" l="1"/>
  <c r="C35" i="1"/>
  <c r="K3" i="1" l="1"/>
  <c r="K4" i="1"/>
  <c r="K5" i="1"/>
  <c r="K6" i="1"/>
  <c r="K7" i="1"/>
  <c r="K8" i="1"/>
  <c r="K9" i="1"/>
  <c r="K10" i="1"/>
  <c r="K11" i="1"/>
  <c r="K14" i="1"/>
  <c r="K12" i="1"/>
  <c r="K15" i="1"/>
  <c r="K16" i="1"/>
  <c r="K17" i="1"/>
  <c r="K18" i="1"/>
  <c r="K19" i="1"/>
  <c r="K20" i="1"/>
  <c r="K21" i="1"/>
  <c r="K22" i="1"/>
  <c r="K23" i="1"/>
  <c r="K24" i="1"/>
  <c r="K25" i="1"/>
  <c r="K27" i="1"/>
  <c r="K28" i="1"/>
  <c r="K32" i="1"/>
  <c r="K29" i="1"/>
  <c r="K30" i="1"/>
  <c r="K31" i="1"/>
  <c r="K33" i="1"/>
  <c r="K34" i="1"/>
  <c r="K2" i="1"/>
  <c r="T23" i="4" l="1" a="1"/>
  <c r="T23" i="4" s="1"/>
  <c r="S23" i="4" a="1"/>
  <c r="S23" i="4" s="1"/>
  <c r="R23" i="4" a="1"/>
  <c r="R23" i="4" s="1"/>
  <c r="Q23" i="4" a="1"/>
  <c r="Q23" i="4" s="1"/>
  <c r="C4" i="1"/>
  <c r="C3" i="1" l="1"/>
  <c r="C5" i="1"/>
  <c r="C6" i="1"/>
  <c r="C7" i="1"/>
  <c r="C8" i="1"/>
  <c r="C9" i="1"/>
  <c r="C10" i="1"/>
  <c r="C11" i="1"/>
  <c r="C14" i="1"/>
  <c r="C12" i="1"/>
  <c r="C16" i="1"/>
  <c r="C15" i="1"/>
  <c r="C17" i="1"/>
  <c r="C18" i="1"/>
  <c r="C19" i="1"/>
  <c r="C20" i="1"/>
  <c r="C21" i="1"/>
  <c r="C22" i="1"/>
  <c r="C23" i="1"/>
  <c r="C24" i="1"/>
  <c r="C25" i="1"/>
  <c r="C27" i="1"/>
  <c r="C28" i="1"/>
  <c r="C32" i="1"/>
  <c r="C29" i="1"/>
  <c r="C30" i="1"/>
  <c r="C31" i="1"/>
  <c r="C34" i="1"/>
  <c r="C33" i="1"/>
  <c r="C2" i="1"/>
  <c r="O28" i="4" l="1" a="1"/>
  <c r="O28" i="4" s="1"/>
  <c r="N28" i="4" a="1"/>
  <c r="N28" i="4" s="1"/>
  <c r="M28" i="4" a="1"/>
  <c r="M28" i="4" s="1"/>
  <c r="L28" i="4" a="1"/>
  <c r="L28" i="4" s="1"/>
  <c r="J28" i="4" a="1"/>
  <c r="J28" i="4" s="1"/>
  <c r="I28" i="4" a="1"/>
  <c r="I28" i="4" s="1"/>
  <c r="H28" i="4" a="1"/>
  <c r="H28" i="4" s="1"/>
  <c r="G28" i="4" a="1"/>
  <c r="G28" i="4" s="1"/>
  <c r="E28" i="4" a="1"/>
  <c r="E28" i="4" s="1"/>
  <c r="D28" i="4" a="1"/>
  <c r="D28" i="4" s="1"/>
  <c r="C28" i="4" a="1"/>
  <c r="C28" i="4" s="1"/>
  <c r="O27" i="4" a="1"/>
  <c r="O27" i="4" s="1"/>
  <c r="N27" i="4" a="1"/>
  <c r="N27" i="4" s="1"/>
  <c r="M27" i="4" a="1"/>
  <c r="M27" i="4" s="1"/>
  <c r="L27" i="4" a="1"/>
  <c r="L27" i="4" s="1"/>
  <c r="J27" i="4" a="1"/>
  <c r="J27" i="4" s="1"/>
  <c r="I27" i="4" a="1"/>
  <c r="I27" i="4" s="1"/>
  <c r="H27" i="4" a="1"/>
  <c r="H27" i="4" s="1"/>
  <c r="G27" i="4" a="1"/>
  <c r="G27" i="4" s="1"/>
  <c r="E27" i="4" a="1"/>
  <c r="E27" i="4" s="1"/>
  <c r="D27" i="4" a="1"/>
  <c r="D27" i="4" s="1"/>
  <c r="C27" i="4" a="1"/>
  <c r="C27" i="4" s="1"/>
  <c r="O25" i="4" a="1"/>
  <c r="O25" i="4" s="1"/>
  <c r="N25" i="4" a="1"/>
  <c r="N25" i="4" s="1"/>
  <c r="M25" i="4" a="1"/>
  <c r="M25" i="4" s="1"/>
  <c r="L25" i="4" a="1"/>
  <c r="L25" i="4" s="1"/>
  <c r="J25" i="4" a="1"/>
  <c r="J25" i="4" s="1"/>
  <c r="I25" i="4" a="1"/>
  <c r="I25" i="4" s="1"/>
  <c r="H25" i="4" a="1"/>
  <c r="H25" i="4" s="1"/>
  <c r="G25" i="4" a="1"/>
  <c r="G25" i="4" s="1"/>
  <c r="E25" i="4" a="1"/>
  <c r="E25" i="4" s="1"/>
  <c r="D25" i="4" a="1"/>
  <c r="D25" i="4" s="1"/>
  <c r="O24" i="4" a="1"/>
  <c r="O24" i="4" s="1"/>
  <c r="N24" i="4" a="1"/>
  <c r="N24" i="4" s="1"/>
  <c r="M24" i="4" a="1"/>
  <c r="M24" i="4" s="1"/>
  <c r="L24" i="4" a="1"/>
  <c r="L24" i="4" s="1"/>
  <c r="J24" i="4" a="1"/>
  <c r="J24" i="4" s="1"/>
  <c r="I24" i="4" a="1"/>
  <c r="I24" i="4" s="1"/>
  <c r="H24" i="4" a="1"/>
  <c r="H24" i="4" s="1"/>
  <c r="G24" i="4" a="1"/>
  <c r="G24" i="4" s="1"/>
  <c r="E24" i="4" a="1"/>
  <c r="E24" i="4" s="1"/>
  <c r="D24" i="4" a="1"/>
  <c r="D24" i="4" s="1"/>
  <c r="C25" i="4" a="1"/>
  <c r="C25" i="4" s="1"/>
  <c r="C24" i="4" a="1"/>
  <c r="C24" i="4" s="1"/>
  <c r="O5" i="4"/>
  <c r="N5" i="4"/>
  <c r="N36" i="4" s="1"/>
  <c r="M5" i="4"/>
  <c r="M33" i="4" s="1"/>
  <c r="L5" i="4"/>
  <c r="L36" i="4" s="1"/>
  <c r="J5" i="4"/>
  <c r="J36" i="4" s="1"/>
  <c r="I5" i="4"/>
  <c r="I36" i="4" s="1"/>
  <c r="H5" i="4"/>
  <c r="H33" i="4" s="1"/>
  <c r="G5" i="4"/>
  <c r="G36" i="4" s="1"/>
  <c r="E5" i="4"/>
  <c r="E36" i="4" s="1"/>
  <c r="D5" i="4"/>
  <c r="D36" i="4" s="1"/>
  <c r="C33" i="4"/>
  <c r="O36" i="4" l="1"/>
  <c r="Q14" i="4"/>
  <c r="I7" i="4"/>
  <c r="L9" i="4"/>
  <c r="N16" i="4"/>
  <c r="I20" i="4"/>
  <c r="N32" i="4"/>
  <c r="C9" i="4"/>
  <c r="D8" i="4"/>
  <c r="N9" i="4"/>
  <c r="D17" i="4"/>
  <c r="H21" i="4"/>
  <c r="G34" i="4"/>
  <c r="I6" i="4"/>
  <c r="N8" i="4"/>
  <c r="I10" i="4"/>
  <c r="L17" i="4"/>
  <c r="G30" i="4"/>
  <c r="D38" i="4"/>
  <c r="G7" i="4"/>
  <c r="D9" i="4"/>
  <c r="D16" i="4"/>
  <c r="N17" i="4"/>
  <c r="D32" i="4"/>
  <c r="N38" i="4"/>
  <c r="L6" i="4"/>
  <c r="G8" i="4"/>
  <c r="G16" i="4"/>
  <c r="L20" i="4"/>
  <c r="L21" i="4"/>
  <c r="I30" i="4"/>
  <c r="G32" i="4"/>
  <c r="G33" i="4"/>
  <c r="I34" i="4"/>
  <c r="G38" i="4"/>
  <c r="G39" i="4"/>
  <c r="D6" i="4"/>
  <c r="N6" i="4"/>
  <c r="L7" i="4"/>
  <c r="I8" i="4"/>
  <c r="G9" i="4"/>
  <c r="D10" i="4"/>
  <c r="N10" i="4"/>
  <c r="I16" i="4"/>
  <c r="G17" i="4"/>
  <c r="D20" i="4"/>
  <c r="N20" i="4"/>
  <c r="M21" i="4"/>
  <c r="L30" i="4"/>
  <c r="I32" i="4"/>
  <c r="L33" i="4"/>
  <c r="L34" i="4"/>
  <c r="I38" i="4"/>
  <c r="L39" i="4"/>
  <c r="L10" i="4"/>
  <c r="G6" i="4"/>
  <c r="D7" i="4"/>
  <c r="N7" i="4"/>
  <c r="L8" i="4"/>
  <c r="I9" i="4"/>
  <c r="G10" i="4"/>
  <c r="C16" i="4"/>
  <c r="L16" i="4"/>
  <c r="I17" i="4"/>
  <c r="G20" i="4"/>
  <c r="G21" i="4"/>
  <c r="D30" i="4"/>
  <c r="N30" i="4"/>
  <c r="L32" i="4"/>
  <c r="D34" i="4"/>
  <c r="N34" i="4"/>
  <c r="L38" i="4"/>
  <c r="E19" i="4"/>
  <c r="J19" i="4"/>
  <c r="O19" i="4"/>
  <c r="E37" i="4"/>
  <c r="J37" i="4"/>
  <c r="O37" i="4"/>
  <c r="C39" i="4"/>
  <c r="H39" i="4"/>
  <c r="M39" i="4"/>
  <c r="C6" i="4"/>
  <c r="C10" i="4"/>
  <c r="H6" i="4"/>
  <c r="M6" i="4"/>
  <c r="E7" i="4"/>
  <c r="J7" i="4"/>
  <c r="O7" i="4"/>
  <c r="H8" i="4"/>
  <c r="M8" i="4"/>
  <c r="E9" i="4"/>
  <c r="J9" i="4"/>
  <c r="O9" i="4"/>
  <c r="H10" i="4"/>
  <c r="M10" i="4"/>
  <c r="C17" i="4"/>
  <c r="H16" i="4"/>
  <c r="M16" i="4"/>
  <c r="E17" i="4"/>
  <c r="J17" i="4"/>
  <c r="O17" i="4"/>
  <c r="G19" i="4"/>
  <c r="L19" i="4"/>
  <c r="C20" i="4"/>
  <c r="H20" i="4"/>
  <c r="M20" i="4"/>
  <c r="D21" i="4"/>
  <c r="I21" i="4"/>
  <c r="N21" i="4"/>
  <c r="E30" i="4"/>
  <c r="J30" i="4"/>
  <c r="O30" i="4"/>
  <c r="G31" i="4"/>
  <c r="L31" i="4"/>
  <c r="C32" i="4"/>
  <c r="H32" i="4"/>
  <c r="M32" i="4"/>
  <c r="D33" i="4"/>
  <c r="I33" i="4"/>
  <c r="N33" i="4"/>
  <c r="E34" i="4"/>
  <c r="J34" i="4"/>
  <c r="O34" i="4"/>
  <c r="G37" i="4"/>
  <c r="L37" i="4"/>
  <c r="C38" i="4"/>
  <c r="H38" i="4"/>
  <c r="M38" i="4"/>
  <c r="D39" i="4"/>
  <c r="I39" i="4"/>
  <c r="N39" i="4"/>
  <c r="C36" i="4"/>
  <c r="H36" i="4"/>
  <c r="M36" i="4"/>
  <c r="C7" i="4"/>
  <c r="C19" i="4"/>
  <c r="H19" i="4"/>
  <c r="M19" i="4"/>
  <c r="E21" i="4"/>
  <c r="J21" i="4"/>
  <c r="O21" i="4"/>
  <c r="C31" i="4"/>
  <c r="H31" i="4"/>
  <c r="M31" i="4"/>
  <c r="E33" i="4"/>
  <c r="J33" i="4"/>
  <c r="O33" i="4"/>
  <c r="C37" i="4"/>
  <c r="H37" i="4"/>
  <c r="M37" i="4"/>
  <c r="E39" i="4"/>
  <c r="J39" i="4"/>
  <c r="O39" i="4"/>
  <c r="C8" i="4"/>
  <c r="E6" i="4"/>
  <c r="J6" i="4"/>
  <c r="O6" i="4"/>
  <c r="H7" i="4"/>
  <c r="M7" i="4"/>
  <c r="E8" i="4"/>
  <c r="J8" i="4"/>
  <c r="O8" i="4"/>
  <c r="H9" i="4"/>
  <c r="M9" i="4"/>
  <c r="E10" i="4"/>
  <c r="J10" i="4"/>
  <c r="O10" i="4"/>
  <c r="E16" i="4"/>
  <c r="J16" i="4"/>
  <c r="O16" i="4"/>
  <c r="H17" i="4"/>
  <c r="M17" i="4"/>
  <c r="D19" i="4"/>
  <c r="I19" i="4"/>
  <c r="N19" i="4"/>
  <c r="E20" i="4"/>
  <c r="J20" i="4"/>
  <c r="O20" i="4"/>
  <c r="C30" i="4"/>
  <c r="H30" i="4"/>
  <c r="M30" i="4"/>
  <c r="D31" i="4"/>
  <c r="I31" i="4"/>
  <c r="N31" i="4"/>
  <c r="E32" i="4"/>
  <c r="J32" i="4"/>
  <c r="O32" i="4"/>
  <c r="C34" i="4"/>
  <c r="H34" i="4"/>
  <c r="M34" i="4"/>
  <c r="D37" i="4"/>
  <c r="I37" i="4"/>
  <c r="N37" i="4"/>
  <c r="E38" i="4"/>
  <c r="J38" i="4"/>
  <c r="O38" i="4"/>
  <c r="C21" i="4"/>
  <c r="E31" i="4"/>
  <c r="J31" i="4"/>
  <c r="O31" i="4"/>
  <c r="O13" i="4"/>
  <c r="N13" i="4"/>
  <c r="M13" i="4"/>
  <c r="L13" i="4"/>
  <c r="J13" i="4"/>
  <c r="I13" i="4"/>
  <c r="H13" i="4"/>
  <c r="G13" i="4"/>
  <c r="E13" i="4"/>
  <c r="D13" i="4"/>
  <c r="C13" i="4"/>
  <c r="O12" i="4"/>
  <c r="N12" i="4"/>
  <c r="M12" i="4"/>
  <c r="L12" i="4"/>
  <c r="J12" i="4"/>
  <c r="I12" i="4"/>
  <c r="H12" i="4"/>
  <c r="G12" i="4"/>
  <c r="E12" i="4"/>
  <c r="D12" i="4"/>
  <c r="C12" i="4"/>
  <c r="I14" i="4" l="1"/>
  <c r="N14" i="4"/>
  <c r="M14" i="4" l="1"/>
  <c r="H14" i="4"/>
  <c r="E14" i="4"/>
  <c r="L14" i="4"/>
  <c r="G14" i="4"/>
  <c r="O14" i="4"/>
  <c r="J14" i="4"/>
  <c r="D14" i="4" l="1"/>
  <c r="M23" i="4" l="1" a="1"/>
  <c r="M23" i="4" s="1"/>
  <c r="H23" i="4" a="1"/>
  <c r="H23" i="4" s="1"/>
  <c r="L23" i="4" a="1"/>
  <c r="L23" i="4" s="1"/>
  <c r="G23" i="4" a="1"/>
  <c r="G23" i="4" s="1"/>
  <c r="O23" i="4" a="1"/>
  <c r="O23" i="4" s="1"/>
  <c r="J23" i="4" a="1"/>
  <c r="J23" i="4" s="1"/>
  <c r="E23" i="4" a="1"/>
  <c r="E23" i="4" s="1"/>
  <c r="C23" i="4" a="1"/>
  <c r="C23" i="4" s="1"/>
  <c r="N23" i="4" a="1"/>
  <c r="N23" i="4" s="1"/>
  <c r="I23" i="4" a="1"/>
  <c r="I23" i="4" s="1"/>
  <c r="D23" i="4" a="1"/>
  <c r="D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<sst xmlns="http://schemas.openxmlformats.org/spreadsheetml/2006/main" count="792" uniqueCount="365">
  <si>
    <t>Matrícula</t>
  </si>
  <si>
    <t>Nome</t>
  </si>
  <si>
    <t>Agnaldo José Lopes</t>
  </si>
  <si>
    <t>FTO1101</t>
  </si>
  <si>
    <t>EDF1078</t>
  </si>
  <si>
    <t>FTO1096</t>
  </si>
  <si>
    <t>Erika de Carvalho Rodrigues</t>
  </si>
  <si>
    <t>FTO1107</t>
  </si>
  <si>
    <t>Felipe Amorim da Cunha</t>
  </si>
  <si>
    <t>EDF1087</t>
  </si>
  <si>
    <t>Fernando Silva Guimarães</t>
  </si>
  <si>
    <t>FTO1083</t>
  </si>
  <si>
    <t>Julio Guilherne Silva</t>
  </si>
  <si>
    <t>FTO1079</t>
  </si>
  <si>
    <t>Laura Alice Santos de Oliveira</t>
  </si>
  <si>
    <t>FTO1111</t>
  </si>
  <si>
    <t>Leandro Alberto Calazans Nogueira</t>
  </si>
  <si>
    <t>FTO1124</t>
  </si>
  <si>
    <t>FTO1137</t>
  </si>
  <si>
    <t>Patrícia dos Santos Vigário</t>
  </si>
  <si>
    <t>EDF1074</t>
  </si>
  <si>
    <t>Sara Lucia Silveira de Menezes</t>
  </si>
  <si>
    <t>FTO1075</t>
  </si>
  <si>
    <t>Thiago Lemos de Carvalho</t>
  </si>
  <si>
    <t>EDF1084</t>
  </si>
  <si>
    <t>Marco Antonio Orsini Neves</t>
  </si>
  <si>
    <t>FTO1116</t>
  </si>
  <si>
    <t>FTO1084</t>
  </si>
  <si>
    <t>Cristina Márcia Dias</t>
  </si>
  <si>
    <t>EDF1069</t>
  </si>
  <si>
    <t>Miíriam Raquel Meira Mainenti</t>
  </si>
  <si>
    <t>FTO1109</t>
  </si>
  <si>
    <t>André Luis dos Santos Silva</t>
  </si>
  <si>
    <t>FTO1106</t>
  </si>
  <si>
    <t>FTO1085</t>
  </si>
  <si>
    <t>Anke Bergmann</t>
  </si>
  <si>
    <t>NUT1012</t>
  </si>
  <si>
    <t>Susana Ortiz Costa</t>
  </si>
  <si>
    <t>FTO1117</t>
  </si>
  <si>
    <t>Lilian Ramiro Felício</t>
  </si>
  <si>
    <t>Antonio Guilherme Fonseca Pacheco</t>
  </si>
  <si>
    <t>Arthur de Sá Ferreira</t>
  </si>
  <si>
    <t>Permanente</t>
  </si>
  <si>
    <t>ORCID</t>
  </si>
  <si>
    <t>Research Gate</t>
  </si>
  <si>
    <t>https://scholar.google.com.br/citations?user=fe180WoAAAAJ&amp;hl=pt-BR</t>
  </si>
  <si>
    <t>https://www.researchgate.net/profile/Agnaldo_Lopes</t>
  </si>
  <si>
    <t>https://scholar.google.com.br/citations?user=m_VKL2IAAAAJ&amp;hl=pt-BR</t>
  </si>
  <si>
    <t>https://www.researchgate.net/profile/Alex_Maior</t>
  </si>
  <si>
    <t>https://scholar.google.com.br/citations?user=DSUfBW4AAAAJ&amp;hl=pt-BR</t>
  </si>
  <si>
    <t>https://www.researchgate.net/profile/Arthur_Ferreira</t>
  </si>
  <si>
    <t>https://scholar.google.com.br/citations?user=_6qAG0wAAAAJ&amp;hl=pt-BR</t>
  </si>
  <si>
    <t>https://www.researchgate.net/profile/Erika_De_Carvalho_Rodrigues</t>
  </si>
  <si>
    <t>https://scholar.google.com.br/citations?user=offwZlMAAAAJ&amp;hl=pt-BR</t>
  </si>
  <si>
    <t>https://www.researchgate.net/profile/Julio_Silva11</t>
  </si>
  <si>
    <t>https://scholar.google.com.br/citations?user=6QJtZvQAAAAJ&amp;hl=pt-BR</t>
  </si>
  <si>
    <t>https://www.researchgate.net/profile/Laura_Oliveira10</t>
  </si>
  <si>
    <t>https://scholar.google.com.br/citations?user=LVYvb5oAAAAJ&amp;hl=pt-BR</t>
  </si>
  <si>
    <t>https://www.researchgate.net/profile/Leandro_Nogueira</t>
  </si>
  <si>
    <t>https://scholar.google.com.br/citations?user=9tXdI7MAAAAJ&amp;hl=pt-BR</t>
  </si>
  <si>
    <t>https://www.researchgate.net/profile/Ney_Meziat_Filho</t>
  </si>
  <si>
    <t>https://www.researchgate.net/profile/Patricia_Vigario</t>
  </si>
  <si>
    <t>https://scholar.google.com.br/citations?user=opKvvscAAAAJ&amp;hl=pt-BR</t>
  </si>
  <si>
    <t>https://www.researchgate.net/profile/Thiago_Lemos</t>
  </si>
  <si>
    <t>jglsilva@yahoo.com.br</t>
  </si>
  <si>
    <t>lauraoliveira.ft@gmail.com</t>
  </si>
  <si>
    <t>neymeziat@gmail.com</t>
  </si>
  <si>
    <t>lemoscarvalho.thiago@gmail.com</t>
  </si>
  <si>
    <t>renato.fisio@gmail.com</t>
  </si>
  <si>
    <t>Renato Santos de Almeida</t>
  </si>
  <si>
    <t>Ney Armando de Mello Meziat Filho</t>
  </si>
  <si>
    <t>http://scholar.google.com.br/citations?user=du9MHc8AAAAJ&amp;hl=pt-BR</t>
  </si>
  <si>
    <t>https://orcid.org/0000-0003-2148-334X</t>
  </si>
  <si>
    <t>Colaborador</t>
  </si>
  <si>
    <t>Bruno Ferreira Viana</t>
  </si>
  <si>
    <t>Igor Ramathur Telles de Jesus</t>
  </si>
  <si>
    <t>Luis Felipe da Fonseca Reis</t>
  </si>
  <si>
    <t>https://scholar.google.com.br/citations?hl=pt-BR&amp;user=DAJSY7cAAAAJ</t>
  </si>
  <si>
    <t>Graduação</t>
  </si>
  <si>
    <t>Regime de trabalho</t>
  </si>
  <si>
    <t>CH PPGCR</t>
  </si>
  <si>
    <t>CH Grad</t>
  </si>
  <si>
    <t>CH total</t>
  </si>
  <si>
    <t>Medicina</t>
  </si>
  <si>
    <t>Integral</t>
  </si>
  <si>
    <t>Educação física</t>
  </si>
  <si>
    <t>Fisioterapia</t>
  </si>
  <si>
    <t>Parcial</t>
  </si>
  <si>
    <t>Exclusiva</t>
  </si>
  <si>
    <t>https://www.researchgate.net/profile/Renato_Almeida12</t>
  </si>
  <si>
    <t>FTO1140</t>
  </si>
  <si>
    <t>https://scholar.google.com.br/citations?user=QwFIqIMAAAAJ&amp;hl=pt-BR&amp;oi=ao</t>
  </si>
  <si>
    <t>https://orcid.org/0000-0002-9031-5609</t>
  </si>
  <si>
    <t>https://www.researchgate.net/profile/Igor_Ramathur2</t>
  </si>
  <si>
    <t>EDF1092</t>
  </si>
  <si>
    <t>bruno.viana@souunisuam.com.br</t>
  </si>
  <si>
    <t>https://orcid.org/0000-0002-4117-5929</t>
  </si>
  <si>
    <t>https://scholar.google.com.br/citations?hl=pt-BR&amp;user=45TBgGMAAAAJ</t>
  </si>
  <si>
    <t>https://orcid.org/0000-0002-6812-6553</t>
  </si>
  <si>
    <t>FTO1063</t>
  </si>
  <si>
    <t>Lattes</t>
  </si>
  <si>
    <t>http://lattes.cnpq.br/1548788734980219</t>
  </si>
  <si>
    <t>http://lattes.cnpq.br/1762252828526068</t>
  </si>
  <si>
    <t>http://lattes.cnpq.br/5432142731317894</t>
  </si>
  <si>
    <t>http://lattes.cnpq.br/3689383775662959</t>
  </si>
  <si>
    <t>http://lattes.cnpq.br/5100534432082982</t>
  </si>
  <si>
    <t>http://lattes.cnpq.br/9518195795476332</t>
  </si>
  <si>
    <t>http://lattes.cnpq.br/3335633004443074</t>
  </si>
  <si>
    <t>http://lattes.cnpq.br/8642128462270383</t>
  </si>
  <si>
    <t>http://lattes.cnpq.br/7219465331673586</t>
  </si>
  <si>
    <t>http://lattes.cnpq.br/2737996784372277</t>
  </si>
  <si>
    <t>http://lattes.cnpq.br/8950578636133031</t>
  </si>
  <si>
    <t>http://lattes.cnpq.br/1263665448871342</t>
  </si>
  <si>
    <t>http://lattes.cnpq.br/1829536275567695</t>
  </si>
  <si>
    <t>http://lattes.cnpq.br/2047525646037395</t>
  </si>
  <si>
    <t>https://www.researchgate.net/profile/Bruno_Viana4</t>
  </si>
  <si>
    <t>https://www.researchgate.net/profile/Luis_Felipe_Reis</t>
  </si>
  <si>
    <t>Variáveis</t>
  </si>
  <si>
    <t>PD</t>
  </si>
  <si>
    <t>Nutrição</t>
  </si>
  <si>
    <t>Visitante</t>
  </si>
  <si>
    <t>Graduação, n (%)</t>
  </si>
  <si>
    <t>Educação Física</t>
  </si>
  <si>
    <t>Pós-Doc (Bolsista)</t>
  </si>
  <si>
    <t>Pós-doc (Bolsista)</t>
  </si>
  <si>
    <t>Regime de trabalho, n (%)</t>
  </si>
  <si>
    <t>Carga semanal no Programa, h</t>
  </si>
  <si>
    <t>Programa</t>
  </si>
  <si>
    <t>Dedicação ao Programa, n (%)</t>
  </si>
  <si>
    <t>+1 Programa</t>
  </si>
  <si>
    <t>+2 Programas</t>
  </si>
  <si>
    <t>EUA</t>
  </si>
  <si>
    <t>https://orcid.org/0000-0003-1277-9325</t>
  </si>
  <si>
    <t>*</t>
  </si>
  <si>
    <t>miriam.mainenti@hotmail.com</t>
  </si>
  <si>
    <t>https://orcid.org/0000-0002-2562-9142</t>
  </si>
  <si>
    <t>http://lattes.cnpq.br/7214529757377550</t>
  </si>
  <si>
    <t>saraposgraduacao@yahoo.com.br</t>
  </si>
  <si>
    <t>https://scholar.google.com/citations?user=GcZxnIcAAAAJ&amp;hl=pt-BR</t>
  </si>
  <si>
    <t>http://lattes.cnpq.br/1227065353827577</t>
  </si>
  <si>
    <t>fguimaufrj@yahoo.com.br</t>
  </si>
  <si>
    <t>https://scholar.google.com/citations?hl=pt-BR&amp;user=2PLQ_v4AAAAJ</t>
  </si>
  <si>
    <t>https://www.researchgate.net/profile/FERNANDO_GUIMARAES</t>
  </si>
  <si>
    <t>http://lattes.cnpq.br/4190757874421966</t>
  </si>
  <si>
    <t>crismdias@gmail.com</t>
  </si>
  <si>
    <t>http://lattes.cnpq.br/8118576049292408</t>
  </si>
  <si>
    <t>abergmann@inca.gov.br</t>
  </si>
  <si>
    <t>http://lattes.cnpq.br/8708733143383938</t>
  </si>
  <si>
    <t>https://scholar.google.com/citations?hl=pt-BR&amp;user=crtd95wAAAAJ</t>
  </si>
  <si>
    <t>https://orcid.org/0000-0002-1972-8777</t>
  </si>
  <si>
    <t>https://www.researchgate.net/profile/Anke_Bergmann</t>
  </si>
  <si>
    <t>antgui@gmail.com</t>
  </si>
  <si>
    <t>https://scholar.google.com/citations?hl=pt-BR&amp;user=AdJ-8Y8AAAAJ</t>
  </si>
  <si>
    <t>http://lattes.cnpq.br/5392568548228414</t>
  </si>
  <si>
    <t>https://www.researchgate.net/profile/Antonio_Pacheco4</t>
  </si>
  <si>
    <t>https://orcid.org/0000-0003-3095-1774</t>
  </si>
  <si>
    <t>delandre@infolink.com.br</t>
  </si>
  <si>
    <t>http://lattes.cnpq.br/9095239943744523</t>
  </si>
  <si>
    <t>sortizcosta@yahoo.com.br</t>
  </si>
  <si>
    <t>http://lattes.cnpq.br/5206354782426860</t>
  </si>
  <si>
    <t>orsinimarco@hotmail.com</t>
  </si>
  <si>
    <t>https://scholar.google.com/citations?hl=pt-BR&amp;user=0Z4Y1E0AAAAJ</t>
  </si>
  <si>
    <t>https://www.researchgate.net/profile/Marco_Neves4</t>
  </si>
  <si>
    <t>https://orcid.org/0000-0002-8948-3955</t>
  </si>
  <si>
    <t>http://lattes.cnpq.br/4916508642400535</t>
  </si>
  <si>
    <t>lilianrf@uol.com.br</t>
  </si>
  <si>
    <t>https://scholar.google.com/citations?hl=pt-BR&amp;user=E6Wow_IAAAAJ</t>
  </si>
  <si>
    <t>http://lattes.cnpq.br/5721303841655608</t>
  </si>
  <si>
    <t>https://www.researchgate.net/profile/Lilian_Felicio</t>
  </si>
  <si>
    <t>https://orcid.org/0000-0003-2237-7610</t>
  </si>
  <si>
    <t>https://www.researchgate.net/profile/Felipe_Da_Cunha2</t>
  </si>
  <si>
    <t>https://orcid.org/0000-0002-8912-5656</t>
  </si>
  <si>
    <t>https://scholar.google.com/citations?hl=pt-BR&amp;user=zW_W-V8AAAAJ</t>
  </si>
  <si>
    <t>http://lattes.cnpq.br/3875848900740841</t>
  </si>
  <si>
    <t>felipe.cunha@uerj.br</t>
  </si>
  <si>
    <t>Credenciamento</t>
  </si>
  <si>
    <t>Descredenciamento</t>
  </si>
  <si>
    <t>Triênio 2010-2012</t>
  </si>
  <si>
    <t>Quadriênio 2013-2016</t>
  </si>
  <si>
    <t>Quadriênio 2017-2020</t>
  </si>
  <si>
    <t>Total</t>
  </si>
  <si>
    <t>Categoria</t>
  </si>
  <si>
    <t>Fluxo docente, n (%)</t>
  </si>
  <si>
    <t>Dedicação</t>
  </si>
  <si>
    <t>Mediana (Mín-Máx) ou frequência absoluta (%)</t>
  </si>
  <si>
    <t>Titulado em:</t>
  </si>
  <si>
    <t>Pós-doc (Voluntário)</t>
  </si>
  <si>
    <t>Pós-Doc (Voluntário)</t>
  </si>
  <si>
    <t>Tempo de credenciamento</t>
  </si>
  <si>
    <t>Outros</t>
  </si>
  <si>
    <t>Ravi Shankar Reddy</t>
  </si>
  <si>
    <t>Jaya Shanker Tedla</t>
  </si>
  <si>
    <t>jtedla@kku.edu.sa</t>
  </si>
  <si>
    <t>ravsreddy@gmail.com</t>
  </si>
  <si>
    <t>https://scholar.google.com/citations?hl=pt-BR&amp;user=oLYUyl8AAAAJ</t>
  </si>
  <si>
    <t>https://scholar.google.com/citations?hl=pt-BR&amp;user=9-LSUk0AAAAJ</t>
  </si>
  <si>
    <t>https://orcid.org/0000-0002-2876-4227</t>
  </si>
  <si>
    <t>https://orcid.org/0000-0001-6638-0585</t>
  </si>
  <si>
    <t>https://www.researchgate.net/profile/Jaya_Shanker_Tedla</t>
  </si>
  <si>
    <t>https://www.researchgate.net/profile/Ravi_Shankar_Y_Reddy</t>
  </si>
  <si>
    <t>Atual</t>
  </si>
  <si>
    <t>Saída PosDoc</t>
  </si>
  <si>
    <t>Retorno PosDoc</t>
  </si>
  <si>
    <t>Credenciamento, n</t>
  </si>
  <si>
    <t>Descredenciamento, n</t>
  </si>
  <si>
    <t>Pós-Doutorado, n (%)</t>
  </si>
  <si>
    <t>Brasil</t>
  </si>
  <si>
    <t>País PosDoc</t>
  </si>
  <si>
    <t>Experiência, anos</t>
  </si>
  <si>
    <t>Tempo de titulação</t>
  </si>
  <si>
    <t>Tabela 1: Síntese descritiva do colegiado (2010-atual).</t>
  </si>
  <si>
    <t>-</t>
  </si>
  <si>
    <t>Austrália</t>
  </si>
  <si>
    <t>Total de afastamentos</t>
  </si>
  <si>
    <t>Luciana Crepaldi Lunkes</t>
  </si>
  <si>
    <t>http://lattes.cnpq.br/0179071341919459</t>
  </si>
  <si>
    <t>https://orcid.org/0000-0002-4314-4931</t>
  </si>
  <si>
    <t>https://www.researchgate.net/profile/Luciana_Lunkes</t>
  </si>
  <si>
    <t>lucianaclunkes@gmail.com</t>
  </si>
  <si>
    <t>Docentes por categoria, n (%)</t>
  </si>
  <si>
    <t>Fludo docente</t>
  </si>
  <si>
    <t>FTO1152</t>
  </si>
  <si>
    <t>E-mail</t>
  </si>
  <si>
    <t>MATR - NOME</t>
  </si>
  <si>
    <t>FTO1093</t>
  </si>
  <si>
    <t>Juliana Flávia de Oliveira</t>
  </si>
  <si>
    <t>julianaflavia@unisuamdoc.com.br</t>
  </si>
  <si>
    <t>http://lattes.cnpq.br/4749497328069275</t>
  </si>
  <si>
    <t>CH Outro PPG</t>
  </si>
  <si>
    <t>Fabio Vieira dos Anjos</t>
  </si>
  <si>
    <t>Itália</t>
  </si>
  <si>
    <t>http://lattes.cnpq.br/8538610046178157</t>
  </si>
  <si>
    <t>EDF1107</t>
  </si>
  <si>
    <t>Quadriênio 2021-2024</t>
  </si>
  <si>
    <t>https://scholar.google.com/citations?user=YrNr5K0AAAAJ&amp;hl=pt-BR</t>
  </si>
  <si>
    <t>https://orcid.org/0000-0002-3966-2509</t>
  </si>
  <si>
    <t>https://www.researchgate.net/profile/Fabio_Dos_Anjos</t>
  </si>
  <si>
    <t>https://scholar.google.com/citations?user=PrdPJWsAAAAJ&amp;hl=pt-BR</t>
  </si>
  <si>
    <t>Google Scholar</t>
  </si>
  <si>
    <t>arthurde@souunisuam.com.br</t>
  </si>
  <si>
    <t>alopes@souunisuam.com.br</t>
  </si>
  <si>
    <t>alex.alves@souunisuam.com.br</t>
  </si>
  <si>
    <t>erodrigues@souunisuam.com.br</t>
  </si>
  <si>
    <t>fabioanjos@souunisuam.com.br</t>
  </si>
  <si>
    <t>ijesus@souunisuam.com.br</t>
  </si>
  <si>
    <t>leandronogueira@souunisuam.com.br</t>
  </si>
  <si>
    <t>luisfelipefreis@souunisuam.com.br</t>
  </si>
  <si>
    <t>ney.filho@souunisuam.com.br</t>
  </si>
  <si>
    <t>patriciavigario@souunisuam.com.br</t>
  </si>
  <si>
    <t>renato.a@souunisuam.com.br</t>
  </si>
  <si>
    <t>thiago.lemos@souunisuam.com.br</t>
  </si>
  <si>
    <t>https://scholar.google.com.br/citations?user=NMtXn4IAAAAJ&amp;hl=pt-BR&amp;oi=sra</t>
  </si>
  <si>
    <t>https://orcid.org/0000-0001-7195-0386</t>
  </si>
  <si>
    <t>https://orcid.org/0000-0002-4450-7642</t>
  </si>
  <si>
    <t>https://orcid.org/0000-0002-5554-457X</t>
  </si>
  <si>
    <t>https://orcid.org/0000-0002-0490-8409</t>
  </si>
  <si>
    <t>https://orcid.org/0000-0001-7014-2002</t>
  </si>
  <si>
    <t>https://orcid.org/0000-0001-8598-4878</t>
  </si>
  <si>
    <t>https://orcid.org/0000-0001-5464-2963</t>
  </si>
  <si>
    <t>https://orcid.org/0000-0001-6097-1456</t>
  </si>
  <si>
    <t>https://orcid.org/0000-0002-6657-5689</t>
  </si>
  <si>
    <t>https://orcid.org/0000-0002-0177-9816</t>
  </si>
  <si>
    <t>https://orcid.org/0000-0003-2794-7299</t>
  </si>
  <si>
    <t>https://www.researchgate.net/profile/Sara-Menezes-4</t>
  </si>
  <si>
    <t>https://www.researchgate.net/profile/Cristina-Dias-4</t>
  </si>
  <si>
    <t>Sampath Kumar Amaravadi</t>
  </si>
  <si>
    <t>sampathkpt@gmail.com</t>
  </si>
  <si>
    <t>dean.coahs@gmu.ac.ae</t>
  </si>
  <si>
    <t>Praveen Kumar Kandakurti</t>
  </si>
  <si>
    <t>https://scholar.google.com.br/citations?user=2Z5bTIoAAAAJ&amp;hl=em</t>
  </si>
  <si>
    <t>https://orcid.org/0000-0002-4744-0180</t>
  </si>
  <si>
    <t>https://orcid.org/0000-0003-2669-4488</t>
  </si>
  <si>
    <t>País</t>
  </si>
  <si>
    <t>Emirados Árabes</t>
  </si>
  <si>
    <t>Bandeira</t>
  </si>
  <si>
    <t>🇧🇷</t>
  </si>
  <si>
    <t>Scopus</t>
  </si>
  <si>
    <t>Alex Souto Maior Alves</t>
  </si>
  <si>
    <t>https://orcid.org/0000-0002-3005-0135</t>
  </si>
  <si>
    <t>https://www.scopus.com/authid/detail.uri?authorId=55432603600</t>
  </si>
  <si>
    <t>https://www.scopus.com/authid/detail.uri?authorId=36819698900</t>
  </si>
  <si>
    <t>https://www.scopus.com/authid/detail.uri?authorId=25721966000</t>
  </si>
  <si>
    <t>https://www.scopus.com/authid/detail.uri?authorId=16028790900</t>
  </si>
  <si>
    <t>https://www.scopus.com/authid/detail.uri?authorId=7102572601</t>
  </si>
  <si>
    <t>https://www.scopus.com/authid/detail.uri?authorId=55360744400</t>
  </si>
  <si>
    <t>https://www.scopus.com/authid/detail.uri?authorId=8673073800</t>
  </si>
  <si>
    <t>https://www.scopus.com/authid/detail.uri?authorId=26421885700</t>
  </si>
  <si>
    <t>https://www.scopus.com/authid/detail.uri?authorId=8872259200</t>
  </si>
  <si>
    <t>https://www.scopus.com/authid/detail.uri?authorId=57200754564</t>
  </si>
  <si>
    <t>https://www.scopus.com/authid/detail.uri?authorId=35220492800</t>
  </si>
  <si>
    <t>https://www.scopus.com/authid/detail.uri?authorId=25646653100</t>
  </si>
  <si>
    <t>https://www.scopus.com/authid/detail.uri?authorId=54406646400</t>
  </si>
  <si>
    <t>https://www.scopus.com/authid/detail.uri?authorId=55859431400</t>
  </si>
  <si>
    <t>https://www.scopus.com/authid/detail.uri?authorId=55247593000</t>
  </si>
  <si>
    <t>https://www.scopus.com/authid/detail.uri?authorId=26321718100</t>
  </si>
  <si>
    <t>https://www.scopus.com/authid/detail.uri?authorId=24448748000</t>
  </si>
  <si>
    <t>https://www.scopus.com/authid/detail.uri?authorId=55340165100</t>
  </si>
  <si>
    <t>https://www.scopus.com/authid/detail.uri?authorId=47761183400</t>
  </si>
  <si>
    <t>https://www.scopus.com/authid/detail.uri?authorId=57038771900</t>
  </si>
  <si>
    <t>https://www.scopus.com/authid/detail.uri?authorId=57216791576</t>
  </si>
  <si>
    <t>https://www.scopus.com/authid/detail.uri?authorId=57191586401</t>
  </si>
  <si>
    <t>https://publons.com/researcher/F-6831-2012</t>
  </si>
  <si>
    <t>ResearcherID</t>
  </si>
  <si>
    <t>https://publons.com/researcher/Q-9518-2017</t>
  </si>
  <si>
    <t>Coordenação</t>
  </si>
  <si>
    <t>Coordenação Adjunta</t>
  </si>
  <si>
    <t>Pablo Rodrigo de Oliveira Silva</t>
  </si>
  <si>
    <t>pablo_oliveira@ymail.com</t>
  </si>
  <si>
    <t>https://orcid.org/0000-0002-6172-3435</t>
  </si>
  <si>
    <t>http://lattes.cnpq.br/5331178666276656</t>
  </si>
  <si>
    <t>FTO1157</t>
  </si>
  <si>
    <t>https://www.scopus.com/authid/detail.uri?authorId=56350968400</t>
  </si>
  <si>
    <t>https://www.scopus.com/authid/detail.uri?authorId=36128762800</t>
  </si>
  <si>
    <t>https://www.scopus.com/authid/detail.uri?authorId=16837279900</t>
  </si>
  <si>
    <t>https://www.scopus.com/authid/detail.uri?authorId=36647333500</t>
  </si>
  <si>
    <t>https://www.scopus.com/authid/detail.uri?authorId=55851019000</t>
  </si>
  <si>
    <t>https://www.scopus.com/authid/detail.uri?authorId=7006581391</t>
  </si>
  <si>
    <t>https://www.scopus.com/authid/detail.uri?authorId=14070545700</t>
  </si>
  <si>
    <t>https://www.scopus.com/authid/detail.uri?authorId=36114974500</t>
  </si>
  <si>
    <t>https://scholar.google.com.br/citations?hl=pt-BR&amp;user=84q4HZoAAAAJ</t>
  </si>
  <si>
    <t>https://www.researchgate.net/profile/Sampath-Kumar-23</t>
  </si>
  <si>
    <t>https://www.scopus.com/authid/detail.uri?authorId=57218907522</t>
  </si>
  <si>
    <t>https://www.researchgate.net/profile/Pablo-Silva-14</t>
  </si>
  <si>
    <t>https://publons.com/researcher/M-3811-2013</t>
  </si>
  <si>
    <t>lucianalunkes@souunisuam.com.br</t>
  </si>
  <si>
    <t>Sukumar Shanmugam</t>
  </si>
  <si>
    <t>Gopala Krishna Alaparthi</t>
  </si>
  <si>
    <t>suku729@gmail.com</t>
  </si>
  <si>
    <t>gopalalaparthi@gmail.com</t>
  </si>
  <si>
    <t>https://orcid.org/0000-0001-6075-366X</t>
  </si>
  <si>
    <t>https://orcid.org/0000-0001-7596-3459</t>
  </si>
  <si>
    <t>https://www.scopus.com/authid/detail.uri?authorId=57188732894</t>
  </si>
  <si>
    <t>https://scholar.google.co.in/citations?user=IA_zO_sAAAAJ&amp;hl=em</t>
  </si>
  <si>
    <t>https://www.researchgate.net/profile/Sukumar-Shanmugam</t>
  </si>
  <si>
    <t>https://www.scopus.com/authid/detail.uri?authorId=55670491900</t>
  </si>
  <si>
    <t>https://scholar.google.com/citations?user=WiuKYXwAAAAJ&amp;hl=em</t>
  </si>
  <si>
    <t>https://www.researchgate.net/profile/Gopal-Alaparthi</t>
  </si>
  <si>
    <t>🇦🇪</t>
  </si>
  <si>
    <t>Arábia Saudita</t>
  </si>
  <si>
    <t>🇸🇦</t>
  </si>
  <si>
    <t>laura.oliveira@souunisuam.com.br</t>
  </si>
  <si>
    <t>https://publons.com/researcher/G-2684-2012</t>
  </si>
  <si>
    <t>https://publons.com/researcher/E-6378-2013</t>
  </si>
  <si>
    <t>https://publons.com/researcher/N-2645-2013</t>
  </si>
  <si>
    <t>https://publons.com/researcher/AAE-9445-2020</t>
  </si>
  <si>
    <t>https://publons.com/researcher/AAB-5944-2019</t>
  </si>
  <si>
    <t>https://publons.com/researcher/T-1436-2017</t>
  </si>
  <si>
    <t>https://publons.com/researcher/T-2180-2017</t>
  </si>
  <si>
    <t>https://publons.com/researcher/H-1017-2012</t>
  </si>
  <si>
    <t>https://publons.com/researcher/T-2692-2017</t>
  </si>
  <si>
    <t>https://publons.com/researcher/P-1952-2018</t>
  </si>
  <si>
    <t>https://publons.com/researcher/I-5563-2017</t>
  </si>
  <si>
    <t>https://publons.com/researcher/H-4349-2016</t>
  </si>
  <si>
    <t>https://publons.com/researcher/H-4372-2012</t>
  </si>
  <si>
    <t>https://publons.com/researcher/AAB-4867-2019</t>
  </si>
  <si>
    <t>https://publons.com/researcher/B-9726-2019</t>
  </si>
  <si>
    <t>https://publons.com/researcher/AAX-6131-2021</t>
  </si>
  <si>
    <t>https://publons.com/researcher/ABG-8394-2020</t>
  </si>
  <si>
    <t>https://publons.com/researcher/I-1893-2019</t>
  </si>
  <si>
    <t>https://publons.com/researcher/E-1066-2013</t>
  </si>
  <si>
    <t>https://publons.com/researcher/AAL-4088-2021</t>
  </si>
  <si>
    <t>https://publons.com/researcher/AAP-2574-2021</t>
  </si>
  <si>
    <t>https://publons.com/researcher/AAX-1654-2021</t>
  </si>
  <si>
    <t>https://publons.com/researcher/ACH-4611-2022</t>
  </si>
  <si>
    <t>https://publons.com/researcher/AEI-1444-2022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</si>
</sst>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1" fontId="3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9" fontId="3" fillId="2" borderId="0" xfId="3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5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2" fontId="3" fillId="2" borderId="1" xfId="3" applyNumberFormat="1" applyFont="1" applyFill="1" applyBorder="1" applyAlignment="1">
      <alignment horizontal="right" vertical="top"/>
    </xf>
    <xf numFmtId="9" fontId="3" fillId="2" borderId="1" xfId="3" applyFont="1" applyFill="1" applyBorder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4" borderId="5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5">
    <cellStyle name="Hiperlink Visitado" xfId="1" builtinId="9" hidden="1"/>
    <cellStyle name="Hiperlink Visitado" xfId="2" builtinId="9" hidden="1"/>
    <cellStyle name="Normal" xfId="0" builtinId="0"/>
    <cellStyle name="Normal 2" xfId="4" xr:uid="{8FCBCC1E-E3F2-0641-8037-D691F97178B3}"/>
    <cellStyle name="Porcentagem" xfId="3" builtinId="5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cholar.google.com.br/citations?user=NMtXn4IAAAAJ&amp;hl=pt-BR&amp;oi=sra" TargetMode="External"/><Relationship Id="rId1" Type="http://schemas.openxmlformats.org/officeDocument/2006/relationships/hyperlink" Target="https://scholar.google.com.br/citations?user=NMtXn4IAAAAJ&amp;hl=pt-BR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88F-F615-354D-B4B1-614972477B32}">
  <dimension ref="A1:U41"/>
  <sheetViews>
    <sheetView zoomScaleNormal="100" workbookViewId="0"/>
  </sheetViews>
  <sheetFormatPr baseColWidth="10" defaultColWidth="10.83203125" defaultRowHeight="16" x14ac:dyDescent="0.2"/>
  <cols>
    <col min="1" max="1" width="3.1640625" style="4" customWidth="1"/>
    <col min="2" max="2" width="32.83203125" style="6" bestFit="1" customWidth="1"/>
    <col min="3" max="5" width="11.5" style="12" customWidth="1"/>
    <col min="6" max="6" width="2.83203125" style="12" customWidth="1"/>
    <col min="7" max="9" width="11.5" style="12" customWidth="1"/>
    <col min="10" max="10" width="11.6640625" style="12" customWidth="1"/>
    <col min="11" max="11" width="2.83203125" style="12" customWidth="1"/>
    <col min="12" max="15" width="11.5" style="12" customWidth="1"/>
    <col min="16" max="16" width="2.83203125" style="12" customWidth="1"/>
    <col min="17" max="20" width="11.5" style="12" customWidth="1"/>
    <col min="21" max="21" width="4.33203125" style="4" customWidth="1"/>
    <col min="22" max="16384" width="10.83203125" style="4"/>
  </cols>
  <sheetData>
    <row r="1" spans="1:21" x14ac:dyDescent="0.2">
      <c r="A1" s="1"/>
      <c r="B1" s="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"/>
    </row>
    <row r="2" spans="1:21" ht="18" x14ac:dyDescent="0.2">
      <c r="A2" s="1"/>
      <c r="B2" s="41" t="s">
        <v>210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24"/>
      <c r="Q2" s="24"/>
      <c r="R2" s="24"/>
      <c r="S2" s="24"/>
      <c r="T2" s="24"/>
      <c r="U2" s="1"/>
    </row>
    <row r="3" spans="1:21" s="17" customFormat="1" ht="18" x14ac:dyDescent="0.2">
      <c r="A3" s="16"/>
      <c r="B3" s="20" t="s">
        <v>117</v>
      </c>
      <c r="C3" s="40" t="s">
        <v>177</v>
      </c>
      <c r="D3" s="40"/>
      <c r="E3" s="40"/>
      <c r="F3" s="26"/>
      <c r="G3" s="40" t="s">
        <v>178</v>
      </c>
      <c r="H3" s="40"/>
      <c r="I3" s="40"/>
      <c r="J3" s="40"/>
      <c r="K3" s="26"/>
      <c r="L3" s="40" t="s">
        <v>179</v>
      </c>
      <c r="M3" s="40"/>
      <c r="N3" s="40"/>
      <c r="O3" s="40"/>
      <c r="P3" s="26"/>
      <c r="Q3" s="40" t="s">
        <v>233</v>
      </c>
      <c r="R3" s="40"/>
      <c r="S3" s="40"/>
      <c r="T3" s="40"/>
      <c r="U3" s="16"/>
    </row>
    <row r="4" spans="1:21" s="7" customFormat="1" x14ac:dyDescent="0.2">
      <c r="A4" s="2"/>
      <c r="B4" s="15"/>
      <c r="C4" s="21">
        <v>2010</v>
      </c>
      <c r="D4" s="21">
        <v>2011</v>
      </c>
      <c r="E4" s="21">
        <v>2012</v>
      </c>
      <c r="F4" s="21"/>
      <c r="G4" s="21">
        <v>2013</v>
      </c>
      <c r="H4" s="21">
        <v>2014</v>
      </c>
      <c r="I4" s="21">
        <v>2015</v>
      </c>
      <c r="J4" s="21">
        <v>2016</v>
      </c>
      <c r="K4" s="21"/>
      <c r="L4" s="21">
        <v>2017</v>
      </c>
      <c r="M4" s="21">
        <v>2018</v>
      </c>
      <c r="N4" s="21">
        <v>2019</v>
      </c>
      <c r="O4" s="21">
        <v>2020</v>
      </c>
      <c r="P4" s="21"/>
      <c r="Q4" s="21">
        <v>2021</v>
      </c>
      <c r="R4" s="21">
        <v>2022</v>
      </c>
      <c r="S4" s="21">
        <v>2023</v>
      </c>
      <c r="T4" s="21">
        <v>2024</v>
      </c>
      <c r="U4" s="2"/>
    </row>
    <row r="5" spans="1:21" s="8" customFormat="1" x14ac:dyDescent="0.2">
      <c r="A5" s="3"/>
      <c r="B5" s="18" t="s">
        <v>219</v>
      </c>
      <c r="C5" s="9">
        <f>COUNTIFS(DATA.colegiado!$D:$D,"&lt;="&amp;C$4,DATA.colegiado!$E:$E,"Atual")+COUNTIFS(DATA.colegiado!$D:$D,"&lt;="&amp;C$4,DATA.colegiado!$E:$E,"&gt;="&amp;C$4)</f>
        <v>13</v>
      </c>
      <c r="D5" s="9">
        <f>COUNTIFS(DATA.colegiado!$D:$D,"&lt;="&amp;D$4,DATA.colegiado!$E:$E,"Atual")+COUNTIFS(DATA.colegiado!$D:$D,"&lt;="&amp;D$4,DATA.colegiado!$E:$E,"&gt;="&amp;D$4)</f>
        <v>15</v>
      </c>
      <c r="E5" s="9">
        <f>COUNTIFS(DATA.colegiado!$D:$D,"&lt;="&amp;E$4,DATA.colegiado!$E:$E,"Atual")+COUNTIFS(DATA.colegiado!$D:$D,"&lt;="&amp;E$4,DATA.colegiado!$E:$E,"&gt;="&amp;E$4)</f>
        <v>17</v>
      </c>
      <c r="F5" s="9"/>
      <c r="G5" s="9">
        <f>COUNTIFS(DATA.colegiado!$D:$D,"&lt;="&amp;G$4,DATA.colegiado!$E:$E,"Atual")+COUNTIFS(DATA.colegiado!$D:$D,"&lt;="&amp;G$4,DATA.colegiado!$E:$E,"&gt;="&amp;G$4)</f>
        <v>19</v>
      </c>
      <c r="H5" s="9">
        <f>COUNTIFS(DATA.colegiado!$D:$D,"&lt;="&amp;H$4,DATA.colegiado!$E:$E,"Atual")+COUNTIFS(DATA.colegiado!$D:$D,"&lt;="&amp;H$4,DATA.colegiado!$E:$E,"&gt;="&amp;H$4)</f>
        <v>19</v>
      </c>
      <c r="I5" s="9">
        <f>COUNTIFS(DATA.colegiado!$D:$D,"&lt;="&amp;I$4,DATA.colegiado!$E:$E,"Atual")+COUNTIFS(DATA.colegiado!$D:$D,"&lt;="&amp;I$4,DATA.colegiado!$E:$E,"&gt;="&amp;I$4)</f>
        <v>17</v>
      </c>
      <c r="J5" s="9">
        <f>COUNTIFS(DATA.colegiado!$D:$D,"&lt;="&amp;J$4,DATA.colegiado!$E:$E,"Atual")+COUNTIFS(DATA.colegiado!$D:$D,"&lt;="&amp;J$4,DATA.colegiado!$E:$E,"&gt;="&amp;J$4)</f>
        <v>16</v>
      </c>
      <c r="K5" s="9"/>
      <c r="L5" s="9">
        <f>COUNTIFS(DATA.colegiado!$D:$D,"&lt;="&amp;L$4,DATA.colegiado!$E:$E,"Atual")+COUNTIFS(DATA.colegiado!$D:$D,"&lt;="&amp;L$4,DATA.colegiado!$E:$E,"&gt;="&amp;L$4)</f>
        <v>15</v>
      </c>
      <c r="M5" s="9">
        <f>COUNTIFS(DATA.colegiado!$D:$D,"&lt;="&amp;M$4,DATA.colegiado!$E:$E,"Atual")+COUNTIFS(DATA.colegiado!$D:$D,"&lt;="&amp;M$4,DATA.colegiado!$E:$E,"&gt;="&amp;M$4)</f>
        <v>15</v>
      </c>
      <c r="N5" s="9">
        <f>COUNTIFS(DATA.colegiado!$D:$D,"&lt;="&amp;N$4,DATA.colegiado!$E:$E,"Atual")+COUNTIFS(DATA.colegiado!$D:$D,"&lt;="&amp;N$4,DATA.colegiado!$E:$E,"&gt;="&amp;N$4)</f>
        <v>17</v>
      </c>
      <c r="O5" s="9">
        <f>COUNTIFS(DATA.colegiado!$D:$D,"&lt;="&amp;O$4,DATA.colegiado!$E:$E,"Atual")+COUNTIFS(DATA.colegiado!$D:$D,"&lt;="&amp;O$4,DATA.colegiado!$E:$E,"&gt;="&amp;O$4)</f>
        <v>19</v>
      </c>
      <c r="P5" s="9"/>
      <c r="Q5" s="9">
        <f>COUNTIFS(DATA.colegiado!$D:$D,"&lt;="&amp;Q$4,DATA.colegiado!$E:$E,"Atual")+COUNTIFS(DATA.colegiado!$D:$D,"&lt;="&amp;Q$4,DATA.colegiado!$E:$E,"&gt;="&amp;Q$4)</f>
        <v>17</v>
      </c>
      <c r="R5" s="9">
        <f>COUNTIFS(DATA.colegiado!$D:$D,"&lt;="&amp;R$4,DATA.colegiado!$E:$E,"Atual")+COUNTIFS(DATA.colegiado!$D:$D,"&lt;="&amp;R$4,DATA.colegiado!$E:$E,"&gt;="&amp;R$4)</f>
        <v>17</v>
      </c>
      <c r="S5" s="9">
        <f>COUNTIFS(DATA.colegiado!$D:$D,"&lt;="&amp;S$4,DATA.colegiado!$E:$E,"Atual")+COUNTIFS(DATA.colegiado!$D:$D,"&lt;="&amp;S$4,DATA.colegiado!$E:$E,"&gt;="&amp;S$4)</f>
        <v>16</v>
      </c>
      <c r="T5" s="9">
        <f>COUNTIFS(DATA.colegiado!$D:$D,"&lt;="&amp;T$4,DATA.colegiado!$E:$E,"Atual")+COUNTIFS(DATA.colegiado!$D:$D,"&lt;="&amp;T$4,DATA.colegiado!$E:$E,"&gt;="&amp;T$4)</f>
        <v>16</v>
      </c>
      <c r="U5" s="3"/>
    </row>
    <row r="6" spans="1:21" x14ac:dyDescent="0.2">
      <c r="A6" s="1"/>
      <c r="B6" s="9" t="s">
        <v>42</v>
      </c>
      <c r="C6" s="9" t="str">
        <f>CONCATENATE(
COUNTIFS(DATA.colegiado!$H:$H,$B6,DATA.colegiado!$D:$D,"&lt;="&amp;C$4,DATA.colegiado!$E:$E,"Atual")+COUNTIFS(DATA.colegiado!$H:$H,$B6,DATA.colegiado!$D:$D,"&lt;="&amp;C$4,DATA.colegiado!$E:$E,"&gt;="&amp;C$4),
" (",
ROUND((COUNTIFS(DATA.colegiado!$H:$H,$B6,DATA.colegiado!$D:$D,"&lt;="&amp;C$4,DATA.colegiado!$E:$E,"Atual")+COUNTIFS(DATA.colegiado!$H:$H,$B6,DATA.colegiado!$D:$D,"&lt;="&amp;C$4,DATA.colegiado!$E:$E,"&gt;="&amp;C$4))/C$5*100,0),
"%)"
)</f>
        <v>11 (85%)</v>
      </c>
      <c r="D6" s="9" t="str">
        <f>CONCATENATE(
COUNTIFS(DATA.colegiado!$H:$H,$B6,DATA.colegiado!$D:$D,"&lt;="&amp;D$4,DATA.colegiado!$E:$E,"Atual")+COUNTIFS(DATA.colegiado!$H:$H,$B6,DATA.colegiado!$D:$D,"&lt;="&amp;D$4,DATA.colegiado!$E:$E,"&gt;="&amp;D$4),
" (",
ROUND((COUNTIFS(DATA.colegiado!$H:$H,$B6,DATA.colegiado!$D:$D,"&lt;="&amp;D$4,DATA.colegiado!$E:$E,"Atual")+COUNTIFS(DATA.colegiado!$H:$H,$B6,DATA.colegiado!$D:$D,"&lt;="&amp;D$4,DATA.colegiado!$E:$E,"&gt;="&amp;D$4))/D$5*100,0),
"%)"
)</f>
        <v>13 (87%)</v>
      </c>
      <c r="E6" s="9" t="str">
        <f>CONCATENATE(
COUNTIFS(DATA.colegiado!$H:$H,$B6,DATA.colegiado!$D:$D,"&lt;="&amp;E$4,DATA.colegiado!$E:$E,"Atual")+COUNTIFS(DATA.colegiado!$H:$H,$B6,DATA.colegiado!$D:$D,"&lt;="&amp;E$4,DATA.colegiado!$E:$E,"&gt;="&amp;E$4),
" (",
ROUND((COUNTIFS(DATA.colegiado!$H:$H,$B6,DATA.colegiado!$D:$D,"&lt;="&amp;E$4,DATA.colegiado!$E:$E,"Atual")+COUNTIFS(DATA.colegiado!$H:$H,$B6,DATA.colegiado!$D:$D,"&lt;="&amp;E$4,DATA.colegiado!$E:$E,"&gt;="&amp;E$4))/E$5*100,0),
"%)"
)</f>
        <v>15 (88%)</v>
      </c>
      <c r="F6" s="9"/>
      <c r="G6" s="9" t="str">
        <f>CONCATENATE(
COUNTIFS(DATA.colegiado!$H:$H,$B6,DATA.colegiado!$D:$D,"&lt;="&amp;G$4,DATA.colegiado!$E:$E,"Atual")+COUNTIFS(DATA.colegiado!$H:$H,$B6,DATA.colegiado!$D:$D,"&lt;="&amp;G$4,DATA.colegiado!$E:$E,"&gt;="&amp;G$4),
" (",
ROUND((COUNTIFS(DATA.colegiado!$H:$H,$B6,DATA.colegiado!$D:$D,"&lt;="&amp;G$4,DATA.colegiado!$E:$E,"Atual")+COUNTIFS(DATA.colegiado!$H:$H,$B6,DATA.colegiado!$D:$D,"&lt;="&amp;G$4,DATA.colegiado!$E:$E,"&gt;="&amp;G$4))/G$5*100,0),
"%)"
)</f>
        <v>16 (84%)</v>
      </c>
      <c r="H6" s="9" t="str">
        <f>CONCATENATE(
COUNTIFS(DATA.colegiado!$H:$H,$B6,DATA.colegiado!$D:$D,"&lt;="&amp;H$4,DATA.colegiado!$E:$E,"Atual")+COUNTIFS(DATA.colegiado!$H:$H,$B6,DATA.colegiado!$D:$D,"&lt;="&amp;H$4,DATA.colegiado!$E:$E,"&gt;="&amp;H$4),
" (",
ROUND((COUNTIFS(DATA.colegiado!$H:$H,$B6,DATA.colegiado!$D:$D,"&lt;="&amp;H$4,DATA.colegiado!$E:$E,"Atual")+COUNTIFS(DATA.colegiado!$H:$H,$B6,DATA.colegiado!$D:$D,"&lt;="&amp;H$4,DATA.colegiado!$E:$E,"&gt;="&amp;H$4))/H$5*100,0),
"%)"
)</f>
        <v>15 (79%)</v>
      </c>
      <c r="I6" s="9" t="str">
        <f>CONCATENATE(
COUNTIFS(DATA.colegiado!$H:$H,$B6,DATA.colegiado!$D:$D,"&lt;="&amp;I$4,DATA.colegiado!$E:$E,"Atual")+COUNTIFS(DATA.colegiado!$H:$H,$B6,DATA.colegiado!$D:$D,"&lt;="&amp;I$4,DATA.colegiado!$E:$E,"&gt;="&amp;I$4),
" (",
ROUND((COUNTIFS(DATA.colegiado!$H:$H,$B6,DATA.colegiado!$D:$D,"&lt;="&amp;I$4,DATA.colegiado!$E:$E,"Atual")+COUNTIFS(DATA.colegiado!$H:$H,$B6,DATA.colegiado!$D:$D,"&lt;="&amp;I$4,DATA.colegiado!$E:$E,"&gt;="&amp;I$4))/I$5*100,0),
"%)"
)</f>
        <v>14 (82%)</v>
      </c>
      <c r="J6" s="9" t="str">
        <f>CONCATENATE(
COUNTIFS(DATA.colegiado!$H:$H,$B6,DATA.colegiado!$D:$D,"&lt;="&amp;J$4,DATA.colegiado!$E:$E,"Atual")+COUNTIFS(DATA.colegiado!$H:$H,$B6,DATA.colegiado!$D:$D,"&lt;="&amp;J$4,DATA.colegiado!$E:$E,"&gt;="&amp;J$4),
" (",
ROUND((COUNTIFS(DATA.colegiado!$H:$H,$B6,DATA.colegiado!$D:$D,"&lt;="&amp;J$4,DATA.colegiado!$E:$E,"Atual")+COUNTIFS(DATA.colegiado!$H:$H,$B6,DATA.colegiado!$D:$D,"&lt;="&amp;J$4,DATA.colegiado!$E:$E,"&gt;="&amp;J$4))/J$5*100,0),
"%)"
)</f>
        <v>14 (88%)</v>
      </c>
      <c r="K6" s="9"/>
      <c r="L6" s="9" t="str">
        <f>CONCATENATE(
COUNTIFS(DATA.colegiado!$H:$H,$B6,DATA.colegiado!$D:$D,"&lt;="&amp;L$4,DATA.colegiado!$E:$E,"Atual")+COUNTIFS(DATA.colegiado!$H:$H,$B6,DATA.colegiado!$D:$D,"&lt;="&amp;L$4,DATA.colegiado!$E:$E,"&gt;="&amp;L$4),
" (",
ROUND((COUNTIFS(DATA.colegiado!$H:$H,$B6,DATA.colegiado!$D:$D,"&lt;="&amp;L$4,DATA.colegiado!$E:$E,"Atual")+COUNTIFS(DATA.colegiado!$H:$H,$B6,DATA.colegiado!$D:$D,"&lt;="&amp;L$4,DATA.colegiado!$E:$E,"&gt;="&amp;L$4))/L$5*100,0),
"%)"
)</f>
        <v>13 (87%)</v>
      </c>
      <c r="M6" s="9" t="str">
        <f>CONCATENATE(
COUNTIFS(DATA.colegiado!$H:$H,$B6,DATA.colegiado!$D:$D,"&lt;="&amp;M$4,DATA.colegiado!$E:$E,"Atual")+COUNTIFS(DATA.colegiado!$H:$H,$B6,DATA.colegiado!$D:$D,"&lt;="&amp;M$4,DATA.colegiado!$E:$E,"&gt;="&amp;M$4),
" (",
ROUND((COUNTIFS(DATA.colegiado!$H:$H,$B6,DATA.colegiado!$D:$D,"&lt;="&amp;M$4,DATA.colegiado!$E:$E,"Atual")+COUNTIFS(DATA.colegiado!$H:$H,$B6,DATA.colegiado!$D:$D,"&lt;="&amp;M$4,DATA.colegiado!$E:$E,"&gt;="&amp;M$4))/M$5*100,0),
"%)"
)</f>
        <v>13 (87%)</v>
      </c>
      <c r="N6" s="9" t="str">
        <f>CONCATENATE(
COUNTIFS(DATA.colegiado!$H:$H,$B6,DATA.colegiado!$D:$D,"&lt;="&amp;N$4,DATA.colegiado!$E:$E,"Atual")+COUNTIFS(DATA.colegiado!$H:$H,$B6,DATA.colegiado!$D:$D,"&lt;="&amp;N$4,DATA.colegiado!$E:$E,"&gt;="&amp;N$4),
" (",
ROUND((COUNTIFS(DATA.colegiado!$H:$H,$B6,DATA.colegiado!$D:$D,"&lt;="&amp;N$4,DATA.colegiado!$E:$E,"Atual")+COUNTIFS(DATA.colegiado!$H:$H,$B6,DATA.colegiado!$D:$D,"&lt;="&amp;N$4,DATA.colegiado!$E:$E,"&gt;="&amp;N$4))/N$5*100,0),
"%)"
)</f>
        <v>12 (71%)</v>
      </c>
      <c r="O6" s="9" t="str">
        <f>CONCATENATE(
COUNTIFS(DATA.colegiado!$H:$H,$B6,DATA.colegiado!$D:$D,"&lt;="&amp;O$4,DATA.colegiado!$E:$E,"Atual")+COUNTIFS(DATA.colegiado!$H:$H,$B6,DATA.colegiado!$D:$D,"&lt;="&amp;O$4,DATA.colegiado!$E:$E,"&gt;="&amp;O$4),
" (",
ROUND((COUNTIFS(DATA.colegiado!$H:$H,$B6,DATA.colegiado!$D:$D,"&lt;="&amp;O$4,DATA.colegiado!$E:$E,"Atual")+COUNTIFS(DATA.colegiado!$H:$H,$B6,DATA.colegiado!$D:$D,"&lt;="&amp;O$4,DATA.colegiado!$E:$E,"&gt;="&amp;O$4))/O$5*100,0),
"%)"
)</f>
        <v>13 (68%)</v>
      </c>
      <c r="P6" s="9"/>
      <c r="Q6" s="9" t="str">
        <f>CONCATENATE(
COUNTIFS(DATA.colegiado!$H:$H,$B6,DATA.colegiado!$D:$D,"&lt;="&amp;Q$4,DATA.colegiado!$E:$E,"Atual")+COUNTIFS(DATA.colegiado!$H:$H,$B6,DATA.colegiado!$D:$D,"&lt;="&amp;Q$4,DATA.colegiado!$E:$E,"&gt;="&amp;Q$4),
" (",
ROUND((COUNTIFS(DATA.colegiado!$H:$H,$B6,DATA.colegiado!$D:$D,"&lt;="&amp;Q$4,DATA.colegiado!$E:$E,"Atual")+COUNTIFS(DATA.colegiado!$H:$H,$B6,DATA.colegiado!$D:$D,"&lt;="&amp;Q$4,DATA.colegiado!$E:$E,"&gt;="&amp;Q$4))/Q$5*100,0),
"%)"
)</f>
        <v>13 (76%)</v>
      </c>
      <c r="R6" s="9" t="str">
        <f>CONCATENATE(
COUNTIFS(DATA.colegiado!$H:$H,$B6,DATA.colegiado!$D:$D,"&lt;="&amp;R$4,DATA.colegiado!$E:$E,"Atual")+COUNTIFS(DATA.colegiado!$H:$H,$B6,DATA.colegiado!$D:$D,"&lt;="&amp;R$4,DATA.colegiado!$E:$E,"&gt;="&amp;R$4),
" (",
ROUND((COUNTIFS(DATA.colegiado!$H:$H,$B6,DATA.colegiado!$D:$D,"&lt;="&amp;R$4,DATA.colegiado!$E:$E,"Atual")+COUNTIFS(DATA.colegiado!$H:$H,$B6,DATA.colegiado!$D:$D,"&lt;="&amp;R$4,DATA.colegiado!$E:$E,"&gt;="&amp;R$4))/R$5*100,0),
"%)"
)</f>
        <v>12 (71%)</v>
      </c>
      <c r="S6" s="9" t="str">
        <f>CONCATENATE(
COUNTIFS(DATA.colegiado!$H:$H,$B6,DATA.colegiado!$D:$D,"&lt;="&amp;S$4,DATA.colegiado!$E:$E,"Atual")+COUNTIFS(DATA.colegiado!$H:$H,$B6,DATA.colegiado!$D:$D,"&lt;="&amp;S$4,DATA.colegiado!$E:$E,"&gt;="&amp;S$4),
" (",
ROUND((COUNTIFS(DATA.colegiado!$H:$H,$B6,DATA.colegiado!$D:$D,"&lt;="&amp;S$4,DATA.colegiado!$E:$E,"Atual")+COUNTIFS(DATA.colegiado!$H:$H,$B6,DATA.colegiado!$D:$D,"&lt;="&amp;S$4,DATA.colegiado!$E:$E,"&gt;="&amp;S$4))/S$5*100,0),
"%)"
)</f>
        <v>12 (75%)</v>
      </c>
      <c r="T6" s="9" t="str">
        <f>CONCATENATE(
COUNTIFS(DATA.colegiado!$H:$H,$B6,DATA.colegiado!$D:$D,"&lt;="&amp;T$4,DATA.colegiado!$E:$E,"Atual")+COUNTIFS(DATA.colegiado!$H:$H,$B6,DATA.colegiado!$D:$D,"&lt;="&amp;T$4,DATA.colegiado!$E:$E,"&gt;="&amp;T$4),
" (",
ROUND((COUNTIFS(DATA.colegiado!$H:$H,$B6,DATA.colegiado!$D:$D,"&lt;="&amp;T$4,DATA.colegiado!$E:$E,"Atual")+COUNTIFS(DATA.colegiado!$H:$H,$B6,DATA.colegiado!$D:$D,"&lt;="&amp;T$4,DATA.colegiado!$E:$E,"&gt;="&amp;T$4))/T$5*100,0),
"%)"
)</f>
        <v>12 (75%)</v>
      </c>
      <c r="U6" s="1"/>
    </row>
    <row r="7" spans="1:21" x14ac:dyDescent="0.2">
      <c r="A7" s="1"/>
      <c r="B7" s="9" t="s">
        <v>73</v>
      </c>
      <c r="C7" s="9" t="str">
        <f>CONCATENATE(
COUNTIFS(DATA.colegiado!$H:$H,$B7,DATA.colegiado!$D:$D,"&lt;="&amp;C$4,DATA.colegiado!$E:$E,"Atual")+COUNTIFS(DATA.colegiado!$H:$H,$B7,DATA.colegiado!$D:$D,"&lt;="&amp;C$4,DATA.colegiado!$E:$E,"&gt;="&amp;C$4),
" (",
ROUND((COUNTIFS(DATA.colegiado!$H:$H,$B7,DATA.colegiado!$D:$D,"&lt;="&amp;C$4,DATA.colegiado!$E:$E,"Atual")+COUNTIFS(DATA.colegiado!$H:$H,$B7,DATA.colegiado!$D:$D,"&lt;="&amp;C$4,DATA.colegiado!$E:$E,"&gt;="&amp;C$4))/C$5*100,0),
"%)"
)</f>
        <v>2 (15%)</v>
      </c>
      <c r="D7" s="9" t="str">
        <f>CONCATENATE(
COUNTIFS(DATA.colegiado!$H:$H,$B7,DATA.colegiado!$D:$D,"&lt;="&amp;D$4,DATA.colegiado!$E:$E,"Atual")+COUNTIFS(DATA.colegiado!$H:$H,$B7,DATA.colegiado!$D:$D,"&lt;="&amp;D$4,DATA.colegiado!$E:$E,"&gt;="&amp;D$4),
" (",
ROUND((COUNTIFS(DATA.colegiado!$H:$H,$B7,DATA.colegiado!$D:$D,"&lt;="&amp;D$4,DATA.colegiado!$E:$E,"Atual")+COUNTIFS(DATA.colegiado!$H:$H,$B7,DATA.colegiado!$D:$D,"&lt;="&amp;D$4,DATA.colegiado!$E:$E,"&gt;="&amp;D$4))/D$5*100,0),
"%)"
)</f>
        <v>2 (13%)</v>
      </c>
      <c r="E7" s="9" t="str">
        <f>CONCATENATE(
COUNTIFS(DATA.colegiado!$H:$H,$B7,DATA.colegiado!$D:$D,"&lt;="&amp;E$4,DATA.colegiado!$E:$E,"Atual")+COUNTIFS(DATA.colegiado!$H:$H,$B7,DATA.colegiado!$D:$D,"&lt;="&amp;E$4,DATA.colegiado!$E:$E,"&gt;="&amp;E$4),
" (",
ROUND((COUNTIFS(DATA.colegiado!$H:$H,$B7,DATA.colegiado!$D:$D,"&lt;="&amp;E$4,DATA.colegiado!$E:$E,"Atual")+COUNTIFS(DATA.colegiado!$H:$H,$B7,DATA.colegiado!$D:$D,"&lt;="&amp;E$4,DATA.colegiado!$E:$E,"&gt;="&amp;E$4))/E$5*100,0),
"%)"
)</f>
        <v>2 (12%)</v>
      </c>
      <c r="F7" s="9"/>
      <c r="G7" s="9" t="str">
        <f>CONCATENATE(
COUNTIFS(DATA.colegiado!$H:$H,$B7,DATA.colegiado!$D:$D,"&lt;="&amp;G$4,DATA.colegiado!$E:$E,"Atual")+COUNTIFS(DATA.colegiado!$H:$H,$B7,DATA.colegiado!$D:$D,"&lt;="&amp;G$4,DATA.colegiado!$E:$E,"&gt;="&amp;G$4),
" (",
ROUND((COUNTIFS(DATA.colegiado!$H:$H,$B7,DATA.colegiado!$D:$D,"&lt;="&amp;G$4,DATA.colegiado!$E:$E,"Atual")+COUNTIFS(DATA.colegiado!$H:$H,$B7,DATA.colegiado!$D:$D,"&lt;="&amp;G$4,DATA.colegiado!$E:$E,"&gt;="&amp;G$4))/G$5*100,0),
"%)"
)</f>
        <v>2 (11%)</v>
      </c>
      <c r="H7" s="9" t="str">
        <f>CONCATENATE(
COUNTIFS(DATA.colegiado!$H:$H,$B7,DATA.colegiado!$D:$D,"&lt;="&amp;H$4,DATA.colegiado!$E:$E,"Atual")+COUNTIFS(DATA.colegiado!$H:$H,$B7,DATA.colegiado!$D:$D,"&lt;="&amp;H$4,DATA.colegiado!$E:$E,"&gt;="&amp;H$4),
" (",
ROUND((COUNTIFS(DATA.colegiado!$H:$H,$B7,DATA.colegiado!$D:$D,"&lt;="&amp;H$4,DATA.colegiado!$E:$E,"Atual")+COUNTIFS(DATA.colegiado!$H:$H,$B7,DATA.colegiado!$D:$D,"&lt;="&amp;H$4,DATA.colegiado!$E:$E,"&gt;="&amp;H$4))/H$5*100,0),
"%)"
)</f>
        <v>2 (11%)</v>
      </c>
      <c r="I7" s="9" t="str">
        <f>CONCATENATE(
COUNTIFS(DATA.colegiado!$H:$H,$B7,DATA.colegiado!$D:$D,"&lt;="&amp;I$4,DATA.colegiado!$E:$E,"Atual")+COUNTIFS(DATA.colegiado!$H:$H,$B7,DATA.colegiado!$D:$D,"&lt;="&amp;I$4,DATA.colegiado!$E:$E,"&gt;="&amp;I$4),
" (",
ROUND((COUNTIFS(DATA.colegiado!$H:$H,$B7,DATA.colegiado!$D:$D,"&lt;="&amp;I$4,DATA.colegiado!$E:$E,"Atual")+COUNTIFS(DATA.colegiado!$H:$H,$B7,DATA.colegiado!$D:$D,"&lt;="&amp;I$4,DATA.colegiado!$E:$E,"&gt;="&amp;I$4))/I$5*100,0),
"%)"
)</f>
        <v>2 (12%)</v>
      </c>
      <c r="J7" s="9" t="str">
        <f>CONCATENATE(
COUNTIFS(DATA.colegiado!$H:$H,$B7,DATA.colegiado!$D:$D,"&lt;="&amp;J$4,DATA.colegiado!$E:$E,"Atual")+COUNTIFS(DATA.colegiado!$H:$H,$B7,DATA.colegiado!$D:$D,"&lt;="&amp;J$4,DATA.colegiado!$E:$E,"&gt;="&amp;J$4),
" (",
ROUND((COUNTIFS(DATA.colegiado!$H:$H,$B7,DATA.colegiado!$D:$D,"&lt;="&amp;J$4,DATA.colegiado!$E:$E,"Atual")+COUNTIFS(DATA.colegiado!$H:$H,$B7,DATA.colegiado!$D:$D,"&lt;="&amp;J$4,DATA.colegiado!$E:$E,"&gt;="&amp;J$4))/J$5*100,0),
"%)"
)</f>
        <v>2 (13%)</v>
      </c>
      <c r="K7" s="9"/>
      <c r="L7" s="9" t="str">
        <f>CONCATENATE(
COUNTIFS(DATA.colegiado!$H:$H,$B7,DATA.colegiado!$D:$D,"&lt;="&amp;L$4,DATA.colegiado!$E:$E,"Atual")+COUNTIFS(DATA.colegiado!$H:$H,$B7,DATA.colegiado!$D:$D,"&lt;="&amp;L$4,DATA.colegiado!$E:$E,"&gt;="&amp;L$4),
" (",
ROUND((COUNTIFS(DATA.colegiado!$H:$H,$B7,DATA.colegiado!$D:$D,"&lt;="&amp;L$4,DATA.colegiado!$E:$E,"Atual")+COUNTIFS(DATA.colegiado!$H:$H,$B7,DATA.colegiado!$D:$D,"&lt;="&amp;L$4,DATA.colegiado!$E:$E,"&gt;="&amp;L$4))/L$5*100,0),
"%)"
)</f>
        <v>1 (7%)</v>
      </c>
      <c r="M7" s="9" t="str">
        <f>CONCATENATE(
COUNTIFS(DATA.colegiado!$H:$H,$B7,DATA.colegiado!$D:$D,"&lt;="&amp;M$4,DATA.colegiado!$E:$E,"Atual")+COUNTIFS(DATA.colegiado!$H:$H,$B7,DATA.colegiado!$D:$D,"&lt;="&amp;M$4,DATA.colegiado!$E:$E,"&gt;="&amp;M$4),
" (",
ROUND((COUNTIFS(DATA.colegiado!$H:$H,$B7,DATA.colegiado!$D:$D,"&lt;="&amp;M$4,DATA.colegiado!$E:$E,"Atual")+COUNTIFS(DATA.colegiado!$H:$H,$B7,DATA.colegiado!$D:$D,"&lt;="&amp;M$4,DATA.colegiado!$E:$E,"&gt;="&amp;M$4))/M$5*100,0),
"%)"
)</f>
        <v>1 (7%)</v>
      </c>
      <c r="N7" s="9" t="str">
        <f>CONCATENATE(
COUNTIFS(DATA.colegiado!$H:$H,$B7,DATA.colegiado!$D:$D,"&lt;="&amp;N$4,DATA.colegiado!$E:$E,"Atual")+COUNTIFS(DATA.colegiado!$H:$H,$B7,DATA.colegiado!$D:$D,"&lt;="&amp;N$4,DATA.colegiado!$E:$E,"&gt;="&amp;N$4),
" (",
ROUND((COUNTIFS(DATA.colegiado!$H:$H,$B7,DATA.colegiado!$D:$D,"&lt;="&amp;N$4,DATA.colegiado!$E:$E,"Atual")+COUNTIFS(DATA.colegiado!$H:$H,$B7,DATA.colegiado!$D:$D,"&lt;="&amp;N$4,DATA.colegiado!$E:$E,"&gt;="&amp;N$4))/N$5*100,0),
"%)"
)</f>
        <v>2 (12%)</v>
      </c>
      <c r="O7" s="9" t="str">
        <f>CONCATENATE(
COUNTIFS(DATA.colegiado!$H:$H,$B7,DATA.colegiado!$D:$D,"&lt;="&amp;O$4,DATA.colegiado!$E:$E,"Atual")+COUNTIFS(DATA.colegiado!$H:$H,$B7,DATA.colegiado!$D:$D,"&lt;="&amp;O$4,DATA.colegiado!$E:$E,"&gt;="&amp;O$4),
" (",
ROUND((COUNTIFS(DATA.colegiado!$H:$H,$B7,DATA.colegiado!$D:$D,"&lt;="&amp;O$4,DATA.colegiado!$E:$E,"Atual")+COUNTIFS(DATA.colegiado!$H:$H,$B7,DATA.colegiado!$D:$D,"&lt;="&amp;O$4,DATA.colegiado!$E:$E,"&gt;="&amp;O$4))/O$5*100,0),
"%)"
)</f>
        <v>2 (11%)</v>
      </c>
      <c r="P7" s="9"/>
      <c r="Q7" s="9" t="str">
        <f>CONCATENATE(
COUNTIFS(DATA.colegiado!$H:$H,$B7,DATA.colegiado!$D:$D,"&lt;="&amp;Q$4,DATA.colegiado!$E:$E,"Atual")+COUNTIFS(DATA.colegiado!$H:$H,$B7,DATA.colegiado!$D:$D,"&lt;="&amp;Q$4,DATA.colegiado!$E:$E,"&gt;="&amp;Q$4),
" (",
ROUND((COUNTIFS(DATA.colegiado!$H:$H,$B7,DATA.colegiado!$D:$D,"&lt;="&amp;Q$4,DATA.colegiado!$E:$E,"Atual")+COUNTIFS(DATA.colegiado!$H:$H,$B7,DATA.colegiado!$D:$D,"&lt;="&amp;Q$4,DATA.colegiado!$E:$E,"&gt;="&amp;Q$4))/Q$5*100,0),
"%)"
)</f>
        <v>0 (0%)</v>
      </c>
      <c r="R7" s="9" t="str">
        <f>CONCATENATE(
COUNTIFS(DATA.colegiado!$H:$H,$B7,DATA.colegiado!$D:$D,"&lt;="&amp;R$4,DATA.colegiado!$E:$E,"Atual")+COUNTIFS(DATA.colegiado!$H:$H,$B7,DATA.colegiado!$D:$D,"&lt;="&amp;R$4,DATA.colegiado!$E:$E,"&gt;="&amp;R$4),
" (",
ROUND((COUNTIFS(DATA.colegiado!$H:$H,$B7,DATA.colegiado!$D:$D,"&lt;="&amp;R$4,DATA.colegiado!$E:$E,"Atual")+COUNTIFS(DATA.colegiado!$H:$H,$B7,DATA.colegiado!$D:$D,"&lt;="&amp;R$4,DATA.colegiado!$E:$E,"&gt;="&amp;R$4))/R$5*100,0),
"%)"
)</f>
        <v>0 (0%)</v>
      </c>
      <c r="S7" s="9" t="str">
        <f>CONCATENATE(
COUNTIFS(DATA.colegiado!$H:$H,$B7,DATA.colegiado!$D:$D,"&lt;="&amp;S$4,DATA.colegiado!$E:$E,"Atual")+COUNTIFS(DATA.colegiado!$H:$H,$B7,DATA.colegiado!$D:$D,"&lt;="&amp;S$4,DATA.colegiado!$E:$E,"&gt;="&amp;S$4),
" (",
ROUND((COUNTIFS(DATA.colegiado!$H:$H,$B7,DATA.colegiado!$D:$D,"&lt;="&amp;S$4,DATA.colegiado!$E:$E,"Atual")+COUNTIFS(DATA.colegiado!$H:$H,$B7,DATA.colegiado!$D:$D,"&lt;="&amp;S$4,DATA.colegiado!$E:$E,"&gt;="&amp;S$4))/S$5*100,0),
"%)"
)</f>
        <v>0 (0%)</v>
      </c>
      <c r="T7" s="9" t="str">
        <f>CONCATENATE(
COUNTIFS(DATA.colegiado!$H:$H,$B7,DATA.colegiado!$D:$D,"&lt;="&amp;T$4,DATA.colegiado!$E:$E,"Atual")+COUNTIFS(DATA.colegiado!$H:$H,$B7,DATA.colegiado!$D:$D,"&lt;="&amp;T$4,DATA.colegiado!$E:$E,"&gt;="&amp;T$4),
" (",
ROUND((COUNTIFS(DATA.colegiado!$H:$H,$B7,DATA.colegiado!$D:$D,"&lt;="&amp;T$4,DATA.colegiado!$E:$E,"Atual")+COUNTIFS(DATA.colegiado!$H:$H,$B7,DATA.colegiado!$D:$D,"&lt;="&amp;T$4,DATA.colegiado!$E:$E,"&gt;="&amp;T$4))/T$5*100,0),
"%)"
)</f>
        <v>0 (0%)</v>
      </c>
      <c r="U7" s="1"/>
    </row>
    <row r="8" spans="1:21" x14ac:dyDescent="0.2">
      <c r="A8" s="1"/>
      <c r="B8" s="9" t="s">
        <v>124</v>
      </c>
      <c r="C8" s="9" t="str">
        <f>CONCATENATE(
COUNTIFS(DATA.colegiado!$H:$H,$B8,DATA.colegiado!$D:$D,"&lt;="&amp;C$4,DATA.colegiado!$E:$E,"Atual")+COUNTIFS(DATA.colegiado!$H:$H,$B8,DATA.colegiado!$D:$D,"&lt;="&amp;C$4,DATA.colegiado!$E:$E,"&gt;="&amp;C$4),
" (",
ROUND((COUNTIFS(DATA.colegiado!$H:$H,$B8,DATA.colegiado!$D:$D,"&lt;="&amp;C$4,DATA.colegiado!$E:$E,"Atual")+COUNTIFS(DATA.colegiado!$H:$H,$B8,DATA.colegiado!$D:$D,"&lt;="&amp;C$4,DATA.colegiado!$E:$E,"&gt;="&amp;C$4))/C$5*100,0),
"%)"
)</f>
        <v>0 (0%)</v>
      </c>
      <c r="D8" s="9" t="str">
        <f>CONCATENATE(
COUNTIFS(DATA.colegiado!$H:$H,$B8,DATA.colegiado!$D:$D,"&lt;="&amp;D$4,DATA.colegiado!$E:$E,"Atual")+COUNTIFS(DATA.colegiado!$H:$H,$B8,DATA.colegiado!$D:$D,"&lt;="&amp;D$4,DATA.colegiado!$E:$E,"&gt;="&amp;D$4),
" (",
ROUND((COUNTIFS(DATA.colegiado!$H:$H,$B8,DATA.colegiado!$D:$D,"&lt;="&amp;D$4,DATA.colegiado!$E:$E,"Atual")+COUNTIFS(DATA.colegiado!$H:$H,$B8,DATA.colegiado!$D:$D,"&lt;="&amp;D$4,DATA.colegiado!$E:$E,"&gt;="&amp;D$4))/D$5*100,0),
"%)"
)</f>
        <v>0 (0%)</v>
      </c>
      <c r="E8" s="9" t="str">
        <f>CONCATENATE(
COUNTIFS(DATA.colegiado!$H:$H,$B8,DATA.colegiado!$D:$D,"&lt;="&amp;E$4,DATA.colegiado!$E:$E,"Atual")+COUNTIFS(DATA.colegiado!$H:$H,$B8,DATA.colegiado!$D:$D,"&lt;="&amp;E$4,DATA.colegiado!$E:$E,"&gt;="&amp;E$4),
" (",
ROUND((COUNTIFS(DATA.colegiado!$H:$H,$B8,DATA.colegiado!$D:$D,"&lt;="&amp;E$4,DATA.colegiado!$E:$E,"Atual")+COUNTIFS(DATA.colegiado!$H:$H,$B8,DATA.colegiado!$D:$D,"&lt;="&amp;E$4,DATA.colegiado!$E:$E,"&gt;="&amp;E$4))/E$5*100,0),
"%)"
)</f>
        <v>0 (0%)</v>
      </c>
      <c r="F8" s="9"/>
      <c r="G8" s="9" t="str">
        <f>CONCATENATE(
COUNTIFS(DATA.colegiado!$H:$H,$B8,DATA.colegiado!$D:$D,"&lt;="&amp;G$4,DATA.colegiado!$E:$E,"Atual")+COUNTIFS(DATA.colegiado!$H:$H,$B8,DATA.colegiado!$D:$D,"&lt;="&amp;G$4,DATA.colegiado!$E:$E,"&gt;="&amp;G$4),
" (",
ROUND((COUNTIFS(DATA.colegiado!$H:$H,$B8,DATA.colegiado!$D:$D,"&lt;="&amp;G$4,DATA.colegiado!$E:$E,"Atual")+COUNTIFS(DATA.colegiado!$H:$H,$B8,DATA.colegiado!$D:$D,"&lt;="&amp;G$4,DATA.colegiado!$E:$E,"&gt;="&amp;G$4))/G$5*100,0),
"%)"
)</f>
        <v>1 (5%)</v>
      </c>
      <c r="H8" s="9" t="str">
        <f>CONCATENATE(
COUNTIFS(DATA.colegiado!$H:$H,$B8,DATA.colegiado!$D:$D,"&lt;="&amp;H$4,DATA.colegiado!$E:$E,"Atual")+COUNTIFS(DATA.colegiado!$H:$H,$B8,DATA.colegiado!$D:$D,"&lt;="&amp;H$4,DATA.colegiado!$E:$E,"&gt;="&amp;H$4),
" (",
ROUND((COUNTIFS(DATA.colegiado!$H:$H,$B8,DATA.colegiado!$D:$D,"&lt;="&amp;H$4,DATA.colegiado!$E:$E,"Atual")+COUNTIFS(DATA.colegiado!$H:$H,$B8,DATA.colegiado!$D:$D,"&lt;="&amp;H$4,DATA.colegiado!$E:$E,"&gt;="&amp;H$4))/H$5*100,0),
"%)"
)</f>
        <v>2 (11%)</v>
      </c>
      <c r="I8" s="9" t="str">
        <f>CONCATENATE(
COUNTIFS(DATA.colegiado!$H:$H,$B8,DATA.colegiado!$D:$D,"&lt;="&amp;I$4,DATA.colegiado!$E:$E,"Atual")+COUNTIFS(DATA.colegiado!$H:$H,$B8,DATA.colegiado!$D:$D,"&lt;="&amp;I$4,DATA.colegiado!$E:$E,"&gt;="&amp;I$4),
" (",
ROUND((COUNTIFS(DATA.colegiado!$H:$H,$B8,DATA.colegiado!$D:$D,"&lt;="&amp;I$4,DATA.colegiado!$E:$E,"Atual")+COUNTIFS(DATA.colegiado!$H:$H,$B8,DATA.colegiado!$D:$D,"&lt;="&amp;I$4,DATA.colegiado!$E:$E,"&gt;="&amp;I$4))/I$5*100,0),
"%)"
)</f>
        <v>1 (6%)</v>
      </c>
      <c r="J8" s="9" t="str">
        <f>CONCATENATE(
COUNTIFS(DATA.colegiado!$H:$H,$B8,DATA.colegiado!$D:$D,"&lt;="&amp;J$4,DATA.colegiado!$E:$E,"Atual")+COUNTIFS(DATA.colegiado!$H:$H,$B8,DATA.colegiado!$D:$D,"&lt;="&amp;J$4,DATA.colegiado!$E:$E,"&gt;="&amp;J$4),
" (",
ROUND((COUNTIFS(DATA.colegiado!$H:$H,$B8,DATA.colegiado!$D:$D,"&lt;="&amp;J$4,DATA.colegiado!$E:$E,"Atual")+COUNTIFS(DATA.colegiado!$H:$H,$B8,DATA.colegiado!$D:$D,"&lt;="&amp;J$4,DATA.colegiado!$E:$E,"&gt;="&amp;J$4))/J$5*100,0),
"%)"
)</f>
        <v>0 (0%)</v>
      </c>
      <c r="K8" s="9"/>
      <c r="L8" s="9" t="str">
        <f>CONCATENATE(
COUNTIFS(DATA.colegiado!$H:$H,$B8,DATA.colegiado!$D:$D,"&lt;="&amp;L$4,DATA.colegiado!$E:$E,"Atual")+COUNTIFS(DATA.colegiado!$H:$H,$B8,DATA.colegiado!$D:$D,"&lt;="&amp;L$4,DATA.colegiado!$E:$E,"&gt;="&amp;L$4),
" (",
ROUND((COUNTIFS(DATA.colegiado!$H:$H,$B8,DATA.colegiado!$D:$D,"&lt;="&amp;L$4,DATA.colegiado!$E:$E,"Atual")+COUNTIFS(DATA.colegiado!$H:$H,$B8,DATA.colegiado!$D:$D,"&lt;="&amp;L$4,DATA.colegiado!$E:$E,"&gt;="&amp;L$4))/L$5*100,0),
"%)"
)</f>
        <v>1 (7%)</v>
      </c>
      <c r="M8" s="9" t="str">
        <f>CONCATENATE(
COUNTIFS(DATA.colegiado!$H:$H,$B8,DATA.colegiado!$D:$D,"&lt;="&amp;M$4,DATA.colegiado!$E:$E,"Atual")+COUNTIFS(DATA.colegiado!$H:$H,$B8,DATA.colegiado!$D:$D,"&lt;="&amp;M$4,DATA.colegiado!$E:$E,"&gt;="&amp;M$4),
" (",
ROUND((COUNTIFS(DATA.colegiado!$H:$H,$B8,DATA.colegiado!$D:$D,"&lt;="&amp;M$4,DATA.colegiado!$E:$E,"Atual")+COUNTIFS(DATA.colegiado!$H:$H,$B8,DATA.colegiado!$D:$D,"&lt;="&amp;M$4,DATA.colegiado!$E:$E,"&gt;="&amp;M$4))/M$5*100,0),
"%)"
)</f>
        <v>1 (7%)</v>
      </c>
      <c r="N8" s="9" t="str">
        <f>CONCATENATE(
COUNTIFS(DATA.colegiado!$H:$H,$B8,DATA.colegiado!$D:$D,"&lt;="&amp;N$4,DATA.colegiado!$E:$E,"Atual")+COUNTIFS(DATA.colegiado!$H:$H,$B8,DATA.colegiado!$D:$D,"&lt;="&amp;N$4,DATA.colegiado!$E:$E,"&gt;="&amp;N$4),
" (",
ROUND((COUNTIFS(DATA.colegiado!$H:$H,$B8,DATA.colegiado!$D:$D,"&lt;="&amp;N$4,DATA.colegiado!$E:$E,"Atual")+COUNTIFS(DATA.colegiado!$H:$H,$B8,DATA.colegiado!$D:$D,"&lt;="&amp;N$4,DATA.colegiado!$E:$E,"&gt;="&amp;N$4))/N$5*100,0),
"%)"
)</f>
        <v>1 (6%)</v>
      </c>
      <c r="O8" s="9" t="str">
        <f>CONCATENATE(
COUNTIFS(DATA.colegiado!$H:$H,$B8,DATA.colegiado!$D:$D,"&lt;="&amp;O$4,DATA.colegiado!$E:$E,"Atual")+COUNTIFS(DATA.colegiado!$H:$H,$B8,DATA.colegiado!$D:$D,"&lt;="&amp;O$4,DATA.colegiado!$E:$E,"&gt;="&amp;O$4),
" (",
ROUND((COUNTIFS(DATA.colegiado!$H:$H,$B8,DATA.colegiado!$D:$D,"&lt;="&amp;O$4,DATA.colegiado!$E:$E,"Atual")+COUNTIFS(DATA.colegiado!$H:$H,$B8,DATA.colegiado!$D:$D,"&lt;="&amp;O$4,DATA.colegiado!$E:$E,"&gt;="&amp;O$4))/O$5*100,0),
"%)"
)</f>
        <v>1 (5%)</v>
      </c>
      <c r="P8" s="9"/>
      <c r="Q8" s="9" t="str">
        <f>CONCATENATE(
COUNTIFS(DATA.colegiado!$H:$H,$B8,DATA.colegiado!$D:$D,"&lt;="&amp;Q$4,DATA.colegiado!$E:$E,"Atual")+COUNTIFS(DATA.colegiado!$H:$H,$B8,DATA.colegiado!$D:$D,"&lt;="&amp;Q$4,DATA.colegiado!$E:$E,"&gt;="&amp;Q$4),
" (",
ROUND((COUNTIFS(DATA.colegiado!$H:$H,$B8,DATA.colegiado!$D:$D,"&lt;="&amp;Q$4,DATA.colegiado!$E:$E,"Atual")+COUNTIFS(DATA.colegiado!$H:$H,$B8,DATA.colegiado!$D:$D,"&lt;="&amp;Q$4,DATA.colegiado!$E:$E,"&gt;="&amp;Q$4))/Q$5*100,0),
"%)"
)</f>
        <v>0 (0%)</v>
      </c>
      <c r="R8" s="9" t="str">
        <f>CONCATENATE(
COUNTIFS(DATA.colegiado!$H:$H,$B8,DATA.colegiado!$D:$D,"&lt;="&amp;R$4,DATA.colegiado!$E:$E,"Atual")+COUNTIFS(DATA.colegiado!$H:$H,$B8,DATA.colegiado!$D:$D,"&lt;="&amp;R$4,DATA.colegiado!$E:$E,"&gt;="&amp;R$4),
" (",
ROUND((COUNTIFS(DATA.colegiado!$H:$H,$B8,DATA.colegiado!$D:$D,"&lt;="&amp;R$4,DATA.colegiado!$E:$E,"Atual")+COUNTIFS(DATA.colegiado!$H:$H,$B8,DATA.colegiado!$D:$D,"&lt;="&amp;R$4,DATA.colegiado!$E:$E,"&gt;="&amp;R$4))/R$5*100,0),
"%)"
)</f>
        <v>0 (0%)</v>
      </c>
      <c r="S8" s="9" t="str">
        <f>CONCATENATE(
COUNTIFS(DATA.colegiado!$H:$H,$B8,DATA.colegiado!$D:$D,"&lt;="&amp;S$4,DATA.colegiado!$E:$E,"Atual")+COUNTIFS(DATA.colegiado!$H:$H,$B8,DATA.colegiado!$D:$D,"&lt;="&amp;S$4,DATA.colegiado!$E:$E,"&gt;="&amp;S$4),
" (",
ROUND((COUNTIFS(DATA.colegiado!$H:$H,$B8,DATA.colegiado!$D:$D,"&lt;="&amp;S$4,DATA.colegiado!$E:$E,"Atual")+COUNTIFS(DATA.colegiado!$H:$H,$B8,DATA.colegiado!$D:$D,"&lt;="&amp;S$4,DATA.colegiado!$E:$E,"&gt;="&amp;S$4))/S$5*100,0),
"%)"
)</f>
        <v>0 (0%)</v>
      </c>
      <c r="T8" s="9" t="str">
        <f>CONCATENATE(
COUNTIFS(DATA.colegiado!$H:$H,$B8,DATA.colegiado!$D:$D,"&lt;="&amp;T$4,DATA.colegiado!$E:$E,"Atual")+COUNTIFS(DATA.colegiado!$H:$H,$B8,DATA.colegiado!$D:$D,"&lt;="&amp;T$4,DATA.colegiado!$E:$E,"&gt;="&amp;T$4),
" (",
ROUND((COUNTIFS(DATA.colegiado!$H:$H,$B8,DATA.colegiado!$D:$D,"&lt;="&amp;T$4,DATA.colegiado!$E:$E,"Atual")+COUNTIFS(DATA.colegiado!$H:$H,$B8,DATA.colegiado!$D:$D,"&lt;="&amp;T$4,DATA.colegiado!$E:$E,"&gt;="&amp;T$4))/T$5*100,0),
"%)"
)</f>
        <v>0 (0%)</v>
      </c>
      <c r="U8" s="1"/>
    </row>
    <row r="9" spans="1:21" x14ac:dyDescent="0.2">
      <c r="A9" s="1"/>
      <c r="B9" s="9" t="s">
        <v>186</v>
      </c>
      <c r="C9" s="9" t="str">
        <f>CONCATENATE(
COUNTIFS(DATA.colegiado!$H:$H,$B9,DATA.colegiado!$D:$D,"&lt;="&amp;C$4,DATA.colegiado!$E:$E,"Atual")+COUNTIFS(DATA.colegiado!$H:$H,$B9,DATA.colegiado!$D:$D,"&lt;="&amp;C$4,DATA.colegiado!$E:$E,"&gt;="&amp;C$4),
" (",
ROUND((COUNTIFS(DATA.colegiado!$H:$H,$B9,DATA.colegiado!$D:$D,"&lt;="&amp;C$4,DATA.colegiado!$E:$E,"Atual")+COUNTIFS(DATA.colegiado!$H:$H,$B9,DATA.colegiado!$D:$D,"&lt;="&amp;C$4,DATA.colegiado!$E:$E,"&gt;="&amp;C$4))/C$5*100,0),
"%)"
)</f>
        <v>0 (0%)</v>
      </c>
      <c r="D9" s="9" t="str">
        <f>CONCATENATE(
COUNTIFS(DATA.colegiado!$H:$H,$B9,DATA.colegiado!$D:$D,"&lt;="&amp;D$4,DATA.colegiado!$E:$E,"Atual")+COUNTIFS(DATA.colegiado!$H:$H,$B9,DATA.colegiado!$D:$D,"&lt;="&amp;D$4,DATA.colegiado!$E:$E,"&gt;="&amp;D$4),
" (",
ROUND((COUNTIFS(DATA.colegiado!$H:$H,$B9,DATA.colegiado!$D:$D,"&lt;="&amp;D$4,DATA.colegiado!$E:$E,"Atual")+COUNTIFS(DATA.colegiado!$H:$H,$B9,DATA.colegiado!$D:$D,"&lt;="&amp;D$4,DATA.colegiado!$E:$E,"&gt;="&amp;D$4))/D$5*100,0),
"%)"
)</f>
        <v>0 (0%)</v>
      </c>
      <c r="E9" s="9" t="str">
        <f>CONCATENATE(
COUNTIFS(DATA.colegiado!$H:$H,$B9,DATA.colegiado!$D:$D,"&lt;="&amp;E$4,DATA.colegiado!$E:$E,"Atual")+COUNTIFS(DATA.colegiado!$H:$H,$B9,DATA.colegiado!$D:$D,"&lt;="&amp;E$4,DATA.colegiado!$E:$E,"&gt;="&amp;E$4),
" (",
ROUND((COUNTIFS(DATA.colegiado!$H:$H,$B9,DATA.colegiado!$D:$D,"&lt;="&amp;E$4,DATA.colegiado!$E:$E,"Atual")+COUNTIFS(DATA.colegiado!$H:$H,$B9,DATA.colegiado!$D:$D,"&lt;="&amp;E$4,DATA.colegiado!$E:$E,"&gt;="&amp;E$4))/E$5*100,0),
"%)"
)</f>
        <v>0 (0%)</v>
      </c>
      <c r="F9" s="9"/>
      <c r="G9" s="9" t="str">
        <f>CONCATENATE(
COUNTIFS(DATA.colegiado!$H:$H,$B9,DATA.colegiado!$D:$D,"&lt;="&amp;G$4,DATA.colegiado!$E:$E,"Atual")+COUNTIFS(DATA.colegiado!$H:$H,$B9,DATA.colegiado!$D:$D,"&lt;="&amp;G$4,DATA.colegiado!$E:$E,"&gt;="&amp;G$4),
" (",
ROUND((COUNTIFS(DATA.colegiado!$H:$H,$B9,DATA.colegiado!$D:$D,"&lt;="&amp;G$4,DATA.colegiado!$E:$E,"Atual")+COUNTIFS(DATA.colegiado!$H:$H,$B9,DATA.colegiado!$D:$D,"&lt;="&amp;G$4,DATA.colegiado!$E:$E,"&gt;="&amp;G$4))/G$5*100,0),
"%)"
)</f>
        <v>0 (0%)</v>
      </c>
      <c r="H9" s="9" t="str">
        <f>CONCATENATE(
COUNTIFS(DATA.colegiado!$H:$H,$B9,DATA.colegiado!$D:$D,"&lt;="&amp;H$4,DATA.colegiado!$E:$E,"Atual")+COUNTIFS(DATA.colegiado!$H:$H,$B9,DATA.colegiado!$D:$D,"&lt;="&amp;H$4,DATA.colegiado!$E:$E,"&gt;="&amp;H$4),
" (",
ROUND((COUNTIFS(DATA.colegiado!$H:$H,$B9,DATA.colegiado!$D:$D,"&lt;="&amp;H$4,DATA.colegiado!$E:$E,"Atual")+COUNTIFS(DATA.colegiado!$H:$H,$B9,DATA.colegiado!$D:$D,"&lt;="&amp;H$4,DATA.colegiado!$E:$E,"&gt;="&amp;H$4))/H$5*100,0),
"%)"
)</f>
        <v>0 (0%)</v>
      </c>
      <c r="I9" s="9" t="str">
        <f>CONCATENATE(
COUNTIFS(DATA.colegiado!$H:$H,$B9,DATA.colegiado!$D:$D,"&lt;="&amp;I$4,DATA.colegiado!$E:$E,"Atual")+COUNTIFS(DATA.colegiado!$H:$H,$B9,DATA.colegiado!$D:$D,"&lt;="&amp;I$4,DATA.colegiado!$E:$E,"&gt;="&amp;I$4),
" (",
ROUND((COUNTIFS(DATA.colegiado!$H:$H,$B9,DATA.colegiado!$D:$D,"&lt;="&amp;I$4,DATA.colegiado!$E:$E,"Atual")+COUNTIFS(DATA.colegiado!$H:$H,$B9,DATA.colegiado!$D:$D,"&lt;="&amp;I$4,DATA.colegiado!$E:$E,"&gt;="&amp;I$4))/I$5*100,0),
"%)"
)</f>
        <v>0 (0%)</v>
      </c>
      <c r="J9" s="9" t="str">
        <f>CONCATENATE(
COUNTIFS(DATA.colegiado!$H:$H,$B9,DATA.colegiado!$D:$D,"&lt;="&amp;J$4,DATA.colegiado!$E:$E,"Atual")+COUNTIFS(DATA.colegiado!$H:$H,$B9,DATA.colegiado!$D:$D,"&lt;="&amp;J$4,DATA.colegiado!$E:$E,"&gt;="&amp;J$4),
" (",
ROUND((COUNTIFS(DATA.colegiado!$H:$H,$B9,DATA.colegiado!$D:$D,"&lt;="&amp;J$4,DATA.colegiado!$E:$E,"Atual")+COUNTIFS(DATA.colegiado!$H:$H,$B9,DATA.colegiado!$D:$D,"&lt;="&amp;J$4,DATA.colegiado!$E:$E,"&gt;="&amp;J$4))/J$5*100,0),
"%)"
)</f>
        <v>0 (0%)</v>
      </c>
      <c r="K9" s="9"/>
      <c r="L9" s="9" t="str">
        <f>CONCATENATE(
COUNTIFS(DATA.colegiado!$H:$H,$B9,DATA.colegiado!$D:$D,"&lt;="&amp;L$4,DATA.colegiado!$E:$E,"Atual")+COUNTIFS(DATA.colegiado!$H:$H,$B9,DATA.colegiado!$D:$D,"&lt;="&amp;L$4,DATA.colegiado!$E:$E,"&gt;="&amp;L$4),
" (",
ROUND((COUNTIFS(DATA.colegiado!$H:$H,$B9,DATA.colegiado!$D:$D,"&lt;="&amp;L$4,DATA.colegiado!$E:$E,"Atual")+COUNTIFS(DATA.colegiado!$H:$H,$B9,DATA.colegiado!$D:$D,"&lt;="&amp;L$4,DATA.colegiado!$E:$E,"&gt;="&amp;L$4))/L$5*100,0),
"%)"
)</f>
        <v>0 (0%)</v>
      </c>
      <c r="M9" s="9" t="str">
        <f>CONCATENATE(
COUNTIFS(DATA.colegiado!$H:$H,$B9,DATA.colegiado!$D:$D,"&lt;="&amp;M$4,DATA.colegiado!$E:$E,"Atual")+COUNTIFS(DATA.colegiado!$H:$H,$B9,DATA.colegiado!$D:$D,"&lt;="&amp;M$4,DATA.colegiado!$E:$E,"&gt;="&amp;M$4),
" (",
ROUND((COUNTIFS(DATA.colegiado!$H:$H,$B9,DATA.colegiado!$D:$D,"&lt;="&amp;M$4,DATA.colegiado!$E:$E,"Atual")+COUNTIFS(DATA.colegiado!$H:$H,$B9,DATA.colegiado!$D:$D,"&lt;="&amp;M$4,DATA.colegiado!$E:$E,"&gt;="&amp;M$4))/M$5*100,0),
"%)"
)</f>
        <v>0 (0%)</v>
      </c>
      <c r="N9" s="9" t="str">
        <f>CONCATENATE(
COUNTIFS(DATA.colegiado!$H:$H,$B9,DATA.colegiado!$D:$D,"&lt;="&amp;N$4,DATA.colegiado!$E:$E,"Atual")+COUNTIFS(DATA.colegiado!$H:$H,$B9,DATA.colegiado!$D:$D,"&lt;="&amp;N$4,DATA.colegiado!$E:$E,"&gt;="&amp;N$4),
" (",
ROUND((COUNTIFS(DATA.colegiado!$H:$H,$B9,DATA.colegiado!$D:$D,"&lt;="&amp;N$4,DATA.colegiado!$E:$E,"Atual")+COUNTIFS(DATA.colegiado!$H:$H,$B9,DATA.colegiado!$D:$D,"&lt;="&amp;N$4,DATA.colegiado!$E:$E,"&gt;="&amp;N$4))/N$5*100,0),
"%)"
)</f>
        <v>2 (12%)</v>
      </c>
      <c r="O9" s="9" t="str">
        <f>CONCATENATE(
COUNTIFS(DATA.colegiado!$H:$H,$B9,DATA.colegiado!$D:$D,"&lt;="&amp;O$4,DATA.colegiado!$E:$E,"Atual")+COUNTIFS(DATA.colegiado!$H:$H,$B9,DATA.colegiado!$D:$D,"&lt;="&amp;O$4,DATA.colegiado!$E:$E,"&gt;="&amp;O$4),
" (",
ROUND((COUNTIFS(DATA.colegiado!$H:$H,$B9,DATA.colegiado!$D:$D,"&lt;="&amp;O$4,DATA.colegiado!$E:$E,"Atual")+COUNTIFS(DATA.colegiado!$H:$H,$B9,DATA.colegiado!$D:$D,"&lt;="&amp;O$4,DATA.colegiado!$E:$E,"&gt;="&amp;O$4))/O$5*100,0),
"%)"
)</f>
        <v>3 (16%)</v>
      </c>
      <c r="P9" s="9"/>
      <c r="Q9" s="9" t="str">
        <f>CONCATENATE(
COUNTIFS(DATA.colegiado!$H:$H,$B9,DATA.colegiado!$D:$D,"&lt;="&amp;Q$4,DATA.colegiado!$E:$E,"Atual")+COUNTIFS(DATA.colegiado!$H:$H,$B9,DATA.colegiado!$D:$D,"&lt;="&amp;Q$4,DATA.colegiado!$E:$E,"&gt;="&amp;Q$4),
" (",
ROUND((COUNTIFS(DATA.colegiado!$H:$H,$B9,DATA.colegiado!$D:$D,"&lt;="&amp;Q$4,DATA.colegiado!$E:$E,"Atual")+COUNTIFS(DATA.colegiado!$H:$H,$B9,DATA.colegiado!$D:$D,"&lt;="&amp;Q$4,DATA.colegiado!$E:$E,"&gt;="&amp;Q$4))/Q$5*100,0),
"%)"
)</f>
        <v>4 (24%)</v>
      </c>
      <c r="R9" s="9" t="str">
        <f>CONCATENATE(
COUNTIFS(DATA.colegiado!$H:$H,$B9,DATA.colegiado!$D:$D,"&lt;="&amp;R$4,DATA.colegiado!$E:$E,"Atual")+COUNTIFS(DATA.colegiado!$H:$H,$B9,DATA.colegiado!$D:$D,"&lt;="&amp;R$4,DATA.colegiado!$E:$E,"&gt;="&amp;R$4),
" (",
ROUND((COUNTIFS(DATA.colegiado!$H:$H,$B9,DATA.colegiado!$D:$D,"&lt;="&amp;R$4,DATA.colegiado!$E:$E,"Atual")+COUNTIFS(DATA.colegiado!$H:$H,$B9,DATA.colegiado!$D:$D,"&lt;="&amp;R$4,DATA.colegiado!$E:$E,"&gt;="&amp;R$4))/R$5*100,0),
"%)"
)</f>
        <v>5 (29%)</v>
      </c>
      <c r="S9" s="9" t="str">
        <f>CONCATENATE(
COUNTIFS(DATA.colegiado!$H:$H,$B9,DATA.colegiado!$D:$D,"&lt;="&amp;S$4,DATA.colegiado!$E:$E,"Atual")+COUNTIFS(DATA.colegiado!$H:$H,$B9,DATA.colegiado!$D:$D,"&lt;="&amp;S$4,DATA.colegiado!$E:$E,"&gt;="&amp;S$4),
" (",
ROUND((COUNTIFS(DATA.colegiado!$H:$H,$B9,DATA.colegiado!$D:$D,"&lt;="&amp;S$4,DATA.colegiado!$E:$E,"Atual")+COUNTIFS(DATA.colegiado!$H:$H,$B9,DATA.colegiado!$D:$D,"&lt;="&amp;S$4,DATA.colegiado!$E:$E,"&gt;="&amp;S$4))/S$5*100,0),
"%)"
)</f>
        <v>4 (25%)</v>
      </c>
      <c r="T9" s="9" t="str">
        <f>CONCATENATE(
COUNTIFS(DATA.colegiado!$H:$H,$B9,DATA.colegiado!$D:$D,"&lt;="&amp;T$4,DATA.colegiado!$E:$E,"Atual")+COUNTIFS(DATA.colegiado!$H:$H,$B9,DATA.colegiado!$D:$D,"&lt;="&amp;T$4,DATA.colegiado!$E:$E,"&gt;="&amp;T$4),
" (",
ROUND((COUNTIFS(DATA.colegiado!$H:$H,$B9,DATA.colegiado!$D:$D,"&lt;="&amp;T$4,DATA.colegiado!$E:$E,"Atual")+COUNTIFS(DATA.colegiado!$H:$H,$B9,DATA.colegiado!$D:$D,"&lt;="&amp;T$4,DATA.colegiado!$E:$E,"&gt;="&amp;T$4))/T$5*100,0),
"%)"
)</f>
        <v>4 (25%)</v>
      </c>
      <c r="U9" s="1"/>
    </row>
    <row r="10" spans="1:21" x14ac:dyDescent="0.2">
      <c r="A10" s="1"/>
      <c r="B10" s="9" t="s">
        <v>120</v>
      </c>
      <c r="C10" s="19" t="str">
        <f>CONCATENATE(
COUNTIFS(DATA.colegiado!$H:$H,$B10,DATA.colegiado!$D:$D,"&lt;="&amp;C$4,DATA.colegiado!$E:$E,"Atual")+COUNTIFS(DATA.colegiado!$H:$H,$B10,DATA.colegiado!$D:$D,"&lt;="&amp;C$4,DATA.colegiado!$E:$E,"&gt;="&amp;C$4),
" (",
ROUND((COUNTIFS(DATA.colegiado!$H:$H,$B10,DATA.colegiado!$D:$D,"&lt;="&amp;C$4,DATA.colegiado!$E:$E,"Atual")+COUNTIFS(DATA.colegiado!$H:$H,$B10,DATA.colegiado!$D:$D,"&lt;="&amp;C$4,DATA.colegiado!$E:$E,"&gt;="&amp;C$4))/C$5*100,0),
"%)"
)</f>
        <v>0 (0%)</v>
      </c>
      <c r="D10" s="19" t="str">
        <f>CONCATENATE(
COUNTIFS(DATA.colegiado!$H:$H,$B10,DATA.colegiado!$D:$D,"&lt;="&amp;D$4,DATA.colegiado!$E:$E,"Atual")+COUNTIFS(DATA.colegiado!$H:$H,$B10,DATA.colegiado!$D:$D,"&lt;="&amp;D$4,DATA.colegiado!$E:$E,"&gt;="&amp;D$4),
" (",
ROUND((COUNTIFS(DATA.colegiado!$H:$H,$B10,DATA.colegiado!$D:$D,"&lt;="&amp;D$4,DATA.colegiado!$E:$E,"Atual")+COUNTIFS(DATA.colegiado!$H:$H,$B10,DATA.colegiado!$D:$D,"&lt;="&amp;D$4,DATA.colegiado!$E:$E,"&gt;="&amp;D$4))/D$5*100,0),
"%)"
)</f>
        <v>0 (0%)</v>
      </c>
      <c r="E10" s="19" t="str">
        <f>CONCATENATE(
COUNTIFS(DATA.colegiado!$H:$H,$B10,DATA.colegiado!$D:$D,"&lt;="&amp;E$4,DATA.colegiado!$E:$E,"Atual")+COUNTIFS(DATA.colegiado!$H:$H,$B10,DATA.colegiado!$D:$D,"&lt;="&amp;E$4,DATA.colegiado!$E:$E,"&gt;="&amp;E$4),
" (",
ROUND((COUNTIFS(DATA.colegiado!$H:$H,$B10,DATA.colegiado!$D:$D,"&lt;="&amp;E$4,DATA.colegiado!$E:$E,"Atual")+COUNTIFS(DATA.colegiado!$H:$H,$B10,DATA.colegiado!$D:$D,"&lt;="&amp;E$4,DATA.colegiado!$E:$E,"&gt;="&amp;E$4))/E$5*100,0),
"%)"
)</f>
        <v>0 (0%)</v>
      </c>
      <c r="F10" s="9"/>
      <c r="G10" s="19" t="str">
        <f>CONCATENATE(
COUNTIFS(DATA.colegiado!$H:$H,$B10,DATA.colegiado!$D:$D,"&lt;="&amp;G$4,DATA.colegiado!$E:$E,"Atual")+COUNTIFS(DATA.colegiado!$H:$H,$B10,DATA.colegiado!$D:$D,"&lt;="&amp;G$4,DATA.colegiado!$E:$E,"&gt;="&amp;G$4),
" (",
ROUND((COUNTIFS(DATA.colegiado!$H:$H,$B10,DATA.colegiado!$D:$D,"&lt;="&amp;G$4,DATA.colegiado!$E:$E,"Atual")+COUNTIFS(DATA.colegiado!$H:$H,$B10,DATA.colegiado!$D:$D,"&lt;="&amp;G$4,DATA.colegiado!$E:$E,"&gt;="&amp;G$4))/G$5*100,0),
"%)"
)</f>
        <v>0 (0%)</v>
      </c>
      <c r="H10" s="19" t="str">
        <f>CONCATENATE(
COUNTIFS(DATA.colegiado!$H:$H,$B10,DATA.colegiado!$D:$D,"&lt;="&amp;H$4,DATA.colegiado!$E:$E,"Atual")+COUNTIFS(DATA.colegiado!$H:$H,$B10,DATA.colegiado!$D:$D,"&lt;="&amp;H$4,DATA.colegiado!$E:$E,"&gt;="&amp;H$4),
" (",
ROUND((COUNTIFS(DATA.colegiado!$H:$H,$B10,DATA.colegiado!$D:$D,"&lt;="&amp;H$4,DATA.colegiado!$E:$E,"Atual")+COUNTIFS(DATA.colegiado!$H:$H,$B10,DATA.colegiado!$D:$D,"&lt;="&amp;H$4,DATA.colegiado!$E:$E,"&gt;="&amp;H$4))/H$5*100,0),
"%)"
)</f>
        <v>0 (0%)</v>
      </c>
      <c r="I10" s="19" t="str">
        <f>CONCATENATE(
COUNTIFS(DATA.colegiado!$H:$H,$B10,DATA.colegiado!$D:$D,"&lt;="&amp;I$4,DATA.colegiado!$E:$E,"Atual")+COUNTIFS(DATA.colegiado!$H:$H,$B10,DATA.colegiado!$D:$D,"&lt;="&amp;I$4,DATA.colegiado!$E:$E,"&gt;="&amp;I$4),
" (",
ROUND((COUNTIFS(DATA.colegiado!$H:$H,$B10,DATA.colegiado!$D:$D,"&lt;="&amp;I$4,DATA.colegiado!$E:$E,"Atual")+COUNTIFS(DATA.colegiado!$H:$H,$B10,DATA.colegiado!$D:$D,"&lt;="&amp;I$4,DATA.colegiado!$E:$E,"&gt;="&amp;I$4))/I$5*100,0),
"%)"
)</f>
        <v>0 (0%)</v>
      </c>
      <c r="J10" s="19" t="str">
        <f>CONCATENATE(
COUNTIFS(DATA.colegiado!$H:$H,$B10,DATA.colegiado!$D:$D,"&lt;="&amp;J$4,DATA.colegiado!$E:$E,"Atual")+COUNTIFS(DATA.colegiado!$H:$H,$B10,DATA.colegiado!$D:$D,"&lt;="&amp;J$4,DATA.colegiado!$E:$E,"&gt;="&amp;J$4),
" (",
ROUND((COUNTIFS(DATA.colegiado!$H:$H,$B10,DATA.colegiado!$D:$D,"&lt;="&amp;J$4,DATA.colegiado!$E:$E,"Atual")+COUNTIFS(DATA.colegiado!$H:$H,$B10,DATA.colegiado!$D:$D,"&lt;="&amp;J$4,DATA.colegiado!$E:$E,"&gt;="&amp;J$4))/J$5*100,0),
"%)"
)</f>
        <v>0 (0%)</v>
      </c>
      <c r="K10" s="9"/>
      <c r="L10" s="19" t="str">
        <f>CONCATENATE(
COUNTIFS(DATA.colegiado!$H:$H,$B10,DATA.colegiado!$D:$D,"&lt;="&amp;L$4,DATA.colegiado!$E:$E,"Atual")+COUNTIFS(DATA.colegiado!$H:$H,$B10,DATA.colegiado!$D:$D,"&lt;="&amp;L$4,DATA.colegiado!$E:$E,"&gt;="&amp;L$4),
" (",
ROUND((COUNTIFS(DATA.colegiado!$H:$H,$B10,DATA.colegiado!$D:$D,"&lt;="&amp;L$4,DATA.colegiado!$E:$E,"Atual")+COUNTIFS(DATA.colegiado!$H:$H,$B10,DATA.colegiado!$D:$D,"&lt;="&amp;L$4,DATA.colegiado!$E:$E,"&gt;="&amp;L$4))/L$5*100,0),
"%)"
)</f>
        <v>0 (0%)</v>
      </c>
      <c r="M10" s="19" t="str">
        <f>CONCATENATE(
COUNTIFS(DATA.colegiado!$H:$H,$B10,DATA.colegiado!$D:$D,"&lt;="&amp;M$4,DATA.colegiado!$E:$E,"Atual")+COUNTIFS(DATA.colegiado!$H:$H,$B10,DATA.colegiado!$D:$D,"&lt;="&amp;M$4,DATA.colegiado!$E:$E,"&gt;="&amp;M$4),
" (",
ROUND((COUNTIFS(DATA.colegiado!$H:$H,$B10,DATA.colegiado!$D:$D,"&lt;="&amp;M$4,DATA.colegiado!$E:$E,"Atual")+COUNTIFS(DATA.colegiado!$H:$H,$B10,DATA.colegiado!$D:$D,"&lt;="&amp;M$4,DATA.colegiado!$E:$E,"&gt;="&amp;M$4))/M$5*100,0),
"%)"
)</f>
        <v>0 (0%)</v>
      </c>
      <c r="N10" s="19" t="str">
        <f>CONCATENATE(
COUNTIFS(DATA.colegiado!$H:$H,$B10,DATA.colegiado!$D:$D,"&lt;="&amp;N$4,DATA.colegiado!$E:$E,"Atual")+COUNTIFS(DATA.colegiado!$H:$H,$B10,DATA.colegiado!$D:$D,"&lt;="&amp;N$4,DATA.colegiado!$E:$E,"&gt;="&amp;N$4),
" (",
ROUND((COUNTIFS(DATA.colegiado!$H:$H,$B10,DATA.colegiado!$D:$D,"&lt;="&amp;N$4,DATA.colegiado!$E:$E,"Atual")+COUNTIFS(DATA.colegiado!$H:$H,$B10,DATA.colegiado!$D:$D,"&lt;="&amp;N$4,DATA.colegiado!$E:$E,"&gt;="&amp;N$4))/N$5*100,0),
"%)"
)</f>
        <v>0 (0%)</v>
      </c>
      <c r="O10" s="19" t="str">
        <f>CONCATENATE(
COUNTIFS(DATA.colegiado!$H:$H,$B10,DATA.colegiado!$D:$D,"&lt;="&amp;O$4,DATA.colegiado!$E:$E,"Atual")+COUNTIFS(DATA.colegiado!$H:$H,$B10,DATA.colegiado!$D:$D,"&lt;="&amp;O$4,DATA.colegiado!$E:$E,"&gt;="&amp;O$4),
" (",
ROUND((COUNTIFS(DATA.colegiado!$H:$H,$B10,DATA.colegiado!$D:$D,"&lt;="&amp;O$4,DATA.colegiado!$E:$E,"Atual")+COUNTIFS(DATA.colegiado!$H:$H,$B10,DATA.colegiado!$D:$D,"&lt;="&amp;O$4,DATA.colegiado!$E:$E,"&gt;="&amp;O$4))/O$5*100,0),
"%)"
)</f>
        <v>0 (0%)</v>
      </c>
      <c r="P10" s="9"/>
      <c r="Q10" s="19" t="str">
        <f>CONCATENATE(
COUNTIFS(DATA.colegiado!$H:$H,$B10,DATA.colegiado!$D:$D,"&lt;="&amp;Q$4,DATA.colegiado!$E:$E,"Atual")+COUNTIFS(DATA.colegiado!$H:$H,$B10,DATA.colegiado!$D:$D,"&lt;="&amp;Q$4,DATA.colegiado!$E:$E,"&gt;="&amp;Q$4),
" (",
ROUND((COUNTIFS(DATA.colegiado!$H:$H,$B10,DATA.colegiado!$D:$D,"&lt;="&amp;Q$4,DATA.colegiado!$E:$E,"Atual")+COUNTIFS(DATA.colegiado!$H:$H,$B10,DATA.colegiado!$D:$D,"&lt;="&amp;Q$4,DATA.colegiado!$E:$E,"&gt;="&amp;Q$4))/Q$5*100,0),
"%)"
)</f>
        <v>0 (0%)</v>
      </c>
      <c r="R10" s="19" t="str">
        <f>CONCATENATE(
COUNTIFS(DATA.colegiado!$H:$H,$B10,DATA.colegiado!$D:$D,"&lt;="&amp;R$4,DATA.colegiado!$E:$E,"Atual")+COUNTIFS(DATA.colegiado!$H:$H,$B10,DATA.colegiado!$D:$D,"&lt;="&amp;R$4,DATA.colegiado!$E:$E,"&gt;="&amp;R$4),
" (",
ROUND((COUNTIFS(DATA.colegiado!$H:$H,$B10,DATA.colegiado!$D:$D,"&lt;="&amp;R$4,DATA.colegiado!$E:$E,"Atual")+COUNTIFS(DATA.colegiado!$H:$H,$B10,DATA.colegiado!$D:$D,"&lt;="&amp;R$4,DATA.colegiado!$E:$E,"&gt;="&amp;R$4))/R$5*100,0),
"%)"
)</f>
        <v>0 (0%)</v>
      </c>
      <c r="S10" s="19" t="str">
        <f>CONCATENATE(
COUNTIFS(DATA.colegiado!$H:$H,$B10,DATA.colegiado!$D:$D,"&lt;="&amp;S$4,DATA.colegiado!$E:$E,"Atual")+COUNTIFS(DATA.colegiado!$H:$H,$B10,DATA.colegiado!$D:$D,"&lt;="&amp;S$4,DATA.colegiado!$E:$E,"&gt;="&amp;S$4),
" (",
ROUND((COUNTIFS(DATA.colegiado!$H:$H,$B10,DATA.colegiado!$D:$D,"&lt;="&amp;S$4,DATA.colegiado!$E:$E,"Atual")+COUNTIFS(DATA.colegiado!$H:$H,$B10,DATA.colegiado!$D:$D,"&lt;="&amp;S$4,DATA.colegiado!$E:$E,"&gt;="&amp;S$4))/S$5*100,0),
"%)"
)</f>
        <v>0 (0%)</v>
      </c>
      <c r="T10" s="19" t="str">
        <f>CONCATENATE(
COUNTIFS(DATA.colegiado!$H:$H,$B10,DATA.colegiado!$D:$D,"&lt;="&amp;T$4,DATA.colegiado!$E:$E,"Atual")+COUNTIFS(DATA.colegiado!$H:$H,$B10,DATA.colegiado!$D:$D,"&lt;="&amp;T$4,DATA.colegiado!$E:$E,"&gt;="&amp;T$4),
" (",
ROUND((COUNTIFS(DATA.colegiado!$H:$H,$B10,DATA.colegiado!$D:$D,"&lt;="&amp;T$4,DATA.colegiado!$E:$E,"Atual")+COUNTIFS(DATA.colegiado!$H:$H,$B10,DATA.colegiado!$D:$D,"&lt;="&amp;T$4,DATA.colegiado!$E:$E,"&gt;="&amp;T$4))/T$5*100,0),
"%)"
)</f>
        <v>0 (0%)</v>
      </c>
      <c r="U10" s="1"/>
    </row>
    <row r="11" spans="1:21" s="7" customFormat="1" x14ac:dyDescent="0.2">
      <c r="A11" s="2"/>
      <c r="B11" s="5" t="s">
        <v>220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"/>
    </row>
    <row r="12" spans="1:21" s="8" customFormat="1" x14ac:dyDescent="0.2">
      <c r="A12" s="3"/>
      <c r="B12" s="9" t="s">
        <v>203</v>
      </c>
      <c r="C12" s="9">
        <f>COUNTIFS(DATA.colegiado!$H:$H,"Permanente",DATA.colegiado!$D:$D,C$4)+
COUNTIFS(DATA.colegiado!$H:$H,"Colaborador",DATA.colegiado!$D:$D,C$4)</f>
        <v>13</v>
      </c>
      <c r="D12" s="9">
        <f>COUNTIFS(DATA.colegiado!$H:$H,"Permanente",DATA.colegiado!$D:$D,D$4)+
COUNTIFS(DATA.colegiado!$H:$H,"Colaborador",DATA.colegiado!$D:$D,D$4)</f>
        <v>2</v>
      </c>
      <c r="E12" s="9">
        <f>COUNTIFS(DATA.colegiado!$H:$H,"Permanente",DATA.colegiado!$D:$D,E$4)+
COUNTIFS(DATA.colegiado!$H:$H,"Colaborador",DATA.colegiado!$D:$D,E$4)</f>
        <v>2</v>
      </c>
      <c r="F12" s="9"/>
      <c r="G12" s="9">
        <f>COUNTIFS(DATA.colegiado!$H:$H,"Permanente",DATA.colegiado!$D:$D,G$4)+
COUNTIFS(DATA.colegiado!$H:$H,"Colaborador",DATA.colegiado!$D:$D,G$4)</f>
        <v>2</v>
      </c>
      <c r="H12" s="9">
        <f>COUNTIFS(DATA.colegiado!$H:$H,"Permanente",DATA.colegiado!$D:$D,H$4)+
COUNTIFS(DATA.colegiado!$H:$H,"Colaborador",DATA.colegiado!$D:$D,H$4)</f>
        <v>1</v>
      </c>
      <c r="I12" s="9">
        <f>COUNTIFS(DATA.colegiado!$H:$H,"Permanente",DATA.colegiado!$D:$D,I$4)+
COUNTIFS(DATA.colegiado!$H:$H,"Colaborador",DATA.colegiado!$D:$D,I$4)</f>
        <v>2</v>
      </c>
      <c r="J12" s="9">
        <f>COUNTIFS(DATA.colegiado!$H:$H,"Permanente",DATA.colegiado!$D:$D,J$4)+
COUNTIFS(DATA.colegiado!$H:$H,"Colaborador",DATA.colegiado!$D:$D,J$4)</f>
        <v>0</v>
      </c>
      <c r="K12" s="9"/>
      <c r="L12" s="9">
        <f>COUNTIFS(DATA.colegiado!$H:$H,"Permanente",DATA.colegiado!$D:$D,L$4)+
COUNTIFS(DATA.colegiado!$H:$H,"Colaborador",DATA.colegiado!$D:$D,L$4)</f>
        <v>1</v>
      </c>
      <c r="M12" s="9">
        <f>COUNTIFS(DATA.colegiado!$H:$H,"Permanente",DATA.colegiado!$D:$D,M$4)+
COUNTIFS(DATA.colegiado!$H:$H,"Colaborador",DATA.colegiado!$D:$D,M$4)</f>
        <v>0</v>
      </c>
      <c r="N12" s="9">
        <f>COUNTIFS(DATA.colegiado!$H:$H,"Permanente",DATA.colegiado!$D:$D,N$4)+
COUNTIFS(DATA.colegiado!$H:$H,"Colaborador",DATA.colegiado!$D:$D,N$4)</f>
        <v>3</v>
      </c>
      <c r="O12" s="9">
        <f>COUNTIFS(DATA.colegiado!$H:$H,"Permanente",DATA.colegiado!$D:$D,O$4)+
COUNTIFS(DATA.colegiado!$H:$H,"Colaborador",DATA.colegiado!$D:$D,O$4)</f>
        <v>3</v>
      </c>
      <c r="P12" s="9"/>
      <c r="Q12" s="9">
        <f>COUNTIFS(DATA.colegiado!$H:$H,"Permanente",DATA.colegiado!$D:$D,Q$4)+
COUNTIFS(DATA.colegiado!$H:$H,"Colaborador",DATA.colegiado!$D:$D,Q$4)</f>
        <v>1</v>
      </c>
      <c r="R12" s="9">
        <f>COUNTIFS(DATA.colegiado!$H:$H,"Permanente",DATA.colegiado!$D:$D,R$4)+
COUNTIFS(DATA.colegiado!$H:$H,"Colaborador",DATA.colegiado!$D:$D,R$4)</f>
        <v>1</v>
      </c>
      <c r="S12" s="9">
        <f>COUNTIFS(DATA.colegiado!$H:$H,"Permanente",DATA.colegiado!$D:$D,S$4)+
COUNTIFS(DATA.colegiado!$H:$H,"Colaborador",DATA.colegiado!$D:$D,S$4)</f>
        <v>0</v>
      </c>
      <c r="T12" s="9">
        <f>COUNTIFS(DATA.colegiado!$H:$H,"Permanente",DATA.colegiado!$D:$D,T$4)+
COUNTIFS(DATA.colegiado!$H:$H,"Colaborador",DATA.colegiado!$D:$D,T$4)</f>
        <v>0</v>
      </c>
      <c r="U12" s="3"/>
    </row>
    <row r="13" spans="1:21" s="8" customFormat="1" x14ac:dyDescent="0.2">
      <c r="A13" s="3"/>
      <c r="B13" s="9" t="s">
        <v>204</v>
      </c>
      <c r="C13" s="9">
        <f>COUNTIFS(DATA.colegiado!$H:$H,"Permanente",DATA.colegiado!$E:$E,C$4)+
COUNTIFS(DATA.colegiado!$H:$H,"Colaborador",DATA.colegiado!$E:$E,C$4)</f>
        <v>0</v>
      </c>
      <c r="D13" s="9">
        <f>COUNTIFS(DATA.colegiado!$H:$H,"Permanente",DATA.colegiado!$E:$E,D$4)+
COUNTIFS(DATA.colegiado!$H:$H,"Colaborador",DATA.colegiado!$E:$E,D$4)</f>
        <v>0</v>
      </c>
      <c r="E13" s="9">
        <f>COUNTIFS(DATA.colegiado!$H:$H,"Permanente",DATA.colegiado!$E:$E,E$4)+
COUNTIFS(DATA.colegiado!$H:$H,"Colaborador",DATA.colegiado!$E:$E,E$4)</f>
        <v>1</v>
      </c>
      <c r="F13" s="9"/>
      <c r="G13" s="9">
        <f>COUNTIFS(DATA.colegiado!$H:$H,"Permanente",DATA.colegiado!$E:$E,G$4)+
COUNTIFS(DATA.colegiado!$H:$H,"Colaborador",DATA.colegiado!$E:$E,G$4)</f>
        <v>2</v>
      </c>
      <c r="H13" s="9">
        <f>COUNTIFS(DATA.colegiado!$H:$H,"Permanente",DATA.colegiado!$E:$E,H$4)+
COUNTIFS(DATA.colegiado!$H:$H,"Colaborador",DATA.colegiado!$E:$E,H$4)</f>
        <v>3</v>
      </c>
      <c r="I13" s="9">
        <f>COUNTIFS(DATA.colegiado!$H:$H,"Permanente",DATA.colegiado!$E:$E,I$4)+
COUNTIFS(DATA.colegiado!$H:$H,"Colaborador",DATA.colegiado!$E:$E,I$4)</f>
        <v>0</v>
      </c>
      <c r="J13" s="9">
        <f>COUNTIFS(DATA.colegiado!$H:$H,"Permanente",DATA.colegiado!$E:$E,J$4)+
COUNTIFS(DATA.colegiado!$H:$H,"Colaborador",DATA.colegiado!$E:$E,J$4)</f>
        <v>3</v>
      </c>
      <c r="K13" s="9"/>
      <c r="L13" s="9">
        <f>COUNTIFS(DATA.colegiado!$H:$H,"Permanente",DATA.colegiado!$E:$E,L$4)+
COUNTIFS(DATA.colegiado!$H:$H,"Colaborador",DATA.colegiado!$E:$E,L$4)</f>
        <v>0</v>
      </c>
      <c r="M13" s="9">
        <f>COUNTIFS(DATA.colegiado!$H:$H,"Permanente",DATA.colegiado!$E:$E,M$4)+
COUNTIFS(DATA.colegiado!$H:$H,"Colaborador",DATA.colegiado!$E:$E,M$4)</f>
        <v>3</v>
      </c>
      <c r="N13" s="9">
        <f>COUNTIFS(DATA.colegiado!$H:$H,"Permanente",DATA.colegiado!$E:$E,N$4)+
COUNTIFS(DATA.colegiado!$H:$H,"Colaborador",DATA.colegiado!$E:$E,N$4)</f>
        <v>2</v>
      </c>
      <c r="O13" s="9">
        <f>COUNTIFS(DATA.colegiado!$H:$H,"Permanente",DATA.colegiado!$E:$E,O$4)+
COUNTIFS(DATA.colegiado!$H:$H,"Colaborador",DATA.colegiado!$E:$E,O$4)</f>
        <v>3</v>
      </c>
      <c r="P13" s="9"/>
      <c r="Q13" s="9">
        <f>COUNTIFS(DATA.colegiado!$H:$H,"Permanente",DATA.colegiado!$E:$E,Q$4)+
COUNTIFS(DATA.colegiado!$H:$H,"Colaborador",DATA.colegiado!$E:$E,Q$4)</f>
        <v>2</v>
      </c>
      <c r="R13" s="9">
        <f>COUNTIFS(DATA.colegiado!$H:$H,"Permanente",DATA.colegiado!$E:$E,R$4)+
COUNTIFS(DATA.colegiado!$H:$H,"Colaborador",DATA.colegiado!$E:$E,R$4)</f>
        <v>0</v>
      </c>
      <c r="S13" s="9">
        <f>COUNTIFS(DATA.colegiado!$H:$H,"Permanente",DATA.colegiado!$E:$E,S$4)+
COUNTIFS(DATA.colegiado!$H:$H,"Colaborador",DATA.colegiado!$E:$E,S$4)</f>
        <v>0</v>
      </c>
      <c r="T13" s="9">
        <f>COUNTIFS(DATA.colegiado!$H:$H,"Permanente",DATA.colegiado!$E:$E,T$4)+
COUNTIFS(DATA.colegiado!$H:$H,"Colaborador",DATA.colegiado!$E:$E,T$4)</f>
        <v>0</v>
      </c>
      <c r="U13" s="3"/>
    </row>
    <row r="14" spans="1:21" s="8" customFormat="1" x14ac:dyDescent="0.2">
      <c r="A14" s="3"/>
      <c r="B14" s="9" t="s">
        <v>182</v>
      </c>
      <c r="C14" s="19" t="s">
        <v>133</v>
      </c>
      <c r="D14" s="22" t="str">
        <f t="shared" ref="D14:O14" si="0">CONCATENATE(
D5-C5,
" (",
ROUND((D5-C5)/D5*100,0),
"%)")</f>
        <v>2 (13%)</v>
      </c>
      <c r="E14" s="23" t="str">
        <f t="shared" si="0"/>
        <v>2 (12%)</v>
      </c>
      <c r="F14" s="14"/>
      <c r="G14" s="23" t="str">
        <f>CONCATENATE(
G5-E5,
" (",
ROUND((G5-E5)/G5*100,0),
"%)")</f>
        <v>2 (11%)</v>
      </c>
      <c r="H14" s="23" t="str">
        <f t="shared" si="0"/>
        <v>0 (0%)</v>
      </c>
      <c r="I14" s="23" t="str">
        <f t="shared" si="0"/>
        <v>-2 (-12%)</v>
      </c>
      <c r="J14" s="23" t="str">
        <f t="shared" si="0"/>
        <v>-1 (-6%)</v>
      </c>
      <c r="K14" s="14"/>
      <c r="L14" s="23" t="str">
        <f>CONCATENATE(
L5-J5,
" (",
ROUND((L5-J5)/L5*100,0),
"%)")</f>
        <v>-1 (-7%)</v>
      </c>
      <c r="M14" s="23" t="str">
        <f t="shared" si="0"/>
        <v>0 (0%)</v>
      </c>
      <c r="N14" s="23" t="str">
        <f t="shared" si="0"/>
        <v>2 (12%)</v>
      </c>
      <c r="O14" s="23" t="str">
        <f t="shared" si="0"/>
        <v>2 (11%)</v>
      </c>
      <c r="P14" s="14"/>
      <c r="Q14" s="23" t="str">
        <f t="shared" ref="Q14" si="1">CONCATENATE(
Q5-O5,
" (",
ROUND((Q5-O5)/Q5*100,0),
"%)")</f>
        <v>-2 (-12%)</v>
      </c>
      <c r="R14" s="23" t="str">
        <f t="shared" ref="R14" si="2">CONCATENATE(
R5-Q5,
" (",
ROUND((R5-Q5)/R5*100,0),
"%)")</f>
        <v>0 (0%)</v>
      </c>
      <c r="S14" s="23" t="str">
        <f t="shared" ref="S14" si="3">CONCATENATE(
S5-R5,
" (",
ROUND((S5-R5)/S5*100,0),
"%)")</f>
        <v>-1 (-6%)</v>
      </c>
      <c r="T14" s="23" t="str">
        <f t="shared" ref="T14" si="4">CONCATENATE(
T5-S5,
" (",
ROUND((T5-S5)/T5*100,0),
"%)")</f>
        <v>0 (0%)</v>
      </c>
      <c r="U14" s="3"/>
    </row>
    <row r="15" spans="1:21" x14ac:dyDescent="0.2">
      <c r="A15" s="1"/>
      <c r="B15" s="5" t="s">
        <v>125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</row>
    <row r="16" spans="1:21" x14ac:dyDescent="0.2">
      <c r="A16" s="1"/>
      <c r="B16" s="9" t="s">
        <v>84</v>
      </c>
      <c r="C16" s="9" t="str">
        <f>CONCATENATE(
COUNTIFS(DATA.colegiado!$I:$I,$B16,DATA.colegiado!$D:$D,"&lt;="&amp;C$4,DATA.colegiado!$E:$E,"Atual")+COUNTIFS(DATA.colegiado!$I:$I,$B16,DATA.colegiado!$D:$D,"&lt;="&amp;C$4,DATA.colegiado!$E:$E,"&gt;="&amp;C$4),
" (",
ROUND((COUNTIFS(DATA.colegiado!$I:$I,$B16,DATA.colegiado!$D:$D,"&lt;="&amp;C$4,DATA.colegiado!$E:$E,"Atual")+COUNTIFS(DATA.colegiado!$I:$I,$B16,DATA.colegiado!$D:$D,"&lt;="&amp;C$4,DATA.colegiado!$E:$E,"&gt;="&amp;C$4))/C$5*100,0),
"%)"
)</f>
        <v>12 (92%)</v>
      </c>
      <c r="D16" s="9" t="str">
        <f>CONCATENATE(
COUNTIFS(DATA.colegiado!$I:$I,$B16,DATA.colegiado!$D:$D,"&lt;="&amp;D$4,DATA.colegiado!$E:$E,"Atual")+COUNTIFS(DATA.colegiado!$I:$I,$B16,DATA.colegiado!$D:$D,"&lt;="&amp;D$4,DATA.colegiado!$E:$E,"&gt;="&amp;D$4),
" (",
ROUND((COUNTIFS(DATA.colegiado!$I:$I,$B16,DATA.colegiado!$D:$D,"&lt;="&amp;D$4,DATA.colegiado!$E:$E,"Atual")+COUNTIFS(DATA.colegiado!$I:$I,$B16,DATA.colegiado!$D:$D,"&lt;="&amp;D$4,DATA.colegiado!$E:$E,"&gt;="&amp;D$4))/D$5*100,0),
"%)"
)</f>
        <v>14 (93%)</v>
      </c>
      <c r="E16" s="9" t="str">
        <f>CONCATENATE(
COUNTIFS(DATA.colegiado!$I:$I,$B16,DATA.colegiado!$D:$D,"&lt;="&amp;E$4,DATA.colegiado!$E:$E,"Atual")+COUNTIFS(DATA.colegiado!$I:$I,$B16,DATA.colegiado!$D:$D,"&lt;="&amp;E$4,DATA.colegiado!$E:$E,"&gt;="&amp;E$4),
" (",
ROUND((COUNTIFS(DATA.colegiado!$I:$I,$B16,DATA.colegiado!$D:$D,"&lt;="&amp;E$4,DATA.colegiado!$E:$E,"Atual")+COUNTIFS(DATA.colegiado!$I:$I,$B16,DATA.colegiado!$D:$D,"&lt;="&amp;E$4,DATA.colegiado!$E:$E,"&gt;="&amp;E$4))/E$5*100,0),
"%)"
)</f>
        <v>16 (94%)</v>
      </c>
      <c r="F16" s="9"/>
      <c r="G16" s="9" t="str">
        <f>CONCATENATE(
COUNTIFS(DATA.colegiado!$I:$I,$B16,DATA.colegiado!$D:$D,"&lt;="&amp;G$4,DATA.colegiado!$E:$E,"Atual")+COUNTIFS(DATA.colegiado!$I:$I,$B16,DATA.colegiado!$D:$D,"&lt;="&amp;G$4,DATA.colegiado!$E:$E,"&gt;="&amp;G$4),
" (",
ROUND((COUNTIFS(DATA.colegiado!$I:$I,$B16,DATA.colegiado!$D:$D,"&lt;="&amp;G$4,DATA.colegiado!$E:$E,"Atual")+COUNTIFS(DATA.colegiado!$I:$I,$B16,DATA.colegiado!$D:$D,"&lt;="&amp;G$4,DATA.colegiado!$E:$E,"&gt;="&amp;G$4))/G$5*100,0),
"%)"
)</f>
        <v>18 (95%)</v>
      </c>
      <c r="H16" s="9" t="str">
        <f>CONCATENATE(
COUNTIFS(DATA.colegiado!$I:$I,$B16,DATA.colegiado!$D:$D,"&lt;="&amp;H$4,DATA.colegiado!$E:$E,"Atual")+COUNTIFS(DATA.colegiado!$I:$I,$B16,DATA.colegiado!$D:$D,"&lt;="&amp;H$4,DATA.colegiado!$E:$E,"&gt;="&amp;H$4),
" (",
ROUND((COUNTIFS(DATA.colegiado!$I:$I,$B16,DATA.colegiado!$D:$D,"&lt;="&amp;H$4,DATA.colegiado!$E:$E,"Atual")+COUNTIFS(DATA.colegiado!$I:$I,$B16,DATA.colegiado!$D:$D,"&lt;="&amp;H$4,DATA.colegiado!$E:$E,"&gt;="&amp;H$4))/H$5*100,0),
"%)"
)</f>
        <v>18 (95%)</v>
      </c>
      <c r="I16" s="9" t="str">
        <f>CONCATENATE(
COUNTIFS(DATA.colegiado!$I:$I,$B16,DATA.colegiado!$D:$D,"&lt;="&amp;I$4,DATA.colegiado!$E:$E,"Atual")+COUNTIFS(DATA.colegiado!$I:$I,$B16,DATA.colegiado!$D:$D,"&lt;="&amp;I$4,DATA.colegiado!$E:$E,"&gt;="&amp;I$4),
" (",
ROUND((COUNTIFS(DATA.colegiado!$I:$I,$B16,DATA.colegiado!$D:$D,"&lt;="&amp;I$4,DATA.colegiado!$E:$E,"Atual")+COUNTIFS(DATA.colegiado!$I:$I,$B16,DATA.colegiado!$D:$D,"&lt;="&amp;I$4,DATA.colegiado!$E:$E,"&gt;="&amp;I$4))/I$5*100,0),
"%)"
)</f>
        <v>16 (94%)</v>
      </c>
      <c r="J16" s="9" t="str">
        <f>CONCATENATE(
COUNTIFS(DATA.colegiado!$I:$I,$B16,DATA.colegiado!$D:$D,"&lt;="&amp;J$4,DATA.colegiado!$E:$E,"Atual")+COUNTIFS(DATA.colegiado!$I:$I,$B16,DATA.colegiado!$D:$D,"&lt;="&amp;J$4,DATA.colegiado!$E:$E,"&gt;="&amp;J$4),
" (",
ROUND((COUNTIFS(DATA.colegiado!$I:$I,$B16,DATA.colegiado!$D:$D,"&lt;="&amp;J$4,DATA.colegiado!$E:$E,"Atual")+COUNTIFS(DATA.colegiado!$I:$I,$B16,DATA.colegiado!$D:$D,"&lt;="&amp;J$4,DATA.colegiado!$E:$E,"&gt;="&amp;J$4))/J$5*100,0),
"%)"
)</f>
        <v>15 (94%)</v>
      </c>
      <c r="K16" s="9"/>
      <c r="L16" s="9" t="str">
        <f>CONCATENATE(
COUNTIFS(DATA.colegiado!$I:$I,$B16,DATA.colegiado!$D:$D,"&lt;="&amp;L$4,DATA.colegiado!$E:$E,"Atual")+COUNTIFS(DATA.colegiado!$I:$I,$B16,DATA.colegiado!$D:$D,"&lt;="&amp;L$4,DATA.colegiado!$E:$E,"&gt;="&amp;L$4),
" (",
ROUND((COUNTIFS(DATA.colegiado!$I:$I,$B16,DATA.colegiado!$D:$D,"&lt;="&amp;L$4,DATA.colegiado!$E:$E,"Atual")+COUNTIFS(DATA.colegiado!$I:$I,$B16,DATA.colegiado!$D:$D,"&lt;="&amp;L$4,DATA.colegiado!$E:$E,"&gt;="&amp;L$4))/L$5*100,0),
"%)"
)</f>
        <v>15 (100%)</v>
      </c>
      <c r="M16" s="9" t="str">
        <f>CONCATENATE(
COUNTIFS(DATA.colegiado!$I:$I,$B16,DATA.colegiado!$D:$D,"&lt;="&amp;M$4,DATA.colegiado!$E:$E,"Atual")+COUNTIFS(DATA.colegiado!$I:$I,$B16,DATA.colegiado!$D:$D,"&lt;="&amp;M$4,DATA.colegiado!$E:$E,"&gt;="&amp;M$4),
" (",
ROUND((COUNTIFS(DATA.colegiado!$I:$I,$B16,DATA.colegiado!$D:$D,"&lt;="&amp;M$4,DATA.colegiado!$E:$E,"Atual")+COUNTIFS(DATA.colegiado!$I:$I,$B16,DATA.colegiado!$D:$D,"&lt;="&amp;M$4,DATA.colegiado!$E:$E,"&gt;="&amp;M$4))/M$5*100,0),
"%)"
)</f>
        <v>15 (100%)</v>
      </c>
      <c r="N16" s="9" t="str">
        <f>CONCATENATE(
COUNTIFS(DATA.colegiado!$I:$I,$B16,DATA.colegiado!$D:$D,"&lt;="&amp;N$4,DATA.colegiado!$E:$E,"Atual")+COUNTIFS(DATA.colegiado!$I:$I,$B16,DATA.colegiado!$D:$D,"&lt;="&amp;N$4,DATA.colegiado!$E:$E,"&gt;="&amp;N$4),
" (",
ROUND((COUNTIFS(DATA.colegiado!$I:$I,$B16,DATA.colegiado!$D:$D,"&lt;="&amp;N$4,DATA.colegiado!$E:$E,"Atual")+COUNTIFS(DATA.colegiado!$I:$I,$B16,DATA.colegiado!$D:$D,"&lt;="&amp;N$4,DATA.colegiado!$E:$E,"&gt;="&amp;N$4))/N$5*100,0),
"%)"
)</f>
        <v>15 (88%)</v>
      </c>
      <c r="O16" s="9" t="str">
        <f>CONCATENATE(
COUNTIFS(DATA.colegiado!$I:$I,$B16,DATA.colegiado!$D:$D,"&lt;="&amp;O$4,DATA.colegiado!$E:$E,"Atual")+COUNTIFS(DATA.colegiado!$I:$I,$B16,DATA.colegiado!$D:$D,"&lt;="&amp;O$4,DATA.colegiado!$E:$E,"&gt;="&amp;O$4),
" (",
ROUND((COUNTIFS(DATA.colegiado!$I:$I,$B16,DATA.colegiado!$D:$D,"&lt;="&amp;O$4,DATA.colegiado!$E:$E,"Atual")+COUNTIFS(DATA.colegiado!$I:$I,$B16,DATA.colegiado!$D:$D,"&lt;="&amp;O$4,DATA.colegiado!$E:$E,"&gt;="&amp;O$4))/O$5*100,0),
"%)"
)</f>
        <v>16 (84%)</v>
      </c>
      <c r="P16" s="9"/>
      <c r="Q16" s="9" t="str">
        <f>CONCATENATE(
COUNTIFS(DATA.colegiado!$I:$I,$B16,DATA.colegiado!$D:$D,"&lt;="&amp;Q$4,DATA.colegiado!$E:$E,"Atual")+COUNTIFS(DATA.colegiado!$I:$I,$B16,DATA.colegiado!$D:$D,"&lt;="&amp;Q$4,DATA.colegiado!$E:$E,"&gt;="&amp;Q$4),
" (",
ROUND((COUNTIFS(DATA.colegiado!$I:$I,$B16,DATA.colegiado!$D:$D,"&lt;="&amp;Q$4,DATA.colegiado!$E:$E,"Atual")+COUNTIFS(DATA.colegiado!$I:$I,$B16,DATA.colegiado!$D:$D,"&lt;="&amp;Q$4,DATA.colegiado!$E:$E,"&gt;="&amp;Q$4))/Q$5*100,0),
"%)"
)</f>
        <v>12 (71%)</v>
      </c>
      <c r="R16" s="9" t="str">
        <f>CONCATENATE(
COUNTIFS(DATA.colegiado!$I:$I,$B16,DATA.colegiado!$D:$D,"&lt;="&amp;R$4,DATA.colegiado!$E:$E,"Atual")+COUNTIFS(DATA.colegiado!$I:$I,$B16,DATA.colegiado!$D:$D,"&lt;="&amp;R$4,DATA.colegiado!$E:$E,"&gt;="&amp;R$4),
" (",
ROUND((COUNTIFS(DATA.colegiado!$I:$I,$B16,DATA.colegiado!$D:$D,"&lt;="&amp;R$4,DATA.colegiado!$E:$E,"Atual")+COUNTIFS(DATA.colegiado!$I:$I,$B16,DATA.colegiado!$D:$D,"&lt;="&amp;R$4,DATA.colegiado!$E:$E,"&gt;="&amp;R$4))/R$5*100,0),
"%)"
)</f>
        <v>11 (65%)</v>
      </c>
      <c r="S16" s="9" t="str">
        <f>CONCATENATE(
COUNTIFS(DATA.colegiado!$I:$I,$B16,DATA.colegiado!$D:$D,"&lt;="&amp;S$4,DATA.colegiado!$E:$E,"Atual")+COUNTIFS(DATA.colegiado!$I:$I,$B16,DATA.colegiado!$D:$D,"&lt;="&amp;S$4,DATA.colegiado!$E:$E,"&gt;="&amp;S$4),
" (",
ROUND((COUNTIFS(DATA.colegiado!$I:$I,$B16,DATA.colegiado!$D:$D,"&lt;="&amp;S$4,DATA.colegiado!$E:$E,"Atual")+COUNTIFS(DATA.colegiado!$I:$I,$B16,DATA.colegiado!$D:$D,"&lt;="&amp;S$4,DATA.colegiado!$E:$E,"&gt;="&amp;S$4))/S$5*100,0),
"%)"
)</f>
        <v>11 (69%)</v>
      </c>
      <c r="T16" s="9" t="str">
        <f>CONCATENATE(
COUNTIFS(DATA.colegiado!$I:$I,$B16,DATA.colegiado!$D:$D,"&lt;="&amp;T$4,DATA.colegiado!$E:$E,"Atual")+COUNTIFS(DATA.colegiado!$I:$I,$B16,DATA.colegiado!$D:$D,"&lt;="&amp;T$4,DATA.colegiado!$E:$E,"&gt;="&amp;T$4),
" (",
ROUND((COUNTIFS(DATA.colegiado!$I:$I,$B16,DATA.colegiado!$D:$D,"&lt;="&amp;T$4,DATA.colegiado!$E:$E,"Atual")+COUNTIFS(DATA.colegiado!$I:$I,$B16,DATA.colegiado!$D:$D,"&lt;="&amp;T$4,DATA.colegiado!$E:$E,"&gt;="&amp;T$4))/T$5*100,0),
"%)"
)</f>
        <v>11 (69%)</v>
      </c>
      <c r="U16" s="1"/>
    </row>
    <row r="17" spans="1:21" x14ac:dyDescent="0.2">
      <c r="A17" s="1"/>
      <c r="B17" s="9" t="s">
        <v>87</v>
      </c>
      <c r="C17" s="19" t="str">
        <f>CONCATENATE(
COUNTIFS(DATA.colegiado!$I:$I,$B17,DATA.colegiado!$D:$D,"&lt;="&amp;C$4,DATA.colegiado!$E:$E,"Atual")+COUNTIFS(DATA.colegiado!$I:$I,$B17,DATA.colegiado!$D:$D,"&lt;="&amp;C$4,DATA.colegiado!$E:$E,"&gt;="&amp;C$4),
" (",
ROUND((COUNTIFS(DATA.colegiado!$I:$I,$B17,DATA.colegiado!$D:$D,"&lt;="&amp;C$4,DATA.colegiado!$E:$E,"Atual")+COUNTIFS(DATA.colegiado!$I:$I,$B17,DATA.colegiado!$D:$D,"&lt;="&amp;C$4,DATA.colegiado!$E:$E,"&gt;="&amp;C$4))/C$5*100,0),
"%)"
)</f>
        <v>1 (8%)</v>
      </c>
      <c r="D17" s="19" t="str">
        <f>CONCATENATE(
COUNTIFS(DATA.colegiado!$I:$I,$B17,DATA.colegiado!$D:$D,"&lt;="&amp;D$4,DATA.colegiado!$E:$E,"Atual")+COUNTIFS(DATA.colegiado!$I:$I,$B17,DATA.colegiado!$D:$D,"&lt;="&amp;D$4,DATA.colegiado!$E:$E,"&gt;="&amp;D$4),
" (",
ROUND((COUNTIFS(DATA.colegiado!$I:$I,$B17,DATA.colegiado!$D:$D,"&lt;="&amp;D$4,DATA.colegiado!$E:$E,"Atual")+COUNTIFS(DATA.colegiado!$I:$I,$B17,DATA.colegiado!$D:$D,"&lt;="&amp;D$4,DATA.colegiado!$E:$E,"&gt;="&amp;D$4))/D$5*100,0),
"%)"
)</f>
        <v>1 (7%)</v>
      </c>
      <c r="E17" s="19" t="str">
        <f>CONCATENATE(
COUNTIFS(DATA.colegiado!$I:$I,$B17,DATA.colegiado!$D:$D,"&lt;="&amp;E$4,DATA.colegiado!$E:$E,"Atual")+COUNTIFS(DATA.colegiado!$I:$I,$B17,DATA.colegiado!$D:$D,"&lt;="&amp;E$4,DATA.colegiado!$E:$E,"&gt;="&amp;E$4),
" (",
ROUND((COUNTIFS(DATA.colegiado!$I:$I,$B17,DATA.colegiado!$D:$D,"&lt;="&amp;E$4,DATA.colegiado!$E:$E,"Atual")+COUNTIFS(DATA.colegiado!$I:$I,$B17,DATA.colegiado!$D:$D,"&lt;="&amp;E$4,DATA.colegiado!$E:$E,"&gt;="&amp;E$4))/E$5*100,0),
"%)"
)</f>
        <v>1 (6%)</v>
      </c>
      <c r="F17" s="9"/>
      <c r="G17" s="19" t="str">
        <f>CONCATENATE(
COUNTIFS(DATA.colegiado!$I:$I,$B17,DATA.colegiado!$D:$D,"&lt;="&amp;G$4,DATA.colegiado!$E:$E,"Atual")+COUNTIFS(DATA.colegiado!$I:$I,$B17,DATA.colegiado!$D:$D,"&lt;="&amp;G$4,DATA.colegiado!$E:$E,"&gt;="&amp;G$4),
" (",
ROUND((COUNTIFS(DATA.colegiado!$I:$I,$B17,DATA.colegiado!$D:$D,"&lt;="&amp;G$4,DATA.colegiado!$E:$E,"Atual")+COUNTIFS(DATA.colegiado!$I:$I,$B17,DATA.colegiado!$D:$D,"&lt;="&amp;G$4,DATA.colegiado!$E:$E,"&gt;="&amp;G$4))/G$5*100,0),
"%)"
)</f>
        <v>1 (5%)</v>
      </c>
      <c r="H17" s="19" t="str">
        <f>CONCATENATE(
COUNTIFS(DATA.colegiado!$I:$I,$B17,DATA.colegiado!$D:$D,"&lt;="&amp;H$4,DATA.colegiado!$E:$E,"Atual")+COUNTIFS(DATA.colegiado!$I:$I,$B17,DATA.colegiado!$D:$D,"&lt;="&amp;H$4,DATA.colegiado!$E:$E,"&gt;="&amp;H$4),
" (",
ROUND((COUNTIFS(DATA.colegiado!$I:$I,$B17,DATA.colegiado!$D:$D,"&lt;="&amp;H$4,DATA.colegiado!$E:$E,"Atual")+COUNTIFS(DATA.colegiado!$I:$I,$B17,DATA.colegiado!$D:$D,"&lt;="&amp;H$4,DATA.colegiado!$E:$E,"&gt;="&amp;H$4))/H$5*100,0),
"%)"
)</f>
        <v>1 (5%)</v>
      </c>
      <c r="I17" s="19" t="str">
        <f>CONCATENATE(
COUNTIFS(DATA.colegiado!$I:$I,$B17,DATA.colegiado!$D:$D,"&lt;="&amp;I$4,DATA.colegiado!$E:$E,"Atual")+COUNTIFS(DATA.colegiado!$I:$I,$B17,DATA.colegiado!$D:$D,"&lt;="&amp;I$4,DATA.colegiado!$E:$E,"&gt;="&amp;I$4),
" (",
ROUND((COUNTIFS(DATA.colegiado!$I:$I,$B17,DATA.colegiado!$D:$D,"&lt;="&amp;I$4,DATA.colegiado!$E:$E,"Atual")+COUNTIFS(DATA.colegiado!$I:$I,$B17,DATA.colegiado!$D:$D,"&lt;="&amp;I$4,DATA.colegiado!$E:$E,"&gt;="&amp;I$4))/I$5*100,0),
"%)"
)</f>
        <v>1 (6%)</v>
      </c>
      <c r="J17" s="19" t="str">
        <f>CONCATENATE(
COUNTIFS(DATA.colegiado!$I:$I,$B17,DATA.colegiado!$D:$D,"&lt;="&amp;J$4,DATA.colegiado!$E:$E,"Atual")+COUNTIFS(DATA.colegiado!$I:$I,$B17,DATA.colegiado!$D:$D,"&lt;="&amp;J$4,DATA.colegiado!$E:$E,"&gt;="&amp;J$4),
" (",
ROUND((COUNTIFS(DATA.colegiado!$I:$I,$B17,DATA.colegiado!$D:$D,"&lt;="&amp;J$4,DATA.colegiado!$E:$E,"Atual")+COUNTIFS(DATA.colegiado!$I:$I,$B17,DATA.colegiado!$D:$D,"&lt;="&amp;J$4,DATA.colegiado!$E:$E,"&gt;="&amp;J$4))/J$5*100,0),
"%)"
)</f>
        <v>1 (6%)</v>
      </c>
      <c r="K17" s="9"/>
      <c r="L17" s="19" t="str">
        <f>CONCATENATE(
COUNTIFS(DATA.colegiado!$I:$I,$B17,DATA.colegiado!$D:$D,"&lt;="&amp;L$4,DATA.colegiado!$E:$E,"Atual")+COUNTIFS(DATA.colegiado!$I:$I,$B17,DATA.colegiado!$D:$D,"&lt;="&amp;L$4,DATA.colegiado!$E:$E,"&gt;="&amp;L$4),
" (",
ROUND((COUNTIFS(DATA.colegiado!$I:$I,$B17,DATA.colegiado!$D:$D,"&lt;="&amp;L$4,DATA.colegiado!$E:$E,"Atual")+COUNTIFS(DATA.colegiado!$I:$I,$B17,DATA.colegiado!$D:$D,"&lt;="&amp;L$4,DATA.colegiado!$E:$E,"&gt;="&amp;L$4))/L$5*100,0),
"%)"
)</f>
        <v>0 (0%)</v>
      </c>
      <c r="M17" s="19" t="str">
        <f>CONCATENATE(
COUNTIFS(DATA.colegiado!$I:$I,$B17,DATA.colegiado!$D:$D,"&lt;="&amp;M$4,DATA.colegiado!$E:$E,"Atual")+COUNTIFS(DATA.colegiado!$I:$I,$B17,DATA.colegiado!$D:$D,"&lt;="&amp;M$4,DATA.colegiado!$E:$E,"&gt;="&amp;M$4),
" (",
ROUND((COUNTIFS(DATA.colegiado!$I:$I,$B17,DATA.colegiado!$D:$D,"&lt;="&amp;M$4,DATA.colegiado!$E:$E,"Atual")+COUNTIFS(DATA.colegiado!$I:$I,$B17,DATA.colegiado!$D:$D,"&lt;="&amp;M$4,DATA.colegiado!$E:$E,"&gt;="&amp;M$4))/M$5*100,0),
"%)"
)</f>
        <v>0 (0%)</v>
      </c>
      <c r="N17" s="19" t="str">
        <f>CONCATENATE(
COUNTIFS(DATA.colegiado!$I:$I,$B17,DATA.colegiado!$D:$D,"&lt;="&amp;N$4,DATA.colegiado!$E:$E,"Atual")+COUNTIFS(DATA.colegiado!$I:$I,$B17,DATA.colegiado!$D:$D,"&lt;="&amp;N$4,DATA.colegiado!$E:$E,"&gt;="&amp;N$4),
" (",
ROUND((COUNTIFS(DATA.colegiado!$I:$I,$B17,DATA.colegiado!$D:$D,"&lt;="&amp;N$4,DATA.colegiado!$E:$E,"Atual")+COUNTIFS(DATA.colegiado!$I:$I,$B17,DATA.colegiado!$D:$D,"&lt;="&amp;N$4,DATA.colegiado!$E:$E,"&gt;="&amp;N$4))/N$5*100,0),
"%)"
)</f>
        <v>2 (12%)</v>
      </c>
      <c r="O17" s="19" t="str">
        <f>CONCATENATE(
COUNTIFS(DATA.colegiado!$I:$I,$B17,DATA.colegiado!$D:$D,"&lt;="&amp;O$4,DATA.colegiado!$E:$E,"Atual")+COUNTIFS(DATA.colegiado!$I:$I,$B17,DATA.colegiado!$D:$D,"&lt;="&amp;O$4,DATA.colegiado!$E:$E,"&gt;="&amp;O$4),
" (",
ROUND((COUNTIFS(DATA.colegiado!$I:$I,$B17,DATA.colegiado!$D:$D,"&lt;="&amp;O$4,DATA.colegiado!$E:$E,"Atual")+COUNTIFS(DATA.colegiado!$I:$I,$B17,DATA.colegiado!$D:$D,"&lt;="&amp;O$4,DATA.colegiado!$E:$E,"&gt;="&amp;O$4))/O$5*100,0),
"%)"
)</f>
        <v>3 (16%)</v>
      </c>
      <c r="P17" s="9"/>
      <c r="Q17" s="19" t="str">
        <f>CONCATENATE(
COUNTIFS(DATA.colegiado!$I:$I,$B17,DATA.colegiado!$D:$D,"&lt;="&amp;Q$4,DATA.colegiado!$E:$E,"Atual")+COUNTIFS(DATA.colegiado!$I:$I,$B17,DATA.colegiado!$D:$D,"&lt;="&amp;Q$4,DATA.colegiado!$E:$E,"&gt;="&amp;Q$4),
" (",
ROUND((COUNTIFS(DATA.colegiado!$I:$I,$B17,DATA.colegiado!$D:$D,"&lt;="&amp;Q$4,DATA.colegiado!$E:$E,"Atual")+COUNTIFS(DATA.colegiado!$I:$I,$B17,DATA.colegiado!$D:$D,"&lt;="&amp;Q$4,DATA.colegiado!$E:$E,"&gt;="&amp;Q$4))/Q$5*100,0),
"%)"
)</f>
        <v>5 (29%)</v>
      </c>
      <c r="R17" s="19" t="str">
        <f>CONCATENATE(
COUNTIFS(DATA.colegiado!$I:$I,$B17,DATA.colegiado!$D:$D,"&lt;="&amp;R$4,DATA.colegiado!$E:$E,"Atual")+COUNTIFS(DATA.colegiado!$I:$I,$B17,DATA.colegiado!$D:$D,"&lt;="&amp;R$4,DATA.colegiado!$E:$E,"&gt;="&amp;R$4),
" (",
ROUND((COUNTIFS(DATA.colegiado!$I:$I,$B17,DATA.colegiado!$D:$D,"&lt;="&amp;R$4,DATA.colegiado!$E:$E,"Atual")+COUNTIFS(DATA.colegiado!$I:$I,$B17,DATA.colegiado!$D:$D,"&lt;="&amp;R$4,DATA.colegiado!$E:$E,"&gt;="&amp;R$4))/R$5*100,0),
"%)"
)</f>
        <v>6 (35%)</v>
      </c>
      <c r="S17" s="19" t="str">
        <f>CONCATENATE(
COUNTIFS(DATA.colegiado!$I:$I,$B17,DATA.colegiado!$D:$D,"&lt;="&amp;S$4,DATA.colegiado!$E:$E,"Atual")+COUNTIFS(DATA.colegiado!$I:$I,$B17,DATA.colegiado!$D:$D,"&lt;="&amp;S$4,DATA.colegiado!$E:$E,"&gt;="&amp;S$4),
" (",
ROUND((COUNTIFS(DATA.colegiado!$I:$I,$B17,DATA.colegiado!$D:$D,"&lt;="&amp;S$4,DATA.colegiado!$E:$E,"Atual")+COUNTIFS(DATA.colegiado!$I:$I,$B17,DATA.colegiado!$D:$D,"&lt;="&amp;S$4,DATA.colegiado!$E:$E,"&gt;="&amp;S$4))/S$5*100,0),
"%)"
)</f>
        <v>5 (31%)</v>
      </c>
      <c r="T17" s="19" t="str">
        <f>CONCATENATE(
COUNTIFS(DATA.colegiado!$I:$I,$B17,DATA.colegiado!$D:$D,"&lt;="&amp;T$4,DATA.colegiado!$E:$E,"Atual")+COUNTIFS(DATA.colegiado!$I:$I,$B17,DATA.colegiado!$D:$D,"&lt;="&amp;T$4,DATA.colegiado!$E:$E,"&gt;="&amp;T$4),
" (",
ROUND((COUNTIFS(DATA.colegiado!$I:$I,$B17,DATA.colegiado!$D:$D,"&lt;="&amp;T$4,DATA.colegiado!$E:$E,"Atual")+COUNTIFS(DATA.colegiado!$I:$I,$B17,DATA.colegiado!$D:$D,"&lt;="&amp;T$4,DATA.colegiado!$E:$E,"&gt;="&amp;T$4))/T$5*100,0),
"%)"
)</f>
        <v>5 (31%)</v>
      </c>
      <c r="U17" s="1"/>
    </row>
    <row r="18" spans="1:21" x14ac:dyDescent="0.2">
      <c r="A18" s="1"/>
      <c r="B18" s="5" t="s">
        <v>128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"/>
    </row>
    <row r="19" spans="1:21" x14ac:dyDescent="0.2">
      <c r="A19" s="1"/>
      <c r="B19" s="9" t="s">
        <v>88</v>
      </c>
      <c r="C19" s="9" t="str">
        <f>CONCATENATE(
COUNTIFS(DATA.colegiado!$J:$J,$B19,DATA.colegiado!$D:$D,"&lt;="&amp;C$4,DATA.colegiado!$E:$E,"Atual")+COUNTIFS(DATA.colegiado!$J:$J,$B19,DATA.colegiado!$D:$D,"&lt;="&amp;C$4,DATA.colegiado!$E:$E,"&gt;="&amp;C$4),
" (",
ROUND((COUNTIFS(DATA.colegiado!$J:$J,$B19,DATA.colegiado!$D:$D,"&lt;="&amp;C$4,DATA.colegiado!$E:$E,"Atual")+COUNTIFS(DATA.colegiado!$J:$J,$B19,DATA.colegiado!$D:$D,"&lt;="&amp;C$4,DATA.colegiado!$E:$E,"&gt;="&amp;C$4))/C$5*100,0),
"%)"
)</f>
        <v>10 (77%)</v>
      </c>
      <c r="D19" s="9" t="str">
        <f>CONCATENATE(
COUNTIFS(DATA.colegiado!$J:$J,$B19,DATA.colegiado!$D:$D,"&lt;="&amp;D$4,DATA.colegiado!$E:$E,"Atual")+COUNTIFS(DATA.colegiado!$J:$J,$B19,DATA.colegiado!$D:$D,"&lt;="&amp;D$4,DATA.colegiado!$E:$E,"&gt;="&amp;D$4),
" (",
ROUND((COUNTIFS(DATA.colegiado!$J:$J,$B19,DATA.colegiado!$D:$D,"&lt;="&amp;D$4,DATA.colegiado!$E:$E,"Atual")+COUNTIFS(DATA.colegiado!$J:$J,$B19,DATA.colegiado!$D:$D,"&lt;="&amp;D$4,DATA.colegiado!$E:$E,"&gt;="&amp;D$4))/D$5*100,0),
"%)"
)</f>
        <v>11 (73%)</v>
      </c>
      <c r="E19" s="9" t="str">
        <f>CONCATENATE(
COUNTIFS(DATA.colegiado!$J:$J,$B19,DATA.colegiado!$D:$D,"&lt;="&amp;E$4,DATA.colegiado!$E:$E,"Atual")+COUNTIFS(DATA.colegiado!$J:$J,$B19,DATA.colegiado!$D:$D,"&lt;="&amp;E$4,DATA.colegiado!$E:$E,"&gt;="&amp;E$4),
" (",
ROUND((COUNTIFS(DATA.colegiado!$J:$J,$B19,DATA.colegiado!$D:$D,"&lt;="&amp;E$4,DATA.colegiado!$E:$E,"Atual")+COUNTIFS(DATA.colegiado!$J:$J,$B19,DATA.colegiado!$D:$D,"&lt;="&amp;E$4,DATA.colegiado!$E:$E,"&gt;="&amp;E$4))/E$5*100,0),
"%)"
)</f>
        <v>12 (71%)</v>
      </c>
      <c r="F19" s="9"/>
      <c r="G19" s="9" t="str">
        <f>CONCATENATE(
COUNTIFS(DATA.colegiado!$J:$J,$B19,DATA.colegiado!$D:$D,"&lt;="&amp;G$4,DATA.colegiado!$E:$E,"Atual")+COUNTIFS(DATA.colegiado!$J:$J,$B19,DATA.colegiado!$D:$D,"&lt;="&amp;G$4,DATA.colegiado!$E:$E,"&gt;="&amp;G$4),
" (",
ROUND((COUNTIFS(DATA.colegiado!$J:$J,$B19,DATA.colegiado!$D:$D,"&lt;="&amp;G$4,DATA.colegiado!$E:$E,"Atual")+COUNTIFS(DATA.colegiado!$J:$J,$B19,DATA.colegiado!$D:$D,"&lt;="&amp;G$4,DATA.colegiado!$E:$E,"&gt;="&amp;G$4))/G$5*100,0),
"%)"
)</f>
        <v>14 (74%)</v>
      </c>
      <c r="H19" s="9" t="str">
        <f>CONCATENATE(
COUNTIFS(DATA.colegiado!$J:$J,$B19,DATA.colegiado!$D:$D,"&lt;="&amp;H$4,DATA.colegiado!$E:$E,"Atual")+COUNTIFS(DATA.colegiado!$J:$J,$B19,DATA.colegiado!$D:$D,"&lt;="&amp;H$4,DATA.colegiado!$E:$E,"&gt;="&amp;H$4),
" (",
ROUND((COUNTIFS(DATA.colegiado!$J:$J,$B19,DATA.colegiado!$D:$D,"&lt;="&amp;H$4,DATA.colegiado!$E:$E,"Atual")+COUNTIFS(DATA.colegiado!$J:$J,$B19,DATA.colegiado!$D:$D,"&lt;="&amp;H$4,DATA.colegiado!$E:$E,"&gt;="&amp;H$4))/H$5*100,0),
"%)"
)</f>
        <v>14 (74%)</v>
      </c>
      <c r="I19" s="9" t="str">
        <f>CONCATENATE(
COUNTIFS(DATA.colegiado!$J:$J,$B19,DATA.colegiado!$D:$D,"&lt;="&amp;I$4,DATA.colegiado!$E:$E,"Atual")+COUNTIFS(DATA.colegiado!$J:$J,$B19,DATA.colegiado!$D:$D,"&lt;="&amp;I$4,DATA.colegiado!$E:$E,"&gt;="&amp;I$4),
" (",
ROUND((COUNTIFS(DATA.colegiado!$J:$J,$B19,DATA.colegiado!$D:$D,"&lt;="&amp;I$4,DATA.colegiado!$E:$E,"Atual")+COUNTIFS(DATA.colegiado!$J:$J,$B19,DATA.colegiado!$D:$D,"&lt;="&amp;I$4,DATA.colegiado!$E:$E,"&gt;="&amp;I$4))/I$5*100,0),
"%)"
)</f>
        <v>11 (65%)</v>
      </c>
      <c r="J19" s="9" t="str">
        <f>CONCATENATE(
COUNTIFS(DATA.colegiado!$J:$J,$B19,DATA.colegiado!$D:$D,"&lt;="&amp;J$4,DATA.colegiado!$E:$E,"Atual")+COUNTIFS(DATA.colegiado!$J:$J,$B19,DATA.colegiado!$D:$D,"&lt;="&amp;J$4,DATA.colegiado!$E:$E,"&gt;="&amp;J$4),
" (",
ROUND((COUNTIFS(DATA.colegiado!$J:$J,$B19,DATA.colegiado!$D:$D,"&lt;="&amp;J$4,DATA.colegiado!$E:$E,"Atual")+COUNTIFS(DATA.colegiado!$J:$J,$B19,DATA.colegiado!$D:$D,"&lt;="&amp;J$4,DATA.colegiado!$E:$E,"&gt;="&amp;J$4))/J$5*100,0),
"%)"
)</f>
        <v>10 (63%)</v>
      </c>
      <c r="K19" s="9"/>
      <c r="L19" s="9" t="str">
        <f>CONCATENATE(
COUNTIFS(DATA.colegiado!$J:$J,$B19,DATA.colegiado!$D:$D,"&lt;="&amp;L$4,DATA.colegiado!$E:$E,"Atual")+COUNTIFS(DATA.colegiado!$J:$J,$B19,DATA.colegiado!$D:$D,"&lt;="&amp;L$4,DATA.colegiado!$E:$E,"&gt;="&amp;L$4),
" (",
ROUND((COUNTIFS(DATA.colegiado!$J:$J,$B19,DATA.colegiado!$D:$D,"&lt;="&amp;L$4,DATA.colegiado!$E:$E,"Atual")+COUNTIFS(DATA.colegiado!$J:$J,$B19,DATA.colegiado!$D:$D,"&lt;="&amp;L$4,DATA.colegiado!$E:$E,"&gt;="&amp;L$4))/L$5*100,0),
"%)"
)</f>
        <v>10 (67%)</v>
      </c>
      <c r="M19" s="9" t="str">
        <f>CONCATENATE(
COUNTIFS(DATA.colegiado!$J:$J,$B19,DATA.colegiado!$D:$D,"&lt;="&amp;M$4,DATA.colegiado!$E:$E,"Atual")+COUNTIFS(DATA.colegiado!$J:$J,$B19,DATA.colegiado!$D:$D,"&lt;="&amp;M$4,DATA.colegiado!$E:$E,"&gt;="&amp;M$4),
" (",
ROUND((COUNTIFS(DATA.colegiado!$J:$J,$B19,DATA.colegiado!$D:$D,"&lt;="&amp;M$4,DATA.colegiado!$E:$E,"Atual")+COUNTIFS(DATA.colegiado!$J:$J,$B19,DATA.colegiado!$D:$D,"&lt;="&amp;M$4,DATA.colegiado!$E:$E,"&gt;="&amp;M$4))/M$5*100,0),
"%)"
)</f>
        <v>10 (67%)</v>
      </c>
      <c r="N19" s="9" t="str">
        <f>CONCATENATE(
COUNTIFS(DATA.colegiado!$J:$J,$B19,DATA.colegiado!$D:$D,"&lt;="&amp;N$4,DATA.colegiado!$E:$E,"Atual")+COUNTIFS(DATA.colegiado!$J:$J,$B19,DATA.colegiado!$D:$D,"&lt;="&amp;N$4,DATA.colegiado!$E:$E,"&gt;="&amp;N$4),
" (",
ROUND((COUNTIFS(DATA.colegiado!$J:$J,$B19,DATA.colegiado!$D:$D,"&lt;="&amp;N$4,DATA.colegiado!$E:$E,"Atual")+COUNTIFS(DATA.colegiado!$J:$J,$B19,DATA.colegiado!$D:$D,"&lt;="&amp;N$4,DATA.colegiado!$E:$E,"&gt;="&amp;N$4))/N$5*100,0),
"%)"
)</f>
        <v>13 (76%)</v>
      </c>
      <c r="O19" s="9" t="str">
        <f>CONCATENATE(
COUNTIFS(DATA.colegiado!$J:$J,$B19,DATA.colegiado!$D:$D,"&lt;="&amp;O$4,DATA.colegiado!$E:$E,"Atual")+COUNTIFS(DATA.colegiado!$J:$J,$B19,DATA.colegiado!$D:$D,"&lt;="&amp;O$4,DATA.colegiado!$E:$E,"&gt;="&amp;O$4),
" (",
ROUND((COUNTIFS(DATA.colegiado!$J:$J,$B19,DATA.colegiado!$D:$D,"&lt;="&amp;O$4,DATA.colegiado!$E:$E,"Atual")+COUNTIFS(DATA.colegiado!$J:$J,$B19,DATA.colegiado!$D:$D,"&lt;="&amp;O$4,DATA.colegiado!$E:$E,"&gt;="&amp;O$4))/O$5*100,0),
"%)"
)</f>
        <v>15 (79%)</v>
      </c>
      <c r="P19" s="9"/>
      <c r="Q19" s="9" t="str">
        <f>CONCATENATE(
COUNTIFS(DATA.colegiado!$J:$J,$B19,DATA.colegiado!$D:$D,"&lt;="&amp;Q$4,DATA.colegiado!$E:$E,"Atual")+COUNTIFS(DATA.colegiado!$J:$J,$B19,DATA.colegiado!$D:$D,"&lt;="&amp;Q$4,DATA.colegiado!$E:$E,"&gt;="&amp;Q$4),
" (",
ROUND((COUNTIFS(DATA.colegiado!$J:$J,$B19,DATA.colegiado!$D:$D,"&lt;="&amp;Q$4,DATA.colegiado!$E:$E,"Atual")+COUNTIFS(DATA.colegiado!$J:$J,$B19,DATA.colegiado!$D:$D,"&lt;="&amp;Q$4,DATA.colegiado!$E:$E,"&gt;="&amp;Q$4))/Q$5*100,0),
"%)"
)</f>
        <v>14 (82%)</v>
      </c>
      <c r="R19" s="9" t="str">
        <f>CONCATENATE(
COUNTIFS(DATA.colegiado!$J:$J,$B19,DATA.colegiado!$D:$D,"&lt;="&amp;R$4,DATA.colegiado!$E:$E,"Atual")+COUNTIFS(DATA.colegiado!$J:$J,$B19,DATA.colegiado!$D:$D,"&lt;="&amp;R$4,DATA.colegiado!$E:$E,"&gt;="&amp;R$4),
" (",
ROUND((COUNTIFS(DATA.colegiado!$J:$J,$B19,DATA.colegiado!$D:$D,"&lt;="&amp;R$4,DATA.colegiado!$E:$E,"Atual")+COUNTIFS(DATA.colegiado!$J:$J,$B19,DATA.colegiado!$D:$D,"&lt;="&amp;R$4,DATA.colegiado!$E:$E,"&gt;="&amp;R$4))/R$5*100,0),
"%)"
)</f>
        <v>14 (82%)</v>
      </c>
      <c r="S19" s="9" t="str">
        <f>CONCATENATE(
COUNTIFS(DATA.colegiado!$J:$J,$B19,DATA.colegiado!$D:$D,"&lt;="&amp;S$4,DATA.colegiado!$E:$E,"Atual")+COUNTIFS(DATA.colegiado!$J:$J,$B19,DATA.colegiado!$D:$D,"&lt;="&amp;S$4,DATA.colegiado!$E:$E,"&gt;="&amp;S$4),
" (",
ROUND((COUNTIFS(DATA.colegiado!$J:$J,$B19,DATA.colegiado!$D:$D,"&lt;="&amp;S$4,DATA.colegiado!$E:$E,"Atual")+COUNTIFS(DATA.colegiado!$J:$J,$B19,DATA.colegiado!$D:$D,"&lt;="&amp;S$4,DATA.colegiado!$E:$E,"&gt;="&amp;S$4))/S$5*100,0),
"%)"
)</f>
        <v>13 (81%)</v>
      </c>
      <c r="T19" s="9" t="str">
        <f>CONCATENATE(
COUNTIFS(DATA.colegiado!$J:$J,$B19,DATA.colegiado!$D:$D,"&lt;="&amp;T$4,DATA.colegiado!$E:$E,"Atual")+COUNTIFS(DATA.colegiado!$J:$J,$B19,DATA.colegiado!$D:$D,"&lt;="&amp;T$4,DATA.colegiado!$E:$E,"&gt;="&amp;T$4),
" (",
ROUND((COUNTIFS(DATA.colegiado!$J:$J,$B19,DATA.colegiado!$D:$D,"&lt;="&amp;T$4,DATA.colegiado!$E:$E,"Atual")+COUNTIFS(DATA.colegiado!$J:$J,$B19,DATA.colegiado!$D:$D,"&lt;="&amp;T$4,DATA.colegiado!$E:$E,"&gt;="&amp;T$4))/T$5*100,0),
"%)"
)</f>
        <v>13 (81%)</v>
      </c>
      <c r="U19" s="1"/>
    </row>
    <row r="20" spans="1:21" x14ac:dyDescent="0.2">
      <c r="A20" s="1"/>
      <c r="B20" s="11" t="s">
        <v>129</v>
      </c>
      <c r="C20" s="9" t="str">
        <f>CONCATENATE(
COUNTIFS(DATA.colegiado!$J:$J,$B20,DATA.colegiado!$D:$D,"&lt;="&amp;C$4,DATA.colegiado!$E:$E,"Atual")+COUNTIFS(DATA.colegiado!$J:$J,$B20,DATA.colegiado!$D:$D,"&lt;="&amp;C$4,DATA.colegiado!$E:$E,"&gt;="&amp;C$4),
" (",
ROUND((COUNTIFS(DATA.colegiado!$J:$J,$B20,DATA.colegiado!$D:$D,"&lt;="&amp;C$4,DATA.colegiado!$E:$E,"Atual")+COUNTIFS(DATA.colegiado!$J:$J,$B20,DATA.colegiado!$D:$D,"&lt;="&amp;C$4,DATA.colegiado!$E:$E,"&gt;="&amp;C$4))/C$5*100,0),
"%)"
)</f>
        <v>3 (23%)</v>
      </c>
      <c r="D20" s="9" t="str">
        <f>CONCATENATE(
COUNTIFS(DATA.colegiado!$J:$J,$B20,DATA.colegiado!$D:$D,"&lt;="&amp;D$4,DATA.colegiado!$E:$E,"Atual")+COUNTIFS(DATA.colegiado!$J:$J,$B20,DATA.colegiado!$D:$D,"&lt;="&amp;D$4,DATA.colegiado!$E:$E,"&gt;="&amp;D$4),
" (",
ROUND((COUNTIFS(DATA.colegiado!$J:$J,$B20,DATA.colegiado!$D:$D,"&lt;="&amp;D$4,DATA.colegiado!$E:$E,"Atual")+COUNTIFS(DATA.colegiado!$J:$J,$B20,DATA.colegiado!$D:$D,"&lt;="&amp;D$4,DATA.colegiado!$E:$E,"&gt;="&amp;D$4))/D$5*100,0),
"%)"
)</f>
        <v>4 (27%)</v>
      </c>
      <c r="E20" s="9" t="str">
        <f>CONCATENATE(
COUNTIFS(DATA.colegiado!$J:$J,$B20,DATA.colegiado!$D:$D,"&lt;="&amp;E$4,DATA.colegiado!$E:$E,"Atual")+COUNTIFS(DATA.colegiado!$J:$J,$B20,DATA.colegiado!$D:$D,"&lt;="&amp;E$4,DATA.colegiado!$E:$E,"&gt;="&amp;E$4),
" (",
ROUND((COUNTIFS(DATA.colegiado!$J:$J,$B20,DATA.colegiado!$D:$D,"&lt;="&amp;E$4,DATA.colegiado!$E:$E,"Atual")+COUNTIFS(DATA.colegiado!$J:$J,$B20,DATA.colegiado!$D:$D,"&lt;="&amp;E$4,DATA.colegiado!$E:$E,"&gt;="&amp;E$4))/E$5*100,0),
"%)"
)</f>
        <v>5 (29%)</v>
      </c>
      <c r="F20" s="9"/>
      <c r="G20" s="9" t="str">
        <f>CONCATENATE(
COUNTIFS(DATA.colegiado!$J:$J,$B20,DATA.colegiado!$D:$D,"&lt;="&amp;G$4,DATA.colegiado!$E:$E,"Atual")+COUNTIFS(DATA.colegiado!$J:$J,$B20,DATA.colegiado!$D:$D,"&lt;="&amp;G$4,DATA.colegiado!$E:$E,"&gt;="&amp;G$4),
" (",
ROUND((COUNTIFS(DATA.colegiado!$J:$J,$B20,DATA.colegiado!$D:$D,"&lt;="&amp;G$4,DATA.colegiado!$E:$E,"Atual")+COUNTIFS(DATA.colegiado!$J:$J,$B20,DATA.colegiado!$D:$D,"&lt;="&amp;G$4,DATA.colegiado!$E:$E,"&gt;="&amp;G$4))/G$5*100,0),
"%)"
)</f>
        <v>5 (26%)</v>
      </c>
      <c r="H20" s="9" t="str">
        <f>CONCATENATE(
COUNTIFS(DATA.colegiado!$J:$J,$B20,DATA.colegiado!$D:$D,"&lt;="&amp;H$4,DATA.colegiado!$E:$E,"Atual")+COUNTIFS(DATA.colegiado!$J:$J,$B20,DATA.colegiado!$D:$D,"&lt;="&amp;H$4,DATA.colegiado!$E:$E,"&gt;="&amp;H$4),
" (",
ROUND((COUNTIFS(DATA.colegiado!$J:$J,$B20,DATA.colegiado!$D:$D,"&lt;="&amp;H$4,DATA.colegiado!$E:$E,"Atual")+COUNTIFS(DATA.colegiado!$J:$J,$B20,DATA.colegiado!$D:$D,"&lt;="&amp;H$4,DATA.colegiado!$E:$E,"&gt;="&amp;H$4))/H$5*100,0),
"%)"
)</f>
        <v>5 (26%)</v>
      </c>
      <c r="I20" s="9" t="str">
        <f>CONCATENATE(
COUNTIFS(DATA.colegiado!$J:$J,$B20,DATA.colegiado!$D:$D,"&lt;="&amp;I$4,DATA.colegiado!$E:$E,"Atual")+COUNTIFS(DATA.colegiado!$J:$J,$B20,DATA.colegiado!$D:$D,"&lt;="&amp;I$4,DATA.colegiado!$E:$E,"&gt;="&amp;I$4),
" (",
ROUND((COUNTIFS(DATA.colegiado!$J:$J,$B20,DATA.colegiado!$D:$D,"&lt;="&amp;I$4,DATA.colegiado!$E:$E,"Atual")+COUNTIFS(DATA.colegiado!$J:$J,$B20,DATA.colegiado!$D:$D,"&lt;="&amp;I$4,DATA.colegiado!$E:$E,"&gt;="&amp;I$4))/I$5*100,0),
"%)"
)</f>
        <v>6 (35%)</v>
      </c>
      <c r="J20" s="9" t="str">
        <f>CONCATENATE(
COUNTIFS(DATA.colegiado!$J:$J,$B20,DATA.colegiado!$D:$D,"&lt;="&amp;J$4,DATA.colegiado!$E:$E,"Atual")+COUNTIFS(DATA.colegiado!$J:$J,$B20,DATA.colegiado!$D:$D,"&lt;="&amp;J$4,DATA.colegiado!$E:$E,"&gt;="&amp;J$4),
" (",
ROUND((COUNTIFS(DATA.colegiado!$J:$J,$B20,DATA.colegiado!$D:$D,"&lt;="&amp;J$4,DATA.colegiado!$E:$E,"Atual")+COUNTIFS(DATA.colegiado!$J:$J,$B20,DATA.colegiado!$D:$D,"&lt;="&amp;J$4,DATA.colegiado!$E:$E,"&gt;="&amp;J$4))/J$5*100,0),
"%)"
)</f>
        <v>6 (38%)</v>
      </c>
      <c r="K20" s="9"/>
      <c r="L20" s="9" t="str">
        <f>CONCATENATE(
COUNTIFS(DATA.colegiado!$J:$J,$B20,DATA.colegiado!$D:$D,"&lt;="&amp;L$4,DATA.colegiado!$E:$E,"Atual")+COUNTIFS(DATA.colegiado!$J:$J,$B20,DATA.colegiado!$D:$D,"&lt;="&amp;L$4,DATA.colegiado!$E:$E,"&gt;="&amp;L$4),
" (",
ROUND((COUNTIFS(DATA.colegiado!$J:$J,$B20,DATA.colegiado!$D:$D,"&lt;="&amp;L$4,DATA.colegiado!$E:$E,"Atual")+COUNTIFS(DATA.colegiado!$J:$J,$B20,DATA.colegiado!$D:$D,"&lt;="&amp;L$4,DATA.colegiado!$E:$E,"&gt;="&amp;L$4))/L$5*100,0),
"%)"
)</f>
        <v>5 (33%)</v>
      </c>
      <c r="M20" s="9" t="str">
        <f>CONCATENATE(
COUNTIFS(DATA.colegiado!$J:$J,$B20,DATA.colegiado!$D:$D,"&lt;="&amp;M$4,DATA.colegiado!$E:$E,"Atual")+COUNTIFS(DATA.colegiado!$J:$J,$B20,DATA.colegiado!$D:$D,"&lt;="&amp;M$4,DATA.colegiado!$E:$E,"&gt;="&amp;M$4),
" (",
ROUND((COUNTIFS(DATA.colegiado!$J:$J,$B20,DATA.colegiado!$D:$D,"&lt;="&amp;M$4,DATA.colegiado!$E:$E,"Atual")+COUNTIFS(DATA.colegiado!$J:$J,$B20,DATA.colegiado!$D:$D,"&lt;="&amp;M$4,DATA.colegiado!$E:$E,"&gt;="&amp;M$4))/M$5*100,0),
"%)"
)</f>
        <v>5 (33%)</v>
      </c>
      <c r="N20" s="9" t="str">
        <f>CONCATENATE(
COUNTIFS(DATA.colegiado!$J:$J,$B20,DATA.colegiado!$D:$D,"&lt;="&amp;N$4,DATA.colegiado!$E:$E,"Atual")+COUNTIFS(DATA.colegiado!$J:$J,$B20,DATA.colegiado!$D:$D,"&lt;="&amp;N$4,DATA.colegiado!$E:$E,"&gt;="&amp;N$4),
" (",
ROUND((COUNTIFS(DATA.colegiado!$J:$J,$B20,DATA.colegiado!$D:$D,"&lt;="&amp;N$4,DATA.colegiado!$E:$E,"Atual")+COUNTIFS(DATA.colegiado!$J:$J,$B20,DATA.colegiado!$D:$D,"&lt;="&amp;N$4,DATA.colegiado!$E:$E,"&gt;="&amp;N$4))/N$5*100,0),
"%)"
)</f>
        <v>4 (24%)</v>
      </c>
      <c r="O20" s="9" t="str">
        <f>CONCATENATE(
COUNTIFS(DATA.colegiado!$J:$J,$B20,DATA.colegiado!$D:$D,"&lt;="&amp;O$4,DATA.colegiado!$E:$E,"Atual")+COUNTIFS(DATA.colegiado!$J:$J,$B20,DATA.colegiado!$D:$D,"&lt;="&amp;O$4,DATA.colegiado!$E:$E,"&gt;="&amp;O$4),
" (",
ROUND((COUNTIFS(DATA.colegiado!$J:$J,$B20,DATA.colegiado!$D:$D,"&lt;="&amp;O$4,DATA.colegiado!$E:$E,"Atual")+COUNTIFS(DATA.colegiado!$J:$J,$B20,DATA.colegiado!$D:$D,"&lt;="&amp;O$4,DATA.colegiado!$E:$E,"&gt;="&amp;O$4))/O$5*100,0),
"%)"
)</f>
        <v>4 (21%)</v>
      </c>
      <c r="P20" s="9"/>
      <c r="Q20" s="9" t="str">
        <f>CONCATENATE(
COUNTIFS(DATA.colegiado!$J:$J,$B20,DATA.colegiado!$D:$D,"&lt;="&amp;Q$4,DATA.colegiado!$E:$E,"Atual")+COUNTIFS(DATA.colegiado!$J:$J,$B20,DATA.colegiado!$D:$D,"&lt;="&amp;Q$4,DATA.colegiado!$E:$E,"&gt;="&amp;Q$4),
" (",
ROUND((COUNTIFS(DATA.colegiado!$J:$J,$B20,DATA.colegiado!$D:$D,"&lt;="&amp;Q$4,DATA.colegiado!$E:$E,"Atual")+COUNTIFS(DATA.colegiado!$J:$J,$B20,DATA.colegiado!$D:$D,"&lt;="&amp;Q$4,DATA.colegiado!$E:$E,"&gt;="&amp;Q$4))/Q$5*100,0),
"%)"
)</f>
        <v>3 (18%)</v>
      </c>
      <c r="R20" s="9" t="str">
        <f>CONCATENATE(
COUNTIFS(DATA.colegiado!$J:$J,$B20,DATA.colegiado!$D:$D,"&lt;="&amp;R$4,DATA.colegiado!$E:$E,"Atual")+COUNTIFS(DATA.colegiado!$J:$J,$B20,DATA.colegiado!$D:$D,"&lt;="&amp;R$4,DATA.colegiado!$E:$E,"&gt;="&amp;R$4),
" (",
ROUND((COUNTIFS(DATA.colegiado!$J:$J,$B20,DATA.colegiado!$D:$D,"&lt;="&amp;R$4,DATA.colegiado!$E:$E,"Atual")+COUNTIFS(DATA.colegiado!$J:$J,$B20,DATA.colegiado!$D:$D,"&lt;="&amp;R$4,DATA.colegiado!$E:$E,"&gt;="&amp;R$4))/R$5*100,0),
"%)"
)</f>
        <v>3 (18%)</v>
      </c>
      <c r="S20" s="9" t="str">
        <f>CONCATENATE(
COUNTIFS(DATA.colegiado!$J:$J,$B20,DATA.colegiado!$D:$D,"&lt;="&amp;S$4,DATA.colegiado!$E:$E,"Atual")+COUNTIFS(DATA.colegiado!$J:$J,$B20,DATA.colegiado!$D:$D,"&lt;="&amp;S$4,DATA.colegiado!$E:$E,"&gt;="&amp;S$4),
" (",
ROUND((COUNTIFS(DATA.colegiado!$J:$J,$B20,DATA.colegiado!$D:$D,"&lt;="&amp;S$4,DATA.colegiado!$E:$E,"Atual")+COUNTIFS(DATA.colegiado!$J:$J,$B20,DATA.colegiado!$D:$D,"&lt;="&amp;S$4,DATA.colegiado!$E:$E,"&gt;="&amp;S$4))/S$5*100,0),
"%)"
)</f>
        <v>3 (19%)</v>
      </c>
      <c r="T20" s="9" t="str">
        <f>CONCATENATE(
COUNTIFS(DATA.colegiado!$J:$J,$B20,DATA.colegiado!$D:$D,"&lt;="&amp;T$4,DATA.colegiado!$E:$E,"Atual")+COUNTIFS(DATA.colegiado!$J:$J,$B20,DATA.colegiado!$D:$D,"&lt;="&amp;T$4,DATA.colegiado!$E:$E,"&gt;="&amp;T$4),
" (",
ROUND((COUNTIFS(DATA.colegiado!$J:$J,$B20,DATA.colegiado!$D:$D,"&lt;="&amp;T$4,DATA.colegiado!$E:$E,"Atual")+COUNTIFS(DATA.colegiado!$J:$J,$B20,DATA.colegiado!$D:$D,"&lt;="&amp;T$4,DATA.colegiado!$E:$E,"&gt;="&amp;T$4))/T$5*100,0),
"%)"
)</f>
        <v>3 (19%)</v>
      </c>
      <c r="U20" s="1"/>
    </row>
    <row r="21" spans="1:21" x14ac:dyDescent="0.2">
      <c r="A21" s="1"/>
      <c r="B21" s="11" t="s">
        <v>130</v>
      </c>
      <c r="C21" s="19" t="str">
        <f>CONCATENATE(
COUNTIFS(DATA.colegiado!$J:$J,$B21,DATA.colegiado!$D:$D,"&lt;="&amp;C$4,DATA.colegiado!$E:$E,"Atual")+COUNTIFS(DATA.colegiado!$J:$J,$B21,DATA.colegiado!$D:$D,"&lt;="&amp;C$4,DATA.colegiado!$E:$E,"&gt;="&amp;C$4),
" (",
ROUND((COUNTIFS(DATA.colegiado!$J:$J,$B21,DATA.colegiado!$D:$D,"&lt;="&amp;C$4,DATA.colegiado!$E:$E,"Atual")+COUNTIFS(DATA.colegiado!$J:$J,$B21,DATA.colegiado!$D:$D,"&lt;="&amp;C$4,DATA.colegiado!$E:$E,"&gt;="&amp;C$4))/C$5*100,0),
"%)"
)</f>
        <v>0 (0%)</v>
      </c>
      <c r="D21" s="19" t="str">
        <f>CONCATENATE(
COUNTIFS(DATA.colegiado!$J:$J,$B21,DATA.colegiado!$D:$D,"&lt;="&amp;D$4,DATA.colegiado!$E:$E,"Atual")+COUNTIFS(DATA.colegiado!$J:$J,$B21,DATA.colegiado!$D:$D,"&lt;="&amp;D$4,DATA.colegiado!$E:$E,"&gt;="&amp;D$4),
" (",
ROUND((COUNTIFS(DATA.colegiado!$J:$J,$B21,DATA.colegiado!$D:$D,"&lt;="&amp;D$4,DATA.colegiado!$E:$E,"Atual")+COUNTIFS(DATA.colegiado!$J:$J,$B21,DATA.colegiado!$D:$D,"&lt;="&amp;D$4,DATA.colegiado!$E:$E,"&gt;="&amp;D$4))/D$5*100,0),
"%)"
)</f>
        <v>0 (0%)</v>
      </c>
      <c r="E21" s="19" t="str">
        <f>CONCATENATE(
COUNTIFS(DATA.colegiado!$J:$J,$B21,DATA.colegiado!$D:$D,"&lt;="&amp;E$4,DATA.colegiado!$E:$E,"Atual")+COUNTIFS(DATA.colegiado!$J:$J,$B21,DATA.colegiado!$D:$D,"&lt;="&amp;E$4,DATA.colegiado!$E:$E,"&gt;="&amp;E$4),
" (",
ROUND((COUNTIFS(DATA.colegiado!$J:$J,$B21,DATA.colegiado!$D:$D,"&lt;="&amp;E$4,DATA.colegiado!$E:$E,"Atual")+COUNTIFS(DATA.colegiado!$J:$J,$B21,DATA.colegiado!$D:$D,"&lt;="&amp;E$4,DATA.colegiado!$E:$E,"&gt;="&amp;E$4))/E$5*100,0),
"%)"
)</f>
        <v>0 (0%)</v>
      </c>
      <c r="F21" s="9"/>
      <c r="G21" s="19" t="str">
        <f>CONCATENATE(
COUNTIFS(DATA.colegiado!$J:$J,$B21,DATA.colegiado!$D:$D,"&lt;="&amp;G$4,DATA.colegiado!$E:$E,"Atual")+COUNTIFS(DATA.colegiado!$J:$J,$B21,DATA.colegiado!$D:$D,"&lt;="&amp;G$4,DATA.colegiado!$E:$E,"&gt;="&amp;G$4),
" (",
ROUND((COUNTIFS(DATA.colegiado!$J:$J,$B21,DATA.colegiado!$D:$D,"&lt;="&amp;G$4,DATA.colegiado!$E:$E,"Atual")+COUNTIFS(DATA.colegiado!$J:$J,$B21,DATA.colegiado!$D:$D,"&lt;="&amp;G$4,DATA.colegiado!$E:$E,"&gt;="&amp;G$4))/G$5*100,0),
"%)"
)</f>
        <v>0 (0%)</v>
      </c>
      <c r="H21" s="19" t="str">
        <f>CONCATENATE(
COUNTIFS(DATA.colegiado!$J:$J,$B21,DATA.colegiado!$D:$D,"&lt;="&amp;H$4,DATA.colegiado!$E:$E,"Atual")+COUNTIFS(DATA.colegiado!$J:$J,$B21,DATA.colegiado!$D:$D,"&lt;="&amp;H$4,DATA.colegiado!$E:$E,"&gt;="&amp;H$4),
" (",
ROUND((COUNTIFS(DATA.colegiado!$J:$J,$B21,DATA.colegiado!$D:$D,"&lt;="&amp;H$4,DATA.colegiado!$E:$E,"Atual")+COUNTIFS(DATA.colegiado!$J:$J,$B21,DATA.colegiado!$D:$D,"&lt;="&amp;H$4,DATA.colegiado!$E:$E,"&gt;="&amp;H$4))/H$5*100,0),
"%)"
)</f>
        <v>0 (0%)</v>
      </c>
      <c r="I21" s="19" t="str">
        <f>CONCATENATE(
COUNTIFS(DATA.colegiado!$J:$J,$B21,DATA.colegiado!$D:$D,"&lt;="&amp;I$4,DATA.colegiado!$E:$E,"Atual")+COUNTIFS(DATA.colegiado!$J:$J,$B21,DATA.colegiado!$D:$D,"&lt;="&amp;I$4,DATA.colegiado!$E:$E,"&gt;="&amp;I$4),
" (",
ROUND((COUNTIFS(DATA.colegiado!$J:$J,$B21,DATA.colegiado!$D:$D,"&lt;="&amp;I$4,DATA.colegiado!$E:$E,"Atual")+COUNTIFS(DATA.colegiado!$J:$J,$B21,DATA.colegiado!$D:$D,"&lt;="&amp;I$4,DATA.colegiado!$E:$E,"&gt;="&amp;I$4))/I$5*100,0),
"%)"
)</f>
        <v>0 (0%)</v>
      </c>
      <c r="J21" s="19" t="str">
        <f>CONCATENATE(
COUNTIFS(DATA.colegiado!$J:$J,$B21,DATA.colegiado!$D:$D,"&lt;="&amp;J$4,DATA.colegiado!$E:$E,"Atual")+COUNTIFS(DATA.colegiado!$J:$J,$B21,DATA.colegiado!$D:$D,"&lt;="&amp;J$4,DATA.colegiado!$E:$E,"&gt;="&amp;J$4),
" (",
ROUND((COUNTIFS(DATA.colegiado!$J:$J,$B21,DATA.colegiado!$D:$D,"&lt;="&amp;J$4,DATA.colegiado!$E:$E,"Atual")+COUNTIFS(DATA.colegiado!$J:$J,$B21,DATA.colegiado!$D:$D,"&lt;="&amp;J$4,DATA.colegiado!$E:$E,"&gt;="&amp;J$4))/J$5*100,0),
"%)"
)</f>
        <v>0 (0%)</v>
      </c>
      <c r="K21" s="9"/>
      <c r="L21" s="19" t="str">
        <f>CONCATENATE(
COUNTIFS(DATA.colegiado!$J:$J,$B21,DATA.colegiado!$D:$D,"&lt;="&amp;L$4,DATA.colegiado!$E:$E,"Atual")+COUNTIFS(DATA.colegiado!$J:$J,$B21,DATA.colegiado!$D:$D,"&lt;="&amp;L$4,DATA.colegiado!$E:$E,"&gt;="&amp;L$4),
" (",
ROUND((COUNTIFS(DATA.colegiado!$J:$J,$B21,DATA.colegiado!$D:$D,"&lt;="&amp;L$4,DATA.colegiado!$E:$E,"Atual")+COUNTIFS(DATA.colegiado!$J:$J,$B21,DATA.colegiado!$D:$D,"&lt;="&amp;L$4,DATA.colegiado!$E:$E,"&gt;="&amp;L$4))/L$5*100,0),
"%)"
)</f>
        <v>0 (0%)</v>
      </c>
      <c r="M21" s="19" t="str">
        <f>CONCATENATE(
COUNTIFS(DATA.colegiado!$J:$J,$B21,DATA.colegiado!$D:$D,"&lt;="&amp;M$4,DATA.colegiado!$E:$E,"Atual")+COUNTIFS(DATA.colegiado!$J:$J,$B21,DATA.colegiado!$D:$D,"&lt;="&amp;M$4,DATA.colegiado!$E:$E,"&gt;="&amp;M$4),
" (",
ROUND((COUNTIFS(DATA.colegiado!$J:$J,$B21,DATA.colegiado!$D:$D,"&lt;="&amp;M$4,DATA.colegiado!$E:$E,"Atual")+COUNTIFS(DATA.colegiado!$J:$J,$B21,DATA.colegiado!$D:$D,"&lt;="&amp;M$4,DATA.colegiado!$E:$E,"&gt;="&amp;M$4))/M$5*100,0),
"%)"
)</f>
        <v>0 (0%)</v>
      </c>
      <c r="N21" s="19" t="str">
        <f>CONCATENATE(
COUNTIFS(DATA.colegiado!$J:$J,$B21,DATA.colegiado!$D:$D,"&lt;="&amp;N$4,DATA.colegiado!$E:$E,"Atual")+COUNTIFS(DATA.colegiado!$J:$J,$B21,DATA.colegiado!$D:$D,"&lt;="&amp;N$4,DATA.colegiado!$E:$E,"&gt;="&amp;N$4),
" (",
ROUND((COUNTIFS(DATA.colegiado!$J:$J,$B21,DATA.colegiado!$D:$D,"&lt;="&amp;N$4,DATA.colegiado!$E:$E,"Atual")+COUNTIFS(DATA.colegiado!$J:$J,$B21,DATA.colegiado!$D:$D,"&lt;="&amp;N$4,DATA.colegiado!$E:$E,"&gt;="&amp;N$4))/N$5*100,0),
"%)"
)</f>
        <v>0 (0%)</v>
      </c>
      <c r="O21" s="19" t="str">
        <f>CONCATENATE(
COUNTIFS(DATA.colegiado!$J:$J,$B21,DATA.colegiado!$D:$D,"&lt;="&amp;O$4,DATA.colegiado!$E:$E,"Atual")+COUNTIFS(DATA.colegiado!$J:$J,$B21,DATA.colegiado!$D:$D,"&lt;="&amp;O$4,DATA.colegiado!$E:$E,"&gt;="&amp;O$4),
" (",
ROUND((COUNTIFS(DATA.colegiado!$J:$J,$B21,DATA.colegiado!$D:$D,"&lt;="&amp;O$4,DATA.colegiado!$E:$E,"Atual")+COUNTIFS(DATA.colegiado!$J:$J,$B21,DATA.colegiado!$D:$D,"&lt;="&amp;O$4,DATA.colegiado!$E:$E,"&gt;="&amp;O$4))/O$5*100,0),
"%)"
)</f>
        <v>0 (0%)</v>
      </c>
      <c r="P21" s="9"/>
      <c r="Q21" s="19" t="str">
        <f>CONCATENATE(
COUNTIFS(DATA.colegiado!$J:$J,$B21,DATA.colegiado!$D:$D,"&lt;="&amp;Q$4,DATA.colegiado!$E:$E,"Atual")+COUNTIFS(DATA.colegiado!$J:$J,$B21,DATA.colegiado!$D:$D,"&lt;="&amp;Q$4,DATA.colegiado!$E:$E,"&gt;="&amp;Q$4),
" (",
ROUND((COUNTIFS(DATA.colegiado!$J:$J,$B21,DATA.colegiado!$D:$D,"&lt;="&amp;Q$4,DATA.colegiado!$E:$E,"Atual")+COUNTIFS(DATA.colegiado!$J:$J,$B21,DATA.colegiado!$D:$D,"&lt;="&amp;Q$4,DATA.colegiado!$E:$E,"&gt;="&amp;Q$4))/Q$5*100,0),
"%)"
)</f>
        <v>0 (0%)</v>
      </c>
      <c r="R21" s="19" t="str">
        <f>CONCATENATE(
COUNTIFS(DATA.colegiado!$J:$J,$B21,DATA.colegiado!$D:$D,"&lt;="&amp;R$4,DATA.colegiado!$E:$E,"Atual")+COUNTIFS(DATA.colegiado!$J:$J,$B21,DATA.colegiado!$D:$D,"&lt;="&amp;R$4,DATA.colegiado!$E:$E,"&gt;="&amp;R$4),
" (",
ROUND((COUNTIFS(DATA.colegiado!$J:$J,$B21,DATA.colegiado!$D:$D,"&lt;="&amp;R$4,DATA.colegiado!$E:$E,"Atual")+COUNTIFS(DATA.colegiado!$J:$J,$B21,DATA.colegiado!$D:$D,"&lt;="&amp;R$4,DATA.colegiado!$E:$E,"&gt;="&amp;R$4))/R$5*100,0),
"%)"
)</f>
        <v>0 (0%)</v>
      </c>
      <c r="S21" s="19" t="str">
        <f>CONCATENATE(
COUNTIFS(DATA.colegiado!$J:$J,$B21,DATA.colegiado!$D:$D,"&lt;="&amp;S$4,DATA.colegiado!$E:$E,"Atual")+COUNTIFS(DATA.colegiado!$J:$J,$B21,DATA.colegiado!$D:$D,"&lt;="&amp;S$4,DATA.colegiado!$E:$E,"&gt;="&amp;S$4),
" (",
ROUND((COUNTIFS(DATA.colegiado!$J:$J,$B21,DATA.colegiado!$D:$D,"&lt;="&amp;S$4,DATA.colegiado!$E:$E,"Atual")+COUNTIFS(DATA.colegiado!$J:$J,$B21,DATA.colegiado!$D:$D,"&lt;="&amp;S$4,DATA.colegiado!$E:$E,"&gt;="&amp;S$4))/S$5*100,0),
"%)"
)</f>
        <v>0 (0%)</v>
      </c>
      <c r="T21" s="19" t="str">
        <f>CONCATENATE(
COUNTIFS(DATA.colegiado!$J:$J,$B21,DATA.colegiado!$D:$D,"&lt;="&amp;T$4,DATA.colegiado!$E:$E,"Atual")+COUNTIFS(DATA.colegiado!$J:$J,$B21,DATA.colegiado!$D:$D,"&lt;="&amp;T$4,DATA.colegiado!$E:$E,"&gt;="&amp;T$4),
" (",
ROUND((COUNTIFS(DATA.colegiado!$J:$J,$B21,DATA.colegiado!$D:$D,"&lt;="&amp;T$4,DATA.colegiado!$E:$E,"Atual")+COUNTIFS(DATA.colegiado!$J:$J,$B21,DATA.colegiado!$D:$D,"&lt;="&amp;T$4,DATA.colegiado!$E:$E,"&gt;="&amp;T$4))/T$5*100,0),
"%)"
)</f>
        <v>0 (0%)</v>
      </c>
      <c r="U21" s="1"/>
    </row>
    <row r="22" spans="1:21" x14ac:dyDescent="0.2">
      <c r="A22" s="1"/>
      <c r="B22" s="5" t="s">
        <v>126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"/>
    </row>
    <row r="23" spans="1:21" x14ac:dyDescent="0.2">
      <c r="A23" s="1"/>
      <c r="B23" s="9" t="s">
        <v>180</v>
      </c>
      <c r="C23" s="9" t="str" cm="1">
        <f t="array" ref="C23">CONCATENATE(
MEDIAN(IF(DATA.colegiado!$A:$A&lt;&gt;"",IF(DATA.colegiado!$D:$D&lt;=C$4,IF(DATA.colegiado!$E:$E&gt;=C$4,DATA.colegiado!$K:$K))),IF(DATA.colegiado!$A:$A&lt;&gt;"",IF(DATA.colegiado!$D:$D&lt;=C$4,IF(DATA.colegiado!$E:$E="Atual",DATA.colegiado!$K:$K)))),
" (",
MIN(IF(DATA.colegiado!$A:$A&lt;&gt;"",IF(DATA.colegiado!$D:$D&lt;=C$4,IF(DATA.colegiado!$E:$E&gt;=C$4,DATA.colegiado!$K:$K))),IF(DATA.colegiado!$A:$A&lt;&gt;"",IF(DATA.colegiado!$D:$D&lt;=C$4,IF(DATA.colegiado!$E:$E="Atual",DATA.colegiado!$K:$K)))),
"-",
MAX(IF(DATA.colegiado!$A:$A&lt;&gt;"",IF(DATA.colegiado!$D:$D&lt;=C$4,IF(DATA.colegiado!$E:$E&gt;=C$4,DATA.colegiado!$K:$K))),IF(DATA.colegiado!$A:$A&lt;&gt;"",IF(DATA.colegiado!$D:$D&lt;=C$4,IF(DATA.colegiado!$E:$E="Atual",DATA.colegiado!$K:$K)))),
")"
)</f>
        <v>40 (30-40)</v>
      </c>
      <c r="D23" s="9" t="str" cm="1">
        <f t="array" ref="D23">CONCATENATE(
MEDIAN(IF(DATA.colegiado!$A:$A&lt;&gt;"",IF(DATA.colegiado!$D:$D&lt;=D$4,IF(DATA.colegiado!$E:$E&gt;=D$4,DATA.colegiado!$K:$K))),IF(DATA.colegiado!$A:$A&lt;&gt;"",IF(DATA.colegiado!$D:$D&lt;=D$4,IF(DATA.colegiado!$E:$E="Atual",DATA.colegiado!$K:$K)))),
" (",
MIN(IF(DATA.colegiado!$A:$A&lt;&gt;"",IF(DATA.colegiado!$D:$D&lt;=D$4,IF(DATA.colegiado!$E:$E&gt;=D$4,DATA.colegiado!$K:$K))),IF(DATA.colegiado!$A:$A&lt;&gt;"",IF(DATA.colegiado!$D:$D&lt;=D$4,IF(DATA.colegiado!$E:$E="Atual",DATA.colegiado!$K:$K)))),
"-",
MAX(IF(DATA.colegiado!$A:$A&lt;&gt;"",IF(DATA.colegiado!$D:$D&lt;=D$4,IF(DATA.colegiado!$E:$E&gt;=D$4,DATA.colegiado!$K:$K))),IF(DATA.colegiado!$A:$A&lt;&gt;"",IF(DATA.colegiado!$D:$D&lt;=D$4,IF(DATA.colegiado!$E:$E="Atual",DATA.colegiado!$K:$K)))),
")"
)</f>
        <v>40 (30-40)</v>
      </c>
      <c r="E23" s="9" t="str" cm="1">
        <f t="array" ref="E23">CONCATENATE(
MEDIAN(IF(DATA.colegiado!$A:$A&lt;&gt;"",IF(DATA.colegiado!$D:$D&lt;=E$4,IF(DATA.colegiado!$E:$E&gt;=E$4,DATA.colegiado!$K:$K))),IF(DATA.colegiado!$A:$A&lt;&gt;"",IF(DATA.colegiado!$D:$D&lt;=E$4,IF(DATA.colegiado!$E:$E="Atual",DATA.colegiado!$K:$K)))),
" (",
MIN(IF(DATA.colegiado!$A:$A&lt;&gt;"",IF(DATA.colegiado!$D:$D&lt;=E$4,IF(DATA.colegiado!$E:$E&gt;=E$4,DATA.colegiado!$K:$K))),IF(DATA.colegiado!$A:$A&lt;&gt;"",IF(DATA.colegiado!$D:$D&lt;=E$4,IF(DATA.colegiado!$E:$E="Atual",DATA.colegiado!$K:$K)))),
"-",
MAX(IF(DATA.colegiado!$A:$A&lt;&gt;"",IF(DATA.colegiado!$D:$D&lt;=E$4,IF(DATA.colegiado!$E:$E&gt;=E$4,DATA.colegiado!$K:$K))),IF(DATA.colegiado!$A:$A&lt;&gt;"",IF(DATA.colegiado!$D:$D&lt;=E$4,IF(DATA.colegiado!$E:$E="Atual",DATA.colegiado!$K:$K)))),
")"
)</f>
        <v>40 (30-50)</v>
      </c>
      <c r="F23" s="9"/>
      <c r="G23" s="9" t="str" cm="1">
        <f t="array" ref="G23">CONCATENATE(
MEDIAN(IF(DATA.colegiado!$A:$A&lt;&gt;"",IF(DATA.colegiado!$D:$D&lt;=G$4,IF(DATA.colegiado!$E:$E&gt;=G$4,DATA.colegiado!$K:$K))),IF(DATA.colegiado!$A:$A&lt;&gt;"",IF(DATA.colegiado!$D:$D&lt;=G$4,IF(DATA.colegiado!$E:$E="Atual",DATA.colegiado!$K:$K)))),
" (",
MIN(IF(DATA.colegiado!$A:$A&lt;&gt;"",IF(DATA.colegiado!$D:$D&lt;=G$4,IF(DATA.colegiado!$E:$E&gt;=G$4,DATA.colegiado!$K:$K))),IF(DATA.colegiado!$A:$A&lt;&gt;"",IF(DATA.colegiado!$D:$D&lt;=G$4,IF(DATA.colegiado!$E:$E="Atual",DATA.colegiado!$K:$K)))),
"-",
MAX(IF(DATA.colegiado!$A:$A&lt;&gt;"",IF(DATA.colegiado!$D:$D&lt;=G$4,IF(DATA.colegiado!$E:$E&gt;=G$4,DATA.colegiado!$K:$K))),IF(DATA.colegiado!$A:$A&lt;&gt;"",IF(DATA.colegiado!$D:$D&lt;=G$4,IF(DATA.colegiado!$E:$E="Atual",DATA.colegiado!$K:$K)))),
")"
)</f>
        <v>40 (30-50)</v>
      </c>
      <c r="H23" s="9" t="str" cm="1">
        <f t="array" ref="H23">CONCATENATE(
MEDIAN(IF(DATA.colegiado!$A:$A&lt;&gt;"",IF(DATA.colegiado!$D:$D&lt;=H$4,IF(DATA.colegiado!$E:$E&gt;=H$4,DATA.colegiado!$K:$K))),IF(DATA.colegiado!$A:$A&lt;&gt;"",IF(DATA.colegiado!$D:$D&lt;=H$4,IF(DATA.colegiado!$E:$E="Atual",DATA.colegiado!$K:$K)))),
" (",
MIN(IF(DATA.colegiado!$A:$A&lt;&gt;"",IF(DATA.colegiado!$D:$D&lt;=H$4,IF(DATA.colegiado!$E:$E&gt;=H$4,DATA.colegiado!$K:$K))),IF(DATA.colegiado!$A:$A&lt;&gt;"",IF(DATA.colegiado!$D:$D&lt;=H$4,IF(DATA.colegiado!$E:$E="Atual",DATA.colegiado!$K:$K)))),
"-",
MAX(IF(DATA.colegiado!$A:$A&lt;&gt;"",IF(DATA.colegiado!$D:$D&lt;=H$4,IF(DATA.colegiado!$E:$E&gt;=H$4,DATA.colegiado!$K:$K))),IF(DATA.colegiado!$A:$A&lt;&gt;"",IF(DATA.colegiado!$D:$D&lt;=H$4,IF(DATA.colegiado!$E:$E="Atual",DATA.colegiado!$K:$K)))),
")"
)</f>
        <v>40 (30-50)</v>
      </c>
      <c r="I23" s="9" t="str" cm="1">
        <f t="array" ref="I23">CONCATENATE(
MEDIAN(IF(DATA.colegiado!$A:$A&lt;&gt;"",IF(DATA.colegiado!$D:$D&lt;=I$4,IF(DATA.colegiado!$E:$E&gt;=I$4,DATA.colegiado!$K:$K))),IF(DATA.colegiado!$A:$A&lt;&gt;"",IF(DATA.colegiado!$D:$D&lt;=I$4,IF(DATA.colegiado!$E:$E="Atual",DATA.colegiado!$K:$K)))),
" (",
MIN(IF(DATA.colegiado!$A:$A&lt;&gt;"",IF(DATA.colegiado!$D:$D&lt;=I$4,IF(DATA.colegiado!$E:$E&gt;=I$4,DATA.colegiado!$K:$K))),IF(DATA.colegiado!$A:$A&lt;&gt;"",IF(DATA.colegiado!$D:$D&lt;=I$4,IF(DATA.colegiado!$E:$E="Atual",DATA.colegiado!$K:$K)))),
"-",
MAX(IF(DATA.colegiado!$A:$A&lt;&gt;"",IF(DATA.colegiado!$D:$D&lt;=I$4,IF(DATA.colegiado!$E:$E&gt;=I$4,DATA.colegiado!$K:$K))),IF(DATA.colegiado!$A:$A&lt;&gt;"",IF(DATA.colegiado!$D:$D&lt;=I$4,IF(DATA.colegiado!$E:$E="Atual",DATA.colegiado!$K:$K)))),
")"
)</f>
        <v>40 (30-50)</v>
      </c>
      <c r="J23" s="9" t="str" cm="1">
        <f t="array" ref="J23">CONCATENATE(
MEDIAN(IF(DATA.colegiado!$A:$A&lt;&gt;"",IF(DATA.colegiado!$D:$D&lt;=J$4,IF(DATA.colegiado!$E:$E&gt;=J$4,DATA.colegiado!$K:$K))),IF(DATA.colegiado!$A:$A&lt;&gt;"",IF(DATA.colegiado!$D:$D&lt;=J$4,IF(DATA.colegiado!$E:$E="Atual",DATA.colegiado!$K:$K)))),
" (",
MIN(IF(DATA.colegiado!$A:$A&lt;&gt;"",IF(DATA.colegiado!$D:$D&lt;=J$4,IF(DATA.colegiado!$E:$E&gt;=J$4,DATA.colegiado!$K:$K))),IF(DATA.colegiado!$A:$A&lt;&gt;"",IF(DATA.colegiado!$D:$D&lt;=J$4,IF(DATA.colegiado!$E:$E="Atual",DATA.colegiado!$K:$K)))),
"-",
MAX(IF(DATA.colegiado!$A:$A&lt;&gt;"",IF(DATA.colegiado!$D:$D&lt;=J$4,IF(DATA.colegiado!$E:$E&gt;=J$4,DATA.colegiado!$K:$K))),IF(DATA.colegiado!$A:$A&lt;&gt;"",IF(DATA.colegiado!$D:$D&lt;=J$4,IF(DATA.colegiado!$E:$E="Atual",DATA.colegiado!$K:$K)))),
")"
)</f>
        <v>40 (30-50)</v>
      </c>
      <c r="K23" s="9"/>
      <c r="L23" s="9" t="str" cm="1">
        <f t="array" ref="L23">CONCATENATE(
MEDIAN(IF(DATA.colegiado!$A:$A&lt;&gt;"",IF(DATA.colegiado!$D:$D&lt;=L$4,IF(DATA.colegiado!$E:$E&gt;=L$4,DATA.colegiado!$K:$K))),IF(DATA.colegiado!$A:$A&lt;&gt;"",IF(DATA.colegiado!$D:$D&lt;=L$4,IF(DATA.colegiado!$E:$E="Atual",DATA.colegiado!$K:$K)))),
" (",
MIN(IF(DATA.colegiado!$A:$A&lt;&gt;"",IF(DATA.colegiado!$D:$D&lt;=L$4,IF(DATA.colegiado!$E:$E&gt;=L$4,DATA.colegiado!$K:$K))),IF(DATA.colegiado!$A:$A&lt;&gt;"",IF(DATA.colegiado!$D:$D&lt;=L$4,IF(DATA.colegiado!$E:$E="Atual",DATA.colegiado!$K:$K)))),
"-",
MAX(IF(DATA.colegiado!$A:$A&lt;&gt;"",IF(DATA.colegiado!$D:$D&lt;=L$4,IF(DATA.colegiado!$E:$E&gt;=L$4,DATA.colegiado!$K:$K))),IF(DATA.colegiado!$A:$A&lt;&gt;"",IF(DATA.colegiado!$D:$D&lt;=L$4,IF(DATA.colegiado!$E:$E="Atual",DATA.colegiado!$K:$K)))),
")"
)</f>
        <v>40 (10-50)</v>
      </c>
      <c r="M23" s="9" t="str" cm="1">
        <f t="array" ref="M23">CONCATENATE(
MEDIAN(IF(DATA.colegiado!$A:$A&lt;&gt;"",IF(DATA.colegiado!$D:$D&lt;=M$4,IF(DATA.colegiado!$E:$E&gt;=M$4,DATA.colegiado!$K:$K))),IF(DATA.colegiado!$A:$A&lt;&gt;"",IF(DATA.colegiado!$D:$D&lt;=M$4,IF(DATA.colegiado!$E:$E="Atual",DATA.colegiado!$K:$K)))),
" (",
MIN(IF(DATA.colegiado!$A:$A&lt;&gt;"",IF(DATA.colegiado!$D:$D&lt;=M$4,IF(DATA.colegiado!$E:$E&gt;=M$4,DATA.colegiado!$K:$K))),IF(DATA.colegiado!$A:$A&lt;&gt;"",IF(DATA.colegiado!$D:$D&lt;=M$4,IF(DATA.colegiado!$E:$E="Atual",DATA.colegiado!$K:$K)))),
"-",
MAX(IF(DATA.colegiado!$A:$A&lt;&gt;"",IF(DATA.colegiado!$D:$D&lt;=M$4,IF(DATA.colegiado!$E:$E&gt;=M$4,DATA.colegiado!$K:$K))),IF(DATA.colegiado!$A:$A&lt;&gt;"",IF(DATA.colegiado!$D:$D&lt;=M$4,IF(DATA.colegiado!$E:$E="Atual",DATA.colegiado!$K:$K)))),
")"
)</f>
        <v>40 (10-50)</v>
      </c>
      <c r="N23" s="9" t="str" cm="1">
        <f t="array" ref="N23">CONCATENATE(
MEDIAN(IF(DATA.colegiado!$A:$A&lt;&gt;"",IF(DATA.colegiado!$D:$D&lt;=N$4,IF(DATA.colegiado!$E:$E&gt;=N$4,DATA.colegiado!$K:$K))),IF(DATA.colegiado!$A:$A&lt;&gt;"",IF(DATA.colegiado!$D:$D&lt;=N$4,IF(DATA.colegiado!$E:$E="Atual",DATA.colegiado!$K:$K)))),
" (",
MIN(IF(DATA.colegiado!$A:$A&lt;&gt;"",IF(DATA.colegiado!$D:$D&lt;=N$4,IF(DATA.colegiado!$E:$E&gt;=N$4,DATA.colegiado!$K:$K))),IF(DATA.colegiado!$A:$A&lt;&gt;"",IF(DATA.colegiado!$D:$D&lt;=N$4,IF(DATA.colegiado!$E:$E="Atual",DATA.colegiado!$K:$K)))),
"-",
MAX(IF(DATA.colegiado!$A:$A&lt;&gt;"",IF(DATA.colegiado!$D:$D&lt;=N$4,IF(DATA.colegiado!$E:$E&gt;=N$4,DATA.colegiado!$K:$K))),IF(DATA.colegiado!$A:$A&lt;&gt;"",IF(DATA.colegiado!$D:$D&lt;=N$4,IF(DATA.colegiado!$E:$E="Atual",DATA.colegiado!$K:$K)))),
")"
)</f>
        <v>36 (15-50)</v>
      </c>
      <c r="O23" s="9" t="str" cm="1">
        <f t="array" ref="O23">CONCATENATE(
MEDIAN(IF(DATA.colegiado!$A:$A&lt;&gt;"",IF(DATA.colegiado!$D:$D&lt;=O$4,IF(DATA.colegiado!$E:$E&gt;=O$4,DATA.colegiado!$K:$K))),IF(DATA.colegiado!$A:$A&lt;&gt;"",IF(DATA.colegiado!$D:$D&lt;=O$4,IF(DATA.colegiado!$E:$E="Atual",DATA.colegiado!$K:$K)))),
" (",
MIN(IF(DATA.colegiado!$A:$A&lt;&gt;"",IF(DATA.colegiado!$D:$D&lt;=O$4,IF(DATA.colegiado!$E:$E&gt;=O$4,DATA.colegiado!$K:$K))),IF(DATA.colegiado!$A:$A&lt;&gt;"",IF(DATA.colegiado!$D:$D&lt;=O$4,IF(DATA.colegiado!$E:$E="Atual",DATA.colegiado!$K:$K)))),
"-",
MAX(IF(DATA.colegiado!$A:$A&lt;&gt;"",IF(DATA.colegiado!$D:$D&lt;=O$4,IF(DATA.colegiado!$E:$E&gt;=O$4,DATA.colegiado!$K:$K))),IF(DATA.colegiado!$A:$A&lt;&gt;"",IF(DATA.colegiado!$D:$D&lt;=O$4,IF(DATA.colegiado!$E:$E="Atual",DATA.colegiado!$K:$K)))),
")"
)</f>
        <v>32 (15-50)</v>
      </c>
      <c r="P23" s="9"/>
      <c r="Q23" s="9" t="str" cm="1">
        <f t="array" ref="Q23">CONCATENATE(
MEDIAN(IF(DATA.colegiado!$A:$A&lt;&gt;"",IF(DATA.colegiado!$D:$D&lt;=Q$4,IF(DATA.colegiado!$E:$E&gt;=Q$4,DATA.colegiado!$K:$K))),IF(DATA.colegiado!$A:$A&lt;&gt;"",IF(DATA.colegiado!$D:$D&lt;=Q$4,IF(DATA.colegiado!$E:$E="Atual",DATA.colegiado!$K:$K)))),
" (",
MIN(IF(DATA.colegiado!$A:$A&lt;&gt;"",IF(DATA.colegiado!$D:$D&lt;=Q$4,IF(DATA.colegiado!$E:$E&gt;=Q$4,DATA.colegiado!$K:$K))),IF(DATA.colegiado!$A:$A&lt;&gt;"",IF(DATA.colegiado!$D:$D&lt;=Q$4,IF(DATA.colegiado!$E:$E="Atual",DATA.colegiado!$K:$K)))),
"-",
MAX(IF(DATA.colegiado!$A:$A&lt;&gt;"",IF(DATA.colegiado!$D:$D&lt;=Q$4,IF(DATA.colegiado!$E:$E&gt;=Q$4,DATA.colegiado!$K:$K))),IF(DATA.colegiado!$A:$A&lt;&gt;"",IF(DATA.colegiado!$D:$D&lt;=Q$4,IF(DATA.colegiado!$E:$E="Atual",DATA.colegiado!$K:$K)))),
")"
)</f>
        <v>30 (15-50)</v>
      </c>
      <c r="R23" s="9" t="str" cm="1">
        <f t="array" ref="R23">CONCATENATE(
MEDIAN(IF(DATA.colegiado!$A:$A&lt;&gt;"",IF(DATA.colegiado!$D:$D&lt;=R$4,IF(DATA.colegiado!$E:$E&gt;=R$4,DATA.colegiado!$K:$K))),IF(DATA.colegiado!$A:$A&lt;&gt;"",IF(DATA.colegiado!$D:$D&lt;=R$4,IF(DATA.colegiado!$E:$E="Atual",DATA.colegiado!$K:$K)))),
" (",
MIN(IF(DATA.colegiado!$A:$A&lt;&gt;"",IF(DATA.colegiado!$D:$D&lt;=R$4,IF(DATA.colegiado!$E:$E&gt;=R$4,DATA.colegiado!$K:$K))),IF(DATA.colegiado!$A:$A&lt;&gt;"",IF(DATA.colegiado!$D:$D&lt;=R$4,IF(DATA.colegiado!$E:$E="Atual",DATA.colegiado!$K:$K)))),
"-",
MAX(IF(DATA.colegiado!$A:$A&lt;&gt;"",IF(DATA.colegiado!$D:$D&lt;=R$4,IF(DATA.colegiado!$E:$E&gt;=R$4,DATA.colegiado!$K:$K))),IF(DATA.colegiado!$A:$A&lt;&gt;"",IF(DATA.colegiado!$D:$D&lt;=R$4,IF(DATA.colegiado!$E:$E="Atual",DATA.colegiado!$K:$K)))),
")"
)</f>
        <v>30 (15-50)</v>
      </c>
      <c r="S23" s="9" t="str" cm="1">
        <f t="array" ref="S23">CONCATENATE(
MEDIAN(IF(DATA.colegiado!$A:$A&lt;&gt;"",IF(DATA.colegiado!$D:$D&lt;=S$4,IF(DATA.colegiado!$E:$E&gt;=S$4,DATA.colegiado!$K:$K))),IF(DATA.colegiado!$A:$A&lt;&gt;"",IF(DATA.colegiado!$D:$D&lt;=S$4,IF(DATA.colegiado!$E:$E="Atual",DATA.colegiado!$K:$K)))),
" (",
MIN(IF(DATA.colegiado!$A:$A&lt;&gt;"",IF(DATA.colegiado!$D:$D&lt;=S$4,IF(DATA.colegiado!$E:$E&gt;=S$4,DATA.colegiado!$K:$K))),IF(DATA.colegiado!$A:$A&lt;&gt;"",IF(DATA.colegiado!$D:$D&lt;=S$4,IF(DATA.colegiado!$E:$E="Atual",DATA.colegiado!$K:$K)))),
"-",
MAX(IF(DATA.colegiado!$A:$A&lt;&gt;"",IF(DATA.colegiado!$D:$D&lt;=S$4,IF(DATA.colegiado!$E:$E&gt;=S$4,DATA.colegiado!$K:$K))),IF(DATA.colegiado!$A:$A&lt;&gt;"",IF(DATA.colegiado!$D:$D&lt;=S$4,IF(DATA.colegiado!$E:$E="Atual",DATA.colegiado!$K:$K)))),
")"
)</f>
        <v>30 (15-50)</v>
      </c>
      <c r="T23" s="9" t="str" cm="1">
        <f t="array" ref="T23">CONCATENATE(
MEDIAN(IF(DATA.colegiado!$A:$A&lt;&gt;"",IF(DATA.colegiado!$D:$D&lt;=T$4,IF(DATA.colegiado!$E:$E&gt;=T$4,DATA.colegiado!$K:$K))),IF(DATA.colegiado!$A:$A&lt;&gt;"",IF(DATA.colegiado!$D:$D&lt;=T$4,IF(DATA.colegiado!$E:$E="Atual",DATA.colegiado!$K:$K)))),
" (",
MIN(IF(DATA.colegiado!$A:$A&lt;&gt;"",IF(DATA.colegiado!$D:$D&lt;=T$4,IF(DATA.colegiado!$E:$E&gt;=T$4,DATA.colegiado!$K:$K))),IF(DATA.colegiado!$A:$A&lt;&gt;"",IF(DATA.colegiado!$D:$D&lt;=T$4,IF(DATA.colegiado!$E:$E="Atual",DATA.colegiado!$K:$K)))),
"-",
MAX(IF(DATA.colegiado!$A:$A&lt;&gt;"",IF(DATA.colegiado!$D:$D&lt;=T$4,IF(DATA.colegiado!$E:$E&gt;=T$4,DATA.colegiado!$K:$K))),IF(DATA.colegiado!$A:$A&lt;&gt;"",IF(DATA.colegiado!$D:$D&lt;=T$4,IF(DATA.colegiado!$E:$E="Atual",DATA.colegiado!$K:$K)))),
")"
)</f>
        <v>30 (15-50)</v>
      </c>
      <c r="U23" s="1"/>
    </row>
    <row r="24" spans="1:21" x14ac:dyDescent="0.2">
      <c r="A24" s="1"/>
      <c r="B24" s="9" t="s">
        <v>127</v>
      </c>
      <c r="C24" s="9" t="str" cm="1">
        <f t="array" ref="C24">CONCATENATE(
MEDIAN(IF(DATA.colegiado!$A:$A&lt;&gt;"",IF(DATA.colegiado!$D:$D&lt;=C$4,IF(DATA.colegiado!$E:$E&gt;=C$4,DATA.colegiado!$L:$L))),IF(DATA.colegiado!$A:$A&lt;&gt;"",IF(DATA.colegiado!$D:$D&lt;=C$4,IF(DATA.colegiado!$E:$E="Atual",DATA.colegiado!$L:$L)))),
" (",
MIN(IF(DATA.colegiado!$A:$A&lt;&gt;"",IF(DATA.colegiado!$D:$D&lt;=C$4,IF(DATA.colegiado!$E:$E&gt;=C$4,DATA.colegiado!$L:$L))),IF(DATA.colegiado!$A:$A&lt;&gt;"",IF(DATA.colegiado!$D:$D&lt;=C$4,IF(DATA.colegiado!$E:$E="Atual",DATA.colegiado!$L:$L)))),
"-",
MAX(IF(DATA.colegiado!$A:$A&lt;&gt;"",IF(DATA.colegiado!$D:$D&lt;=C$4,IF(DATA.colegiado!$E:$E&gt;=C$4,DATA.colegiado!$L:$L))),IF(DATA.colegiado!$A:$A&lt;&gt;"",IF(DATA.colegiado!$D:$D&lt;=C$4,IF(DATA.colegiado!$E:$E="Atual",DATA.colegiado!$L:$L)))),
")"
)</f>
        <v>30 (10-40)</v>
      </c>
      <c r="D24" s="9" t="str" cm="1">
        <f t="array" ref="D24">CONCATENATE(
MEDIAN(IF(DATA.colegiado!$A:$A&lt;&gt;"",IF(DATA.colegiado!$D:$D&lt;=D$4,IF(DATA.colegiado!$E:$E&gt;=D$4,DATA.colegiado!$L:$L))),IF(DATA.colegiado!$A:$A&lt;&gt;"",IF(DATA.colegiado!$D:$D&lt;=D$4,IF(DATA.colegiado!$E:$E="Atual",DATA.colegiado!$L:$L)))),
" (",
MIN(IF(DATA.colegiado!$A:$A&lt;&gt;"",IF(DATA.colegiado!$D:$D&lt;=D$4,IF(DATA.colegiado!$E:$E&gt;=D$4,DATA.colegiado!$L:$L))),IF(DATA.colegiado!$A:$A&lt;&gt;"",IF(DATA.colegiado!$D:$D&lt;=D$4,IF(DATA.colegiado!$E:$E="Atual",DATA.colegiado!$L:$L)))),
"-",
MAX(IF(DATA.colegiado!$A:$A&lt;&gt;"",IF(DATA.colegiado!$D:$D&lt;=D$4,IF(DATA.colegiado!$E:$E&gt;=D$4,DATA.colegiado!$L:$L))),IF(DATA.colegiado!$A:$A&lt;&gt;"",IF(DATA.colegiado!$D:$D&lt;=D$4,IF(DATA.colegiado!$E:$E="Atual",DATA.colegiado!$L:$L)))),
")"
)</f>
        <v>30 (10-40)</v>
      </c>
      <c r="E24" s="9" t="str" cm="1">
        <f t="array" ref="E24">CONCATENATE(
MEDIAN(IF(DATA.colegiado!$A:$A&lt;&gt;"",IF(DATA.colegiado!$D:$D&lt;=E$4,IF(DATA.colegiado!$E:$E&gt;=E$4,DATA.colegiado!$L:$L))),IF(DATA.colegiado!$A:$A&lt;&gt;"",IF(DATA.colegiado!$D:$D&lt;=E$4,IF(DATA.colegiado!$E:$E="Atual",DATA.colegiado!$L:$L)))),
" (",
MIN(IF(DATA.colegiado!$A:$A&lt;&gt;"",IF(DATA.colegiado!$D:$D&lt;=E$4,IF(DATA.colegiado!$E:$E&gt;=E$4,DATA.colegiado!$L:$L))),IF(DATA.colegiado!$A:$A&lt;&gt;"",IF(DATA.colegiado!$D:$D&lt;=E$4,IF(DATA.colegiado!$E:$E="Atual",DATA.colegiado!$L:$L)))),
"-",
MAX(IF(DATA.colegiado!$A:$A&lt;&gt;"",IF(DATA.colegiado!$D:$D&lt;=E$4,IF(DATA.colegiado!$E:$E&gt;=E$4,DATA.colegiado!$L:$L))),IF(DATA.colegiado!$A:$A&lt;&gt;"",IF(DATA.colegiado!$D:$D&lt;=E$4,IF(DATA.colegiado!$E:$E="Atual",DATA.colegiado!$L:$L)))),
")"
)</f>
        <v>30 (10-40)</v>
      </c>
      <c r="F24" s="9"/>
      <c r="G24" s="9" t="str" cm="1">
        <f t="array" ref="G24">CONCATENATE(
MEDIAN(IF(DATA.colegiado!$A:$A&lt;&gt;"",IF(DATA.colegiado!$D:$D&lt;=G$4,IF(DATA.colegiado!$E:$E&gt;=G$4,DATA.colegiado!$L:$L))),IF(DATA.colegiado!$A:$A&lt;&gt;"",IF(DATA.colegiado!$D:$D&lt;=G$4,IF(DATA.colegiado!$E:$E="Atual",DATA.colegiado!$L:$L)))),
" (",
MIN(IF(DATA.colegiado!$A:$A&lt;&gt;"",IF(DATA.colegiado!$D:$D&lt;=G$4,IF(DATA.colegiado!$E:$E&gt;=G$4,DATA.colegiado!$L:$L))),IF(DATA.colegiado!$A:$A&lt;&gt;"",IF(DATA.colegiado!$D:$D&lt;=G$4,IF(DATA.colegiado!$E:$E="Atual",DATA.colegiado!$L:$L)))),
"-",
MAX(IF(DATA.colegiado!$A:$A&lt;&gt;"",IF(DATA.colegiado!$D:$D&lt;=G$4,IF(DATA.colegiado!$E:$E&gt;=G$4,DATA.colegiado!$L:$L))),IF(DATA.colegiado!$A:$A&lt;&gt;"",IF(DATA.colegiado!$D:$D&lt;=G$4,IF(DATA.colegiado!$E:$E="Atual",DATA.colegiado!$L:$L)))),
")"
)</f>
        <v>30 (10-40)</v>
      </c>
      <c r="H24" s="9" t="str" cm="1">
        <f t="array" ref="H24">CONCATENATE(
MEDIAN(IF(DATA.colegiado!$A:$A&lt;&gt;"",IF(DATA.colegiado!$D:$D&lt;=H$4,IF(DATA.colegiado!$E:$E&gt;=H$4,DATA.colegiado!$L:$L))),IF(DATA.colegiado!$A:$A&lt;&gt;"",IF(DATA.colegiado!$D:$D&lt;=H$4,IF(DATA.colegiado!$E:$E="Atual",DATA.colegiado!$L:$L)))),
" (",
MIN(IF(DATA.colegiado!$A:$A&lt;&gt;"",IF(DATA.colegiado!$D:$D&lt;=H$4,IF(DATA.colegiado!$E:$E&gt;=H$4,DATA.colegiado!$L:$L))),IF(DATA.colegiado!$A:$A&lt;&gt;"",IF(DATA.colegiado!$D:$D&lt;=H$4,IF(DATA.colegiado!$E:$E="Atual",DATA.colegiado!$L:$L)))),
"-",
MAX(IF(DATA.colegiado!$A:$A&lt;&gt;"",IF(DATA.colegiado!$D:$D&lt;=H$4,IF(DATA.colegiado!$E:$E&gt;=H$4,DATA.colegiado!$L:$L))),IF(DATA.colegiado!$A:$A&lt;&gt;"",IF(DATA.colegiado!$D:$D&lt;=H$4,IF(DATA.colegiado!$E:$E="Atual",DATA.colegiado!$L:$L)))),
")"
)</f>
        <v>30 (10-40)</v>
      </c>
      <c r="I24" s="9" t="str" cm="1">
        <f t="array" ref="I24">CONCATENATE(
MEDIAN(IF(DATA.colegiado!$A:$A&lt;&gt;"",IF(DATA.colegiado!$D:$D&lt;=I$4,IF(DATA.colegiado!$E:$E&gt;=I$4,DATA.colegiado!$L:$L))),IF(DATA.colegiado!$A:$A&lt;&gt;"",IF(DATA.colegiado!$D:$D&lt;=I$4,IF(DATA.colegiado!$E:$E="Atual",DATA.colegiado!$L:$L)))),
" (",
MIN(IF(DATA.colegiado!$A:$A&lt;&gt;"",IF(DATA.colegiado!$D:$D&lt;=I$4,IF(DATA.colegiado!$E:$E&gt;=I$4,DATA.colegiado!$L:$L))),IF(DATA.colegiado!$A:$A&lt;&gt;"",IF(DATA.colegiado!$D:$D&lt;=I$4,IF(DATA.colegiado!$E:$E="Atual",DATA.colegiado!$L:$L)))),
"-",
MAX(IF(DATA.colegiado!$A:$A&lt;&gt;"",IF(DATA.colegiado!$D:$D&lt;=I$4,IF(DATA.colegiado!$E:$E&gt;=I$4,DATA.colegiado!$L:$L))),IF(DATA.colegiado!$A:$A&lt;&gt;"",IF(DATA.colegiado!$D:$D&lt;=I$4,IF(DATA.colegiado!$E:$E="Atual",DATA.colegiado!$L:$L)))),
")"
)</f>
        <v>30 (10-40)</v>
      </c>
      <c r="J24" s="9" t="str" cm="1">
        <f t="array" ref="J24">CONCATENATE(
MEDIAN(IF(DATA.colegiado!$A:$A&lt;&gt;"",IF(DATA.colegiado!$D:$D&lt;=J$4,IF(DATA.colegiado!$E:$E&gt;=J$4,DATA.colegiado!$L:$L))),IF(DATA.colegiado!$A:$A&lt;&gt;"",IF(DATA.colegiado!$D:$D&lt;=J$4,IF(DATA.colegiado!$E:$E="Atual",DATA.colegiado!$L:$L)))),
" (",
MIN(IF(DATA.colegiado!$A:$A&lt;&gt;"",IF(DATA.colegiado!$D:$D&lt;=J$4,IF(DATA.colegiado!$E:$E&gt;=J$4,DATA.colegiado!$L:$L))),IF(DATA.colegiado!$A:$A&lt;&gt;"",IF(DATA.colegiado!$D:$D&lt;=J$4,IF(DATA.colegiado!$E:$E="Atual",DATA.colegiado!$L:$L)))),
"-",
MAX(IF(DATA.colegiado!$A:$A&lt;&gt;"",IF(DATA.colegiado!$D:$D&lt;=J$4,IF(DATA.colegiado!$E:$E&gt;=J$4,DATA.colegiado!$L:$L))),IF(DATA.colegiado!$A:$A&lt;&gt;"",IF(DATA.colegiado!$D:$D&lt;=J$4,IF(DATA.colegiado!$E:$E="Atual",DATA.colegiado!$L:$L)))),
")"
)</f>
        <v>30 (10-40)</v>
      </c>
      <c r="K24" s="9"/>
      <c r="L24" s="9" t="str" cm="1">
        <f t="array" ref="L24">CONCATENATE(
MEDIAN(IF(DATA.colegiado!$A:$A&lt;&gt;"",IF(DATA.colegiado!$D:$D&lt;=L$4,IF(DATA.colegiado!$E:$E&gt;=L$4,DATA.colegiado!$L:$L))),IF(DATA.colegiado!$A:$A&lt;&gt;"",IF(DATA.colegiado!$D:$D&lt;=L$4,IF(DATA.colegiado!$E:$E="Atual",DATA.colegiado!$L:$L)))),
" (",
MIN(IF(DATA.colegiado!$A:$A&lt;&gt;"",IF(DATA.colegiado!$D:$D&lt;=L$4,IF(DATA.colegiado!$E:$E&gt;=L$4,DATA.colegiado!$L:$L))),IF(DATA.colegiado!$A:$A&lt;&gt;"",IF(DATA.colegiado!$D:$D&lt;=L$4,IF(DATA.colegiado!$E:$E="Atual",DATA.colegiado!$L:$L)))),
"-",
MAX(IF(DATA.colegiado!$A:$A&lt;&gt;"",IF(DATA.colegiado!$D:$D&lt;=L$4,IF(DATA.colegiado!$E:$E&gt;=L$4,DATA.colegiado!$L:$L))),IF(DATA.colegiado!$A:$A&lt;&gt;"",IF(DATA.colegiado!$D:$D&lt;=L$4,IF(DATA.colegiado!$E:$E="Atual",DATA.colegiado!$L:$L)))),
")"
)</f>
        <v>30 (10-40)</v>
      </c>
      <c r="M24" s="9" t="str" cm="1">
        <f t="array" ref="M24">CONCATENATE(
MEDIAN(IF(DATA.colegiado!$A:$A&lt;&gt;"",IF(DATA.colegiado!$D:$D&lt;=M$4,IF(DATA.colegiado!$E:$E&gt;=M$4,DATA.colegiado!$L:$L))),IF(DATA.colegiado!$A:$A&lt;&gt;"",IF(DATA.colegiado!$D:$D&lt;=M$4,IF(DATA.colegiado!$E:$E="Atual",DATA.colegiado!$L:$L)))),
" (",
MIN(IF(DATA.colegiado!$A:$A&lt;&gt;"",IF(DATA.colegiado!$D:$D&lt;=M$4,IF(DATA.colegiado!$E:$E&gt;=M$4,DATA.colegiado!$L:$L))),IF(DATA.colegiado!$A:$A&lt;&gt;"",IF(DATA.colegiado!$D:$D&lt;=M$4,IF(DATA.colegiado!$E:$E="Atual",DATA.colegiado!$L:$L)))),
"-",
MAX(IF(DATA.colegiado!$A:$A&lt;&gt;"",IF(DATA.colegiado!$D:$D&lt;=M$4,IF(DATA.colegiado!$E:$E&gt;=M$4,DATA.colegiado!$L:$L))),IF(DATA.colegiado!$A:$A&lt;&gt;"",IF(DATA.colegiado!$D:$D&lt;=M$4,IF(DATA.colegiado!$E:$E="Atual",DATA.colegiado!$L:$L)))),
")"
)</f>
        <v>30 (10-40)</v>
      </c>
      <c r="N24" s="9" t="str" cm="1">
        <f t="array" ref="N24">CONCATENATE(
MEDIAN(IF(DATA.colegiado!$A:$A&lt;&gt;"",IF(DATA.colegiado!$D:$D&lt;=N$4,IF(DATA.colegiado!$E:$E&gt;=N$4,DATA.colegiado!$L:$L))),IF(DATA.colegiado!$A:$A&lt;&gt;"",IF(DATA.colegiado!$D:$D&lt;=N$4,IF(DATA.colegiado!$E:$E="Atual",DATA.colegiado!$L:$L)))),
" (",
MIN(IF(DATA.colegiado!$A:$A&lt;&gt;"",IF(DATA.colegiado!$D:$D&lt;=N$4,IF(DATA.colegiado!$E:$E&gt;=N$4,DATA.colegiado!$L:$L))),IF(DATA.colegiado!$A:$A&lt;&gt;"",IF(DATA.colegiado!$D:$D&lt;=N$4,IF(DATA.colegiado!$E:$E="Atual",DATA.colegiado!$L:$L)))),
"-",
MAX(IF(DATA.colegiado!$A:$A&lt;&gt;"",IF(DATA.colegiado!$D:$D&lt;=N$4,IF(DATA.colegiado!$E:$E&gt;=N$4,DATA.colegiado!$L:$L))),IF(DATA.colegiado!$A:$A&lt;&gt;"",IF(DATA.colegiado!$D:$D&lt;=N$4,IF(DATA.colegiado!$E:$E="Atual",DATA.colegiado!$L:$L)))),
")"
)</f>
        <v>30 (10-30)</v>
      </c>
      <c r="O24" s="9" t="str" cm="1">
        <f t="array" ref="O24">CONCATENATE(
MEDIAN(IF(DATA.colegiado!$A:$A&lt;&gt;"",IF(DATA.colegiado!$D:$D&lt;=O$4,IF(DATA.colegiado!$E:$E&gt;=O$4,DATA.colegiado!$L:$L))),IF(DATA.colegiado!$A:$A&lt;&gt;"",IF(DATA.colegiado!$D:$D&lt;=O$4,IF(DATA.colegiado!$E:$E="Atual",DATA.colegiado!$L:$L)))),
" (",
MIN(IF(DATA.colegiado!$A:$A&lt;&gt;"",IF(DATA.colegiado!$D:$D&lt;=O$4,IF(DATA.colegiado!$E:$E&gt;=O$4,DATA.colegiado!$L:$L))),IF(DATA.colegiado!$A:$A&lt;&gt;"",IF(DATA.colegiado!$D:$D&lt;=O$4,IF(DATA.colegiado!$E:$E="Atual",DATA.colegiado!$L:$L)))),
"-",
MAX(IF(DATA.colegiado!$A:$A&lt;&gt;"",IF(DATA.colegiado!$D:$D&lt;=O$4,IF(DATA.colegiado!$E:$E&gt;=O$4,DATA.colegiado!$L:$L))),IF(DATA.colegiado!$A:$A&lt;&gt;"",IF(DATA.colegiado!$D:$D&lt;=O$4,IF(DATA.colegiado!$E:$E="Atual",DATA.colegiado!$L:$L)))),
")"
)</f>
        <v>30 (10-30)</v>
      </c>
      <c r="P24" s="9"/>
      <c r="Q24" s="9" t="str" cm="1">
        <f t="array" ref="Q24">CONCATENATE(
MEDIAN(IF(DATA.colegiado!$A:$A&lt;&gt;"",IF(DATA.colegiado!$D:$D&lt;=Q$4,IF(DATA.colegiado!$E:$E&gt;=Q$4,DATA.colegiado!$L:$L))),IF(DATA.colegiado!$A:$A&lt;&gt;"",IF(DATA.colegiado!$D:$D&lt;=Q$4,IF(DATA.colegiado!$E:$E="Atual",DATA.colegiado!$L:$L)))),
" (",
MIN(IF(DATA.colegiado!$A:$A&lt;&gt;"",IF(DATA.colegiado!$D:$D&lt;=Q$4,IF(DATA.colegiado!$E:$E&gt;=Q$4,DATA.colegiado!$L:$L))),IF(DATA.colegiado!$A:$A&lt;&gt;"",IF(DATA.colegiado!$D:$D&lt;=Q$4,IF(DATA.colegiado!$E:$E="Atual",DATA.colegiado!$L:$L)))),
"-",
MAX(IF(DATA.colegiado!$A:$A&lt;&gt;"",IF(DATA.colegiado!$D:$D&lt;=Q$4,IF(DATA.colegiado!$E:$E&gt;=Q$4,DATA.colegiado!$L:$L))),IF(DATA.colegiado!$A:$A&lt;&gt;"",IF(DATA.colegiado!$D:$D&lt;=Q$4,IF(DATA.colegiado!$E:$E="Atual",DATA.colegiado!$L:$L)))),
")"
)</f>
        <v>30 (15-30)</v>
      </c>
      <c r="R24" s="9" t="str" cm="1">
        <f t="array" ref="R24">CONCATENATE(
MEDIAN(IF(DATA.colegiado!$A:$A&lt;&gt;"",IF(DATA.colegiado!$D:$D&lt;=R$4,IF(DATA.colegiado!$E:$E&gt;=R$4,DATA.colegiado!$L:$L))),IF(DATA.colegiado!$A:$A&lt;&gt;"",IF(DATA.colegiado!$D:$D&lt;=R$4,IF(DATA.colegiado!$E:$E="Atual",DATA.colegiado!$L:$L)))),
" (",
MIN(IF(DATA.colegiado!$A:$A&lt;&gt;"",IF(DATA.colegiado!$D:$D&lt;=R$4,IF(DATA.colegiado!$E:$E&gt;=R$4,DATA.colegiado!$L:$L))),IF(DATA.colegiado!$A:$A&lt;&gt;"",IF(DATA.colegiado!$D:$D&lt;=R$4,IF(DATA.colegiado!$E:$E="Atual",DATA.colegiado!$L:$L)))),
"-",
MAX(IF(DATA.colegiado!$A:$A&lt;&gt;"",IF(DATA.colegiado!$D:$D&lt;=R$4,IF(DATA.colegiado!$E:$E&gt;=R$4,DATA.colegiado!$L:$L))),IF(DATA.colegiado!$A:$A&lt;&gt;"",IF(DATA.colegiado!$D:$D&lt;=R$4,IF(DATA.colegiado!$E:$E="Atual",DATA.colegiado!$L:$L)))),
")"
)</f>
        <v>30 (15-30)</v>
      </c>
      <c r="S24" s="9" t="str" cm="1">
        <f t="array" ref="S24">CONCATENATE(
MEDIAN(IF(DATA.colegiado!$A:$A&lt;&gt;"",IF(DATA.colegiado!$D:$D&lt;=S$4,IF(DATA.colegiado!$E:$E&gt;=S$4,DATA.colegiado!$L:$L))),IF(DATA.colegiado!$A:$A&lt;&gt;"",IF(DATA.colegiado!$D:$D&lt;=S$4,IF(DATA.colegiado!$E:$E="Atual",DATA.colegiado!$L:$L)))),
" (",
MIN(IF(DATA.colegiado!$A:$A&lt;&gt;"",IF(DATA.colegiado!$D:$D&lt;=S$4,IF(DATA.colegiado!$E:$E&gt;=S$4,DATA.colegiado!$L:$L))),IF(DATA.colegiado!$A:$A&lt;&gt;"",IF(DATA.colegiado!$D:$D&lt;=S$4,IF(DATA.colegiado!$E:$E="Atual",DATA.colegiado!$L:$L)))),
"-",
MAX(IF(DATA.colegiado!$A:$A&lt;&gt;"",IF(DATA.colegiado!$D:$D&lt;=S$4,IF(DATA.colegiado!$E:$E&gt;=S$4,DATA.colegiado!$L:$L))),IF(DATA.colegiado!$A:$A&lt;&gt;"",IF(DATA.colegiado!$D:$D&lt;=S$4,IF(DATA.colegiado!$E:$E="Atual",DATA.colegiado!$L:$L)))),
")"
)</f>
        <v>30 (15-30)</v>
      </c>
      <c r="T24" s="9" t="str" cm="1">
        <f t="array" ref="T24">CONCATENATE(
MEDIAN(IF(DATA.colegiado!$A:$A&lt;&gt;"",IF(DATA.colegiado!$D:$D&lt;=T$4,IF(DATA.colegiado!$E:$E&gt;=T$4,DATA.colegiado!$L:$L))),IF(DATA.colegiado!$A:$A&lt;&gt;"",IF(DATA.colegiado!$D:$D&lt;=T$4,IF(DATA.colegiado!$E:$E="Atual",DATA.colegiado!$L:$L)))),
" (",
MIN(IF(DATA.colegiado!$A:$A&lt;&gt;"",IF(DATA.colegiado!$D:$D&lt;=T$4,IF(DATA.colegiado!$E:$E&gt;=T$4,DATA.colegiado!$L:$L))),IF(DATA.colegiado!$A:$A&lt;&gt;"",IF(DATA.colegiado!$D:$D&lt;=T$4,IF(DATA.colegiado!$E:$E="Atual",DATA.colegiado!$L:$L)))),
"-",
MAX(IF(DATA.colegiado!$A:$A&lt;&gt;"",IF(DATA.colegiado!$D:$D&lt;=T$4,IF(DATA.colegiado!$E:$E&gt;=T$4,DATA.colegiado!$L:$L))),IF(DATA.colegiado!$A:$A&lt;&gt;"",IF(DATA.colegiado!$D:$D&lt;=T$4,IF(DATA.colegiado!$E:$E="Atual",DATA.colegiado!$L:$L)))),
")"
)</f>
        <v>30 (15-30)</v>
      </c>
      <c r="U24" s="1"/>
    </row>
    <row r="25" spans="1:21" x14ac:dyDescent="0.2">
      <c r="A25" s="1"/>
      <c r="B25" s="9" t="s">
        <v>78</v>
      </c>
      <c r="C25" s="19" t="str" cm="1">
        <f t="array" ref="C25">CONCATENATE(
MEDIAN(IF(DATA.colegiado!$A:$A&lt;&gt;"",IF(DATA.colegiado!$D:$D&lt;=C$4,IF(DATA.colegiado!$E:$E&gt;=C$4,DATA.colegiado!$M:$M))),IF(DATA.colegiado!$A:$A&lt;&gt;"",IF(DATA.colegiado!$D:$D&lt;=C$4,IF(DATA.colegiado!$E:$E="Atual",DATA.colegiado!$M:$M)))),
" (",
MIN(IF(DATA.colegiado!$A:$A&lt;&gt;"",IF(DATA.colegiado!$D:$D&lt;=C$4,IF(DATA.colegiado!$E:$E&gt;=C$4,DATA.colegiado!$M:$M))),IF(DATA.colegiado!$A:$A&lt;&gt;"",IF(DATA.colegiado!$D:$D&lt;=C$4,IF(DATA.colegiado!$E:$E="Atual",DATA.colegiado!$M:$M)))),
"-",
MAX(IF(DATA.colegiado!$A:$A&lt;&gt;"",IF(DATA.colegiado!$D:$D&lt;=C$4,IF(DATA.colegiado!$E:$E&gt;=C$4,DATA.colegiado!$M:$M))),IF(DATA.colegiado!$A:$A&lt;&gt;"",IF(DATA.colegiado!$D:$D&lt;=C$4,IF(DATA.colegiado!$E:$E="Atual",DATA.colegiado!$M:$M)))),
")"
)</f>
        <v>8 (0-20)</v>
      </c>
      <c r="D25" s="19" t="str" cm="1">
        <f t="array" ref="D25">CONCATENATE(
MEDIAN(IF(DATA.colegiado!$A:$A&lt;&gt;"",IF(DATA.colegiado!$D:$D&lt;=D$4,IF(DATA.colegiado!$E:$E&gt;=D$4,DATA.colegiado!$M:$M))),IF(DATA.colegiado!$A:$A&lt;&gt;"",IF(DATA.colegiado!$D:$D&lt;=D$4,IF(DATA.colegiado!$E:$E="Atual",DATA.colegiado!$M:$M)))),
" (",
MIN(IF(DATA.colegiado!$A:$A&lt;&gt;"",IF(DATA.colegiado!$D:$D&lt;=D$4,IF(DATA.colegiado!$E:$E&gt;=D$4,DATA.colegiado!$M:$M))),IF(DATA.colegiado!$A:$A&lt;&gt;"",IF(DATA.colegiado!$D:$D&lt;=D$4,IF(DATA.colegiado!$E:$E="Atual",DATA.colegiado!$M:$M)))),
"-",
MAX(IF(DATA.colegiado!$A:$A&lt;&gt;"",IF(DATA.colegiado!$D:$D&lt;=D$4,IF(DATA.colegiado!$E:$E&gt;=D$4,DATA.colegiado!$M:$M))),IF(DATA.colegiado!$A:$A&lt;&gt;"",IF(DATA.colegiado!$D:$D&lt;=D$4,IF(DATA.colegiado!$E:$E="Atual",DATA.colegiado!$M:$M)))),
")"
)</f>
        <v>8 (0-20)</v>
      </c>
      <c r="E25" s="19" t="str" cm="1">
        <f t="array" ref="E25">CONCATENATE(
MEDIAN(IF(DATA.colegiado!$A:$A&lt;&gt;"",IF(DATA.colegiado!$D:$D&lt;=E$4,IF(DATA.colegiado!$E:$E&gt;=E$4,DATA.colegiado!$M:$M))),IF(DATA.colegiado!$A:$A&lt;&gt;"",IF(DATA.colegiado!$D:$D&lt;=E$4,IF(DATA.colegiado!$E:$E="Atual",DATA.colegiado!$M:$M)))),
" (",
MIN(IF(DATA.colegiado!$A:$A&lt;&gt;"",IF(DATA.colegiado!$D:$D&lt;=E$4,IF(DATA.colegiado!$E:$E&gt;=E$4,DATA.colegiado!$M:$M))),IF(DATA.colegiado!$A:$A&lt;&gt;"",IF(DATA.colegiado!$D:$D&lt;=E$4,IF(DATA.colegiado!$E:$E="Atual",DATA.colegiado!$M:$M)))),
"-",
MAX(IF(DATA.colegiado!$A:$A&lt;&gt;"",IF(DATA.colegiado!$D:$D&lt;=E$4,IF(DATA.colegiado!$E:$E&gt;=E$4,DATA.colegiado!$M:$M))),IF(DATA.colegiado!$A:$A&lt;&gt;"",IF(DATA.colegiado!$D:$D&lt;=E$4,IF(DATA.colegiado!$E:$E="Atual",DATA.colegiado!$M:$M)))),
")"
)</f>
        <v>8 (0-20)</v>
      </c>
      <c r="F25" s="9"/>
      <c r="G25" s="19" t="str" cm="1">
        <f t="array" ref="G25">CONCATENATE(
MEDIAN(IF(DATA.colegiado!$A:$A&lt;&gt;"",IF(DATA.colegiado!$D:$D&lt;=G$4,IF(DATA.colegiado!$E:$E&gt;=G$4,DATA.colegiado!$M:$M))),IF(DATA.colegiado!$A:$A&lt;&gt;"",IF(DATA.colegiado!$D:$D&lt;=G$4,IF(DATA.colegiado!$E:$E="Atual",DATA.colegiado!$M:$M)))),
" (",
MIN(IF(DATA.colegiado!$A:$A&lt;&gt;"",IF(DATA.colegiado!$D:$D&lt;=G$4,IF(DATA.colegiado!$E:$E&gt;=G$4,DATA.colegiado!$M:$M))),IF(DATA.colegiado!$A:$A&lt;&gt;"",IF(DATA.colegiado!$D:$D&lt;=G$4,IF(DATA.colegiado!$E:$E="Atual",DATA.colegiado!$M:$M)))),
"-",
MAX(IF(DATA.colegiado!$A:$A&lt;&gt;"",IF(DATA.colegiado!$D:$D&lt;=G$4,IF(DATA.colegiado!$E:$E&gt;=G$4,DATA.colegiado!$M:$M))),IF(DATA.colegiado!$A:$A&lt;&gt;"",IF(DATA.colegiado!$D:$D&lt;=G$4,IF(DATA.colegiado!$E:$E="Atual",DATA.colegiado!$M:$M)))),
")"
)</f>
        <v>8 (0-20)</v>
      </c>
      <c r="H25" s="19" t="str" cm="1">
        <f t="array" ref="H25">CONCATENATE(
MEDIAN(IF(DATA.colegiado!$A:$A&lt;&gt;"",IF(DATA.colegiado!$D:$D&lt;=H$4,IF(DATA.colegiado!$E:$E&gt;=H$4,DATA.colegiado!$M:$M))),IF(DATA.colegiado!$A:$A&lt;&gt;"",IF(DATA.colegiado!$D:$D&lt;=H$4,IF(DATA.colegiado!$E:$E="Atual",DATA.colegiado!$M:$M)))),
" (",
MIN(IF(DATA.colegiado!$A:$A&lt;&gt;"",IF(DATA.colegiado!$D:$D&lt;=H$4,IF(DATA.colegiado!$E:$E&gt;=H$4,DATA.colegiado!$M:$M))),IF(DATA.colegiado!$A:$A&lt;&gt;"",IF(DATA.colegiado!$D:$D&lt;=H$4,IF(DATA.colegiado!$E:$E="Atual",DATA.colegiado!$M:$M)))),
"-",
MAX(IF(DATA.colegiado!$A:$A&lt;&gt;"",IF(DATA.colegiado!$D:$D&lt;=H$4,IF(DATA.colegiado!$E:$E&gt;=H$4,DATA.colegiado!$M:$M))),IF(DATA.colegiado!$A:$A&lt;&gt;"",IF(DATA.colegiado!$D:$D&lt;=H$4,IF(DATA.colegiado!$E:$E="Atual",DATA.colegiado!$M:$M)))),
")"
)</f>
        <v>2 (0-20)</v>
      </c>
      <c r="I25" s="19" t="str" cm="1">
        <f t="array" ref="I25">CONCATENATE(
MEDIAN(IF(DATA.colegiado!$A:$A&lt;&gt;"",IF(DATA.colegiado!$D:$D&lt;=I$4,IF(DATA.colegiado!$E:$E&gt;=I$4,DATA.colegiado!$M:$M))),IF(DATA.colegiado!$A:$A&lt;&gt;"",IF(DATA.colegiado!$D:$D&lt;=I$4,IF(DATA.colegiado!$E:$E="Atual",DATA.colegiado!$M:$M)))),
" (",
MIN(IF(DATA.colegiado!$A:$A&lt;&gt;"",IF(DATA.colegiado!$D:$D&lt;=I$4,IF(DATA.colegiado!$E:$E&gt;=I$4,DATA.colegiado!$M:$M))),IF(DATA.colegiado!$A:$A&lt;&gt;"",IF(DATA.colegiado!$D:$D&lt;=I$4,IF(DATA.colegiado!$E:$E="Atual",DATA.colegiado!$M:$M)))),
"-",
MAX(IF(DATA.colegiado!$A:$A&lt;&gt;"",IF(DATA.colegiado!$D:$D&lt;=I$4,IF(DATA.colegiado!$E:$E&gt;=I$4,DATA.colegiado!$M:$M))),IF(DATA.colegiado!$A:$A&lt;&gt;"",IF(DATA.colegiado!$D:$D&lt;=I$4,IF(DATA.colegiado!$E:$E="Atual",DATA.colegiado!$M:$M)))),
")"
)</f>
        <v>2 (0-20)</v>
      </c>
      <c r="J25" s="19" t="str" cm="1">
        <f t="array" ref="J25">CONCATENATE(
MEDIAN(IF(DATA.colegiado!$A:$A&lt;&gt;"",IF(DATA.colegiado!$D:$D&lt;=J$4,IF(DATA.colegiado!$E:$E&gt;=J$4,DATA.colegiado!$M:$M))),IF(DATA.colegiado!$A:$A&lt;&gt;"",IF(DATA.colegiado!$D:$D&lt;=J$4,IF(DATA.colegiado!$E:$E="Atual",DATA.colegiado!$M:$M)))),
" (",
MIN(IF(DATA.colegiado!$A:$A&lt;&gt;"",IF(DATA.colegiado!$D:$D&lt;=J$4,IF(DATA.colegiado!$E:$E&gt;=J$4,DATA.colegiado!$M:$M))),IF(DATA.colegiado!$A:$A&lt;&gt;"",IF(DATA.colegiado!$D:$D&lt;=J$4,IF(DATA.colegiado!$E:$E="Atual",DATA.colegiado!$M:$M)))),
"-",
MAX(IF(DATA.colegiado!$A:$A&lt;&gt;"",IF(DATA.colegiado!$D:$D&lt;=J$4,IF(DATA.colegiado!$E:$E&gt;=J$4,DATA.colegiado!$M:$M))),IF(DATA.colegiado!$A:$A&lt;&gt;"",IF(DATA.colegiado!$D:$D&lt;=J$4,IF(DATA.colegiado!$E:$E="Atual",DATA.colegiado!$M:$M)))),
")"
)</f>
        <v>2 (0-20)</v>
      </c>
      <c r="K25" s="9"/>
      <c r="L25" s="19" t="str" cm="1">
        <f t="array" ref="L25">CONCATENATE(
MEDIAN(IF(DATA.colegiado!$A:$A&lt;&gt;"",IF(DATA.colegiado!$D:$D&lt;=L$4,IF(DATA.colegiado!$E:$E&gt;=L$4,DATA.colegiado!$M:$M))),IF(DATA.colegiado!$A:$A&lt;&gt;"",IF(DATA.colegiado!$D:$D&lt;=L$4,IF(DATA.colegiado!$E:$E="Atual",DATA.colegiado!$M:$M)))),
" (",
MIN(IF(DATA.colegiado!$A:$A&lt;&gt;"",IF(DATA.colegiado!$D:$D&lt;=L$4,IF(DATA.colegiado!$E:$E&gt;=L$4,DATA.colegiado!$M:$M))),IF(DATA.colegiado!$A:$A&lt;&gt;"",IF(DATA.colegiado!$D:$D&lt;=L$4,IF(DATA.colegiado!$E:$E="Atual",DATA.colegiado!$M:$M)))),
"-",
MAX(IF(DATA.colegiado!$A:$A&lt;&gt;"",IF(DATA.colegiado!$D:$D&lt;=L$4,IF(DATA.colegiado!$E:$E&gt;=L$4,DATA.colegiado!$M:$M))),IF(DATA.colegiado!$A:$A&lt;&gt;"",IF(DATA.colegiado!$D:$D&lt;=L$4,IF(DATA.colegiado!$E:$E="Atual",DATA.colegiado!$M:$M)))),
")"
)</f>
        <v>2 (0-10)</v>
      </c>
      <c r="M25" s="19" t="str" cm="1">
        <f t="array" ref="M25">CONCATENATE(
MEDIAN(IF(DATA.colegiado!$A:$A&lt;&gt;"",IF(DATA.colegiado!$D:$D&lt;=M$4,IF(DATA.colegiado!$E:$E&gt;=M$4,DATA.colegiado!$M:$M))),IF(DATA.colegiado!$A:$A&lt;&gt;"",IF(DATA.colegiado!$D:$D&lt;=M$4,IF(DATA.colegiado!$E:$E="Atual",DATA.colegiado!$M:$M)))),
" (",
MIN(IF(DATA.colegiado!$A:$A&lt;&gt;"",IF(DATA.colegiado!$D:$D&lt;=M$4,IF(DATA.colegiado!$E:$E&gt;=M$4,DATA.colegiado!$M:$M))),IF(DATA.colegiado!$A:$A&lt;&gt;"",IF(DATA.colegiado!$D:$D&lt;=M$4,IF(DATA.colegiado!$E:$E="Atual",DATA.colegiado!$M:$M)))),
"-",
MAX(IF(DATA.colegiado!$A:$A&lt;&gt;"",IF(DATA.colegiado!$D:$D&lt;=M$4,IF(DATA.colegiado!$E:$E&gt;=M$4,DATA.colegiado!$M:$M))),IF(DATA.colegiado!$A:$A&lt;&gt;"",IF(DATA.colegiado!$D:$D&lt;=M$4,IF(DATA.colegiado!$E:$E="Atual",DATA.colegiado!$M:$M)))),
")"
)</f>
        <v>2 (0-10)</v>
      </c>
      <c r="N25" s="19" t="str" cm="1">
        <f t="array" ref="N25">CONCATENATE(
MEDIAN(IF(DATA.colegiado!$A:$A&lt;&gt;"",IF(DATA.colegiado!$D:$D&lt;=N$4,IF(DATA.colegiado!$E:$E&gt;=N$4,DATA.colegiado!$M:$M))),IF(DATA.colegiado!$A:$A&lt;&gt;"",IF(DATA.colegiado!$D:$D&lt;=N$4,IF(DATA.colegiado!$E:$E="Atual",DATA.colegiado!$M:$M)))),
" (",
MIN(IF(DATA.colegiado!$A:$A&lt;&gt;"",IF(DATA.colegiado!$D:$D&lt;=N$4,IF(DATA.colegiado!$E:$E&gt;=N$4,DATA.colegiado!$M:$M))),IF(DATA.colegiado!$A:$A&lt;&gt;"",IF(DATA.colegiado!$D:$D&lt;=N$4,IF(DATA.colegiado!$E:$E="Atual",DATA.colegiado!$M:$M)))),
"-",
MAX(IF(DATA.colegiado!$A:$A&lt;&gt;"",IF(DATA.colegiado!$D:$D&lt;=N$4,IF(DATA.colegiado!$E:$E&gt;=N$4,DATA.colegiado!$M:$M))),IF(DATA.colegiado!$A:$A&lt;&gt;"",IF(DATA.colegiado!$D:$D&lt;=N$4,IF(DATA.colegiado!$E:$E="Atual",DATA.colegiado!$M:$M)))),
")"
)</f>
        <v>2 (0-20)</v>
      </c>
      <c r="O25" s="19" t="str" cm="1">
        <f t="array" ref="O25">CONCATENATE(
MEDIAN(IF(DATA.colegiado!$A:$A&lt;&gt;"",IF(DATA.colegiado!$D:$D&lt;=O$4,IF(DATA.colegiado!$E:$E&gt;=O$4,DATA.colegiado!$M:$M))),IF(DATA.colegiado!$A:$A&lt;&gt;"",IF(DATA.colegiado!$D:$D&lt;=O$4,IF(DATA.colegiado!$E:$E="Atual",DATA.colegiado!$M:$M)))),
" (",
MIN(IF(DATA.colegiado!$A:$A&lt;&gt;"",IF(DATA.colegiado!$D:$D&lt;=O$4,IF(DATA.colegiado!$E:$E&gt;=O$4,DATA.colegiado!$M:$M))),IF(DATA.colegiado!$A:$A&lt;&gt;"",IF(DATA.colegiado!$D:$D&lt;=O$4,IF(DATA.colegiado!$E:$E="Atual",DATA.colegiado!$M:$M)))),
"-",
MAX(IF(DATA.colegiado!$A:$A&lt;&gt;"",IF(DATA.colegiado!$D:$D&lt;=O$4,IF(DATA.colegiado!$E:$E&gt;=O$4,DATA.colegiado!$M:$M))),IF(DATA.colegiado!$A:$A&lt;&gt;"",IF(DATA.colegiado!$D:$D&lt;=O$4,IF(DATA.colegiado!$E:$E="Atual",DATA.colegiado!$M:$M)))),
")"
)</f>
        <v>2 (0-20)</v>
      </c>
      <c r="P25" s="9"/>
      <c r="Q25" s="19" t="str" cm="1">
        <f t="array" ref="Q25">CONCATENATE(
MEDIAN(IF(DATA.colegiado!$A:$A&lt;&gt;"",IF(DATA.colegiado!$D:$D&lt;=Q$4,IF(DATA.colegiado!$E:$E&gt;=Q$4,DATA.colegiado!$M:$M))),IF(DATA.colegiado!$A:$A&lt;&gt;"",IF(DATA.colegiado!$D:$D&lt;=Q$4,IF(DATA.colegiado!$E:$E="Atual",DATA.colegiado!$M:$M)))),
" (",
MIN(IF(DATA.colegiado!$A:$A&lt;&gt;"",IF(DATA.colegiado!$D:$D&lt;=Q$4,IF(DATA.colegiado!$E:$E&gt;=Q$4,DATA.colegiado!$M:$M))),IF(DATA.colegiado!$A:$A&lt;&gt;"",IF(DATA.colegiado!$D:$D&lt;=Q$4,IF(DATA.colegiado!$E:$E="Atual",DATA.colegiado!$M:$M)))),
"-",
MAX(IF(DATA.colegiado!$A:$A&lt;&gt;"",IF(DATA.colegiado!$D:$D&lt;=Q$4,IF(DATA.colegiado!$E:$E&gt;=Q$4,DATA.colegiado!$M:$M))),IF(DATA.colegiado!$A:$A&lt;&gt;"",IF(DATA.colegiado!$D:$D&lt;=Q$4,IF(DATA.colegiado!$E:$E="Atual",DATA.colegiado!$M:$M)))),
")"
)</f>
        <v>0 (0-10)</v>
      </c>
      <c r="R25" s="19" t="str" cm="1">
        <f t="array" ref="R25">CONCATENATE(
MEDIAN(IF(DATA.colegiado!$A:$A&lt;&gt;"",IF(DATA.colegiado!$D:$D&lt;=R$4,IF(DATA.colegiado!$E:$E&gt;=R$4,DATA.colegiado!$M:$M))),IF(DATA.colegiado!$A:$A&lt;&gt;"",IF(DATA.colegiado!$D:$D&lt;=R$4,IF(DATA.colegiado!$E:$E="Atual",DATA.colegiado!$M:$M)))),
" (",
MIN(IF(DATA.colegiado!$A:$A&lt;&gt;"",IF(DATA.colegiado!$D:$D&lt;=R$4,IF(DATA.colegiado!$E:$E&gt;=R$4,DATA.colegiado!$M:$M))),IF(DATA.colegiado!$A:$A&lt;&gt;"",IF(DATA.colegiado!$D:$D&lt;=R$4,IF(DATA.colegiado!$E:$E="Atual",DATA.colegiado!$M:$M)))),
"-",
MAX(IF(DATA.colegiado!$A:$A&lt;&gt;"",IF(DATA.colegiado!$D:$D&lt;=R$4,IF(DATA.colegiado!$E:$E&gt;=R$4,DATA.colegiado!$M:$M))),IF(DATA.colegiado!$A:$A&lt;&gt;"",IF(DATA.colegiado!$D:$D&lt;=R$4,IF(DATA.colegiado!$E:$E="Atual",DATA.colegiado!$M:$M)))),
")"
)</f>
        <v>0 (0-10)</v>
      </c>
      <c r="S25" s="19" t="str" cm="1">
        <f t="array" ref="S25">CONCATENATE(
MEDIAN(IF(DATA.colegiado!$A:$A&lt;&gt;"",IF(DATA.colegiado!$D:$D&lt;=S$4,IF(DATA.colegiado!$E:$E&gt;=S$4,DATA.colegiado!$M:$M))),IF(DATA.colegiado!$A:$A&lt;&gt;"",IF(DATA.colegiado!$D:$D&lt;=S$4,IF(DATA.colegiado!$E:$E="Atual",DATA.colegiado!$M:$M)))),
" (",
MIN(IF(DATA.colegiado!$A:$A&lt;&gt;"",IF(DATA.colegiado!$D:$D&lt;=S$4,IF(DATA.colegiado!$E:$E&gt;=S$4,DATA.colegiado!$M:$M))),IF(DATA.colegiado!$A:$A&lt;&gt;"",IF(DATA.colegiado!$D:$D&lt;=S$4,IF(DATA.colegiado!$E:$E="Atual",DATA.colegiado!$M:$M)))),
"-",
MAX(IF(DATA.colegiado!$A:$A&lt;&gt;"",IF(DATA.colegiado!$D:$D&lt;=S$4,IF(DATA.colegiado!$E:$E&gt;=S$4,DATA.colegiado!$M:$M))),IF(DATA.colegiado!$A:$A&lt;&gt;"",IF(DATA.colegiado!$D:$D&lt;=S$4,IF(DATA.colegiado!$E:$E="Atual",DATA.colegiado!$M:$M)))),
")"
)</f>
        <v>0 (0-10)</v>
      </c>
      <c r="T25" s="19" t="str" cm="1">
        <f t="array" ref="T25">CONCATENATE(
MEDIAN(IF(DATA.colegiado!$A:$A&lt;&gt;"",IF(DATA.colegiado!$D:$D&lt;=T$4,IF(DATA.colegiado!$E:$E&gt;=T$4,DATA.colegiado!$M:$M))),IF(DATA.colegiado!$A:$A&lt;&gt;"",IF(DATA.colegiado!$D:$D&lt;=T$4,IF(DATA.colegiado!$E:$E="Atual",DATA.colegiado!$M:$M)))),
" (",
MIN(IF(DATA.colegiado!$A:$A&lt;&gt;"",IF(DATA.colegiado!$D:$D&lt;=T$4,IF(DATA.colegiado!$E:$E&gt;=T$4,DATA.colegiado!$M:$M))),IF(DATA.colegiado!$A:$A&lt;&gt;"",IF(DATA.colegiado!$D:$D&lt;=T$4,IF(DATA.colegiado!$E:$E="Atual",DATA.colegiado!$M:$M)))),
"-",
MAX(IF(DATA.colegiado!$A:$A&lt;&gt;"",IF(DATA.colegiado!$D:$D&lt;=T$4,IF(DATA.colegiado!$E:$E&gt;=T$4,DATA.colegiado!$M:$M))),IF(DATA.colegiado!$A:$A&lt;&gt;"",IF(DATA.colegiado!$D:$D&lt;=T$4,IF(DATA.colegiado!$E:$E="Atual",DATA.colegiado!$M:$M)))),
")"
)</f>
        <v>0 (0-10)</v>
      </c>
      <c r="U25" s="1"/>
    </row>
    <row r="26" spans="1:21" x14ac:dyDescent="0.2">
      <c r="A26" s="1"/>
      <c r="B26" s="18" t="s">
        <v>208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"/>
    </row>
    <row r="27" spans="1:21" x14ac:dyDescent="0.2">
      <c r="A27" s="1"/>
      <c r="B27" s="9" t="s">
        <v>209</v>
      </c>
      <c r="C27" s="9" t="str" cm="1">
        <f t="array" ref="C27">CONCATENATE(
C$4-MEDIAN(IF(DATA.colegiado!$D:$D&lt;=C$4,IF(DATA.colegiado!$E:$E&gt;=C$4,IF(DATA.colegiado!$A:$A&lt;&gt;"",DATA.colegiado!$O:$O))),IF(DATA.colegiado!$D:$D&lt;=C$4,IF(DATA.colegiado!$E:$E="Atual",IF(DATA.colegiado!$A:$A&lt;&gt;"",DATA.colegiado!$O:$O)))),
" (",
C$4-MAX(IF(DATA.colegiado!$D:$D&lt;=C$4,IF(DATA.colegiado!$E:$E&gt;=C$4,IF(DATA.colegiado!$A:$A&lt;&gt;"",DATA.colegiado!$O:$O))),IF(DATA.colegiado!$D:$D&lt;=C$4,IF(DATA.colegiado!$E:$E="Atual:",IF(DATA.colegiado!$A:$A&lt;&gt;"",DATA.colegiado!$O:$O)))),
"-",
C$4-MIN(IF(DATA.colegiado!$D:$D&lt;=C$4,IF(DATA.colegiado!$E:$E&gt;=C$4,IF(DATA.colegiado!$A:$A&lt;&gt;"",DATA.colegiado!$O:$O))),IF(DATA.colegiado!$D:$D&lt;=C$4,IF(DATA.colegiado!$E:$E="Atual",IF(DATA.colegiado!$A:$A&lt;&gt;"",DATA.colegiado!$O:$O)))),
")"
)</f>
        <v>4 (1-8)</v>
      </c>
      <c r="D27" s="9" t="str" cm="1">
        <f t="array" ref="D27">CONCATENATE(
D$4-MEDIAN(IF(DATA.colegiado!$D:$D&lt;=D$4,IF(DATA.colegiado!$E:$E&gt;=D$4,IF(DATA.colegiado!$A:$A&lt;&gt;"",DATA.colegiado!$O:$O))),IF(DATA.colegiado!$D:$D&lt;=D$4,IF(DATA.colegiado!$E:$E="Atual",IF(DATA.colegiado!$A:$A&lt;&gt;"",DATA.colegiado!$O:$O)))),
" (",
D$4-MAX(IF(DATA.colegiado!$D:$D&lt;=D$4,IF(DATA.colegiado!$E:$E&gt;=D$4,IF(DATA.colegiado!$A:$A&lt;&gt;"",DATA.colegiado!$O:$O))),IF(DATA.colegiado!$D:$D&lt;=D$4,IF(DATA.colegiado!$E:$E="Atual:",IF(DATA.colegiado!$A:$A&lt;&gt;"",DATA.colegiado!$O:$O)))),
"-",
D$4-MIN(IF(DATA.colegiado!$D:$D&lt;=D$4,IF(DATA.colegiado!$E:$E&gt;=D$4,IF(DATA.colegiado!$A:$A&lt;&gt;"",DATA.colegiado!$O:$O))),IF(DATA.colegiado!$D:$D&lt;=D$4,IF(DATA.colegiado!$E:$E="Atual",IF(DATA.colegiado!$A:$A&lt;&gt;"",DATA.colegiado!$O:$O)))),
")"
)</f>
        <v>4 (0-9)</v>
      </c>
      <c r="E27" s="9" t="str" cm="1">
        <f t="array" ref="E27">CONCATENATE(
E$4-MEDIAN(IF(DATA.colegiado!$D:$D&lt;=E$4,IF(DATA.colegiado!$E:$E&gt;=E$4,IF(DATA.colegiado!$A:$A&lt;&gt;"",DATA.colegiado!$O:$O))),IF(DATA.colegiado!$D:$D&lt;=E$4,IF(DATA.colegiado!$E:$E="Atual",IF(DATA.colegiado!$A:$A&lt;&gt;"",DATA.colegiado!$O:$O)))),
" (",
E$4-MAX(IF(DATA.colegiado!$D:$D&lt;=E$4,IF(DATA.colegiado!$E:$E&gt;=E$4,IF(DATA.colegiado!$A:$A&lt;&gt;"",DATA.colegiado!$O:$O))),IF(DATA.colegiado!$D:$D&lt;=E$4,IF(DATA.colegiado!$E:$E="Atual:",IF(DATA.colegiado!$A:$A&lt;&gt;"",DATA.colegiado!$O:$O)))),
"-",
E$4-MIN(IF(DATA.colegiado!$D:$D&lt;=E$4,IF(DATA.colegiado!$E:$E&gt;=E$4,IF(DATA.colegiado!$A:$A&lt;&gt;"",DATA.colegiado!$O:$O))),IF(DATA.colegiado!$D:$D&lt;=E$4,IF(DATA.colegiado!$E:$E="Atual",IF(DATA.colegiado!$A:$A&lt;&gt;"",DATA.colegiado!$O:$O)))),
")"
)</f>
        <v>4,5 (1-10)</v>
      </c>
      <c r="F27" s="9"/>
      <c r="G27" s="9" t="str" cm="1">
        <f t="array" ref="G27">CONCATENATE(
G$4-MEDIAN(IF(DATA.colegiado!$D:$D&lt;=G$4,IF(DATA.colegiado!$E:$E&gt;=G$4,IF(DATA.colegiado!$A:$A&lt;&gt;"",DATA.colegiado!$O:$O))),IF(DATA.colegiado!$D:$D&lt;=G$4,IF(DATA.colegiado!$E:$E="Atual",IF(DATA.colegiado!$A:$A&lt;&gt;"",DATA.colegiado!$O:$O)))),
" (",
G$4-MAX(IF(DATA.colegiado!$D:$D&lt;=G$4,IF(DATA.colegiado!$E:$E&gt;=G$4,IF(DATA.colegiado!$A:$A&lt;&gt;"",DATA.colegiado!$O:$O))),IF(DATA.colegiado!$D:$D&lt;=G$4,IF(DATA.colegiado!$E:$E="Atual:",IF(DATA.colegiado!$A:$A&lt;&gt;"",DATA.colegiado!$O:$O)))),
"-",
G$4-MIN(IF(DATA.colegiado!$D:$D&lt;=G$4,IF(DATA.colegiado!$E:$E&gt;=G$4,IF(DATA.colegiado!$A:$A&lt;&gt;"",DATA.colegiado!$O:$O))),IF(DATA.colegiado!$D:$D&lt;=G$4,IF(DATA.colegiado!$E:$E="Atual",IF(DATA.colegiado!$A:$A&lt;&gt;"",DATA.colegiado!$O:$O)))),
")"
)</f>
        <v>5 (1-11)</v>
      </c>
      <c r="H27" s="9" t="str" cm="1">
        <f t="array" ref="H27">CONCATENATE(
H$4-MEDIAN(IF(DATA.colegiado!$D:$D&lt;=H$4,IF(DATA.colegiado!$E:$E&gt;=H$4,IF(DATA.colegiado!$A:$A&lt;&gt;"",DATA.colegiado!$O:$O))),IF(DATA.colegiado!$D:$D&lt;=H$4,IF(DATA.colegiado!$E:$E="Atual",IF(DATA.colegiado!$A:$A&lt;&gt;"",DATA.colegiado!$O:$O)))),
" (",
H$4-MAX(IF(DATA.colegiado!$D:$D&lt;=H$4,IF(DATA.colegiado!$E:$E&gt;=H$4,IF(DATA.colegiado!$A:$A&lt;&gt;"",DATA.colegiado!$O:$O))),IF(DATA.colegiado!$D:$D&lt;=H$4,IF(DATA.colegiado!$E:$E="Atual:",IF(DATA.colegiado!$A:$A&lt;&gt;"",DATA.colegiado!$O:$O)))),
"-",
H$4-MIN(IF(DATA.colegiado!$D:$D&lt;=H$4,IF(DATA.colegiado!$E:$E&gt;=H$4,IF(DATA.colegiado!$A:$A&lt;&gt;"",DATA.colegiado!$O:$O))),IF(DATA.colegiado!$D:$D&lt;=H$4,IF(DATA.colegiado!$E:$E="Atual",IF(DATA.colegiado!$A:$A&lt;&gt;"",DATA.colegiado!$O:$O)))),
")"
)</f>
        <v>4,5 (0-12)</v>
      </c>
      <c r="I27" s="9" t="str" cm="1">
        <f t="array" ref="I27">CONCATENATE(
I$4-MEDIAN(IF(DATA.colegiado!$D:$D&lt;=I$4,IF(DATA.colegiado!$E:$E&gt;=I$4,IF(DATA.colegiado!$A:$A&lt;&gt;"",DATA.colegiado!$O:$O))),IF(DATA.colegiado!$D:$D&lt;=I$4,IF(DATA.colegiado!$E:$E="Atual",IF(DATA.colegiado!$A:$A&lt;&gt;"",DATA.colegiado!$O:$O)))),
" (",
I$4-MAX(IF(DATA.colegiado!$D:$D&lt;=I$4,IF(DATA.colegiado!$E:$E&gt;=I$4,IF(DATA.colegiado!$A:$A&lt;&gt;"",DATA.colegiado!$O:$O))),IF(DATA.colegiado!$D:$D&lt;=I$4,IF(DATA.colegiado!$E:$E="Atual:",IF(DATA.colegiado!$A:$A&lt;&gt;"",DATA.colegiado!$O:$O)))),
"-",
I$4-MIN(IF(DATA.colegiado!$D:$D&lt;=I$4,IF(DATA.colegiado!$E:$E&gt;=I$4,IF(DATA.colegiado!$A:$A&lt;&gt;"",DATA.colegiado!$O:$O))),IF(DATA.colegiado!$D:$D&lt;=I$4,IF(DATA.colegiado!$E:$E="Atual",IF(DATA.colegiado!$A:$A&lt;&gt;"",DATA.colegiado!$O:$O)))),
")"
)</f>
        <v>4 (1-13)</v>
      </c>
      <c r="J27" s="9" t="str" cm="1">
        <f t="array" ref="J27">CONCATENATE(
J$4-MEDIAN(IF(DATA.colegiado!$D:$D&lt;=J$4,IF(DATA.colegiado!$E:$E&gt;=J$4,IF(DATA.colegiado!$A:$A&lt;&gt;"",DATA.colegiado!$O:$O))),IF(DATA.colegiado!$D:$D&lt;=J$4,IF(DATA.colegiado!$E:$E="Atual",IF(DATA.colegiado!$A:$A&lt;&gt;"",DATA.colegiado!$O:$O)))),
" (",
J$4-MAX(IF(DATA.colegiado!$D:$D&lt;=J$4,IF(DATA.colegiado!$E:$E&gt;=J$4,IF(DATA.colegiado!$A:$A&lt;&gt;"",DATA.colegiado!$O:$O))),IF(DATA.colegiado!$D:$D&lt;=J$4,IF(DATA.colegiado!$E:$E="Atual:",IF(DATA.colegiado!$A:$A&lt;&gt;"",DATA.colegiado!$O:$O)))),
"-",
J$4-MIN(IF(DATA.colegiado!$D:$D&lt;=J$4,IF(DATA.colegiado!$E:$E&gt;=J$4,IF(DATA.colegiado!$A:$A&lt;&gt;"",DATA.colegiado!$O:$O))),IF(DATA.colegiado!$D:$D&lt;=J$4,IF(DATA.colegiado!$E:$E="Atual",IF(DATA.colegiado!$A:$A&lt;&gt;"",DATA.colegiado!$O:$O)))),
")"
)</f>
        <v>5,5 (2-14)</v>
      </c>
      <c r="K27" s="9"/>
      <c r="L27" s="9" t="str" cm="1">
        <f t="array" ref="L27">CONCATENATE(
L$4-MEDIAN(IF(DATA.colegiado!$D:$D&lt;=L$4,IF(DATA.colegiado!$E:$E&gt;=L$4,IF(DATA.colegiado!$A:$A&lt;&gt;"",DATA.colegiado!$O:$O))),IF(DATA.colegiado!$D:$D&lt;=L$4,IF(DATA.colegiado!$E:$E="Atual",IF(DATA.colegiado!$A:$A&lt;&gt;"",DATA.colegiado!$O:$O)))),
" (",
L$4-MAX(IF(DATA.colegiado!$D:$D&lt;=L$4,IF(DATA.colegiado!$E:$E&gt;=L$4,IF(DATA.colegiado!$A:$A&lt;&gt;"",DATA.colegiado!$O:$O))),IF(DATA.colegiado!$D:$D&lt;=L$4,IF(DATA.colegiado!$E:$E="Atual:",IF(DATA.colegiado!$A:$A&lt;&gt;"",DATA.colegiado!$O:$O)))),
"-",
L$4-MIN(IF(DATA.colegiado!$D:$D&lt;=L$4,IF(DATA.colegiado!$E:$E&gt;=L$4,IF(DATA.colegiado!$A:$A&lt;&gt;"",DATA.colegiado!$O:$O))),IF(DATA.colegiado!$D:$D&lt;=L$4,IF(DATA.colegiado!$E:$E="Atual",IF(DATA.colegiado!$A:$A&lt;&gt;"",DATA.colegiado!$O:$O)))),
")"
)</f>
        <v>6 (2-15)</v>
      </c>
      <c r="M27" s="9" t="str" cm="1">
        <f t="array" ref="M27">CONCATENATE(
M$4-MEDIAN(IF(DATA.colegiado!$D:$D&lt;=M$4,IF(DATA.colegiado!$E:$E&gt;=M$4,IF(DATA.colegiado!$A:$A&lt;&gt;"",DATA.colegiado!$O:$O))),IF(DATA.colegiado!$D:$D&lt;=M$4,IF(DATA.colegiado!$E:$E="Atual",IF(DATA.colegiado!$A:$A&lt;&gt;"",DATA.colegiado!$O:$O)))),
" (",
M$4-MAX(IF(DATA.colegiado!$D:$D&lt;=M$4,IF(DATA.colegiado!$E:$E&gt;=M$4,IF(DATA.colegiado!$A:$A&lt;&gt;"",DATA.colegiado!$O:$O))),IF(DATA.colegiado!$D:$D&lt;=M$4,IF(DATA.colegiado!$E:$E="Atual:",IF(DATA.colegiado!$A:$A&lt;&gt;"",DATA.colegiado!$O:$O)))),
"-",
M$4-MIN(IF(DATA.colegiado!$D:$D&lt;=M$4,IF(DATA.colegiado!$E:$E&gt;=M$4,IF(DATA.colegiado!$A:$A&lt;&gt;"",DATA.colegiado!$O:$O))),IF(DATA.colegiado!$D:$D&lt;=M$4,IF(DATA.colegiado!$E:$E="Atual",IF(DATA.colegiado!$A:$A&lt;&gt;"",DATA.colegiado!$O:$O)))),
")"
)</f>
        <v>7 (3-16)</v>
      </c>
      <c r="N27" s="9" t="str" cm="1">
        <f t="array" ref="N27">CONCATENATE(
N$4-MEDIAN(IF(DATA.colegiado!$D:$D&lt;=N$4,IF(DATA.colegiado!$E:$E&gt;=N$4,IF(DATA.colegiado!$A:$A&lt;&gt;"",DATA.colegiado!$O:$O))),IF(DATA.colegiado!$D:$D&lt;=N$4,IF(DATA.colegiado!$E:$E="Atual",IF(DATA.colegiado!$A:$A&lt;&gt;"",DATA.colegiado!$O:$O)))),
" (",
N$4-MAX(IF(DATA.colegiado!$D:$D&lt;=N$4,IF(DATA.colegiado!$E:$E&gt;=N$4,IF(DATA.colegiado!$A:$A&lt;&gt;"",DATA.colegiado!$O:$O))),IF(DATA.colegiado!$D:$D&lt;=N$4,IF(DATA.colegiado!$E:$E="Atual:",IF(DATA.colegiado!$A:$A&lt;&gt;"",DATA.colegiado!$O:$O)))),
"-",
N$4-MIN(IF(DATA.colegiado!$D:$D&lt;=N$4,IF(DATA.colegiado!$E:$E&gt;=N$4,IF(DATA.colegiado!$A:$A&lt;&gt;"",DATA.colegiado!$O:$O))),IF(DATA.colegiado!$D:$D&lt;=N$4,IF(DATA.colegiado!$E:$E="Atual",IF(DATA.colegiado!$A:$A&lt;&gt;"",DATA.colegiado!$O:$O)))),
")"
)</f>
        <v>7,5 (0-15)</v>
      </c>
      <c r="O27" s="9" t="str" cm="1">
        <f t="array" ref="O27">CONCATENATE(
O$4-MEDIAN(IF(DATA.colegiado!$D:$D&lt;=O$4,IF(DATA.colegiado!$E:$E&gt;=O$4,IF(DATA.colegiado!$A:$A&lt;&gt;"",DATA.colegiado!$O:$O))),IF(DATA.colegiado!$D:$D&lt;=O$4,IF(DATA.colegiado!$E:$E="Atual",IF(DATA.colegiado!$A:$A&lt;&gt;"",DATA.colegiado!$O:$O)))),
" (",
O$4-MAX(IF(DATA.colegiado!$D:$D&lt;=O$4,IF(DATA.colegiado!$E:$E&gt;=O$4,IF(DATA.colegiado!$A:$A&lt;&gt;"",DATA.colegiado!$O:$O))),IF(DATA.colegiado!$D:$D&lt;=O$4,IF(DATA.colegiado!$E:$E="Atual:",IF(DATA.colegiado!$A:$A&lt;&gt;"",DATA.colegiado!$O:$O)))),
"-",
O$4-MIN(IF(DATA.colegiado!$D:$D&lt;=O$4,IF(DATA.colegiado!$E:$E&gt;=O$4,IF(DATA.colegiado!$A:$A&lt;&gt;"",DATA.colegiado!$O:$O))),IF(DATA.colegiado!$D:$D&lt;=O$4,IF(DATA.colegiado!$E:$E="Atual",IF(DATA.colegiado!$A:$A&lt;&gt;"",DATA.colegiado!$O:$O)))),
")"
)</f>
        <v>6 (1-14)</v>
      </c>
      <c r="P27" s="9"/>
      <c r="Q27" s="9" t="str" cm="1">
        <f t="array" ref="Q27">CONCATENATE(
Q$4-MEDIAN(IF(DATA.colegiado!$D:$D&lt;=Q$4,IF(DATA.colegiado!$E:$E&gt;=Q$4,IF(DATA.colegiado!$A:$A&lt;&gt;"",DATA.colegiado!$O:$O))),IF(DATA.colegiado!$D:$D&lt;=Q$4,IF(DATA.colegiado!$E:$E="Atual",IF(DATA.colegiado!$A:$A&lt;&gt;"",DATA.colegiado!$O:$O)))),
" (",
Q$4-MAX(IF(DATA.colegiado!$D:$D&lt;=Q$4,IF(DATA.colegiado!$E:$E&gt;=Q$4,IF(DATA.colegiado!$A:$A&lt;&gt;"",DATA.colegiado!$O:$O))),IF(DATA.colegiado!$D:$D&lt;=Q$4,IF(DATA.colegiado!$E:$E="Atual:",IF(DATA.colegiado!$A:$A&lt;&gt;"",DATA.colegiado!$O:$O)))),
"-",
Q$4-MIN(IF(DATA.colegiado!$D:$D&lt;=Q$4,IF(DATA.colegiado!$E:$E&gt;=Q$4,IF(DATA.colegiado!$A:$A&lt;&gt;"",DATA.colegiado!$O:$O))),IF(DATA.colegiado!$D:$D&lt;=Q$4,IF(DATA.colegiado!$E:$E="Atual",IF(DATA.colegiado!$A:$A&lt;&gt;"",DATA.colegiado!$O:$O)))),
")"
)</f>
        <v>7 (0-15)</v>
      </c>
      <c r="R27" s="9" t="str" cm="1">
        <f t="array" ref="R27">CONCATENATE(
R$4-MEDIAN(IF(DATA.colegiado!$D:$D&lt;=R$4,IF(DATA.colegiado!$E:$E&gt;=R$4,IF(DATA.colegiado!$A:$A&lt;&gt;"",DATA.colegiado!$O:$O))),IF(DATA.colegiado!$D:$D&lt;=R$4,IF(DATA.colegiado!$E:$E="Atual",IF(DATA.colegiado!$A:$A&lt;&gt;"",DATA.colegiado!$O:$O)))),
" (",
R$4-MAX(IF(DATA.colegiado!$D:$D&lt;=R$4,IF(DATA.colegiado!$E:$E&gt;=R$4,IF(DATA.colegiado!$A:$A&lt;&gt;"",DATA.colegiado!$O:$O))),IF(DATA.colegiado!$D:$D&lt;=R$4,IF(DATA.colegiado!$E:$E="Atual:",IF(DATA.colegiado!$A:$A&lt;&gt;"",DATA.colegiado!$O:$O)))),
"-",
R$4-MIN(IF(DATA.colegiado!$D:$D&lt;=R$4,IF(DATA.colegiado!$E:$E&gt;=R$4,IF(DATA.colegiado!$A:$A&lt;&gt;"",DATA.colegiado!$O:$O))),IF(DATA.colegiado!$D:$D&lt;=R$4,IF(DATA.colegiado!$E:$E="Atual",IF(DATA.colegiado!$A:$A&lt;&gt;"",DATA.colegiado!$O:$O)))),
")"
)</f>
        <v>8 (1-2022)</v>
      </c>
      <c r="S27" s="9" t="str" cm="1">
        <f t="array" ref="S27">CONCATENATE(
S$4-MEDIAN(IF(DATA.colegiado!$D:$D&lt;=S$4,IF(DATA.colegiado!$E:$E&gt;=S$4,IF(DATA.colegiado!$A:$A&lt;&gt;"",DATA.colegiado!$O:$O))),IF(DATA.colegiado!$D:$D&lt;=S$4,IF(DATA.colegiado!$E:$E="Atual",IF(DATA.colegiado!$A:$A&lt;&gt;"",DATA.colegiado!$O:$O)))),
" (",
S$4-MAX(IF(DATA.colegiado!$D:$D&lt;=S$4,IF(DATA.colegiado!$E:$E&gt;=S$4,IF(DATA.colegiado!$A:$A&lt;&gt;"",DATA.colegiado!$O:$O))),IF(DATA.colegiado!$D:$D&lt;=S$4,IF(DATA.colegiado!$E:$E="Atual:",IF(DATA.colegiado!$A:$A&lt;&gt;"",DATA.colegiado!$O:$O)))),
"-",
S$4-MIN(IF(DATA.colegiado!$D:$D&lt;=S$4,IF(DATA.colegiado!$E:$E&gt;=S$4,IF(DATA.colegiado!$A:$A&lt;&gt;"",DATA.colegiado!$O:$O))),IF(DATA.colegiado!$D:$D&lt;=S$4,IF(DATA.colegiado!$E:$E="Atual",IF(DATA.colegiado!$A:$A&lt;&gt;"",DATA.colegiado!$O:$O)))),
")"
)</f>
        <v>10 (4-2023)</v>
      </c>
      <c r="T27" s="9" t="str" cm="1">
        <f t="array" ref="T27">CONCATENATE(
T$4-MEDIAN(IF(DATA.colegiado!$D:$D&lt;=T$4,IF(DATA.colegiado!$E:$E&gt;=T$4,IF(DATA.colegiado!$A:$A&lt;&gt;"",DATA.colegiado!$O:$O))),IF(DATA.colegiado!$D:$D&lt;=T$4,IF(DATA.colegiado!$E:$E="Atual",IF(DATA.colegiado!$A:$A&lt;&gt;"",DATA.colegiado!$O:$O)))),
" (",
T$4-MAX(IF(DATA.colegiado!$D:$D&lt;=T$4,IF(DATA.colegiado!$E:$E&gt;=T$4,IF(DATA.colegiado!$A:$A&lt;&gt;"",DATA.colegiado!$O:$O))),IF(DATA.colegiado!$D:$D&lt;=T$4,IF(DATA.colegiado!$E:$E="Atual:",IF(DATA.colegiado!$A:$A&lt;&gt;"",DATA.colegiado!$O:$O)))),
"-",
T$4-MIN(IF(DATA.colegiado!$D:$D&lt;=T$4,IF(DATA.colegiado!$E:$E&gt;=T$4,IF(DATA.colegiado!$A:$A&lt;&gt;"",DATA.colegiado!$O:$O))),IF(DATA.colegiado!$D:$D&lt;=T$4,IF(DATA.colegiado!$E:$E="Atual",IF(DATA.colegiado!$A:$A&lt;&gt;"",DATA.colegiado!$O:$O)))),
")"
)</f>
        <v>11 (5-2024)</v>
      </c>
      <c r="U27" s="1"/>
    </row>
    <row r="28" spans="1:21" x14ac:dyDescent="0.2">
      <c r="A28" s="1"/>
      <c r="B28" s="9" t="s">
        <v>188</v>
      </c>
      <c r="C28" s="19" t="str" cm="1">
        <f t="array" ref="C28">CONCATENATE(
C$4-MEDIAN(IF(DATA.colegiado!$D:$D&lt;=C$4,IF(DATA.colegiado!$E:$E&gt;=C$4,IF(DATA.colegiado!$A:$A&lt;&gt;"",DATA.colegiado!$D:$D))),IF(DATA.colegiado!$D:$D&lt;=C$4,IF(DATA.colegiado!$E:$E="Atual",IF(DATA.colegiado!$A:$A&lt;&gt;"",DATA.colegiado!$D:$D)))),
" (",
C$4-MAX(IF(DATA.colegiado!$D:$D&lt;=C$4,IF(DATA.colegiado!$E:$E&gt;=C$4,IF(DATA.colegiado!$A:$A&lt;&gt;"",DATA.colegiado!$D:$D))),IF(DATA.colegiado!$D:$D&lt;=C$4,IF(DATA.colegiado!$E:$E="Atual",IF(DATA.colegiado!$A:$A&lt;&gt;"",DATA.colegiado!$D:$D)))),
"-",
C$4-MIN(IF(DATA.colegiado!$D:$D&lt;=C$4,IF(DATA.colegiado!$E:$E&gt;=C$4,IF(DATA.colegiado!$A:$A&lt;&gt;"",DATA.colegiado!$D:$D))),IF(DATA.colegiado!$D:$D&lt;=C$4,IF(DATA.colegiado!$E:$E="Atual",IF(DATA.colegiado!$A:$A&lt;&gt;"",DATA.colegiado!$D:$D)))),
")"
)</f>
        <v>0 (0-0)</v>
      </c>
      <c r="D28" s="19" t="str" cm="1">
        <f t="array" ref="D28">CONCATENATE(
D$4-MEDIAN(IF(DATA.colegiado!$D:$D&lt;=D$4,IF(DATA.colegiado!$E:$E&gt;=D$4,IF(DATA.colegiado!$A:$A&lt;&gt;"",DATA.colegiado!$D:$D))),IF(DATA.colegiado!$D:$D&lt;=D$4,IF(DATA.colegiado!$E:$E="Atual",IF(DATA.colegiado!$A:$A&lt;&gt;"",DATA.colegiado!$D:$D)))),
" (",
D$4-MAX(IF(DATA.colegiado!$D:$D&lt;=D$4,IF(DATA.colegiado!$E:$E&gt;=D$4,IF(DATA.colegiado!$A:$A&lt;&gt;"",DATA.colegiado!$D:$D))),IF(DATA.colegiado!$D:$D&lt;=D$4,IF(DATA.colegiado!$E:$E="Atual",IF(DATA.colegiado!$A:$A&lt;&gt;"",DATA.colegiado!$D:$D)))),
"-",
D$4-MIN(IF(DATA.colegiado!$D:$D&lt;=D$4,IF(DATA.colegiado!$E:$E&gt;=D$4,IF(DATA.colegiado!$A:$A&lt;&gt;"",DATA.colegiado!$D:$D))),IF(DATA.colegiado!$D:$D&lt;=D$4,IF(DATA.colegiado!$E:$E="Atual",IF(DATA.colegiado!$A:$A&lt;&gt;"",DATA.colegiado!$D:$D)))),
")"
)</f>
        <v>1 (0-1)</v>
      </c>
      <c r="E28" s="19" t="str" cm="1">
        <f t="array" ref="E28">CONCATENATE(
E$4-MEDIAN(IF(DATA.colegiado!$D:$D&lt;=E$4,IF(DATA.colegiado!$E:$E&gt;=E$4,IF(DATA.colegiado!$A:$A&lt;&gt;"",DATA.colegiado!$D:$D))),IF(DATA.colegiado!$D:$D&lt;=E$4,IF(DATA.colegiado!$E:$E="Atual",IF(DATA.colegiado!$A:$A&lt;&gt;"",DATA.colegiado!$D:$D)))),
" (",
E$4-MAX(IF(DATA.colegiado!$D:$D&lt;=E$4,IF(DATA.colegiado!$E:$E&gt;=E$4,IF(DATA.colegiado!$A:$A&lt;&gt;"",DATA.colegiado!$D:$D))),IF(DATA.colegiado!$D:$D&lt;=E$4,IF(DATA.colegiado!$E:$E="Atual",IF(DATA.colegiado!$A:$A&lt;&gt;"",DATA.colegiado!$D:$D)))),
"-",
E$4-MIN(IF(DATA.colegiado!$D:$D&lt;=E$4,IF(DATA.colegiado!$E:$E&gt;=E$4,IF(DATA.colegiado!$A:$A&lt;&gt;"",DATA.colegiado!$D:$D))),IF(DATA.colegiado!$D:$D&lt;=E$4,IF(DATA.colegiado!$E:$E="Atual",IF(DATA.colegiado!$A:$A&lt;&gt;"",DATA.colegiado!$D:$D)))),
")"
)</f>
        <v>2 (0-2)</v>
      </c>
      <c r="F28" s="9"/>
      <c r="G28" s="19" t="str" cm="1">
        <f t="array" ref="G28">CONCATENATE(
G$4-MEDIAN(IF(DATA.colegiado!$D:$D&lt;=G$4,IF(DATA.colegiado!$E:$E&gt;=G$4,IF(DATA.colegiado!$A:$A&lt;&gt;"",DATA.colegiado!$D:$D))),IF(DATA.colegiado!$D:$D&lt;=G$4,IF(DATA.colegiado!$E:$E="Atual",IF(DATA.colegiado!$A:$A&lt;&gt;"",DATA.colegiado!$D:$D)))),
" (",
G$4-MAX(IF(DATA.colegiado!$D:$D&lt;=G$4,IF(DATA.colegiado!$E:$E&gt;=G$4,IF(DATA.colegiado!$A:$A&lt;&gt;"",DATA.colegiado!$D:$D))),IF(DATA.colegiado!$D:$D&lt;=G$4,IF(DATA.colegiado!$E:$E="Atual",IF(DATA.colegiado!$A:$A&lt;&gt;"",DATA.colegiado!$D:$D)))),
"-",
G$4-MIN(IF(DATA.colegiado!$D:$D&lt;=G$4,IF(DATA.colegiado!$E:$E&gt;=G$4,IF(DATA.colegiado!$A:$A&lt;&gt;"",DATA.colegiado!$D:$D))),IF(DATA.colegiado!$D:$D&lt;=G$4,IF(DATA.colegiado!$E:$E="Atual",IF(DATA.colegiado!$A:$A&lt;&gt;"",DATA.colegiado!$D:$D)))),
")"
)</f>
        <v>3 (0-3)</v>
      </c>
      <c r="H28" s="19" t="str" cm="1">
        <f t="array" ref="H28">CONCATENATE(
H$4-MEDIAN(IF(DATA.colegiado!$D:$D&lt;=H$4,IF(DATA.colegiado!$E:$E&gt;=H$4,IF(DATA.colegiado!$A:$A&lt;&gt;"",DATA.colegiado!$D:$D))),IF(DATA.colegiado!$D:$D&lt;=H$4,IF(DATA.colegiado!$E:$E="Atual",IF(DATA.colegiado!$A:$A&lt;&gt;"",DATA.colegiado!$D:$D)))),
" (",
H$4-MAX(IF(DATA.colegiado!$D:$D&lt;=H$4,IF(DATA.colegiado!$E:$E&gt;=H$4,IF(DATA.colegiado!$A:$A&lt;&gt;"",DATA.colegiado!$D:$D))),IF(DATA.colegiado!$D:$D&lt;=H$4,IF(DATA.colegiado!$E:$E="Atual",IF(DATA.colegiado!$A:$A&lt;&gt;"",DATA.colegiado!$D:$D)))),
"-",
H$4-MIN(IF(DATA.colegiado!$D:$D&lt;=H$4,IF(DATA.colegiado!$E:$E&gt;=H$4,IF(DATA.colegiado!$A:$A&lt;&gt;"",DATA.colegiado!$D:$D))),IF(DATA.colegiado!$D:$D&lt;=H$4,IF(DATA.colegiado!$E:$E="Atual",IF(DATA.colegiado!$A:$A&lt;&gt;"",DATA.colegiado!$D:$D)))),
")"
)</f>
        <v>3,5 (0-4)</v>
      </c>
      <c r="I28" s="19" t="str" cm="1">
        <f t="array" ref="I28">CONCATENATE(
I$4-MEDIAN(IF(DATA.colegiado!$D:$D&lt;=I$4,IF(DATA.colegiado!$E:$E&gt;=I$4,IF(DATA.colegiado!$A:$A&lt;&gt;"",DATA.colegiado!$D:$D))),IF(DATA.colegiado!$D:$D&lt;=I$4,IF(DATA.colegiado!$E:$E="Atual",IF(DATA.colegiado!$A:$A&lt;&gt;"",DATA.colegiado!$D:$D)))),
" (",
I$4-MAX(IF(DATA.colegiado!$D:$D&lt;=I$4,IF(DATA.colegiado!$E:$E&gt;=I$4,IF(DATA.colegiado!$A:$A&lt;&gt;"",DATA.colegiado!$D:$D))),IF(DATA.colegiado!$D:$D&lt;=I$4,IF(DATA.colegiado!$E:$E="Atual",IF(DATA.colegiado!$A:$A&lt;&gt;"",DATA.colegiado!$D:$D)))),
"-",
I$4-MIN(IF(DATA.colegiado!$D:$D&lt;=I$4,IF(DATA.colegiado!$E:$E&gt;=I$4,IF(DATA.colegiado!$A:$A&lt;&gt;"",DATA.colegiado!$D:$D))),IF(DATA.colegiado!$D:$D&lt;=I$4,IF(DATA.colegiado!$E:$E="Atual",IF(DATA.colegiado!$A:$A&lt;&gt;"",DATA.colegiado!$D:$D)))),
")"
)</f>
        <v>4 (0-5)</v>
      </c>
      <c r="J28" s="19" t="str" cm="1">
        <f t="array" ref="J28">CONCATENATE(
J$4-MEDIAN(IF(DATA.colegiado!$D:$D&lt;=J$4,IF(DATA.colegiado!$E:$E&gt;=J$4,IF(DATA.colegiado!$A:$A&lt;&gt;"",DATA.colegiado!$D:$D))),IF(DATA.colegiado!$D:$D&lt;=J$4,IF(DATA.colegiado!$E:$E="Atual",IF(DATA.colegiado!$A:$A&lt;&gt;"",DATA.colegiado!$D:$D)))),
" (",
J$4-MAX(IF(DATA.colegiado!$D:$D&lt;=J$4,IF(DATA.colegiado!$E:$E&gt;=J$4,IF(DATA.colegiado!$A:$A&lt;&gt;"",DATA.colegiado!$D:$D))),IF(DATA.colegiado!$D:$D&lt;=J$4,IF(DATA.colegiado!$E:$E="Atual",IF(DATA.colegiado!$A:$A&lt;&gt;"",DATA.colegiado!$D:$D)))),
"-",
J$4-MIN(IF(DATA.colegiado!$D:$D&lt;=J$4,IF(DATA.colegiado!$E:$E&gt;=J$4,IF(DATA.colegiado!$A:$A&lt;&gt;"",DATA.colegiado!$D:$D))),IF(DATA.colegiado!$D:$D&lt;=J$4,IF(DATA.colegiado!$E:$E="Atual",IF(DATA.colegiado!$A:$A&lt;&gt;"",DATA.colegiado!$D:$D)))),
")"
)</f>
        <v>5 (1-6)</v>
      </c>
      <c r="K28" s="9"/>
      <c r="L28" s="19" t="str" cm="1">
        <f t="array" ref="L28">CONCATENATE(
L$4-MEDIAN(IF(DATA.colegiado!$D:$D&lt;=L$4,IF(DATA.colegiado!$E:$E&gt;=L$4,IF(DATA.colegiado!$A:$A&lt;&gt;"",DATA.colegiado!$D:$D))),IF(DATA.colegiado!$D:$D&lt;=L$4,IF(DATA.colegiado!$E:$E="Atual",IF(DATA.colegiado!$A:$A&lt;&gt;"",DATA.colegiado!$D:$D)))),
" (",
L$4-MAX(IF(DATA.colegiado!$D:$D&lt;=L$4,IF(DATA.colegiado!$E:$E&gt;=L$4,IF(DATA.colegiado!$A:$A&lt;&gt;"",DATA.colegiado!$D:$D))),IF(DATA.colegiado!$D:$D&lt;=L$4,IF(DATA.colegiado!$E:$E="Atual",IF(DATA.colegiado!$A:$A&lt;&gt;"",DATA.colegiado!$D:$D)))),
"-",
L$4-MIN(IF(DATA.colegiado!$D:$D&lt;=L$4,IF(DATA.colegiado!$E:$E&gt;=L$4,IF(DATA.colegiado!$A:$A&lt;&gt;"",DATA.colegiado!$D:$D))),IF(DATA.colegiado!$D:$D&lt;=L$4,IF(DATA.colegiado!$E:$E="Atual",IF(DATA.colegiado!$A:$A&lt;&gt;"",DATA.colegiado!$D:$D)))),
")"
)</f>
        <v>5 (0-7)</v>
      </c>
      <c r="M28" s="19" t="str" cm="1">
        <f t="array" ref="M28">CONCATENATE(
M$4-MEDIAN(IF(DATA.colegiado!$D:$D&lt;=M$4,IF(DATA.colegiado!$E:$E&gt;=M$4,IF(DATA.colegiado!$A:$A&lt;&gt;"",DATA.colegiado!$D:$D))),IF(DATA.colegiado!$D:$D&lt;=M$4,IF(DATA.colegiado!$E:$E="Atual",IF(DATA.colegiado!$A:$A&lt;&gt;"",DATA.colegiado!$D:$D)))),
" (",
M$4-MAX(IF(DATA.colegiado!$D:$D&lt;=M$4,IF(DATA.colegiado!$E:$E&gt;=M$4,IF(DATA.colegiado!$A:$A&lt;&gt;"",DATA.colegiado!$D:$D))),IF(DATA.colegiado!$D:$D&lt;=M$4,IF(DATA.colegiado!$E:$E="Atual",IF(DATA.colegiado!$A:$A&lt;&gt;"",DATA.colegiado!$D:$D)))),
"-",
M$4-MIN(IF(DATA.colegiado!$D:$D&lt;=M$4,IF(DATA.colegiado!$E:$E&gt;=M$4,IF(DATA.colegiado!$A:$A&lt;&gt;"",DATA.colegiado!$D:$D))),IF(DATA.colegiado!$D:$D&lt;=M$4,IF(DATA.colegiado!$E:$E="Atual",IF(DATA.colegiado!$A:$A&lt;&gt;"",DATA.colegiado!$D:$D)))),
")"
)</f>
        <v>6 (1-8)</v>
      </c>
      <c r="N28" s="19" t="str" cm="1">
        <f t="array" ref="N28">CONCATENATE(
N$4-MEDIAN(IF(DATA.colegiado!$D:$D&lt;=N$4,IF(DATA.colegiado!$E:$E&gt;=N$4,IF(DATA.colegiado!$A:$A&lt;&gt;"",DATA.colegiado!$D:$D))),IF(DATA.colegiado!$D:$D&lt;=N$4,IF(DATA.colegiado!$E:$E="Atual",IF(DATA.colegiado!$A:$A&lt;&gt;"",DATA.colegiado!$D:$D)))),
" (",
N$4-MAX(IF(DATA.colegiado!$D:$D&lt;=N$4,IF(DATA.colegiado!$E:$E&gt;=N$4,IF(DATA.colegiado!$A:$A&lt;&gt;"",DATA.colegiado!$D:$D))),IF(DATA.colegiado!$D:$D&lt;=N$4,IF(DATA.colegiado!$E:$E="Atual",IF(DATA.colegiado!$A:$A&lt;&gt;"",DATA.colegiado!$D:$D)))),
"-",
N$4-MIN(IF(DATA.colegiado!$D:$D&lt;=N$4,IF(DATA.colegiado!$E:$E&gt;=N$4,IF(DATA.colegiado!$A:$A&lt;&gt;"",DATA.colegiado!$D:$D))),IF(DATA.colegiado!$D:$D&lt;=N$4,IF(DATA.colegiado!$E:$E="Atual",IF(DATA.colegiado!$A:$A&lt;&gt;"",DATA.colegiado!$D:$D)))),
")"
)</f>
        <v>6 (0-9)</v>
      </c>
      <c r="O28" s="19" t="str" cm="1">
        <f t="array" ref="O28">CONCATENATE(
O$4-MEDIAN(IF(DATA.colegiado!$D:$D&lt;=O$4,IF(DATA.colegiado!$E:$E&gt;=O$4,IF(DATA.colegiado!$A:$A&lt;&gt;"",DATA.colegiado!$D:$D))),IF(DATA.colegiado!$D:$D&lt;=O$4,IF(DATA.colegiado!$E:$E="Atual",IF(DATA.colegiado!$A:$A&lt;&gt;"",DATA.colegiado!$D:$D)))),
" (",
O$4-MAX(IF(DATA.colegiado!$D:$D&lt;=O$4,IF(DATA.colegiado!$E:$E&gt;=O$4,IF(DATA.colegiado!$A:$A&lt;&gt;"",DATA.colegiado!$D:$D))),IF(DATA.colegiado!$D:$D&lt;=O$4,IF(DATA.colegiado!$E:$E="Atual",IF(DATA.colegiado!$A:$A&lt;&gt;"",DATA.colegiado!$D:$D)))),
"-",
O$4-MIN(IF(DATA.colegiado!$D:$D&lt;=O$4,IF(DATA.colegiado!$E:$E&gt;=O$4,IF(DATA.colegiado!$A:$A&lt;&gt;"",DATA.colegiado!$D:$D))),IF(DATA.colegiado!$D:$D&lt;=O$4,IF(DATA.colegiado!$E:$E="Atual",IF(DATA.colegiado!$A:$A&lt;&gt;"",DATA.colegiado!$D:$D)))),
")"
)</f>
        <v>5 (0-10)</v>
      </c>
      <c r="P28" s="9"/>
      <c r="Q28" s="19" t="str" cm="1">
        <f t="array" ref="Q28">CONCATENATE(
Q$4-MEDIAN(IF(DATA.colegiado!$D:$D&lt;=Q$4,IF(DATA.colegiado!$E:$E&gt;=Q$4,IF(DATA.colegiado!$A:$A&lt;&gt;"",DATA.colegiado!$D:$D))),IF(DATA.colegiado!$D:$D&lt;=Q$4,IF(DATA.colegiado!$E:$E="Atual",IF(DATA.colegiado!$A:$A&lt;&gt;"",DATA.colegiado!$D:$D)))),
" (",
Q$4-MAX(IF(DATA.colegiado!$D:$D&lt;=Q$4,IF(DATA.colegiado!$E:$E&gt;=Q$4,IF(DATA.colegiado!$A:$A&lt;&gt;"",DATA.colegiado!$D:$D))),IF(DATA.colegiado!$D:$D&lt;=Q$4,IF(DATA.colegiado!$E:$E="Atual",IF(DATA.colegiado!$A:$A&lt;&gt;"",DATA.colegiado!$D:$D)))),
"-",
Q$4-MIN(IF(DATA.colegiado!$D:$D&lt;=Q$4,IF(DATA.colegiado!$E:$E&gt;=Q$4,IF(DATA.colegiado!$A:$A&lt;&gt;"",DATA.colegiado!$D:$D))),IF(DATA.colegiado!$D:$D&lt;=Q$4,IF(DATA.colegiado!$E:$E="Atual",IF(DATA.colegiado!$A:$A&lt;&gt;"",DATA.colegiado!$D:$D)))),
")"
)</f>
        <v>2 (0-11)</v>
      </c>
      <c r="R28" s="19" t="str" cm="1">
        <f t="array" ref="R28">CONCATENATE(
R$4-MEDIAN(IF(DATA.colegiado!$D:$D&lt;=R$4,IF(DATA.colegiado!$E:$E&gt;=R$4,IF(DATA.colegiado!$A:$A&lt;&gt;"",DATA.colegiado!$D:$D))),IF(DATA.colegiado!$D:$D&lt;=R$4,IF(DATA.colegiado!$E:$E="Atual",IF(DATA.colegiado!$A:$A&lt;&gt;"",DATA.colegiado!$D:$D)))),
" (",
R$4-MAX(IF(DATA.colegiado!$D:$D&lt;=R$4,IF(DATA.colegiado!$E:$E&gt;=R$4,IF(DATA.colegiado!$A:$A&lt;&gt;"",DATA.colegiado!$D:$D))),IF(DATA.colegiado!$D:$D&lt;=R$4,IF(DATA.colegiado!$E:$E="Atual",IF(DATA.colegiado!$A:$A&lt;&gt;"",DATA.colegiado!$D:$D)))),
"-",
R$4-MIN(IF(DATA.colegiado!$D:$D&lt;=R$4,IF(DATA.colegiado!$E:$E&gt;=R$4,IF(DATA.colegiado!$A:$A&lt;&gt;"",DATA.colegiado!$D:$D))),IF(DATA.colegiado!$D:$D&lt;=R$4,IF(DATA.colegiado!$E:$E="Atual",IF(DATA.colegiado!$A:$A&lt;&gt;"",DATA.colegiado!$D:$D)))),
")"
)</f>
        <v>2 (0-12)</v>
      </c>
      <c r="S28" s="19" t="str" cm="1">
        <f t="array" ref="S28">CONCATENATE(
S$4-MEDIAN(IF(DATA.colegiado!$D:$D&lt;=S$4,IF(DATA.colegiado!$E:$E&gt;=S$4,IF(DATA.colegiado!$A:$A&lt;&gt;"",DATA.colegiado!$D:$D))),IF(DATA.colegiado!$D:$D&lt;=S$4,IF(DATA.colegiado!$E:$E="Atual",IF(DATA.colegiado!$A:$A&lt;&gt;"",DATA.colegiado!$D:$D)))),
" (",
S$4-MAX(IF(DATA.colegiado!$D:$D&lt;=S$4,IF(DATA.colegiado!$E:$E&gt;=S$4,IF(DATA.colegiado!$A:$A&lt;&gt;"",DATA.colegiado!$D:$D))),IF(DATA.colegiado!$D:$D&lt;=S$4,IF(DATA.colegiado!$E:$E="Atual",IF(DATA.colegiado!$A:$A&lt;&gt;"",DATA.colegiado!$D:$D)))),
"-",
S$4-MIN(IF(DATA.colegiado!$D:$D&lt;=S$4,IF(DATA.colegiado!$E:$E&gt;=S$4,IF(DATA.colegiado!$A:$A&lt;&gt;"",DATA.colegiado!$D:$D))),IF(DATA.colegiado!$D:$D&lt;=S$4,IF(DATA.colegiado!$E:$E="Atual",IF(DATA.colegiado!$A:$A&lt;&gt;"",DATA.colegiado!$D:$D)))),
")"
)</f>
        <v>3 (1-13)</v>
      </c>
      <c r="T28" s="19" t="str" cm="1">
        <f t="array" ref="T28">CONCATENATE(
T$4-MEDIAN(IF(DATA.colegiado!$D:$D&lt;=T$4,IF(DATA.colegiado!$E:$E&gt;=T$4,IF(DATA.colegiado!$A:$A&lt;&gt;"",DATA.colegiado!$D:$D))),IF(DATA.colegiado!$D:$D&lt;=T$4,IF(DATA.colegiado!$E:$E="Atual",IF(DATA.colegiado!$A:$A&lt;&gt;"",DATA.colegiado!$D:$D)))),
" (",
T$4-MAX(IF(DATA.colegiado!$D:$D&lt;=T$4,IF(DATA.colegiado!$E:$E&gt;=T$4,IF(DATA.colegiado!$A:$A&lt;&gt;"",DATA.colegiado!$D:$D))),IF(DATA.colegiado!$D:$D&lt;=T$4,IF(DATA.colegiado!$E:$E="Atual",IF(DATA.colegiado!$A:$A&lt;&gt;"",DATA.colegiado!$D:$D)))),
"-",
T$4-MIN(IF(DATA.colegiado!$D:$D&lt;=T$4,IF(DATA.colegiado!$E:$E&gt;=T$4,IF(DATA.colegiado!$A:$A&lt;&gt;"",DATA.colegiado!$D:$D))),IF(DATA.colegiado!$D:$D&lt;=T$4,IF(DATA.colegiado!$E:$E="Atual",IF(DATA.colegiado!$A:$A&lt;&gt;"",DATA.colegiado!$D:$D)))),
")"
)</f>
        <v>4 (2-14)</v>
      </c>
      <c r="U28" s="1"/>
    </row>
    <row r="29" spans="1:21" x14ac:dyDescent="0.2">
      <c r="A29" s="1"/>
      <c r="B29" s="18" t="s">
        <v>121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"/>
    </row>
    <row r="30" spans="1:21" x14ac:dyDescent="0.2">
      <c r="A30" s="1"/>
      <c r="B30" s="9" t="s">
        <v>86</v>
      </c>
      <c r="C30" s="9" t="str">
        <f>CONCATENATE(
COUNTIFS(DATA.colegiado!$P:$P,$B30,DATA.colegiado!$D:$D,"&lt;="&amp;C$4,DATA.colegiado!$E:$E,"Atual")+COUNTIFS(DATA.colegiado!$P:$P,$B30,DATA.colegiado!$D:$D,"&lt;="&amp;C$4,DATA.colegiado!$E:$E,"&gt;="&amp;C$4),
" (",
ROUND((COUNTIFS(DATA.colegiado!$P:$P,$B30,DATA.colegiado!$D:$D,"&lt;="&amp;C$4,DATA.colegiado!$E:$E,"Atual")+COUNTIFS(DATA.colegiado!$P:$P,$B30,DATA.colegiado!$D:$D,"&lt;="&amp;C$4,DATA.colegiado!$E:$E,"&gt;="&amp;C$4))/C$5*100,0),
"%)"
)</f>
        <v>9 (69%)</v>
      </c>
      <c r="D30" s="9" t="str">
        <f>CONCATENATE(
COUNTIFS(DATA.colegiado!$P:$P,$B30,DATA.colegiado!$D:$D,"&lt;="&amp;D$4,DATA.colegiado!$E:$E,"Atual")+COUNTIFS(DATA.colegiado!$P:$P,$B30,DATA.colegiado!$D:$D,"&lt;="&amp;D$4,DATA.colegiado!$E:$E,"&gt;="&amp;D$4),
" (",
ROUND((COUNTIFS(DATA.colegiado!$P:$P,$B30,DATA.colegiado!$D:$D,"&lt;="&amp;D$4,DATA.colegiado!$E:$E,"Atual")+COUNTIFS(DATA.colegiado!$P:$P,$B30,DATA.colegiado!$D:$D,"&lt;="&amp;D$4,DATA.colegiado!$E:$E,"&gt;="&amp;D$4))/D$5*100,0),
"%)"
)</f>
        <v>10 (67%)</v>
      </c>
      <c r="E30" s="9" t="str">
        <f>CONCATENATE(
COUNTIFS(DATA.colegiado!$P:$P,$B30,DATA.colegiado!$D:$D,"&lt;="&amp;E$4,DATA.colegiado!$E:$E,"Atual")+COUNTIFS(DATA.colegiado!$P:$P,$B30,DATA.colegiado!$D:$D,"&lt;="&amp;E$4,DATA.colegiado!$E:$E,"&gt;="&amp;E$4),
" (",
ROUND((COUNTIFS(DATA.colegiado!$P:$P,$B30,DATA.colegiado!$D:$D,"&lt;="&amp;E$4,DATA.colegiado!$E:$E,"Atual")+COUNTIFS(DATA.colegiado!$P:$P,$B30,DATA.colegiado!$D:$D,"&lt;="&amp;E$4,DATA.colegiado!$E:$E,"&gt;="&amp;E$4))/E$5*100,0),
"%)"
)</f>
        <v>11 (65%)</v>
      </c>
      <c r="F30" s="9"/>
      <c r="G30" s="9" t="str">
        <f>CONCATENATE(
COUNTIFS(DATA.colegiado!$P:$P,$B30,DATA.colegiado!$D:$D,"&lt;="&amp;G$4,DATA.colegiado!$E:$E,"Atual")+COUNTIFS(DATA.colegiado!$P:$P,$B30,DATA.colegiado!$D:$D,"&lt;="&amp;G$4,DATA.colegiado!$E:$E,"&gt;="&amp;G$4),
" (",
ROUND((COUNTIFS(DATA.colegiado!$P:$P,$B30,DATA.colegiado!$D:$D,"&lt;="&amp;G$4,DATA.colegiado!$E:$E,"Atual")+COUNTIFS(DATA.colegiado!$P:$P,$B30,DATA.colegiado!$D:$D,"&lt;="&amp;G$4,DATA.colegiado!$E:$E,"&gt;="&amp;G$4))/G$5*100,0),
"%)"
)</f>
        <v>11 (58%)</v>
      </c>
      <c r="H30" s="9" t="str">
        <f>CONCATENATE(
COUNTIFS(DATA.colegiado!$P:$P,$B30,DATA.colegiado!$D:$D,"&lt;="&amp;H$4,DATA.colegiado!$E:$E,"Atual")+COUNTIFS(DATA.colegiado!$P:$P,$B30,DATA.colegiado!$D:$D,"&lt;="&amp;H$4,DATA.colegiado!$E:$E,"&gt;="&amp;H$4),
" (",
ROUND((COUNTIFS(DATA.colegiado!$P:$P,$B30,DATA.colegiado!$D:$D,"&lt;="&amp;H$4,DATA.colegiado!$E:$E,"Atual")+COUNTIFS(DATA.colegiado!$P:$P,$B30,DATA.colegiado!$D:$D,"&lt;="&amp;H$4,DATA.colegiado!$E:$E,"&gt;="&amp;H$4))/H$5*100,0),
"%)"
)</f>
        <v>10 (53%)</v>
      </c>
      <c r="I30" s="9" t="str">
        <f>CONCATENATE(
COUNTIFS(DATA.colegiado!$P:$P,$B30,DATA.colegiado!$D:$D,"&lt;="&amp;I$4,DATA.colegiado!$E:$E,"Atual")+COUNTIFS(DATA.colegiado!$P:$P,$B30,DATA.colegiado!$D:$D,"&lt;="&amp;I$4,DATA.colegiado!$E:$E,"&gt;="&amp;I$4),
" (",
ROUND((COUNTIFS(DATA.colegiado!$P:$P,$B30,DATA.colegiado!$D:$D,"&lt;="&amp;I$4,DATA.colegiado!$E:$E,"Atual")+COUNTIFS(DATA.colegiado!$P:$P,$B30,DATA.colegiado!$D:$D,"&lt;="&amp;I$4,DATA.colegiado!$E:$E,"&gt;="&amp;I$4))/I$5*100,0),
"%)"
)</f>
        <v>9 (53%)</v>
      </c>
      <c r="J30" s="9" t="str">
        <f>CONCATENATE(
COUNTIFS(DATA.colegiado!$P:$P,$B30,DATA.colegiado!$D:$D,"&lt;="&amp;J$4,DATA.colegiado!$E:$E,"Atual")+COUNTIFS(DATA.colegiado!$P:$P,$B30,DATA.colegiado!$D:$D,"&lt;="&amp;J$4,DATA.colegiado!$E:$E,"&gt;="&amp;J$4),
" (",
ROUND((COUNTIFS(DATA.colegiado!$P:$P,$B30,DATA.colegiado!$D:$D,"&lt;="&amp;J$4,DATA.colegiado!$E:$E,"Atual")+COUNTIFS(DATA.colegiado!$P:$P,$B30,DATA.colegiado!$D:$D,"&lt;="&amp;J$4,DATA.colegiado!$E:$E,"&gt;="&amp;J$4))/J$5*100,0),
"%)"
)</f>
        <v>8 (50%)</v>
      </c>
      <c r="K30" s="9"/>
      <c r="L30" s="9" t="str">
        <f>CONCATENATE(
COUNTIFS(DATA.colegiado!$P:$P,$B30,DATA.colegiado!$D:$D,"&lt;="&amp;L$4,DATA.colegiado!$E:$E,"Atual")+COUNTIFS(DATA.colegiado!$P:$P,$B30,DATA.colegiado!$D:$D,"&lt;="&amp;L$4,DATA.colegiado!$E:$E,"&gt;="&amp;L$4),
" (",
ROUND((COUNTIFS(DATA.colegiado!$P:$P,$B30,DATA.colegiado!$D:$D,"&lt;="&amp;L$4,DATA.colegiado!$E:$E,"Atual")+COUNTIFS(DATA.colegiado!$P:$P,$B30,DATA.colegiado!$D:$D,"&lt;="&amp;L$4,DATA.colegiado!$E:$E,"&gt;="&amp;L$4))/L$5*100,0),
"%)"
)</f>
        <v>9 (60%)</v>
      </c>
      <c r="M30" s="9" t="str">
        <f>CONCATENATE(
COUNTIFS(DATA.colegiado!$P:$P,$B30,DATA.colegiado!$D:$D,"&lt;="&amp;M$4,DATA.colegiado!$E:$E,"Atual")+COUNTIFS(DATA.colegiado!$P:$P,$B30,DATA.colegiado!$D:$D,"&lt;="&amp;M$4,DATA.colegiado!$E:$E,"&gt;="&amp;M$4),
" (",
ROUND((COUNTIFS(DATA.colegiado!$P:$P,$B30,DATA.colegiado!$D:$D,"&lt;="&amp;M$4,DATA.colegiado!$E:$E,"Atual")+COUNTIFS(DATA.colegiado!$P:$P,$B30,DATA.colegiado!$D:$D,"&lt;="&amp;M$4,DATA.colegiado!$E:$E,"&gt;="&amp;M$4))/M$5*100,0),
"%)"
)</f>
        <v>9 (60%)</v>
      </c>
      <c r="N30" s="9" t="str">
        <f>CONCATENATE(
COUNTIFS(DATA.colegiado!$P:$P,$B30,DATA.colegiado!$D:$D,"&lt;="&amp;N$4,DATA.colegiado!$E:$E,"Atual")+COUNTIFS(DATA.colegiado!$P:$P,$B30,DATA.colegiado!$D:$D,"&lt;="&amp;N$4,DATA.colegiado!$E:$E,"&gt;="&amp;N$4),
" (",
ROUND((COUNTIFS(DATA.colegiado!$P:$P,$B30,DATA.colegiado!$D:$D,"&lt;="&amp;N$4,DATA.colegiado!$E:$E,"Atual")+COUNTIFS(DATA.colegiado!$P:$P,$B30,DATA.colegiado!$D:$D,"&lt;="&amp;N$4,DATA.colegiado!$E:$E,"&gt;="&amp;N$4))/N$5*100,0),
"%)"
)</f>
        <v>12 (71%)</v>
      </c>
      <c r="O30" s="9" t="str">
        <f>CONCATENATE(
COUNTIFS(DATA.colegiado!$P:$P,$B30,DATA.colegiado!$D:$D,"&lt;="&amp;O$4,DATA.colegiado!$E:$E,"Atual")+COUNTIFS(DATA.colegiado!$P:$P,$B30,DATA.colegiado!$D:$D,"&lt;="&amp;O$4,DATA.colegiado!$E:$E,"&gt;="&amp;O$4),
" (",
ROUND((COUNTIFS(DATA.colegiado!$P:$P,$B30,DATA.colegiado!$D:$D,"&lt;="&amp;O$4,DATA.colegiado!$E:$E,"Atual")+COUNTIFS(DATA.colegiado!$P:$P,$B30,DATA.colegiado!$D:$D,"&lt;="&amp;O$4,DATA.colegiado!$E:$E,"&gt;="&amp;O$4))/O$5*100,0),
"%)"
)</f>
        <v>14 (74%)</v>
      </c>
      <c r="P30" s="9"/>
      <c r="Q30" s="9" t="str">
        <f>CONCATENATE(
COUNTIFS(DATA.colegiado!$P:$P,$B30,DATA.colegiado!$D:$D,"&lt;="&amp;Q$4,DATA.colegiado!$E:$E,"Atual")+COUNTIFS(DATA.colegiado!$P:$P,$B30,DATA.colegiado!$D:$D,"&lt;="&amp;Q$4,DATA.colegiado!$E:$E,"&gt;="&amp;Q$4),
" (",
ROUND((COUNTIFS(DATA.colegiado!$P:$P,$B30,DATA.colegiado!$D:$D,"&lt;="&amp;Q$4,DATA.colegiado!$E:$E,"Atual")+COUNTIFS(DATA.colegiado!$P:$P,$B30,DATA.colegiado!$D:$D,"&lt;="&amp;Q$4,DATA.colegiado!$E:$E,"&gt;="&amp;Q$4))/Q$5*100,0),
"%)"
)</f>
        <v>12 (71%)</v>
      </c>
      <c r="R30" s="9" t="str">
        <f>CONCATENATE(
COUNTIFS(DATA.colegiado!$P:$P,$B30,DATA.colegiado!$D:$D,"&lt;="&amp;R$4,DATA.colegiado!$E:$E,"Atual")+COUNTIFS(DATA.colegiado!$P:$P,$B30,DATA.colegiado!$D:$D,"&lt;="&amp;R$4,DATA.colegiado!$E:$E,"&gt;="&amp;R$4),
" (",
ROUND((COUNTIFS(DATA.colegiado!$P:$P,$B30,DATA.colegiado!$D:$D,"&lt;="&amp;R$4,DATA.colegiado!$E:$E,"Atual")+COUNTIFS(DATA.colegiado!$P:$P,$B30,DATA.colegiado!$D:$D,"&lt;="&amp;R$4,DATA.colegiado!$E:$E,"&gt;="&amp;R$4))/R$5*100,0),
"%)"
)</f>
        <v>13 (76%)</v>
      </c>
      <c r="S30" s="9" t="str">
        <f>CONCATENATE(
COUNTIFS(DATA.colegiado!$P:$P,$B30,DATA.colegiado!$D:$D,"&lt;="&amp;S$4,DATA.colegiado!$E:$E,"Atual")+COUNTIFS(DATA.colegiado!$P:$P,$B30,DATA.colegiado!$D:$D,"&lt;="&amp;S$4,DATA.colegiado!$E:$E,"&gt;="&amp;S$4),
" (",
ROUND((COUNTIFS(DATA.colegiado!$P:$P,$B30,DATA.colegiado!$D:$D,"&lt;="&amp;S$4,DATA.colegiado!$E:$E,"Atual")+COUNTIFS(DATA.colegiado!$P:$P,$B30,DATA.colegiado!$D:$D,"&lt;="&amp;S$4,DATA.colegiado!$E:$E,"&gt;="&amp;S$4))/S$5*100,0),
"%)"
)</f>
        <v>13 (81%)</v>
      </c>
      <c r="T30" s="9" t="str">
        <f>CONCATENATE(
COUNTIFS(DATA.colegiado!$P:$P,$B30,DATA.colegiado!$D:$D,"&lt;="&amp;T$4,DATA.colegiado!$E:$E,"Atual")+COUNTIFS(DATA.colegiado!$P:$P,$B30,DATA.colegiado!$D:$D,"&lt;="&amp;T$4,DATA.colegiado!$E:$E,"&gt;="&amp;T$4),
" (",
ROUND((COUNTIFS(DATA.colegiado!$P:$P,$B30,DATA.colegiado!$D:$D,"&lt;="&amp;T$4,DATA.colegiado!$E:$E,"Atual")+COUNTIFS(DATA.colegiado!$P:$P,$B30,DATA.colegiado!$D:$D,"&lt;="&amp;T$4,DATA.colegiado!$E:$E,"&gt;="&amp;T$4))/T$5*100,0),
"%)"
)</f>
        <v>13 (81%)</v>
      </c>
      <c r="U30" s="1"/>
    </row>
    <row r="31" spans="1:21" x14ac:dyDescent="0.2">
      <c r="A31" s="1"/>
      <c r="B31" s="9" t="s">
        <v>122</v>
      </c>
      <c r="C31" s="9" t="str">
        <f>CONCATENATE(
COUNTIFS(DATA.colegiado!$P:$P,$B31,DATA.colegiado!$D:$D,"&lt;="&amp;C$4,DATA.colegiado!$E:$E,"Atual")+COUNTIFS(DATA.colegiado!$P:$P,$B31,DATA.colegiado!$D:$D,"&lt;="&amp;C$4,DATA.colegiado!$E:$E,"&gt;="&amp;C$4),
" (",
ROUND((COUNTIFS(DATA.colegiado!$P:$P,$B31,DATA.colegiado!$D:$D,"&lt;="&amp;C$4,DATA.colegiado!$E:$E,"Atual")+COUNTIFS(DATA.colegiado!$P:$P,$B31,DATA.colegiado!$D:$D,"&lt;="&amp;C$4,DATA.colegiado!$E:$E,"&gt;="&amp;C$4))/C$5*100,0),
"%)"
)</f>
        <v>1 (8%)</v>
      </c>
      <c r="D31" s="9" t="str">
        <f>CONCATENATE(
COUNTIFS(DATA.colegiado!$P:$P,$B31,DATA.colegiado!$D:$D,"&lt;="&amp;D$4,DATA.colegiado!$E:$E,"Atual")+COUNTIFS(DATA.colegiado!$P:$P,$B31,DATA.colegiado!$D:$D,"&lt;="&amp;D$4,DATA.colegiado!$E:$E,"&gt;="&amp;D$4),
" (",
ROUND((COUNTIFS(DATA.colegiado!$P:$P,$B31,DATA.colegiado!$D:$D,"&lt;="&amp;D$4,DATA.colegiado!$E:$E,"Atual")+COUNTIFS(DATA.colegiado!$P:$P,$B31,DATA.colegiado!$D:$D,"&lt;="&amp;D$4,DATA.colegiado!$E:$E,"&gt;="&amp;D$4))/D$5*100,0),
"%)"
)</f>
        <v>1 (7%)</v>
      </c>
      <c r="E31" s="9" t="str">
        <f>CONCATENATE(
COUNTIFS(DATA.colegiado!$P:$P,$B31,DATA.colegiado!$D:$D,"&lt;="&amp;E$4,DATA.colegiado!$E:$E,"Atual")+COUNTIFS(DATA.colegiado!$P:$P,$B31,DATA.colegiado!$D:$D,"&lt;="&amp;E$4,DATA.colegiado!$E:$E,"&gt;="&amp;E$4),
" (",
ROUND((COUNTIFS(DATA.colegiado!$P:$P,$B31,DATA.colegiado!$D:$D,"&lt;="&amp;E$4,DATA.colegiado!$E:$E,"Atual")+COUNTIFS(DATA.colegiado!$P:$P,$B31,DATA.colegiado!$D:$D,"&lt;="&amp;E$4,DATA.colegiado!$E:$E,"&gt;="&amp;E$4))/E$5*100,0),
"%)"
)</f>
        <v>2 (12%)</v>
      </c>
      <c r="F31" s="9"/>
      <c r="G31" s="9" t="str">
        <f>CONCATENATE(
COUNTIFS(DATA.colegiado!$P:$P,$B31,DATA.colegiado!$D:$D,"&lt;="&amp;G$4,DATA.colegiado!$E:$E,"Atual")+COUNTIFS(DATA.colegiado!$P:$P,$B31,DATA.colegiado!$D:$D,"&lt;="&amp;G$4,DATA.colegiado!$E:$E,"&gt;="&amp;G$4),
" (",
ROUND((COUNTIFS(DATA.colegiado!$P:$P,$B31,DATA.colegiado!$D:$D,"&lt;="&amp;G$4,DATA.colegiado!$E:$E,"Atual")+COUNTIFS(DATA.colegiado!$P:$P,$B31,DATA.colegiado!$D:$D,"&lt;="&amp;G$4,DATA.colegiado!$E:$E,"&gt;="&amp;G$4))/G$5*100,0),
"%)"
)</f>
        <v>4 (21%)</v>
      </c>
      <c r="H31" s="9" t="str">
        <f>CONCATENATE(
COUNTIFS(DATA.colegiado!$P:$P,$B31,DATA.colegiado!$D:$D,"&lt;="&amp;H$4,DATA.colegiado!$E:$E,"Atual")+COUNTIFS(DATA.colegiado!$P:$P,$B31,DATA.colegiado!$D:$D,"&lt;="&amp;H$4,DATA.colegiado!$E:$E,"&gt;="&amp;H$4),
" (",
ROUND((COUNTIFS(DATA.colegiado!$P:$P,$B31,DATA.colegiado!$D:$D,"&lt;="&amp;H$4,DATA.colegiado!$E:$E,"Atual")+COUNTIFS(DATA.colegiado!$P:$P,$B31,DATA.colegiado!$D:$D,"&lt;="&amp;H$4,DATA.colegiado!$E:$E,"&gt;="&amp;H$4))/H$5*100,0),
"%)"
)</f>
        <v>5 (26%)</v>
      </c>
      <c r="I31" s="9" t="str">
        <f>CONCATENATE(
COUNTIFS(DATA.colegiado!$P:$P,$B31,DATA.colegiado!$D:$D,"&lt;="&amp;I$4,DATA.colegiado!$E:$E,"Atual")+COUNTIFS(DATA.colegiado!$P:$P,$B31,DATA.colegiado!$D:$D,"&lt;="&amp;I$4,DATA.colegiado!$E:$E,"&gt;="&amp;I$4),
" (",
ROUND((COUNTIFS(DATA.colegiado!$P:$P,$B31,DATA.colegiado!$D:$D,"&lt;="&amp;I$4,DATA.colegiado!$E:$E,"Atual")+COUNTIFS(DATA.colegiado!$P:$P,$B31,DATA.colegiado!$D:$D,"&lt;="&amp;I$4,DATA.colegiado!$E:$E,"&gt;="&amp;I$4))/I$5*100,0),
"%)"
)</f>
        <v>4 (24%)</v>
      </c>
      <c r="J31" s="9" t="str">
        <f>CONCATENATE(
COUNTIFS(DATA.colegiado!$P:$P,$B31,DATA.colegiado!$D:$D,"&lt;="&amp;J$4,DATA.colegiado!$E:$E,"Atual")+COUNTIFS(DATA.colegiado!$P:$P,$B31,DATA.colegiado!$D:$D,"&lt;="&amp;J$4,DATA.colegiado!$E:$E,"&gt;="&amp;J$4),
" (",
ROUND((COUNTIFS(DATA.colegiado!$P:$P,$B31,DATA.colegiado!$D:$D,"&lt;="&amp;J$4,DATA.colegiado!$E:$E,"Atual")+COUNTIFS(DATA.colegiado!$P:$P,$B31,DATA.colegiado!$D:$D,"&lt;="&amp;J$4,DATA.colegiado!$E:$E,"&gt;="&amp;J$4))/J$5*100,0),
"%)"
)</f>
        <v>4 (25%)</v>
      </c>
      <c r="K31" s="9"/>
      <c r="L31" s="9" t="str">
        <f>CONCATENATE(
COUNTIFS(DATA.colegiado!$P:$P,$B31,DATA.colegiado!$D:$D,"&lt;="&amp;L$4,DATA.colegiado!$E:$E,"Atual")+COUNTIFS(DATA.colegiado!$P:$P,$B31,DATA.colegiado!$D:$D,"&lt;="&amp;L$4,DATA.colegiado!$E:$E,"&gt;="&amp;L$4),
" (",
ROUND((COUNTIFS(DATA.colegiado!$P:$P,$B31,DATA.colegiado!$D:$D,"&lt;="&amp;L$4,DATA.colegiado!$E:$E,"Atual")+COUNTIFS(DATA.colegiado!$P:$P,$B31,DATA.colegiado!$D:$D,"&lt;="&amp;L$4,DATA.colegiado!$E:$E,"&gt;="&amp;L$4))/L$5*100,0),
"%)"
)</f>
        <v>4 (27%)</v>
      </c>
      <c r="M31" s="9" t="str">
        <f>CONCATENATE(
COUNTIFS(DATA.colegiado!$P:$P,$B31,DATA.colegiado!$D:$D,"&lt;="&amp;M$4,DATA.colegiado!$E:$E,"Atual")+COUNTIFS(DATA.colegiado!$P:$P,$B31,DATA.colegiado!$D:$D,"&lt;="&amp;M$4,DATA.colegiado!$E:$E,"&gt;="&amp;M$4),
" (",
ROUND((COUNTIFS(DATA.colegiado!$P:$P,$B31,DATA.colegiado!$D:$D,"&lt;="&amp;M$4,DATA.colegiado!$E:$E,"Atual")+COUNTIFS(DATA.colegiado!$P:$P,$B31,DATA.colegiado!$D:$D,"&lt;="&amp;M$4,DATA.colegiado!$E:$E,"&gt;="&amp;M$4))/M$5*100,0),
"%)"
)</f>
        <v>4 (27%)</v>
      </c>
      <c r="N31" s="9" t="str">
        <f>CONCATENATE(
COUNTIFS(DATA.colegiado!$P:$P,$B31,DATA.colegiado!$D:$D,"&lt;="&amp;N$4,DATA.colegiado!$E:$E,"Atual")+COUNTIFS(DATA.colegiado!$P:$P,$B31,DATA.colegiado!$D:$D,"&lt;="&amp;N$4,DATA.colegiado!$E:$E,"&gt;="&amp;N$4),
" (",
ROUND((COUNTIFS(DATA.colegiado!$P:$P,$B31,DATA.colegiado!$D:$D,"&lt;="&amp;N$4,DATA.colegiado!$E:$E,"Atual")+COUNTIFS(DATA.colegiado!$P:$P,$B31,DATA.colegiado!$D:$D,"&lt;="&amp;N$4,DATA.colegiado!$E:$E,"&gt;="&amp;N$4))/N$5*100,0),
"%)"
)</f>
        <v>4 (24%)</v>
      </c>
      <c r="O31" s="9" t="str">
        <f>CONCATENATE(
COUNTIFS(DATA.colegiado!$P:$P,$B31,DATA.colegiado!$D:$D,"&lt;="&amp;O$4,DATA.colegiado!$E:$E,"Atual")+COUNTIFS(DATA.colegiado!$P:$P,$B31,DATA.colegiado!$D:$D,"&lt;="&amp;O$4,DATA.colegiado!$E:$E,"&gt;="&amp;O$4),
" (",
ROUND((COUNTIFS(DATA.colegiado!$P:$P,$B31,DATA.colegiado!$D:$D,"&lt;="&amp;O$4,DATA.colegiado!$E:$E,"Atual")+COUNTIFS(DATA.colegiado!$P:$P,$B31,DATA.colegiado!$D:$D,"&lt;="&amp;O$4,DATA.colegiado!$E:$E,"&gt;="&amp;O$4))/O$5*100,0),
"%)"
)</f>
        <v>4 (21%)</v>
      </c>
      <c r="P31" s="9"/>
      <c r="Q31" s="9" t="str">
        <f>CONCATENATE(
COUNTIFS(DATA.colegiado!$P:$P,$B31,DATA.colegiado!$D:$D,"&lt;="&amp;Q$4,DATA.colegiado!$E:$E,"Atual")+COUNTIFS(DATA.colegiado!$P:$P,$B31,DATA.colegiado!$D:$D,"&lt;="&amp;Q$4,DATA.colegiado!$E:$E,"&gt;="&amp;Q$4),
" (",
ROUND((COUNTIFS(DATA.colegiado!$P:$P,$B31,DATA.colegiado!$D:$D,"&lt;="&amp;Q$4,DATA.colegiado!$E:$E,"Atual")+COUNTIFS(DATA.colegiado!$P:$P,$B31,DATA.colegiado!$D:$D,"&lt;="&amp;Q$4,DATA.colegiado!$E:$E,"&gt;="&amp;Q$4))/Q$5*100,0),
"%)"
)</f>
        <v>4 (24%)</v>
      </c>
      <c r="R31" s="9" t="str">
        <f>CONCATENATE(
COUNTIFS(DATA.colegiado!$P:$P,$B31,DATA.colegiado!$D:$D,"&lt;="&amp;R$4,DATA.colegiado!$E:$E,"Atual")+COUNTIFS(DATA.colegiado!$P:$P,$B31,DATA.colegiado!$D:$D,"&lt;="&amp;R$4,DATA.colegiado!$E:$E,"&gt;="&amp;R$4),
" (",
ROUND((COUNTIFS(DATA.colegiado!$P:$P,$B31,DATA.colegiado!$D:$D,"&lt;="&amp;R$4,DATA.colegiado!$E:$E,"Atual")+COUNTIFS(DATA.colegiado!$P:$P,$B31,DATA.colegiado!$D:$D,"&lt;="&amp;R$4,DATA.colegiado!$E:$E,"&gt;="&amp;R$4))/R$5*100,0),
"%)"
)</f>
        <v>3 (18%)</v>
      </c>
      <c r="S31" s="9" t="str">
        <f>CONCATENATE(
COUNTIFS(DATA.colegiado!$P:$P,$B31,DATA.colegiado!$D:$D,"&lt;="&amp;S$4,DATA.colegiado!$E:$E,"Atual")+COUNTIFS(DATA.colegiado!$P:$P,$B31,DATA.colegiado!$D:$D,"&lt;="&amp;S$4,DATA.colegiado!$E:$E,"&gt;="&amp;S$4),
" (",
ROUND((COUNTIFS(DATA.colegiado!$P:$P,$B31,DATA.colegiado!$D:$D,"&lt;="&amp;S$4,DATA.colegiado!$E:$E,"Atual")+COUNTIFS(DATA.colegiado!$P:$P,$B31,DATA.colegiado!$D:$D,"&lt;="&amp;S$4,DATA.colegiado!$E:$E,"&gt;="&amp;S$4))/S$5*100,0),
"%)"
)</f>
        <v>2 (13%)</v>
      </c>
      <c r="T31" s="9" t="str">
        <f>CONCATENATE(
COUNTIFS(DATA.colegiado!$P:$P,$B31,DATA.colegiado!$D:$D,"&lt;="&amp;T$4,DATA.colegiado!$E:$E,"Atual")+COUNTIFS(DATA.colegiado!$P:$P,$B31,DATA.colegiado!$D:$D,"&lt;="&amp;T$4,DATA.colegiado!$E:$E,"&gt;="&amp;T$4),
" (",
ROUND((COUNTIFS(DATA.colegiado!$P:$P,$B31,DATA.colegiado!$D:$D,"&lt;="&amp;T$4,DATA.colegiado!$E:$E,"Atual")+COUNTIFS(DATA.colegiado!$P:$P,$B31,DATA.colegiado!$D:$D,"&lt;="&amp;T$4,DATA.colegiado!$E:$E,"&gt;="&amp;T$4))/T$5*100,0),
"%)"
)</f>
        <v>2 (13%)</v>
      </c>
      <c r="U31" s="1"/>
    </row>
    <row r="32" spans="1:21" x14ac:dyDescent="0.2">
      <c r="A32" s="1"/>
      <c r="B32" s="9" t="s">
        <v>83</v>
      </c>
      <c r="C32" s="9" t="str">
        <f>CONCATENATE(
COUNTIFS(DATA.colegiado!$P:$P,$B32,DATA.colegiado!$D:$D,"&lt;="&amp;C$4,DATA.colegiado!$E:$E,"Atual")+COUNTIFS(DATA.colegiado!$P:$P,$B32,DATA.colegiado!$D:$D,"&lt;="&amp;C$4,DATA.colegiado!$E:$E,"&gt;="&amp;C$4),
" (",
ROUND((COUNTIFS(DATA.colegiado!$P:$P,$B32,DATA.colegiado!$D:$D,"&lt;="&amp;C$4,DATA.colegiado!$E:$E,"Atual")+COUNTIFS(DATA.colegiado!$P:$P,$B32,DATA.colegiado!$D:$D,"&lt;="&amp;C$4,DATA.colegiado!$E:$E,"&gt;="&amp;C$4))/C$5*100,0),
"%)"
)</f>
        <v>2 (15%)</v>
      </c>
      <c r="D32" s="9" t="str">
        <f>CONCATENATE(
COUNTIFS(DATA.colegiado!$P:$P,$B32,DATA.colegiado!$D:$D,"&lt;="&amp;D$4,DATA.colegiado!$E:$E,"Atual")+COUNTIFS(DATA.colegiado!$P:$P,$B32,DATA.colegiado!$D:$D,"&lt;="&amp;D$4,DATA.colegiado!$E:$E,"&gt;="&amp;D$4),
" (",
ROUND((COUNTIFS(DATA.colegiado!$P:$P,$B32,DATA.colegiado!$D:$D,"&lt;="&amp;D$4,DATA.colegiado!$E:$E,"Atual")+COUNTIFS(DATA.colegiado!$P:$P,$B32,DATA.colegiado!$D:$D,"&lt;="&amp;D$4,DATA.colegiado!$E:$E,"&gt;="&amp;D$4))/D$5*100,0),
"%)"
)</f>
        <v>3 (20%)</v>
      </c>
      <c r="E32" s="9" t="str">
        <f>CONCATENATE(
COUNTIFS(DATA.colegiado!$P:$P,$B32,DATA.colegiado!$D:$D,"&lt;="&amp;E$4,DATA.colegiado!$E:$E,"Atual")+COUNTIFS(DATA.colegiado!$P:$P,$B32,DATA.colegiado!$D:$D,"&lt;="&amp;E$4,DATA.colegiado!$E:$E,"&gt;="&amp;E$4),
" (",
ROUND((COUNTIFS(DATA.colegiado!$P:$P,$B32,DATA.colegiado!$D:$D,"&lt;="&amp;E$4,DATA.colegiado!$E:$E,"Atual")+COUNTIFS(DATA.colegiado!$P:$P,$B32,DATA.colegiado!$D:$D,"&lt;="&amp;E$4,DATA.colegiado!$E:$E,"&gt;="&amp;E$4))/E$5*100,0),
"%)"
)</f>
        <v>3 (18%)</v>
      </c>
      <c r="F32" s="9"/>
      <c r="G32" s="9" t="str">
        <f>CONCATENATE(
COUNTIFS(DATA.colegiado!$P:$P,$B32,DATA.colegiado!$D:$D,"&lt;="&amp;G$4,DATA.colegiado!$E:$E,"Atual")+COUNTIFS(DATA.colegiado!$P:$P,$B32,DATA.colegiado!$D:$D,"&lt;="&amp;G$4,DATA.colegiado!$E:$E,"&gt;="&amp;G$4),
" (",
ROUND((COUNTIFS(DATA.colegiado!$P:$P,$B32,DATA.colegiado!$D:$D,"&lt;="&amp;G$4,DATA.colegiado!$E:$E,"Atual")+COUNTIFS(DATA.colegiado!$P:$P,$B32,DATA.colegiado!$D:$D,"&lt;="&amp;G$4,DATA.colegiado!$E:$E,"&gt;="&amp;G$4))/G$5*100,0),
"%)"
)</f>
        <v>3 (16%)</v>
      </c>
      <c r="H32" s="9" t="str">
        <f>CONCATENATE(
COUNTIFS(DATA.colegiado!$P:$P,$B32,DATA.colegiado!$D:$D,"&lt;="&amp;H$4,DATA.colegiado!$E:$E,"Atual")+COUNTIFS(DATA.colegiado!$P:$P,$B32,DATA.colegiado!$D:$D,"&lt;="&amp;H$4,DATA.colegiado!$E:$E,"&gt;="&amp;H$4),
" (",
ROUND((COUNTIFS(DATA.colegiado!$P:$P,$B32,DATA.colegiado!$D:$D,"&lt;="&amp;H$4,DATA.colegiado!$E:$E,"Atual")+COUNTIFS(DATA.colegiado!$P:$P,$B32,DATA.colegiado!$D:$D,"&lt;="&amp;H$4,DATA.colegiado!$E:$E,"&gt;="&amp;H$4))/H$5*100,0),
"%)"
)</f>
        <v>3 (16%)</v>
      </c>
      <c r="I32" s="9" t="str">
        <f>CONCATENATE(
COUNTIFS(DATA.colegiado!$P:$P,$B32,DATA.colegiado!$D:$D,"&lt;="&amp;I$4,DATA.colegiado!$E:$E,"Atual")+COUNTIFS(DATA.colegiado!$P:$P,$B32,DATA.colegiado!$D:$D,"&lt;="&amp;I$4,DATA.colegiado!$E:$E,"&gt;="&amp;I$4),
" (",
ROUND((COUNTIFS(DATA.colegiado!$P:$P,$B32,DATA.colegiado!$D:$D,"&lt;="&amp;I$4,DATA.colegiado!$E:$E,"Atual")+COUNTIFS(DATA.colegiado!$P:$P,$B32,DATA.colegiado!$D:$D,"&lt;="&amp;I$4,DATA.colegiado!$E:$E,"&gt;="&amp;I$4))/I$5*100,0),
"%)"
)</f>
        <v>3 (18%)</v>
      </c>
      <c r="J32" s="9" t="str">
        <f>CONCATENATE(
COUNTIFS(DATA.colegiado!$P:$P,$B32,DATA.colegiado!$D:$D,"&lt;="&amp;J$4,DATA.colegiado!$E:$E,"Atual")+COUNTIFS(DATA.colegiado!$P:$P,$B32,DATA.colegiado!$D:$D,"&lt;="&amp;J$4,DATA.colegiado!$E:$E,"&gt;="&amp;J$4),
" (",
ROUND((COUNTIFS(DATA.colegiado!$P:$P,$B32,DATA.colegiado!$D:$D,"&lt;="&amp;J$4,DATA.colegiado!$E:$E,"Atual")+COUNTIFS(DATA.colegiado!$P:$P,$B32,DATA.colegiado!$D:$D,"&lt;="&amp;J$4,DATA.colegiado!$E:$E,"&gt;="&amp;J$4))/J$5*100,0),
"%)"
)</f>
        <v>3 (19%)</v>
      </c>
      <c r="K32" s="9"/>
      <c r="L32" s="9" t="str">
        <f>CONCATENATE(
COUNTIFS(DATA.colegiado!$P:$P,$B32,DATA.colegiado!$D:$D,"&lt;="&amp;L$4,DATA.colegiado!$E:$E,"Atual")+COUNTIFS(DATA.colegiado!$P:$P,$B32,DATA.colegiado!$D:$D,"&lt;="&amp;L$4,DATA.colegiado!$E:$E,"&gt;="&amp;L$4),
" (",
ROUND((COUNTIFS(DATA.colegiado!$P:$P,$B32,DATA.colegiado!$D:$D,"&lt;="&amp;L$4,DATA.colegiado!$E:$E,"Atual")+COUNTIFS(DATA.colegiado!$P:$P,$B32,DATA.colegiado!$D:$D,"&lt;="&amp;L$4,DATA.colegiado!$E:$E,"&gt;="&amp;L$4))/L$5*100,0),
"%)"
)</f>
        <v>2 (13%)</v>
      </c>
      <c r="M32" s="9" t="str">
        <f>CONCATENATE(
COUNTIFS(DATA.colegiado!$P:$P,$B32,DATA.colegiado!$D:$D,"&lt;="&amp;M$4,DATA.colegiado!$E:$E,"Atual")+COUNTIFS(DATA.colegiado!$P:$P,$B32,DATA.colegiado!$D:$D,"&lt;="&amp;M$4,DATA.colegiado!$E:$E,"&gt;="&amp;M$4),
" (",
ROUND((COUNTIFS(DATA.colegiado!$P:$P,$B32,DATA.colegiado!$D:$D,"&lt;="&amp;M$4,DATA.colegiado!$E:$E,"Atual")+COUNTIFS(DATA.colegiado!$P:$P,$B32,DATA.colegiado!$D:$D,"&lt;="&amp;M$4,DATA.colegiado!$E:$E,"&gt;="&amp;M$4))/M$5*100,0),
"%)"
)</f>
        <v>2 (13%)</v>
      </c>
      <c r="N32" s="9" t="str">
        <f>CONCATENATE(
COUNTIFS(DATA.colegiado!$P:$P,$B32,DATA.colegiado!$D:$D,"&lt;="&amp;N$4,DATA.colegiado!$E:$E,"Atual")+COUNTIFS(DATA.colegiado!$P:$P,$B32,DATA.colegiado!$D:$D,"&lt;="&amp;N$4,DATA.colegiado!$E:$E,"&gt;="&amp;N$4),
" (",
ROUND((COUNTIFS(DATA.colegiado!$P:$P,$B32,DATA.colegiado!$D:$D,"&lt;="&amp;N$4,DATA.colegiado!$E:$E,"Atual")+COUNTIFS(DATA.colegiado!$P:$P,$B32,DATA.colegiado!$D:$D,"&lt;="&amp;N$4,DATA.colegiado!$E:$E,"&gt;="&amp;N$4))/N$5*100,0),
"%)"
)</f>
        <v>1 (6%)</v>
      </c>
      <c r="O32" s="9" t="str">
        <f>CONCATENATE(
COUNTIFS(DATA.colegiado!$P:$P,$B32,DATA.colegiado!$D:$D,"&lt;="&amp;O$4,DATA.colegiado!$E:$E,"Atual")+COUNTIFS(DATA.colegiado!$P:$P,$B32,DATA.colegiado!$D:$D,"&lt;="&amp;O$4,DATA.colegiado!$E:$E,"&gt;="&amp;O$4),
" (",
ROUND((COUNTIFS(DATA.colegiado!$P:$P,$B32,DATA.colegiado!$D:$D,"&lt;="&amp;O$4,DATA.colegiado!$E:$E,"Atual")+COUNTIFS(DATA.colegiado!$P:$P,$B32,DATA.colegiado!$D:$D,"&lt;="&amp;O$4,DATA.colegiado!$E:$E,"&gt;="&amp;O$4))/O$5*100,0),
"%)"
)</f>
        <v>1 (5%)</v>
      </c>
      <c r="P32" s="9"/>
      <c r="Q32" s="9" t="str">
        <f>CONCATENATE(
COUNTIFS(DATA.colegiado!$P:$P,$B32,DATA.colegiado!$D:$D,"&lt;="&amp;Q$4,DATA.colegiado!$E:$E,"Atual")+COUNTIFS(DATA.colegiado!$P:$P,$B32,DATA.colegiado!$D:$D,"&lt;="&amp;Q$4,DATA.colegiado!$E:$E,"&gt;="&amp;Q$4),
" (",
ROUND((COUNTIFS(DATA.colegiado!$P:$P,$B32,DATA.colegiado!$D:$D,"&lt;="&amp;Q$4,DATA.colegiado!$E:$E,"Atual")+COUNTIFS(DATA.colegiado!$P:$P,$B32,DATA.colegiado!$D:$D,"&lt;="&amp;Q$4,DATA.colegiado!$E:$E,"&gt;="&amp;Q$4))/Q$5*100,0),
"%)"
)</f>
        <v>1 (6%)</v>
      </c>
      <c r="R32" s="9" t="str">
        <f>CONCATENATE(
COUNTIFS(DATA.colegiado!$P:$P,$B32,DATA.colegiado!$D:$D,"&lt;="&amp;R$4,DATA.colegiado!$E:$E,"Atual")+COUNTIFS(DATA.colegiado!$P:$P,$B32,DATA.colegiado!$D:$D,"&lt;="&amp;R$4,DATA.colegiado!$E:$E,"&gt;="&amp;R$4),
" (",
ROUND((COUNTIFS(DATA.colegiado!$P:$P,$B32,DATA.colegiado!$D:$D,"&lt;="&amp;R$4,DATA.colegiado!$E:$E,"Atual")+COUNTIFS(DATA.colegiado!$P:$P,$B32,DATA.colegiado!$D:$D,"&lt;="&amp;R$4,DATA.colegiado!$E:$E,"&gt;="&amp;R$4))/R$5*100,0),
"%)"
)</f>
        <v>1 (6%)</v>
      </c>
      <c r="S32" s="9" t="str">
        <f>CONCATENATE(
COUNTIFS(DATA.colegiado!$P:$P,$B32,DATA.colegiado!$D:$D,"&lt;="&amp;S$4,DATA.colegiado!$E:$E,"Atual")+COUNTIFS(DATA.colegiado!$P:$P,$B32,DATA.colegiado!$D:$D,"&lt;="&amp;S$4,DATA.colegiado!$E:$E,"&gt;="&amp;S$4),
" (",
ROUND((COUNTIFS(DATA.colegiado!$P:$P,$B32,DATA.colegiado!$D:$D,"&lt;="&amp;S$4,DATA.colegiado!$E:$E,"Atual")+COUNTIFS(DATA.colegiado!$P:$P,$B32,DATA.colegiado!$D:$D,"&lt;="&amp;S$4,DATA.colegiado!$E:$E,"&gt;="&amp;S$4))/S$5*100,0),
"%)"
)</f>
        <v>1 (6%)</v>
      </c>
      <c r="T32" s="9" t="str">
        <f>CONCATENATE(
COUNTIFS(DATA.colegiado!$P:$P,$B32,DATA.colegiado!$D:$D,"&lt;="&amp;T$4,DATA.colegiado!$E:$E,"Atual")+COUNTIFS(DATA.colegiado!$P:$P,$B32,DATA.colegiado!$D:$D,"&lt;="&amp;T$4,DATA.colegiado!$E:$E,"&gt;="&amp;T$4),
" (",
ROUND((COUNTIFS(DATA.colegiado!$P:$P,$B32,DATA.colegiado!$D:$D,"&lt;="&amp;T$4,DATA.colegiado!$E:$E,"Atual")+COUNTIFS(DATA.colegiado!$P:$P,$B32,DATA.colegiado!$D:$D,"&lt;="&amp;T$4,DATA.colegiado!$E:$E,"&gt;="&amp;T$4))/T$5*100,0),
"%)"
)</f>
        <v>1 (6%)</v>
      </c>
      <c r="U32" s="1"/>
    </row>
    <row r="33" spans="1:21" x14ac:dyDescent="0.2">
      <c r="A33" s="1"/>
      <c r="B33" s="9" t="s">
        <v>119</v>
      </c>
      <c r="C33" s="9" t="str">
        <f>CONCATENATE(
COUNTIFS(DATA.colegiado!$P:$P,$B33,DATA.colegiado!$D:$D,"&lt;="&amp;C$4,DATA.colegiado!$E:$E,"Atual")+COUNTIFS(DATA.colegiado!$P:$P,$B33,DATA.colegiado!$D:$D,"&lt;="&amp;C$4,DATA.colegiado!$E:$E,"&gt;="&amp;C$4),
" (",
ROUND((COUNTIFS(DATA.colegiado!$P:$P,$B33,DATA.colegiado!$D:$D,"&lt;="&amp;C$4,DATA.colegiado!$E:$E,"Atual")+COUNTIFS(DATA.colegiado!$P:$P,$B33,DATA.colegiado!$D:$D,"&lt;="&amp;C$4,DATA.colegiado!$E:$E,"&gt;="&amp;C$4))/C$5*100,0),
"%)"
)</f>
        <v>1 (8%)</v>
      </c>
      <c r="D33" s="9" t="str">
        <f>CONCATENATE(
COUNTIFS(DATA.colegiado!$P:$P,$B33,DATA.colegiado!$D:$D,"&lt;="&amp;D$4,DATA.colegiado!$E:$E,"Atual")+COUNTIFS(DATA.colegiado!$P:$P,$B33,DATA.colegiado!$D:$D,"&lt;="&amp;D$4,DATA.colegiado!$E:$E,"&gt;="&amp;D$4),
" (",
ROUND((COUNTIFS(DATA.colegiado!$P:$P,$B33,DATA.colegiado!$D:$D,"&lt;="&amp;D$4,DATA.colegiado!$E:$E,"Atual")+COUNTIFS(DATA.colegiado!$P:$P,$B33,DATA.colegiado!$D:$D,"&lt;="&amp;D$4,DATA.colegiado!$E:$E,"&gt;="&amp;D$4))/D$5*100,0),
"%)"
)</f>
        <v>1 (7%)</v>
      </c>
      <c r="E33" s="9" t="str">
        <f>CONCATENATE(
COUNTIFS(DATA.colegiado!$P:$P,$B33,DATA.colegiado!$D:$D,"&lt;="&amp;E$4,DATA.colegiado!$E:$E,"Atual")+COUNTIFS(DATA.colegiado!$P:$P,$B33,DATA.colegiado!$D:$D,"&lt;="&amp;E$4,DATA.colegiado!$E:$E,"&gt;="&amp;E$4),
" (",
ROUND((COUNTIFS(DATA.colegiado!$P:$P,$B33,DATA.colegiado!$D:$D,"&lt;="&amp;E$4,DATA.colegiado!$E:$E,"Atual")+COUNTIFS(DATA.colegiado!$P:$P,$B33,DATA.colegiado!$D:$D,"&lt;="&amp;E$4,DATA.colegiado!$E:$E,"&gt;="&amp;E$4))/E$5*100,0),
"%)"
)</f>
        <v>1 (6%)</v>
      </c>
      <c r="F33" s="9"/>
      <c r="G33" s="9" t="str">
        <f>CONCATENATE(
COUNTIFS(DATA.colegiado!$P:$P,$B33,DATA.colegiado!$D:$D,"&lt;="&amp;G$4,DATA.colegiado!$E:$E,"Atual")+COUNTIFS(DATA.colegiado!$P:$P,$B33,DATA.colegiado!$D:$D,"&lt;="&amp;G$4,DATA.colegiado!$E:$E,"&gt;="&amp;G$4),
" (",
ROUND((COUNTIFS(DATA.colegiado!$P:$P,$B33,DATA.colegiado!$D:$D,"&lt;="&amp;G$4,DATA.colegiado!$E:$E,"Atual")+COUNTIFS(DATA.colegiado!$P:$P,$B33,DATA.colegiado!$D:$D,"&lt;="&amp;G$4,DATA.colegiado!$E:$E,"&gt;="&amp;G$4))/G$5*100,0),
"%)"
)</f>
        <v>1 (5%)</v>
      </c>
      <c r="H33" s="9" t="str">
        <f>CONCATENATE(
COUNTIFS(DATA.colegiado!$P:$P,$B33,DATA.colegiado!$D:$D,"&lt;="&amp;H$4,DATA.colegiado!$E:$E,"Atual")+COUNTIFS(DATA.colegiado!$P:$P,$B33,DATA.colegiado!$D:$D,"&lt;="&amp;H$4,DATA.colegiado!$E:$E,"&gt;="&amp;H$4),
" (",
ROUND((COUNTIFS(DATA.colegiado!$P:$P,$B33,DATA.colegiado!$D:$D,"&lt;="&amp;H$4,DATA.colegiado!$E:$E,"Atual")+COUNTIFS(DATA.colegiado!$P:$P,$B33,DATA.colegiado!$D:$D,"&lt;="&amp;H$4,DATA.colegiado!$E:$E,"&gt;="&amp;H$4))/H$5*100,0),
"%)"
)</f>
        <v>1 (5%)</v>
      </c>
      <c r="I33" s="9" t="str">
        <f>CONCATENATE(
COUNTIFS(DATA.colegiado!$P:$P,$B33,DATA.colegiado!$D:$D,"&lt;="&amp;I$4,DATA.colegiado!$E:$E,"Atual")+COUNTIFS(DATA.colegiado!$P:$P,$B33,DATA.colegiado!$D:$D,"&lt;="&amp;I$4,DATA.colegiado!$E:$E,"&gt;="&amp;I$4),
" (",
ROUND((COUNTIFS(DATA.colegiado!$P:$P,$B33,DATA.colegiado!$D:$D,"&lt;="&amp;I$4,DATA.colegiado!$E:$E,"Atual")+COUNTIFS(DATA.colegiado!$P:$P,$B33,DATA.colegiado!$D:$D,"&lt;="&amp;I$4,DATA.colegiado!$E:$E,"&gt;="&amp;I$4))/I$5*100,0),
"%)"
)</f>
        <v>1 (6%)</v>
      </c>
      <c r="J33" s="9" t="str">
        <f>CONCATENATE(
COUNTIFS(DATA.colegiado!$P:$P,$B33,DATA.colegiado!$D:$D,"&lt;="&amp;J$4,DATA.colegiado!$E:$E,"Atual")+COUNTIFS(DATA.colegiado!$P:$P,$B33,DATA.colegiado!$D:$D,"&lt;="&amp;J$4,DATA.colegiado!$E:$E,"&gt;="&amp;J$4),
" (",
ROUND((COUNTIFS(DATA.colegiado!$P:$P,$B33,DATA.colegiado!$D:$D,"&lt;="&amp;J$4,DATA.colegiado!$E:$E,"Atual")+COUNTIFS(DATA.colegiado!$P:$P,$B33,DATA.colegiado!$D:$D,"&lt;="&amp;J$4,DATA.colegiado!$E:$E,"&gt;="&amp;J$4))/J$5*100,0),
"%)"
)</f>
        <v>1 (6%)</v>
      </c>
      <c r="K33" s="9"/>
      <c r="L33" s="9" t="str">
        <f>CONCATENATE(
COUNTIFS(DATA.colegiado!$P:$P,$B33,DATA.colegiado!$D:$D,"&lt;="&amp;L$4,DATA.colegiado!$E:$E,"Atual")+COUNTIFS(DATA.colegiado!$P:$P,$B33,DATA.colegiado!$D:$D,"&lt;="&amp;L$4,DATA.colegiado!$E:$E,"&gt;="&amp;L$4),
" (",
ROUND((COUNTIFS(DATA.colegiado!$P:$P,$B33,DATA.colegiado!$D:$D,"&lt;="&amp;L$4,DATA.colegiado!$E:$E,"Atual")+COUNTIFS(DATA.colegiado!$P:$P,$B33,DATA.colegiado!$D:$D,"&lt;="&amp;L$4,DATA.colegiado!$E:$E,"&gt;="&amp;L$4))/L$5*100,0),
"%)"
)</f>
        <v>0 (0%)</v>
      </c>
      <c r="M33" s="9" t="str">
        <f>CONCATENATE(
COUNTIFS(DATA.colegiado!$P:$P,$B33,DATA.colegiado!$D:$D,"&lt;="&amp;M$4,DATA.colegiado!$E:$E,"Atual")+COUNTIFS(DATA.colegiado!$P:$P,$B33,DATA.colegiado!$D:$D,"&lt;="&amp;M$4,DATA.colegiado!$E:$E,"&gt;="&amp;M$4),
" (",
ROUND((COUNTIFS(DATA.colegiado!$P:$P,$B33,DATA.colegiado!$D:$D,"&lt;="&amp;M$4,DATA.colegiado!$E:$E,"Atual")+COUNTIFS(DATA.colegiado!$P:$P,$B33,DATA.colegiado!$D:$D,"&lt;="&amp;M$4,DATA.colegiado!$E:$E,"&gt;="&amp;M$4))/M$5*100,0),
"%)"
)</f>
        <v>0 (0%)</v>
      </c>
      <c r="N33" s="9" t="str">
        <f>CONCATENATE(
COUNTIFS(DATA.colegiado!$P:$P,$B33,DATA.colegiado!$D:$D,"&lt;="&amp;N$4,DATA.colegiado!$E:$E,"Atual")+COUNTIFS(DATA.colegiado!$P:$P,$B33,DATA.colegiado!$D:$D,"&lt;="&amp;N$4,DATA.colegiado!$E:$E,"&gt;="&amp;N$4),
" (",
ROUND((COUNTIFS(DATA.colegiado!$P:$P,$B33,DATA.colegiado!$D:$D,"&lt;="&amp;N$4,DATA.colegiado!$E:$E,"Atual")+COUNTIFS(DATA.colegiado!$P:$P,$B33,DATA.colegiado!$D:$D,"&lt;="&amp;N$4,DATA.colegiado!$E:$E,"&gt;="&amp;N$4))/N$5*100,0),
"%)"
)</f>
        <v>0 (0%)</v>
      </c>
      <c r="O33" s="9" t="str">
        <f>CONCATENATE(
COUNTIFS(DATA.colegiado!$P:$P,$B33,DATA.colegiado!$D:$D,"&lt;="&amp;O$4,DATA.colegiado!$E:$E,"Atual")+COUNTIFS(DATA.colegiado!$P:$P,$B33,DATA.colegiado!$D:$D,"&lt;="&amp;O$4,DATA.colegiado!$E:$E,"&gt;="&amp;O$4),
" (",
ROUND((COUNTIFS(DATA.colegiado!$P:$P,$B33,DATA.colegiado!$D:$D,"&lt;="&amp;O$4,DATA.colegiado!$E:$E,"Atual")+COUNTIFS(DATA.colegiado!$P:$P,$B33,DATA.colegiado!$D:$D,"&lt;="&amp;O$4,DATA.colegiado!$E:$E,"&gt;="&amp;O$4))/O$5*100,0),
"%)"
)</f>
        <v>0 (0%)</v>
      </c>
      <c r="P33" s="9"/>
      <c r="Q33" s="9" t="str">
        <f>CONCATENATE(
COUNTIFS(DATA.colegiado!$P:$P,$B33,DATA.colegiado!$D:$D,"&lt;="&amp;Q$4,DATA.colegiado!$E:$E,"Atual")+COUNTIFS(DATA.colegiado!$P:$P,$B33,DATA.colegiado!$D:$D,"&lt;="&amp;Q$4,DATA.colegiado!$E:$E,"&gt;="&amp;Q$4),
" (",
ROUND((COUNTIFS(DATA.colegiado!$P:$P,$B33,DATA.colegiado!$D:$D,"&lt;="&amp;Q$4,DATA.colegiado!$E:$E,"Atual")+COUNTIFS(DATA.colegiado!$P:$P,$B33,DATA.colegiado!$D:$D,"&lt;="&amp;Q$4,DATA.colegiado!$E:$E,"&gt;="&amp;Q$4))/Q$5*100,0),
"%)"
)</f>
        <v>0 (0%)</v>
      </c>
      <c r="R33" s="9" t="str">
        <f>CONCATENATE(
COUNTIFS(DATA.colegiado!$P:$P,$B33,DATA.colegiado!$D:$D,"&lt;="&amp;R$4,DATA.colegiado!$E:$E,"Atual")+COUNTIFS(DATA.colegiado!$P:$P,$B33,DATA.colegiado!$D:$D,"&lt;="&amp;R$4,DATA.colegiado!$E:$E,"&gt;="&amp;R$4),
" (",
ROUND((COUNTIFS(DATA.colegiado!$P:$P,$B33,DATA.colegiado!$D:$D,"&lt;="&amp;R$4,DATA.colegiado!$E:$E,"Atual")+COUNTIFS(DATA.colegiado!$P:$P,$B33,DATA.colegiado!$D:$D,"&lt;="&amp;R$4,DATA.colegiado!$E:$E,"&gt;="&amp;R$4))/R$5*100,0),
"%)"
)</f>
        <v>0 (0%)</v>
      </c>
      <c r="S33" s="9" t="str">
        <f>CONCATENATE(
COUNTIFS(DATA.colegiado!$P:$P,$B33,DATA.colegiado!$D:$D,"&lt;="&amp;S$4,DATA.colegiado!$E:$E,"Atual")+COUNTIFS(DATA.colegiado!$P:$P,$B33,DATA.colegiado!$D:$D,"&lt;="&amp;S$4,DATA.colegiado!$E:$E,"&gt;="&amp;S$4),
" (",
ROUND((COUNTIFS(DATA.colegiado!$P:$P,$B33,DATA.colegiado!$D:$D,"&lt;="&amp;S$4,DATA.colegiado!$E:$E,"Atual")+COUNTIFS(DATA.colegiado!$P:$P,$B33,DATA.colegiado!$D:$D,"&lt;="&amp;S$4,DATA.colegiado!$E:$E,"&gt;="&amp;S$4))/S$5*100,0),
"%)"
)</f>
        <v>0 (0%)</v>
      </c>
      <c r="T33" s="9" t="str">
        <f>CONCATENATE(
COUNTIFS(DATA.colegiado!$P:$P,$B33,DATA.colegiado!$D:$D,"&lt;="&amp;T$4,DATA.colegiado!$E:$E,"Atual")+COUNTIFS(DATA.colegiado!$P:$P,$B33,DATA.colegiado!$D:$D,"&lt;="&amp;T$4,DATA.colegiado!$E:$E,"&gt;="&amp;T$4),
" (",
ROUND((COUNTIFS(DATA.colegiado!$P:$P,$B33,DATA.colegiado!$D:$D,"&lt;="&amp;T$4,DATA.colegiado!$E:$E,"Atual")+COUNTIFS(DATA.colegiado!$P:$P,$B33,DATA.colegiado!$D:$D,"&lt;="&amp;T$4,DATA.colegiado!$E:$E,"&gt;="&amp;T$4))/T$5*100,0),
"%)"
)</f>
        <v>0 (0%)</v>
      </c>
      <c r="U33" s="1"/>
    </row>
    <row r="34" spans="1:21" x14ac:dyDescent="0.2">
      <c r="A34" s="1"/>
      <c r="B34" s="9" t="s">
        <v>189</v>
      </c>
      <c r="C34" s="19" t="str">
        <f>CONCATENATE(
COUNTIFS(DATA.colegiado!$P:$P,$B34,DATA.colegiado!$D:$D,"&lt;="&amp;C$4,DATA.colegiado!$E:$E,"Atual")+COUNTIFS(DATA.colegiado!$P:$P,$B34,DATA.colegiado!$D:$D,"&lt;="&amp;C$4,DATA.colegiado!$E:$E,"&gt;="&amp;C$4),
" (",
ROUND((COUNTIFS(DATA.colegiado!$P:$P,$B34,DATA.colegiado!$D:$D,"&lt;="&amp;C$4,DATA.colegiado!$E:$E,"Atual")+COUNTIFS(DATA.colegiado!$P:$P,$B34,DATA.colegiado!$D:$D,"&lt;="&amp;C$4,DATA.colegiado!$E:$E,"&gt;="&amp;C$4))/C$5*100,0),
"%)"
)</f>
        <v>0 (0%)</v>
      </c>
      <c r="D34" s="19" t="str">
        <f>CONCATENATE(
COUNTIFS(DATA.colegiado!$P:$P,$B34,DATA.colegiado!$D:$D,"&lt;="&amp;D$4,DATA.colegiado!$E:$E,"Atual")+COUNTIFS(DATA.colegiado!$P:$P,$B34,DATA.colegiado!$D:$D,"&lt;="&amp;D$4,DATA.colegiado!$E:$E,"&gt;="&amp;D$4),
" (",
ROUND((COUNTIFS(DATA.colegiado!$P:$P,$B34,DATA.colegiado!$D:$D,"&lt;="&amp;D$4,DATA.colegiado!$E:$E,"Atual")+COUNTIFS(DATA.colegiado!$P:$P,$B34,DATA.colegiado!$D:$D,"&lt;="&amp;D$4,DATA.colegiado!$E:$E,"&gt;="&amp;D$4))/D$5*100,0),
"%)"
)</f>
        <v>0 (0%)</v>
      </c>
      <c r="E34" s="19" t="str">
        <f>CONCATENATE(
COUNTIFS(DATA.colegiado!$P:$P,$B34,DATA.colegiado!$D:$D,"&lt;="&amp;E$4,DATA.colegiado!$E:$E,"Atual")+COUNTIFS(DATA.colegiado!$P:$P,$B34,DATA.colegiado!$D:$D,"&lt;="&amp;E$4,DATA.colegiado!$E:$E,"&gt;="&amp;E$4),
" (",
ROUND((COUNTIFS(DATA.colegiado!$P:$P,$B34,DATA.colegiado!$D:$D,"&lt;="&amp;E$4,DATA.colegiado!$E:$E,"Atual")+COUNTIFS(DATA.colegiado!$P:$P,$B34,DATA.colegiado!$D:$D,"&lt;="&amp;E$4,DATA.colegiado!$E:$E,"&gt;="&amp;E$4))/E$5*100,0),
"%)"
)</f>
        <v>0 (0%)</v>
      </c>
      <c r="F34" s="9"/>
      <c r="G34" s="19" t="str">
        <f>CONCATENATE(
COUNTIFS(DATA.colegiado!$P:$P,$B34,DATA.colegiado!$D:$D,"&lt;="&amp;G$4,DATA.colegiado!$E:$E,"Atual")+COUNTIFS(DATA.colegiado!$P:$P,$B34,DATA.colegiado!$D:$D,"&lt;="&amp;G$4,DATA.colegiado!$E:$E,"&gt;="&amp;G$4),
" (",
ROUND((COUNTIFS(DATA.colegiado!$P:$P,$B34,DATA.colegiado!$D:$D,"&lt;="&amp;G$4,DATA.colegiado!$E:$E,"Atual")+COUNTIFS(DATA.colegiado!$P:$P,$B34,DATA.colegiado!$D:$D,"&lt;="&amp;G$4,DATA.colegiado!$E:$E,"&gt;="&amp;G$4))/G$5*100,0),
"%)"
)</f>
        <v>0 (0%)</v>
      </c>
      <c r="H34" s="19" t="str">
        <f>CONCATENATE(
COUNTIFS(DATA.colegiado!$P:$P,$B34,DATA.colegiado!$D:$D,"&lt;="&amp;H$4,DATA.colegiado!$E:$E,"Atual")+COUNTIFS(DATA.colegiado!$P:$P,$B34,DATA.colegiado!$D:$D,"&lt;="&amp;H$4,DATA.colegiado!$E:$E,"&gt;="&amp;H$4),
" (",
ROUND((COUNTIFS(DATA.colegiado!$P:$P,$B34,DATA.colegiado!$D:$D,"&lt;="&amp;H$4,DATA.colegiado!$E:$E,"Atual")+COUNTIFS(DATA.colegiado!$P:$P,$B34,DATA.colegiado!$D:$D,"&lt;="&amp;H$4,DATA.colegiado!$E:$E,"&gt;="&amp;H$4))/H$5*100,0),
"%)"
)</f>
        <v>0 (0%)</v>
      </c>
      <c r="I34" s="19" t="str">
        <f>CONCATENATE(
COUNTIFS(DATA.colegiado!$P:$P,$B34,DATA.colegiado!$D:$D,"&lt;="&amp;I$4,DATA.colegiado!$E:$E,"Atual")+COUNTIFS(DATA.colegiado!$P:$P,$B34,DATA.colegiado!$D:$D,"&lt;="&amp;I$4,DATA.colegiado!$E:$E,"&gt;="&amp;I$4),
" (",
ROUND((COUNTIFS(DATA.colegiado!$P:$P,$B34,DATA.colegiado!$D:$D,"&lt;="&amp;I$4,DATA.colegiado!$E:$E,"Atual")+COUNTIFS(DATA.colegiado!$P:$P,$B34,DATA.colegiado!$D:$D,"&lt;="&amp;I$4,DATA.colegiado!$E:$E,"&gt;="&amp;I$4))/I$5*100,0),
"%)"
)</f>
        <v>0 (0%)</v>
      </c>
      <c r="J34" s="19" t="str">
        <f>CONCATENATE(
COUNTIFS(DATA.colegiado!$P:$P,$B34,DATA.colegiado!$D:$D,"&lt;="&amp;J$4,DATA.colegiado!$E:$E,"Atual")+COUNTIFS(DATA.colegiado!$P:$P,$B34,DATA.colegiado!$D:$D,"&lt;="&amp;J$4,DATA.colegiado!$E:$E,"&gt;="&amp;J$4),
" (",
ROUND((COUNTIFS(DATA.colegiado!$P:$P,$B34,DATA.colegiado!$D:$D,"&lt;="&amp;J$4,DATA.colegiado!$E:$E,"Atual")+COUNTIFS(DATA.colegiado!$P:$P,$B34,DATA.colegiado!$D:$D,"&lt;="&amp;J$4,DATA.colegiado!$E:$E,"&gt;="&amp;J$4))/J$5*100,0),
"%)"
)</f>
        <v>0 (0%)</v>
      </c>
      <c r="K34" s="9"/>
      <c r="L34" s="19" t="str">
        <f>CONCATENATE(
COUNTIFS(DATA.colegiado!$P:$P,$B34,DATA.colegiado!$D:$D,"&lt;="&amp;L$4,DATA.colegiado!$E:$E,"Atual")+COUNTIFS(DATA.colegiado!$P:$P,$B34,DATA.colegiado!$D:$D,"&lt;="&amp;L$4,DATA.colegiado!$E:$E,"&gt;="&amp;L$4),
" (",
ROUND((COUNTIFS(DATA.colegiado!$P:$P,$B34,DATA.colegiado!$D:$D,"&lt;="&amp;L$4,DATA.colegiado!$E:$E,"Atual")+COUNTIFS(DATA.colegiado!$P:$P,$B34,DATA.colegiado!$D:$D,"&lt;="&amp;L$4,DATA.colegiado!$E:$E,"&gt;="&amp;L$4))/L$5*100,0),
"%)"
)</f>
        <v>0 (0%)</v>
      </c>
      <c r="M34" s="19" t="str">
        <f>CONCATENATE(
COUNTIFS(DATA.colegiado!$P:$P,$B34,DATA.colegiado!$D:$D,"&lt;="&amp;M$4,DATA.colegiado!$E:$E,"Atual")+COUNTIFS(DATA.colegiado!$P:$P,$B34,DATA.colegiado!$D:$D,"&lt;="&amp;M$4,DATA.colegiado!$E:$E,"&gt;="&amp;M$4),
" (",
ROUND((COUNTIFS(DATA.colegiado!$P:$P,$B34,DATA.colegiado!$D:$D,"&lt;="&amp;M$4,DATA.colegiado!$E:$E,"Atual")+COUNTIFS(DATA.colegiado!$P:$P,$B34,DATA.colegiado!$D:$D,"&lt;="&amp;M$4,DATA.colegiado!$E:$E,"&gt;="&amp;M$4))/M$5*100,0),
"%)"
)</f>
        <v>0 (0%)</v>
      </c>
      <c r="N34" s="19" t="str">
        <f>CONCATENATE(
COUNTIFS(DATA.colegiado!$P:$P,$B34,DATA.colegiado!$D:$D,"&lt;="&amp;N$4,DATA.colegiado!$E:$E,"Atual")+COUNTIFS(DATA.colegiado!$P:$P,$B34,DATA.colegiado!$D:$D,"&lt;="&amp;N$4,DATA.colegiado!$E:$E,"&gt;="&amp;N$4),
" (",
ROUND((COUNTIFS(DATA.colegiado!$P:$P,$B34,DATA.colegiado!$D:$D,"&lt;="&amp;N$4,DATA.colegiado!$E:$E,"Atual")+COUNTIFS(DATA.colegiado!$P:$P,$B34,DATA.colegiado!$D:$D,"&lt;="&amp;N$4,DATA.colegiado!$E:$E,"&gt;="&amp;N$4))/N$5*100,0),
"%)"
)</f>
        <v>0 (0%)</v>
      </c>
      <c r="O34" s="19" t="str">
        <f>CONCATENATE(
COUNTIFS(DATA.colegiado!$P:$P,$B34,DATA.colegiado!$D:$D,"&lt;="&amp;O$4,DATA.colegiado!$E:$E,"Atual")+COUNTIFS(DATA.colegiado!$P:$P,$B34,DATA.colegiado!$D:$D,"&lt;="&amp;O$4,DATA.colegiado!$E:$E,"&gt;="&amp;O$4),
" (",
ROUND((COUNTIFS(DATA.colegiado!$P:$P,$B34,DATA.colegiado!$D:$D,"&lt;="&amp;O$4,DATA.colegiado!$E:$E,"Atual")+COUNTIFS(DATA.colegiado!$P:$P,$B34,DATA.colegiado!$D:$D,"&lt;="&amp;O$4,DATA.colegiado!$E:$E,"&gt;="&amp;O$4))/O$5*100,0),
"%)"
)</f>
        <v>0 (0%)</v>
      </c>
      <c r="P34" s="9"/>
      <c r="Q34" s="19" t="str">
        <f>CONCATENATE(
COUNTIFS(DATA.colegiado!$P:$P,$B34,DATA.colegiado!$D:$D,"&lt;="&amp;Q$4,DATA.colegiado!$E:$E,"Atual")+COUNTIFS(DATA.colegiado!$P:$P,$B34,DATA.colegiado!$D:$D,"&lt;="&amp;Q$4,DATA.colegiado!$E:$E,"&gt;="&amp;Q$4),
" (",
ROUND((COUNTIFS(DATA.colegiado!$P:$P,$B34,DATA.colegiado!$D:$D,"&lt;="&amp;Q$4,DATA.colegiado!$E:$E,"Atual")+COUNTIFS(DATA.colegiado!$P:$P,$B34,DATA.colegiado!$D:$D,"&lt;="&amp;Q$4,DATA.colegiado!$E:$E,"&gt;="&amp;Q$4))/Q$5*100,0),
"%)"
)</f>
        <v>0 (0%)</v>
      </c>
      <c r="R34" s="19" t="str">
        <f>CONCATENATE(
COUNTIFS(DATA.colegiado!$P:$P,$B34,DATA.colegiado!$D:$D,"&lt;="&amp;R$4,DATA.colegiado!$E:$E,"Atual")+COUNTIFS(DATA.colegiado!$P:$P,$B34,DATA.colegiado!$D:$D,"&lt;="&amp;R$4,DATA.colegiado!$E:$E,"&gt;="&amp;R$4),
" (",
ROUND((COUNTIFS(DATA.colegiado!$P:$P,$B34,DATA.colegiado!$D:$D,"&lt;="&amp;R$4,DATA.colegiado!$E:$E,"Atual")+COUNTIFS(DATA.colegiado!$P:$P,$B34,DATA.colegiado!$D:$D,"&lt;="&amp;R$4,DATA.colegiado!$E:$E,"&gt;="&amp;R$4))/R$5*100,0),
"%)"
)</f>
        <v>0 (0%)</v>
      </c>
      <c r="S34" s="19" t="str">
        <f>CONCATENATE(
COUNTIFS(DATA.colegiado!$P:$P,$B34,DATA.colegiado!$D:$D,"&lt;="&amp;S$4,DATA.colegiado!$E:$E,"Atual")+COUNTIFS(DATA.colegiado!$P:$P,$B34,DATA.colegiado!$D:$D,"&lt;="&amp;S$4,DATA.colegiado!$E:$E,"&gt;="&amp;S$4),
" (",
ROUND((COUNTIFS(DATA.colegiado!$P:$P,$B34,DATA.colegiado!$D:$D,"&lt;="&amp;S$4,DATA.colegiado!$E:$E,"Atual")+COUNTIFS(DATA.colegiado!$P:$P,$B34,DATA.colegiado!$D:$D,"&lt;="&amp;S$4,DATA.colegiado!$E:$E,"&gt;="&amp;S$4))/S$5*100,0),
"%)"
)</f>
        <v>0 (0%)</v>
      </c>
      <c r="T34" s="19" t="str">
        <f>CONCATENATE(
COUNTIFS(DATA.colegiado!$P:$P,$B34,DATA.colegiado!$D:$D,"&lt;="&amp;T$4,DATA.colegiado!$E:$E,"Atual")+COUNTIFS(DATA.colegiado!$P:$P,$B34,DATA.colegiado!$D:$D,"&lt;="&amp;T$4,DATA.colegiado!$E:$E,"&gt;="&amp;T$4),
" (",
ROUND((COUNTIFS(DATA.colegiado!$P:$P,$B34,DATA.colegiado!$D:$D,"&lt;="&amp;T$4,DATA.colegiado!$E:$E,"Atual")+COUNTIFS(DATA.colegiado!$P:$P,$B34,DATA.colegiado!$D:$D,"&lt;="&amp;T$4,DATA.colegiado!$E:$E,"&gt;="&amp;T$4))/T$5*100,0),
"%)"
)</f>
        <v>0 (0%)</v>
      </c>
      <c r="U34" s="1"/>
    </row>
    <row r="35" spans="1:21" s="8" customFormat="1" x14ac:dyDescent="0.2">
      <c r="A35" s="3"/>
      <c r="B35" s="18" t="s">
        <v>205</v>
      </c>
      <c r="C35" s="9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"/>
    </row>
    <row r="36" spans="1:21" s="8" customFormat="1" x14ac:dyDescent="0.2">
      <c r="A36" s="3"/>
      <c r="B36" s="9" t="s">
        <v>213</v>
      </c>
      <c r="C36" s="9" t="str">
        <f>CONCATENATE(
COUNTIFS(DATA.colegiado!$Q:$Q,"&lt;="&amp;C$4,DATA.colegiado!$R:$R,"Atual")+COUNTIFS(DATA.colegiado!$Q:$Q,"&lt;="&amp;C$4,DATA.colegiado!$R:$R,"&gt;="&amp;C$4),
" (",
ROUND((COUNTIFS(DATA.colegiado!$Q:$Q,"&lt;="&amp;C$4,DATA.colegiado!$R:$R,"Atual")+COUNTIFS(DATA.colegiado!$Q:$Q,"&lt;="&amp;C$4,DATA.colegiado!$R:$R,"&gt;="&amp;C$4))/C$5*100,0),
"%)"
)</f>
        <v>0 (0%)</v>
      </c>
      <c r="D36" s="9" t="str">
        <f>CONCATENATE(
COUNTIFS(DATA.colegiado!$Q:$Q,"&lt;="&amp;D$4,DATA.colegiado!$R:$R,"Atual")+COUNTIFS(DATA.colegiado!$Q:$Q,"&lt;="&amp;D$4,DATA.colegiado!$R:$R,"&gt;="&amp;D$4),
" (",
ROUND((COUNTIFS(DATA.colegiado!$Q:$Q,"&lt;="&amp;D$4,DATA.colegiado!$R:$R,"Atual")+COUNTIFS(DATA.colegiado!$Q:$Q,"&lt;="&amp;D$4,DATA.colegiado!$R:$R,"&gt;="&amp;D$4))/D$5*100,0),
"%)"
)</f>
        <v>0 (0%)</v>
      </c>
      <c r="E36" s="9" t="str">
        <f>CONCATENATE(
COUNTIFS(DATA.colegiado!$Q:$Q,"&lt;="&amp;E$4,DATA.colegiado!$R:$R,"Atual")+COUNTIFS(DATA.colegiado!$Q:$Q,"&lt;="&amp;E$4,DATA.colegiado!$R:$R,"&gt;="&amp;E$4),
" (",
ROUND((COUNTIFS(DATA.colegiado!$Q:$Q,"&lt;="&amp;E$4,DATA.colegiado!$R:$R,"Atual")+COUNTIFS(DATA.colegiado!$Q:$Q,"&lt;="&amp;E$4,DATA.colegiado!$R:$R,"&gt;="&amp;E$4))/E$5*100,0),
"%)"
)</f>
        <v>1 (6%)</v>
      </c>
      <c r="F36" s="9"/>
      <c r="G36" s="9" t="str">
        <f>CONCATENATE(
COUNTIFS(DATA.colegiado!$Q:$Q,"&lt;="&amp;G$4,DATA.colegiado!$R:$R,"Atual")+COUNTIFS(DATA.colegiado!$Q:$Q,"&lt;="&amp;G$4,DATA.colegiado!$R:$R,"&gt;="&amp;G$4),
" (",
ROUND((COUNTIFS(DATA.colegiado!$Q:$Q,"&lt;="&amp;G$4,DATA.colegiado!$R:$R,"Atual")+COUNTIFS(DATA.colegiado!$Q:$Q,"&lt;="&amp;G$4,DATA.colegiado!$R:$R,"&gt;="&amp;G$4))/G$5*100,0),
"%)"
)</f>
        <v>1 (5%)</v>
      </c>
      <c r="H36" s="9" t="str">
        <f>CONCATENATE(
COUNTIFS(DATA.colegiado!$Q:$Q,"&lt;="&amp;H$4,DATA.colegiado!$R:$R,"Atual")+COUNTIFS(DATA.colegiado!$Q:$Q,"&lt;="&amp;H$4,DATA.colegiado!$R:$R,"&gt;="&amp;H$4),
" (",
ROUND((COUNTIFS(DATA.colegiado!$Q:$Q,"&lt;="&amp;H$4,DATA.colegiado!$R:$R,"Atual")+COUNTIFS(DATA.colegiado!$Q:$Q,"&lt;="&amp;H$4,DATA.colegiado!$R:$R,"&gt;="&amp;H$4))/H$5*100,0),
"%)"
)</f>
        <v>1 (5%)</v>
      </c>
      <c r="I36" s="9" t="str">
        <f>CONCATENATE(
COUNTIFS(DATA.colegiado!$Q:$Q,"&lt;="&amp;I$4,DATA.colegiado!$R:$R,"Atual")+COUNTIFS(DATA.colegiado!$Q:$Q,"&lt;="&amp;I$4,DATA.colegiado!$R:$R,"&gt;="&amp;I$4),
" (",
ROUND((COUNTIFS(DATA.colegiado!$Q:$Q,"&lt;="&amp;I$4,DATA.colegiado!$R:$R,"Atual")+COUNTIFS(DATA.colegiado!$Q:$Q,"&lt;="&amp;I$4,DATA.colegiado!$R:$R,"&gt;="&amp;I$4))/I$5*100,0),
"%)"
)</f>
        <v>5 (29%)</v>
      </c>
      <c r="J36" s="9" t="str">
        <f>CONCATENATE(
COUNTIFS(DATA.colegiado!$Q:$Q,"&lt;="&amp;J$4,DATA.colegiado!$R:$R,"Atual")+COUNTIFS(DATA.colegiado!$Q:$Q,"&lt;="&amp;J$4,DATA.colegiado!$R:$R,"&gt;="&amp;J$4),
" (",
ROUND((COUNTIFS(DATA.colegiado!$Q:$Q,"&lt;="&amp;J$4,DATA.colegiado!$R:$R,"Atual")+COUNTIFS(DATA.colegiado!$Q:$Q,"&lt;="&amp;J$4,DATA.colegiado!$R:$R,"&gt;="&amp;J$4))/J$5*100,0),
"%)"
)</f>
        <v>4 (25%)</v>
      </c>
      <c r="K36" s="9"/>
      <c r="L36" s="9" t="str">
        <f>CONCATENATE(
COUNTIFS(DATA.colegiado!$Q:$Q,"&lt;="&amp;L$4,DATA.colegiado!$R:$R,"Atual")+COUNTIFS(DATA.colegiado!$Q:$Q,"&lt;="&amp;L$4,DATA.colegiado!$R:$R,"&gt;="&amp;L$4),
" (",
ROUND((COUNTIFS(DATA.colegiado!$Q:$Q,"&lt;="&amp;L$4,DATA.colegiado!$R:$R,"Atual")+COUNTIFS(DATA.colegiado!$Q:$Q,"&lt;="&amp;L$4,DATA.colegiado!$R:$R,"&gt;="&amp;L$4))/L$5*100,0),
"%)"
)</f>
        <v>0 (0%)</v>
      </c>
      <c r="M36" s="9" t="str">
        <f>CONCATENATE(
COUNTIFS(DATA.colegiado!$Q:$Q,"&lt;="&amp;M$4,DATA.colegiado!$R:$R,"Atual")+COUNTIFS(DATA.colegiado!$Q:$Q,"&lt;="&amp;M$4,DATA.colegiado!$R:$R,"&gt;="&amp;M$4),
" (",
ROUND((COUNTIFS(DATA.colegiado!$Q:$Q,"&lt;="&amp;M$4,DATA.colegiado!$R:$R,"Atual")+COUNTIFS(DATA.colegiado!$Q:$Q,"&lt;="&amp;M$4,DATA.colegiado!$R:$R,"&gt;="&amp;M$4))/M$5*100,0),
"%)"
)</f>
        <v>1 (7%)</v>
      </c>
      <c r="N36" s="9" t="str">
        <f>CONCATENATE(
COUNTIFS(DATA.colegiado!$Q:$Q,"&lt;="&amp;N$4,DATA.colegiado!$R:$R,"Atual")+COUNTIFS(DATA.colegiado!$Q:$Q,"&lt;="&amp;N$4,DATA.colegiado!$R:$R,"&gt;="&amp;N$4),
" (",
ROUND((COUNTIFS(DATA.colegiado!$Q:$Q,"&lt;="&amp;N$4,DATA.colegiado!$R:$R,"Atual")+COUNTIFS(DATA.colegiado!$Q:$Q,"&lt;="&amp;N$4,DATA.colegiado!$R:$R,"&gt;="&amp;N$4))/N$5*100,0),
"%)"
)</f>
        <v>1 (6%)</v>
      </c>
      <c r="O36" s="9" t="str">
        <f>CONCATENATE(
COUNTIFS(DATA.colegiado!$Q:$Q,"&lt;="&amp;O$4,DATA.colegiado!$R:$R,"Atual")+COUNTIFS(DATA.colegiado!$Q:$Q,"&lt;="&amp;O$4,DATA.colegiado!$R:$R,"&gt;="&amp;O$4),
" (",
ROUND((COUNTIFS(DATA.colegiado!$Q:$Q,"&lt;="&amp;O$4,DATA.colegiado!$R:$R,"Atual")+COUNTIFS(DATA.colegiado!$Q:$Q,"&lt;="&amp;O$4,DATA.colegiado!$R:$R,"&gt;="&amp;O$4))/O$5*100,0),
"%)"
)</f>
        <v>0 (0%)</v>
      </c>
      <c r="P36" s="9"/>
      <c r="Q36" s="9" t="str">
        <f>CONCATENATE(
COUNTIFS(DATA.colegiado!$Q:$Q,"&lt;="&amp;Q$4,DATA.colegiado!$R:$R,"Atual")+COUNTIFS(DATA.colegiado!$Q:$Q,"&lt;="&amp;Q$4,DATA.colegiado!$R:$R,"&gt;="&amp;Q$4),
" (",
ROUND((COUNTIFS(DATA.colegiado!$Q:$Q,"&lt;="&amp;Q$4,DATA.colegiado!$R:$R,"Atual")+COUNTIFS(DATA.colegiado!$Q:$Q,"&lt;="&amp;Q$4,DATA.colegiado!$R:$R,"&gt;="&amp;Q$4))/Q$5*100,0),
"%)"
)</f>
        <v>0 (0%)</v>
      </c>
      <c r="R36" s="9" t="str">
        <f>CONCATENATE(
COUNTIFS(DATA.colegiado!$Q:$Q,"&lt;="&amp;R$4,DATA.colegiado!$R:$R,"Atual")+COUNTIFS(DATA.colegiado!$Q:$Q,"&lt;="&amp;R$4,DATA.colegiado!$R:$R,"&gt;="&amp;R$4),
" (",
ROUND((COUNTIFS(DATA.colegiado!$Q:$Q,"&lt;="&amp;R$4,DATA.colegiado!$R:$R,"Atual")+COUNTIFS(DATA.colegiado!$Q:$Q,"&lt;="&amp;R$4,DATA.colegiado!$R:$R,"&gt;="&amp;R$4))/R$5*100,0),
"%)"
)</f>
        <v>0 (0%)</v>
      </c>
      <c r="S36" s="9" t="str">
        <f>CONCATENATE(
COUNTIFS(DATA.colegiado!$Q:$Q,"&lt;="&amp;S$4,DATA.colegiado!$R:$R,"Atual")+COUNTIFS(DATA.colegiado!$Q:$Q,"&lt;="&amp;S$4,DATA.colegiado!$R:$R,"&gt;="&amp;S$4),
" (",
ROUND((COUNTIFS(DATA.colegiado!$Q:$Q,"&lt;="&amp;S$4,DATA.colegiado!$R:$R,"Atual")+COUNTIFS(DATA.colegiado!$Q:$Q,"&lt;="&amp;S$4,DATA.colegiado!$R:$R,"&gt;="&amp;S$4))/S$5*100,0),
"%)"
)</f>
        <v>0 (0%)</v>
      </c>
      <c r="T36" s="9" t="str">
        <f>CONCATENATE(
COUNTIFS(DATA.colegiado!$Q:$Q,"&lt;="&amp;T$4,DATA.colegiado!$R:$R,"Atual")+COUNTIFS(DATA.colegiado!$Q:$Q,"&lt;="&amp;T$4,DATA.colegiado!$R:$R,"&gt;="&amp;T$4),
" (",
ROUND((COUNTIFS(DATA.colegiado!$Q:$Q,"&lt;="&amp;T$4,DATA.colegiado!$R:$R,"Atual")+COUNTIFS(DATA.colegiado!$Q:$Q,"&lt;="&amp;T$4,DATA.colegiado!$R:$R,"&gt;="&amp;T$4))/T$5*100,0),
"%)"
)</f>
        <v>0 (0%)</v>
      </c>
      <c r="U36" s="3"/>
    </row>
    <row r="37" spans="1:21" s="8" customFormat="1" x14ac:dyDescent="0.2">
      <c r="A37" s="3"/>
      <c r="B37" s="9" t="s">
        <v>206</v>
      </c>
      <c r="C37" s="9" t="str">
        <f>CONCATENATE(
COUNTIFS(DATA.colegiado!$S:$S,$B37,DATA.colegiado!$Q:$Q,"&lt;="&amp;C$4,DATA.colegiado!$R:$R,"Atual")+COUNTIFS(DATA.colegiado!$S:$S,$B37,DATA.colegiado!$Q:$Q,"&lt;="&amp;C$4,DATA.colegiado!$R:$R,"&gt;="&amp;C$4),
" (",
ROUND((COUNTIFS(DATA.colegiado!$S:$S,$B37,DATA.colegiado!$Q:$Q,"&lt;="&amp;C$4,DATA.colegiado!$R:$R,"Atual")+COUNTIFS(DATA.colegiado!$S:$S,$B37,DATA.colegiado!$Q:$Q,"&lt;="&amp;C$4,DATA.colegiado!$R:$R,"&gt;="&amp;C$4))/C$5*100,0),
"%)"
)</f>
        <v>0 (0%)</v>
      </c>
      <c r="D37" s="9" t="str">
        <f>CONCATENATE(
COUNTIFS(DATA.colegiado!$S:$S,$B37,DATA.colegiado!$Q:$Q,"&lt;="&amp;D$4,DATA.colegiado!$R:$R,"Atual")+COUNTIFS(DATA.colegiado!$S:$S,$B37,DATA.colegiado!$Q:$Q,"&lt;="&amp;D$4,DATA.colegiado!$R:$R,"&gt;="&amp;D$4),
" (",
ROUND((COUNTIFS(DATA.colegiado!$S:$S,$B37,DATA.colegiado!$Q:$Q,"&lt;="&amp;D$4,DATA.colegiado!$R:$R,"Atual")+COUNTIFS(DATA.colegiado!$S:$S,$B37,DATA.colegiado!$Q:$Q,"&lt;="&amp;D$4,DATA.colegiado!$R:$R,"&gt;="&amp;D$4))/D$5*100,0),
"%)"
)</f>
        <v>0 (0%)</v>
      </c>
      <c r="E37" s="9" t="str">
        <f>CONCATENATE(
COUNTIFS(DATA.colegiado!$S:$S,$B37,DATA.colegiado!$Q:$Q,"&lt;="&amp;E$4,DATA.colegiado!$R:$R,"Atual")+COUNTIFS(DATA.colegiado!$S:$S,$B37,DATA.colegiado!$Q:$Q,"&lt;="&amp;E$4,DATA.colegiado!$R:$R,"&gt;="&amp;E$4),
" (",
ROUND((COUNTIFS(DATA.colegiado!$S:$S,$B37,DATA.colegiado!$Q:$Q,"&lt;="&amp;E$4,DATA.colegiado!$R:$R,"Atual")+COUNTIFS(DATA.colegiado!$S:$S,$B37,DATA.colegiado!$Q:$Q,"&lt;="&amp;E$4,DATA.colegiado!$R:$R,"&gt;="&amp;E$4))/E$5*100,0),
"%)"
)</f>
        <v>1 (6%)</v>
      </c>
      <c r="F37" s="9"/>
      <c r="G37" s="9" t="str">
        <f>CONCATENATE(
COUNTIFS(DATA.colegiado!$S:$S,$B37,DATA.colegiado!$Q:$Q,"&lt;="&amp;G$4,DATA.colegiado!$R:$R,"Atual")+COUNTIFS(DATA.colegiado!$S:$S,$B37,DATA.colegiado!$Q:$Q,"&lt;="&amp;G$4,DATA.colegiado!$R:$R,"&gt;="&amp;G$4),
" (",
ROUND((COUNTIFS(DATA.colegiado!$S:$S,$B37,DATA.colegiado!$Q:$Q,"&lt;="&amp;G$4,DATA.colegiado!$R:$R,"Atual")+COUNTIFS(DATA.colegiado!$S:$S,$B37,DATA.colegiado!$Q:$Q,"&lt;="&amp;G$4,DATA.colegiado!$R:$R,"&gt;="&amp;G$4))/G$5*100,0),
"%)"
)</f>
        <v>1 (5%)</v>
      </c>
      <c r="H37" s="9" t="str">
        <f>CONCATENATE(
COUNTIFS(DATA.colegiado!$S:$S,$B37,DATA.colegiado!$Q:$Q,"&lt;="&amp;H$4,DATA.colegiado!$R:$R,"Atual")+COUNTIFS(DATA.colegiado!$S:$S,$B37,DATA.colegiado!$Q:$Q,"&lt;="&amp;H$4,DATA.colegiado!$R:$R,"&gt;="&amp;H$4),
" (",
ROUND((COUNTIFS(DATA.colegiado!$S:$S,$B37,DATA.colegiado!$Q:$Q,"&lt;="&amp;H$4,DATA.colegiado!$R:$R,"Atual")+COUNTIFS(DATA.colegiado!$S:$S,$B37,DATA.colegiado!$Q:$Q,"&lt;="&amp;H$4,DATA.colegiado!$R:$R,"&gt;="&amp;H$4))/H$5*100,0),
"%)"
)</f>
        <v>1 (5%)</v>
      </c>
      <c r="I37" s="9" t="str">
        <f>CONCATENATE(
COUNTIFS(DATA.colegiado!$S:$S,$B37,DATA.colegiado!$Q:$Q,"&lt;="&amp;I$4,DATA.colegiado!$R:$R,"Atual")+COUNTIFS(DATA.colegiado!$S:$S,$B37,DATA.colegiado!$Q:$Q,"&lt;="&amp;I$4,DATA.colegiado!$R:$R,"&gt;="&amp;I$4),
" (",
ROUND((COUNTIFS(DATA.colegiado!$S:$S,$B37,DATA.colegiado!$Q:$Q,"&lt;="&amp;I$4,DATA.colegiado!$R:$R,"Atual")+COUNTIFS(DATA.colegiado!$S:$S,$B37,DATA.colegiado!$Q:$Q,"&lt;="&amp;I$4,DATA.colegiado!$R:$R,"&gt;="&amp;I$4))/I$5*100,0),
"%)"
)</f>
        <v>4 (24%)</v>
      </c>
      <c r="J37" s="9" t="str">
        <f>CONCATENATE(
COUNTIFS(DATA.colegiado!$S:$S,$B37,DATA.colegiado!$Q:$Q,"&lt;="&amp;J$4,DATA.colegiado!$R:$R,"Atual")+COUNTIFS(DATA.colegiado!$S:$S,$B37,DATA.colegiado!$Q:$Q,"&lt;="&amp;J$4,DATA.colegiado!$R:$R,"&gt;="&amp;J$4),
" (",
ROUND((COUNTIFS(DATA.colegiado!$S:$S,$B37,DATA.colegiado!$Q:$Q,"&lt;="&amp;J$4,DATA.colegiado!$R:$R,"Atual")+COUNTIFS(DATA.colegiado!$S:$S,$B37,DATA.colegiado!$Q:$Q,"&lt;="&amp;J$4,DATA.colegiado!$R:$R,"&gt;="&amp;J$4))/J$5*100,0),
"%)"
)</f>
        <v>2 (13%)</v>
      </c>
      <c r="K37" s="9"/>
      <c r="L37" s="9" t="str">
        <f>CONCATENATE(
COUNTIFS(DATA.colegiado!$S:$S,$B37,DATA.colegiado!$Q:$Q,"&lt;="&amp;L$4,DATA.colegiado!$R:$R,"Atual")+COUNTIFS(DATA.colegiado!$S:$S,$B37,DATA.colegiado!$Q:$Q,"&lt;="&amp;L$4,DATA.colegiado!$R:$R,"&gt;="&amp;L$4),
" (",
ROUND((COUNTIFS(DATA.colegiado!$S:$S,$B37,DATA.colegiado!$Q:$Q,"&lt;="&amp;L$4,DATA.colegiado!$R:$R,"Atual")+COUNTIFS(DATA.colegiado!$S:$S,$B37,DATA.colegiado!$Q:$Q,"&lt;="&amp;L$4,DATA.colegiado!$R:$R,"&gt;="&amp;L$4))/L$5*100,0),
"%)"
)</f>
        <v>0 (0%)</v>
      </c>
      <c r="M37" s="9" t="str">
        <f>CONCATENATE(
COUNTIFS(DATA.colegiado!$S:$S,$B37,DATA.colegiado!$Q:$Q,"&lt;="&amp;M$4,DATA.colegiado!$R:$R,"Atual")+COUNTIFS(DATA.colegiado!$S:$S,$B37,DATA.colegiado!$Q:$Q,"&lt;="&amp;M$4,DATA.colegiado!$R:$R,"&gt;="&amp;M$4),
" (",
ROUND((COUNTIFS(DATA.colegiado!$S:$S,$B37,DATA.colegiado!$Q:$Q,"&lt;="&amp;M$4,DATA.colegiado!$R:$R,"Atual")+COUNTIFS(DATA.colegiado!$S:$S,$B37,DATA.colegiado!$Q:$Q,"&lt;="&amp;M$4,DATA.colegiado!$R:$R,"&gt;="&amp;M$4))/M$5*100,0),
"%)"
)</f>
        <v>0 (0%)</v>
      </c>
      <c r="N37" s="9" t="str">
        <f>CONCATENATE(
COUNTIFS(DATA.colegiado!$S:$S,$B37,DATA.colegiado!$Q:$Q,"&lt;="&amp;N$4,DATA.colegiado!$R:$R,"Atual")+COUNTIFS(DATA.colegiado!$S:$S,$B37,DATA.colegiado!$Q:$Q,"&lt;="&amp;N$4,DATA.colegiado!$R:$R,"&gt;="&amp;N$4),
" (",
ROUND((COUNTIFS(DATA.colegiado!$S:$S,$B37,DATA.colegiado!$Q:$Q,"&lt;="&amp;N$4,DATA.colegiado!$R:$R,"Atual")+COUNTIFS(DATA.colegiado!$S:$S,$B37,DATA.colegiado!$Q:$Q,"&lt;="&amp;N$4,DATA.colegiado!$R:$R,"&gt;="&amp;N$4))/N$5*100,0),
"%)"
)</f>
        <v>0 (0%)</v>
      </c>
      <c r="O37" s="9" t="str">
        <f>CONCATENATE(
COUNTIFS(DATA.colegiado!$S:$S,$B37,DATA.colegiado!$Q:$Q,"&lt;="&amp;O$4,DATA.colegiado!$R:$R,"Atual")+COUNTIFS(DATA.colegiado!$S:$S,$B37,DATA.colegiado!$Q:$Q,"&lt;="&amp;O$4,DATA.colegiado!$R:$R,"&gt;="&amp;O$4),
" (",
ROUND((COUNTIFS(DATA.colegiado!$S:$S,$B37,DATA.colegiado!$Q:$Q,"&lt;="&amp;O$4,DATA.colegiado!$R:$R,"Atual")+COUNTIFS(DATA.colegiado!$S:$S,$B37,DATA.colegiado!$Q:$Q,"&lt;="&amp;O$4,DATA.colegiado!$R:$R,"&gt;="&amp;O$4))/O$5*100,0),
"%)"
)</f>
        <v>0 (0%)</v>
      </c>
      <c r="P37" s="9"/>
      <c r="Q37" s="9" t="str">
        <f>CONCATENATE(
COUNTIFS(DATA.colegiado!$S:$S,$B37,DATA.colegiado!$Q:$Q,"&lt;="&amp;Q$4,DATA.colegiado!$R:$R,"Atual")+COUNTIFS(DATA.colegiado!$S:$S,$B37,DATA.colegiado!$Q:$Q,"&lt;="&amp;Q$4,DATA.colegiado!$R:$R,"&gt;="&amp;Q$4),
" (",
ROUND((COUNTIFS(DATA.colegiado!$S:$S,$B37,DATA.colegiado!$Q:$Q,"&lt;="&amp;Q$4,DATA.colegiado!$R:$R,"Atual")+COUNTIFS(DATA.colegiado!$S:$S,$B37,DATA.colegiado!$Q:$Q,"&lt;="&amp;Q$4,DATA.colegiado!$R:$R,"&gt;="&amp;Q$4))/Q$5*100,0),
"%)"
)</f>
        <v>0 (0%)</v>
      </c>
      <c r="R37" s="9" t="str">
        <f>CONCATENATE(
COUNTIFS(DATA.colegiado!$S:$S,$B37,DATA.colegiado!$Q:$Q,"&lt;="&amp;R$4,DATA.colegiado!$R:$R,"Atual")+COUNTIFS(DATA.colegiado!$S:$S,$B37,DATA.colegiado!$Q:$Q,"&lt;="&amp;R$4,DATA.colegiado!$R:$R,"&gt;="&amp;R$4),
" (",
ROUND((COUNTIFS(DATA.colegiado!$S:$S,$B37,DATA.colegiado!$Q:$Q,"&lt;="&amp;R$4,DATA.colegiado!$R:$R,"Atual")+COUNTIFS(DATA.colegiado!$S:$S,$B37,DATA.colegiado!$Q:$Q,"&lt;="&amp;R$4,DATA.colegiado!$R:$R,"&gt;="&amp;R$4))/R$5*100,0),
"%)"
)</f>
        <v>0 (0%)</v>
      </c>
      <c r="S37" s="9" t="str">
        <f>CONCATENATE(
COUNTIFS(DATA.colegiado!$S:$S,$B37,DATA.colegiado!$Q:$Q,"&lt;="&amp;S$4,DATA.colegiado!$R:$R,"Atual")+COUNTIFS(DATA.colegiado!$S:$S,$B37,DATA.colegiado!$Q:$Q,"&lt;="&amp;S$4,DATA.colegiado!$R:$R,"&gt;="&amp;S$4),
" (",
ROUND((COUNTIFS(DATA.colegiado!$S:$S,$B37,DATA.colegiado!$Q:$Q,"&lt;="&amp;S$4,DATA.colegiado!$R:$R,"Atual")+COUNTIFS(DATA.colegiado!$S:$S,$B37,DATA.colegiado!$Q:$Q,"&lt;="&amp;S$4,DATA.colegiado!$R:$R,"&gt;="&amp;S$4))/S$5*100,0),
"%)"
)</f>
        <v>0 (0%)</v>
      </c>
      <c r="T37" s="9" t="str">
        <f>CONCATENATE(
COUNTIFS(DATA.colegiado!$S:$S,$B37,DATA.colegiado!$Q:$Q,"&lt;="&amp;T$4,DATA.colegiado!$R:$R,"Atual")+COUNTIFS(DATA.colegiado!$S:$S,$B37,DATA.colegiado!$Q:$Q,"&lt;="&amp;T$4,DATA.colegiado!$R:$R,"&gt;="&amp;T$4),
" (",
ROUND((COUNTIFS(DATA.colegiado!$S:$S,$B37,DATA.colegiado!$Q:$Q,"&lt;="&amp;T$4,DATA.colegiado!$R:$R,"Atual")+COUNTIFS(DATA.colegiado!$S:$S,$B37,DATA.colegiado!$Q:$Q,"&lt;="&amp;T$4,DATA.colegiado!$R:$R,"&gt;="&amp;T$4))/T$5*100,0),
"%)"
)</f>
        <v>0 (0%)</v>
      </c>
      <c r="U37" s="3"/>
    </row>
    <row r="38" spans="1:21" s="8" customFormat="1" x14ac:dyDescent="0.2">
      <c r="A38" s="3"/>
      <c r="B38" s="9" t="s">
        <v>131</v>
      </c>
      <c r="C38" s="9" t="str">
        <f>CONCATENATE(
COUNTIFS(DATA.colegiado!$S:$S,$B38,DATA.colegiado!$Q:$Q,"&lt;="&amp;C$4,DATA.colegiado!$R:$R,"Atual")+COUNTIFS(DATA.colegiado!$S:$S,$B38,DATA.colegiado!$Q:$Q,"&lt;="&amp;C$4,DATA.colegiado!$R:$R,"&gt;="&amp;C$4),
" (",
ROUND((COUNTIFS(DATA.colegiado!$S:$S,$B38,DATA.colegiado!$Q:$Q,"&lt;="&amp;C$4,DATA.colegiado!$R:$R,"Atual")+COUNTIFS(DATA.colegiado!$S:$S,$B38,DATA.colegiado!$Q:$Q,"&lt;="&amp;C$4,DATA.colegiado!$R:$R,"&gt;="&amp;C$4))/C$5*100,0),
"%)"
)</f>
        <v>0 (0%)</v>
      </c>
      <c r="D38" s="9" t="str">
        <f>CONCATENATE(
COUNTIFS(DATA.colegiado!$S:$S,$B38,DATA.colegiado!$Q:$Q,"&lt;="&amp;D$4,DATA.colegiado!$R:$R,"Atual")+COUNTIFS(DATA.colegiado!$S:$S,$B38,DATA.colegiado!$Q:$Q,"&lt;="&amp;D$4,DATA.colegiado!$R:$R,"&gt;="&amp;D$4),
" (",
ROUND((COUNTIFS(DATA.colegiado!$S:$S,$B38,DATA.colegiado!$Q:$Q,"&lt;="&amp;D$4,DATA.colegiado!$R:$R,"Atual")+COUNTIFS(DATA.colegiado!$S:$S,$B38,DATA.colegiado!$Q:$Q,"&lt;="&amp;D$4,DATA.colegiado!$R:$R,"&gt;="&amp;D$4))/D$5*100,0),
"%)"
)</f>
        <v>0 (0%)</v>
      </c>
      <c r="E38" s="9" t="str">
        <f>CONCATENATE(
COUNTIFS(DATA.colegiado!$S:$S,$B38,DATA.colegiado!$Q:$Q,"&lt;="&amp;E$4,DATA.colegiado!$R:$R,"Atual")+COUNTIFS(DATA.colegiado!$S:$S,$B38,DATA.colegiado!$Q:$Q,"&lt;="&amp;E$4,DATA.colegiado!$R:$R,"&gt;="&amp;E$4),
" (",
ROUND((COUNTIFS(DATA.colegiado!$S:$S,$B38,DATA.colegiado!$Q:$Q,"&lt;="&amp;E$4,DATA.colegiado!$R:$R,"Atual")+COUNTIFS(DATA.colegiado!$S:$S,$B38,DATA.colegiado!$Q:$Q,"&lt;="&amp;E$4,DATA.colegiado!$R:$R,"&gt;="&amp;E$4))/E$5*100,0),
"%)"
)</f>
        <v>0 (0%)</v>
      </c>
      <c r="F38" s="9"/>
      <c r="G38" s="9" t="str">
        <f>CONCATENATE(
COUNTIFS(DATA.colegiado!$S:$S,$B38,DATA.colegiado!$Q:$Q,"&lt;="&amp;G$4,DATA.colegiado!$R:$R,"Atual")+COUNTIFS(DATA.colegiado!$S:$S,$B38,DATA.colegiado!$Q:$Q,"&lt;="&amp;G$4,DATA.colegiado!$R:$R,"&gt;="&amp;G$4),
" (",
ROUND((COUNTIFS(DATA.colegiado!$S:$S,$B38,DATA.colegiado!$Q:$Q,"&lt;="&amp;G$4,DATA.colegiado!$R:$R,"Atual")+COUNTIFS(DATA.colegiado!$S:$S,$B38,DATA.colegiado!$Q:$Q,"&lt;="&amp;G$4,DATA.colegiado!$R:$R,"&gt;="&amp;G$4))/G$5*100,0),
"%)"
)</f>
        <v>0 (0%)</v>
      </c>
      <c r="H38" s="9" t="str">
        <f>CONCATENATE(
COUNTIFS(DATA.colegiado!$S:$S,$B38,DATA.colegiado!$Q:$Q,"&lt;="&amp;H$4,DATA.colegiado!$R:$R,"Atual")+COUNTIFS(DATA.colegiado!$S:$S,$B38,DATA.colegiado!$Q:$Q,"&lt;="&amp;H$4,DATA.colegiado!$R:$R,"&gt;="&amp;H$4),
" (",
ROUND((COUNTIFS(DATA.colegiado!$S:$S,$B38,DATA.colegiado!$Q:$Q,"&lt;="&amp;H$4,DATA.colegiado!$R:$R,"Atual")+COUNTIFS(DATA.colegiado!$S:$S,$B38,DATA.colegiado!$Q:$Q,"&lt;="&amp;H$4,DATA.colegiado!$R:$R,"&gt;="&amp;H$4))/H$5*100,0),
"%)"
)</f>
        <v>0 (0%)</v>
      </c>
      <c r="I38" s="9" t="str">
        <f>CONCATENATE(
COUNTIFS(DATA.colegiado!$S:$S,$B38,DATA.colegiado!$Q:$Q,"&lt;="&amp;I$4,DATA.colegiado!$R:$R,"Atual")+COUNTIFS(DATA.colegiado!$S:$S,$B38,DATA.colegiado!$Q:$Q,"&lt;="&amp;I$4,DATA.colegiado!$R:$R,"&gt;="&amp;I$4),
" (",
ROUND((COUNTIFS(DATA.colegiado!$S:$S,$B38,DATA.colegiado!$Q:$Q,"&lt;="&amp;I$4,DATA.colegiado!$R:$R,"Atual")+COUNTIFS(DATA.colegiado!$S:$S,$B38,DATA.colegiado!$Q:$Q,"&lt;="&amp;I$4,DATA.colegiado!$R:$R,"&gt;="&amp;I$4))/I$5*100,0),
"%)"
)</f>
        <v>1 (6%)</v>
      </c>
      <c r="J38" s="9" t="str">
        <f>CONCATENATE(
COUNTIFS(DATA.colegiado!$S:$S,$B38,DATA.colegiado!$Q:$Q,"&lt;="&amp;J$4,DATA.colegiado!$R:$R,"Atual")+COUNTIFS(DATA.colegiado!$S:$S,$B38,DATA.colegiado!$Q:$Q,"&lt;="&amp;J$4,DATA.colegiado!$R:$R,"&gt;="&amp;J$4),
" (",
ROUND((COUNTIFS(DATA.colegiado!$S:$S,$B38,DATA.colegiado!$Q:$Q,"&lt;="&amp;J$4,DATA.colegiado!$R:$R,"Atual")+COUNTIFS(DATA.colegiado!$S:$S,$B38,DATA.colegiado!$Q:$Q,"&lt;="&amp;J$4,DATA.colegiado!$R:$R,"&gt;="&amp;J$4))/J$5*100,0),
"%)"
)</f>
        <v>1 (6%)</v>
      </c>
      <c r="K38" s="9"/>
      <c r="L38" s="9" t="str">
        <f>CONCATENATE(
COUNTIFS(DATA.colegiado!$S:$S,$B38,DATA.colegiado!$Q:$Q,"&lt;="&amp;L$4,DATA.colegiado!$R:$R,"Atual")+COUNTIFS(DATA.colegiado!$S:$S,$B38,DATA.colegiado!$Q:$Q,"&lt;="&amp;L$4,DATA.colegiado!$R:$R,"&gt;="&amp;L$4),
" (",
ROUND((COUNTIFS(DATA.colegiado!$S:$S,$B38,DATA.colegiado!$Q:$Q,"&lt;="&amp;L$4,DATA.colegiado!$R:$R,"Atual")+COUNTIFS(DATA.colegiado!$S:$S,$B38,DATA.colegiado!$Q:$Q,"&lt;="&amp;L$4,DATA.colegiado!$R:$R,"&gt;="&amp;L$4))/L$5*100,0),
"%)"
)</f>
        <v>0 (0%)</v>
      </c>
      <c r="M38" s="9" t="str">
        <f>CONCATENATE(
COUNTIFS(DATA.colegiado!$S:$S,$B38,DATA.colegiado!$Q:$Q,"&lt;="&amp;M$4,DATA.colegiado!$R:$R,"Atual")+COUNTIFS(DATA.colegiado!$S:$S,$B38,DATA.colegiado!$Q:$Q,"&lt;="&amp;M$4,DATA.colegiado!$R:$R,"&gt;="&amp;M$4),
" (",
ROUND((COUNTIFS(DATA.colegiado!$S:$S,$B38,DATA.colegiado!$Q:$Q,"&lt;="&amp;M$4,DATA.colegiado!$R:$R,"Atual")+COUNTIFS(DATA.colegiado!$S:$S,$B38,DATA.colegiado!$Q:$Q,"&lt;="&amp;M$4,DATA.colegiado!$R:$R,"&gt;="&amp;M$4))/M$5*100,0),
"%)"
)</f>
        <v>0 (0%)</v>
      </c>
      <c r="N38" s="9" t="str">
        <f>CONCATENATE(
COUNTIFS(DATA.colegiado!$S:$S,$B38,DATA.colegiado!$Q:$Q,"&lt;="&amp;N$4,DATA.colegiado!$R:$R,"Atual")+COUNTIFS(DATA.colegiado!$S:$S,$B38,DATA.colegiado!$Q:$Q,"&lt;="&amp;N$4,DATA.colegiado!$R:$R,"&gt;="&amp;N$4),
" (",
ROUND((COUNTIFS(DATA.colegiado!$S:$S,$B38,DATA.colegiado!$Q:$Q,"&lt;="&amp;N$4,DATA.colegiado!$R:$R,"Atual")+COUNTIFS(DATA.colegiado!$S:$S,$B38,DATA.colegiado!$Q:$Q,"&lt;="&amp;N$4,DATA.colegiado!$R:$R,"&gt;="&amp;N$4))/N$5*100,0),
"%)"
)</f>
        <v>0 (0%)</v>
      </c>
      <c r="O38" s="9" t="str">
        <f>CONCATENATE(
COUNTIFS(DATA.colegiado!$S:$S,$B38,DATA.colegiado!$Q:$Q,"&lt;="&amp;O$4,DATA.colegiado!$R:$R,"Atual")+COUNTIFS(DATA.colegiado!$S:$S,$B38,DATA.colegiado!$Q:$Q,"&lt;="&amp;O$4,DATA.colegiado!$R:$R,"&gt;="&amp;O$4),
" (",
ROUND((COUNTIFS(DATA.colegiado!$S:$S,$B38,DATA.colegiado!$Q:$Q,"&lt;="&amp;O$4,DATA.colegiado!$R:$R,"Atual")+COUNTIFS(DATA.colegiado!$S:$S,$B38,DATA.colegiado!$Q:$Q,"&lt;="&amp;O$4,DATA.colegiado!$R:$R,"&gt;="&amp;O$4))/O$5*100,0),
"%)"
)</f>
        <v>0 (0%)</v>
      </c>
      <c r="P38" s="9"/>
      <c r="Q38" s="9" t="str">
        <f>CONCATENATE(
COUNTIFS(DATA.colegiado!$S:$S,$B38,DATA.colegiado!$Q:$Q,"&lt;="&amp;Q$4,DATA.colegiado!$R:$R,"Atual")+COUNTIFS(DATA.colegiado!$S:$S,$B38,DATA.colegiado!$Q:$Q,"&lt;="&amp;Q$4,DATA.colegiado!$R:$R,"&gt;="&amp;Q$4),
" (",
ROUND((COUNTIFS(DATA.colegiado!$S:$S,$B38,DATA.colegiado!$Q:$Q,"&lt;="&amp;Q$4,DATA.colegiado!$R:$R,"Atual")+COUNTIFS(DATA.colegiado!$S:$S,$B38,DATA.colegiado!$Q:$Q,"&lt;="&amp;Q$4,DATA.colegiado!$R:$R,"&gt;="&amp;Q$4))/Q$5*100,0),
"%)"
)</f>
        <v>0 (0%)</v>
      </c>
      <c r="R38" s="9" t="str">
        <f>CONCATENATE(
COUNTIFS(DATA.colegiado!$S:$S,$B38,DATA.colegiado!$Q:$Q,"&lt;="&amp;R$4,DATA.colegiado!$R:$R,"Atual")+COUNTIFS(DATA.colegiado!$S:$S,$B38,DATA.colegiado!$Q:$Q,"&lt;="&amp;R$4,DATA.colegiado!$R:$R,"&gt;="&amp;R$4),
" (",
ROUND((COUNTIFS(DATA.colegiado!$S:$S,$B38,DATA.colegiado!$Q:$Q,"&lt;="&amp;R$4,DATA.colegiado!$R:$R,"Atual")+COUNTIFS(DATA.colegiado!$S:$S,$B38,DATA.colegiado!$Q:$Q,"&lt;="&amp;R$4,DATA.colegiado!$R:$R,"&gt;="&amp;R$4))/R$5*100,0),
"%)"
)</f>
        <v>0 (0%)</v>
      </c>
      <c r="S38" s="9" t="str">
        <f>CONCATENATE(
COUNTIFS(DATA.colegiado!$S:$S,$B38,DATA.colegiado!$Q:$Q,"&lt;="&amp;S$4,DATA.colegiado!$R:$R,"Atual")+COUNTIFS(DATA.colegiado!$S:$S,$B38,DATA.colegiado!$Q:$Q,"&lt;="&amp;S$4,DATA.colegiado!$R:$R,"&gt;="&amp;S$4),
" (",
ROUND((COUNTIFS(DATA.colegiado!$S:$S,$B38,DATA.colegiado!$Q:$Q,"&lt;="&amp;S$4,DATA.colegiado!$R:$R,"Atual")+COUNTIFS(DATA.colegiado!$S:$S,$B38,DATA.colegiado!$Q:$Q,"&lt;="&amp;S$4,DATA.colegiado!$R:$R,"&gt;="&amp;S$4))/S$5*100,0),
"%)"
)</f>
        <v>0 (0%)</v>
      </c>
      <c r="T38" s="9" t="str">
        <f>CONCATENATE(
COUNTIFS(DATA.colegiado!$S:$S,$B38,DATA.colegiado!$Q:$Q,"&lt;="&amp;T$4,DATA.colegiado!$R:$R,"Atual")+COUNTIFS(DATA.colegiado!$S:$S,$B38,DATA.colegiado!$Q:$Q,"&lt;="&amp;T$4,DATA.colegiado!$R:$R,"&gt;="&amp;T$4),
" (",
ROUND((COUNTIFS(DATA.colegiado!$S:$S,$B38,DATA.colegiado!$Q:$Q,"&lt;="&amp;T$4,DATA.colegiado!$R:$R,"Atual")+COUNTIFS(DATA.colegiado!$S:$S,$B38,DATA.colegiado!$Q:$Q,"&lt;="&amp;T$4,DATA.colegiado!$R:$R,"&gt;="&amp;T$4))/T$5*100,0),
"%)"
)</f>
        <v>0 (0%)</v>
      </c>
      <c r="U38" s="3"/>
    </row>
    <row r="39" spans="1:21" s="8" customFormat="1" x14ac:dyDescent="0.2">
      <c r="A39" s="3"/>
      <c r="B39" s="19" t="s">
        <v>212</v>
      </c>
      <c r="C39" s="19" t="str">
        <f>CONCATENATE(
COUNTIFS(DATA.colegiado!$S:$S,$B39,DATA.colegiado!$Q:$Q,"&lt;="&amp;C$4,DATA.colegiado!$R:$R,"Atual")+COUNTIFS(DATA.colegiado!$S:$S,$B39,DATA.colegiado!$Q:$Q,"&lt;="&amp;C$4,DATA.colegiado!$R:$R,"&gt;="&amp;C$4),
" (",
ROUND((COUNTIFS(DATA.colegiado!$S:$S,$B39,DATA.colegiado!$Q:$Q,"&lt;="&amp;C$4,DATA.colegiado!$R:$R,"Atual")+COUNTIFS(DATA.colegiado!$S:$S,$B39,DATA.colegiado!$Q:$Q,"&lt;="&amp;C$4,DATA.colegiado!$R:$R,"&gt;="&amp;C$4))/C$5*100,0),
"%)"
)</f>
        <v>0 (0%)</v>
      </c>
      <c r="D39" s="19" t="str">
        <f>CONCATENATE(
COUNTIFS(DATA.colegiado!$S:$S,$B39,DATA.colegiado!$Q:$Q,"&lt;="&amp;D$4,DATA.colegiado!$R:$R,"Atual")+COUNTIFS(DATA.colegiado!$S:$S,$B39,DATA.colegiado!$Q:$Q,"&lt;="&amp;D$4,DATA.colegiado!$R:$R,"&gt;="&amp;D$4),
" (",
ROUND((COUNTIFS(DATA.colegiado!$S:$S,$B39,DATA.colegiado!$Q:$Q,"&lt;="&amp;D$4,DATA.colegiado!$R:$R,"Atual")+COUNTIFS(DATA.colegiado!$S:$S,$B39,DATA.colegiado!$Q:$Q,"&lt;="&amp;D$4,DATA.colegiado!$R:$R,"&gt;="&amp;D$4))/D$5*100,0),
"%)"
)</f>
        <v>0 (0%)</v>
      </c>
      <c r="E39" s="19" t="str">
        <f>CONCATENATE(
COUNTIFS(DATA.colegiado!$S:$S,$B39,DATA.colegiado!$Q:$Q,"&lt;="&amp;E$4,DATA.colegiado!$R:$R,"Atual")+COUNTIFS(DATA.colegiado!$S:$S,$B39,DATA.colegiado!$Q:$Q,"&lt;="&amp;E$4,DATA.colegiado!$R:$R,"&gt;="&amp;E$4),
" (",
ROUND((COUNTIFS(DATA.colegiado!$S:$S,$B39,DATA.colegiado!$Q:$Q,"&lt;="&amp;E$4,DATA.colegiado!$R:$R,"Atual")+COUNTIFS(DATA.colegiado!$S:$S,$B39,DATA.colegiado!$Q:$Q,"&lt;="&amp;E$4,DATA.colegiado!$R:$R,"&gt;="&amp;E$4))/E$5*100,0),
"%)"
)</f>
        <v>0 (0%)</v>
      </c>
      <c r="F39" s="19"/>
      <c r="G39" s="19" t="str">
        <f>CONCATENATE(
COUNTIFS(DATA.colegiado!$S:$S,$B39,DATA.colegiado!$Q:$Q,"&lt;="&amp;G$4,DATA.colegiado!$R:$R,"Atual")+COUNTIFS(DATA.colegiado!$S:$S,$B39,DATA.colegiado!$Q:$Q,"&lt;="&amp;G$4,DATA.colegiado!$R:$R,"&gt;="&amp;G$4),
" (",
ROUND((COUNTIFS(DATA.colegiado!$S:$S,$B39,DATA.colegiado!$Q:$Q,"&lt;="&amp;G$4,DATA.colegiado!$R:$R,"Atual")+COUNTIFS(DATA.colegiado!$S:$S,$B39,DATA.colegiado!$Q:$Q,"&lt;="&amp;G$4,DATA.colegiado!$R:$R,"&gt;="&amp;G$4))/G$5*100,0),
"%)"
)</f>
        <v>0 (0%)</v>
      </c>
      <c r="H39" s="19" t="str">
        <f>CONCATENATE(
COUNTIFS(DATA.colegiado!$S:$S,$B39,DATA.colegiado!$Q:$Q,"&lt;="&amp;H$4,DATA.colegiado!$R:$R,"Atual")+COUNTIFS(DATA.colegiado!$S:$S,$B39,DATA.colegiado!$Q:$Q,"&lt;="&amp;H$4,DATA.colegiado!$R:$R,"&gt;="&amp;H$4),
" (",
ROUND((COUNTIFS(DATA.colegiado!$S:$S,$B39,DATA.colegiado!$Q:$Q,"&lt;="&amp;H$4,DATA.colegiado!$R:$R,"Atual")+COUNTIFS(DATA.colegiado!$S:$S,$B39,DATA.colegiado!$Q:$Q,"&lt;="&amp;H$4,DATA.colegiado!$R:$R,"&gt;="&amp;H$4))/H$5*100,0),
"%)"
)</f>
        <v>0 (0%)</v>
      </c>
      <c r="I39" s="19" t="str">
        <f>CONCATENATE(
COUNTIFS(DATA.colegiado!$S:$S,$B39,DATA.colegiado!$Q:$Q,"&lt;="&amp;I$4,DATA.colegiado!$R:$R,"Atual")+COUNTIFS(DATA.colegiado!$S:$S,$B39,DATA.colegiado!$Q:$Q,"&lt;="&amp;I$4,DATA.colegiado!$R:$R,"&gt;="&amp;I$4),
" (",
ROUND((COUNTIFS(DATA.colegiado!$S:$S,$B39,DATA.colegiado!$Q:$Q,"&lt;="&amp;I$4,DATA.colegiado!$R:$R,"Atual")+COUNTIFS(DATA.colegiado!$S:$S,$B39,DATA.colegiado!$Q:$Q,"&lt;="&amp;I$4,DATA.colegiado!$R:$R,"&gt;="&amp;I$4))/I$5*100,0),
"%)"
)</f>
        <v>0 (0%)</v>
      </c>
      <c r="J39" s="19" t="str">
        <f>CONCATENATE(
COUNTIFS(DATA.colegiado!$S:$S,$B39,DATA.colegiado!$Q:$Q,"&lt;="&amp;J$4,DATA.colegiado!$R:$R,"Atual")+COUNTIFS(DATA.colegiado!$S:$S,$B39,DATA.colegiado!$Q:$Q,"&lt;="&amp;J$4,DATA.colegiado!$R:$R,"&gt;="&amp;J$4),
" (",
ROUND((COUNTIFS(DATA.colegiado!$S:$S,$B39,DATA.colegiado!$Q:$Q,"&lt;="&amp;J$4,DATA.colegiado!$R:$R,"Atual")+COUNTIFS(DATA.colegiado!$S:$S,$B39,DATA.colegiado!$Q:$Q,"&lt;="&amp;J$4,DATA.colegiado!$R:$R,"&gt;="&amp;J$4))/J$5*100,0),
"%)"
)</f>
        <v>1 (6%)</v>
      </c>
      <c r="K39" s="19"/>
      <c r="L39" s="19" t="str">
        <f>CONCATENATE(
COUNTIFS(DATA.colegiado!$S:$S,$B39,DATA.colegiado!$Q:$Q,"&lt;="&amp;L$4,DATA.colegiado!$R:$R,"Atual")+COUNTIFS(DATA.colegiado!$S:$S,$B39,DATA.colegiado!$Q:$Q,"&lt;="&amp;L$4,DATA.colegiado!$R:$R,"&gt;="&amp;L$4),
" (",
ROUND((COUNTIFS(DATA.colegiado!$S:$S,$B39,DATA.colegiado!$Q:$Q,"&lt;="&amp;L$4,DATA.colegiado!$R:$R,"Atual")+COUNTIFS(DATA.colegiado!$S:$S,$B39,DATA.colegiado!$Q:$Q,"&lt;="&amp;L$4,DATA.colegiado!$R:$R,"&gt;="&amp;L$4))/L$5*100,0),
"%)"
)</f>
        <v>0 (0%)</v>
      </c>
      <c r="M39" s="19" t="str">
        <f>CONCATENATE(
COUNTIFS(DATA.colegiado!$S:$S,$B39,DATA.colegiado!$Q:$Q,"&lt;="&amp;M$4,DATA.colegiado!$R:$R,"Atual")+COUNTIFS(DATA.colegiado!$S:$S,$B39,DATA.colegiado!$Q:$Q,"&lt;="&amp;M$4,DATA.colegiado!$R:$R,"&gt;="&amp;M$4),
" (",
ROUND((COUNTIFS(DATA.colegiado!$S:$S,$B39,DATA.colegiado!$Q:$Q,"&lt;="&amp;M$4,DATA.colegiado!$R:$R,"Atual")+COUNTIFS(DATA.colegiado!$S:$S,$B39,DATA.colegiado!$Q:$Q,"&lt;="&amp;M$4,DATA.colegiado!$R:$R,"&gt;="&amp;M$4))/M$5*100,0),
"%)"
)</f>
        <v>0 (0%)</v>
      </c>
      <c r="N39" s="19" t="str">
        <f>CONCATENATE(
COUNTIFS(DATA.colegiado!$S:$S,$B39,DATA.colegiado!$Q:$Q,"&lt;="&amp;N$4,DATA.colegiado!$R:$R,"Atual")+COUNTIFS(DATA.colegiado!$S:$S,$B39,DATA.colegiado!$Q:$Q,"&lt;="&amp;N$4,DATA.colegiado!$R:$R,"&gt;="&amp;N$4),
" (",
ROUND((COUNTIFS(DATA.colegiado!$S:$S,$B39,DATA.colegiado!$Q:$Q,"&lt;="&amp;N$4,DATA.colegiado!$R:$R,"Atual")+COUNTIFS(DATA.colegiado!$S:$S,$B39,DATA.colegiado!$Q:$Q,"&lt;="&amp;N$4,DATA.colegiado!$R:$R,"&gt;="&amp;N$4))/N$5*100,0),
"%)"
)</f>
        <v>0 (0%)</v>
      </c>
      <c r="O39" s="19" t="str">
        <f>CONCATENATE(
COUNTIFS(DATA.colegiado!$S:$S,$B39,DATA.colegiado!$Q:$Q,"&lt;="&amp;O$4,DATA.colegiado!$R:$R,"Atual")+COUNTIFS(DATA.colegiado!$S:$S,$B39,DATA.colegiado!$Q:$Q,"&lt;="&amp;O$4,DATA.colegiado!$R:$R,"&gt;="&amp;O$4),
" (",
ROUND((COUNTIFS(DATA.colegiado!$S:$S,$B39,DATA.colegiado!$Q:$Q,"&lt;="&amp;O$4,DATA.colegiado!$R:$R,"Atual")+COUNTIFS(DATA.colegiado!$S:$S,$B39,DATA.colegiado!$Q:$Q,"&lt;="&amp;O$4,DATA.colegiado!$R:$R,"&gt;="&amp;O$4))/O$5*100,0),
"%)"
)</f>
        <v>0 (0%)</v>
      </c>
      <c r="P39" s="19"/>
      <c r="Q39" s="19" t="str">
        <f>CONCATENATE(
COUNTIFS(DATA.colegiado!$S:$S,$B39,DATA.colegiado!$Q:$Q,"&lt;="&amp;Q$4,DATA.colegiado!$R:$R,"Atual")+COUNTIFS(DATA.colegiado!$S:$S,$B39,DATA.colegiado!$Q:$Q,"&lt;="&amp;Q$4,DATA.colegiado!$R:$R,"&gt;="&amp;Q$4),
" (",
ROUND((COUNTIFS(DATA.colegiado!$S:$S,$B39,DATA.colegiado!$Q:$Q,"&lt;="&amp;Q$4,DATA.colegiado!$R:$R,"Atual")+COUNTIFS(DATA.colegiado!$S:$S,$B39,DATA.colegiado!$Q:$Q,"&lt;="&amp;Q$4,DATA.colegiado!$R:$R,"&gt;="&amp;Q$4))/Q$5*100,0),
"%)"
)</f>
        <v>0 (0%)</v>
      </c>
      <c r="R39" s="19" t="str">
        <f>CONCATENATE(
COUNTIFS(DATA.colegiado!$S:$S,$B39,DATA.colegiado!$Q:$Q,"&lt;="&amp;R$4,DATA.colegiado!$R:$R,"Atual")+COUNTIFS(DATA.colegiado!$S:$S,$B39,DATA.colegiado!$Q:$Q,"&lt;="&amp;R$4,DATA.colegiado!$R:$R,"&gt;="&amp;R$4),
" (",
ROUND((COUNTIFS(DATA.colegiado!$S:$S,$B39,DATA.colegiado!$Q:$Q,"&lt;="&amp;R$4,DATA.colegiado!$R:$R,"Atual")+COUNTIFS(DATA.colegiado!$S:$S,$B39,DATA.colegiado!$Q:$Q,"&lt;="&amp;R$4,DATA.colegiado!$R:$R,"&gt;="&amp;R$4))/R$5*100,0),
"%)"
)</f>
        <v>0 (0%)</v>
      </c>
      <c r="S39" s="19" t="str">
        <f>CONCATENATE(
COUNTIFS(DATA.colegiado!$S:$S,$B39,DATA.colegiado!$Q:$Q,"&lt;="&amp;S$4,DATA.colegiado!$R:$R,"Atual")+COUNTIFS(DATA.colegiado!$S:$S,$B39,DATA.colegiado!$Q:$Q,"&lt;="&amp;S$4,DATA.colegiado!$R:$R,"&gt;="&amp;S$4),
" (",
ROUND((COUNTIFS(DATA.colegiado!$S:$S,$B39,DATA.colegiado!$Q:$Q,"&lt;="&amp;S$4,DATA.colegiado!$R:$R,"Atual")+COUNTIFS(DATA.colegiado!$S:$S,$B39,DATA.colegiado!$Q:$Q,"&lt;="&amp;S$4,DATA.colegiado!$R:$R,"&gt;="&amp;S$4))/S$5*100,0),
"%)"
)</f>
        <v>0 (0%)</v>
      </c>
      <c r="T39" s="19" t="str">
        <f>CONCATENATE(
COUNTIFS(DATA.colegiado!$S:$S,$B39,DATA.colegiado!$Q:$Q,"&lt;="&amp;T$4,DATA.colegiado!$R:$R,"Atual")+COUNTIFS(DATA.colegiado!$S:$S,$B39,DATA.colegiado!$Q:$Q,"&lt;="&amp;T$4,DATA.colegiado!$R:$R,"&gt;="&amp;T$4),
" (",
ROUND((COUNTIFS(DATA.colegiado!$S:$S,$B39,DATA.colegiado!$Q:$Q,"&lt;="&amp;T$4,DATA.colegiado!$R:$R,"Atual")+COUNTIFS(DATA.colegiado!$S:$S,$B39,DATA.colegiado!$Q:$Q,"&lt;="&amp;T$4,DATA.colegiado!$R:$R,"&gt;="&amp;T$4))/T$5*100,0),
"%)"
)</f>
        <v>0 (0%)</v>
      </c>
      <c r="U39" s="3"/>
    </row>
    <row r="40" spans="1:21" x14ac:dyDescent="0.2">
      <c r="A40" s="1"/>
      <c r="B40" s="42" t="s">
        <v>184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25"/>
      <c r="Q40" s="25"/>
      <c r="R40" s="25"/>
      <c r="S40" s="25"/>
      <c r="T40" s="25"/>
      <c r="U40" s="1"/>
    </row>
    <row r="41" spans="1:21" x14ac:dyDescent="0.2">
      <c r="A41" s="1"/>
      <c r="B41" s="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"/>
    </row>
  </sheetData>
  <mergeCells count="6">
    <mergeCell ref="Q3:T3"/>
    <mergeCell ref="B2:O2"/>
    <mergeCell ref="B40:O40"/>
    <mergeCell ref="C3:E3"/>
    <mergeCell ref="G3:J3"/>
    <mergeCell ref="L3:O3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43" sqref="A43"/>
    </sheetView>
  </sheetViews>
  <sheetFormatPr baseColWidth="10" defaultColWidth="10.83203125" defaultRowHeight="16" x14ac:dyDescent="0.2"/>
  <cols>
    <col min="1" max="1" width="10" style="33" bestFit="1" customWidth="1"/>
    <col min="2" max="2" width="35.6640625" style="33" bestFit="1" customWidth="1"/>
    <col min="3" max="3" width="46.1640625" style="33" bestFit="1" customWidth="1"/>
    <col min="4" max="4" width="17.1640625" style="33" bestFit="1" customWidth="1"/>
    <col min="5" max="5" width="20.6640625" style="33" bestFit="1" customWidth="1"/>
    <col min="6" max="6" width="16.6640625" style="33" bestFit="1" customWidth="1"/>
    <col min="7" max="7" width="16.6640625" style="33" customWidth="1"/>
    <col min="8" max="9" width="19.83203125" style="33" bestFit="1" customWidth="1"/>
    <col min="10" max="10" width="13" style="33" bestFit="1" customWidth="1"/>
    <col min="11" max="11" width="8.83203125" style="33" bestFit="1" customWidth="1"/>
    <col min="12" max="12" width="11.83203125" style="33" bestFit="1" customWidth="1"/>
    <col min="13" max="13" width="9.33203125" style="33" bestFit="1" customWidth="1"/>
    <col min="14" max="14" width="14.6640625" style="33" bestFit="1" customWidth="1"/>
    <col min="15" max="15" width="12.83203125" style="33" bestFit="1" customWidth="1"/>
    <col min="16" max="16" width="15.33203125" style="33" bestFit="1" customWidth="1"/>
    <col min="17" max="17" width="14.5" style="33" bestFit="1" customWidth="1"/>
    <col min="18" max="18" width="17" style="33" bestFit="1" customWidth="1"/>
    <col min="19" max="19" width="13.33203125" style="33" bestFit="1" customWidth="1"/>
    <col min="20" max="20" width="37" style="35" bestFit="1" customWidth="1"/>
    <col min="21" max="21" width="38.1640625" style="35" bestFit="1" customWidth="1"/>
    <col min="22" max="22" width="37.1640625" style="35" bestFit="1" customWidth="1"/>
    <col min="23" max="23" width="61.5" style="35" bestFit="1" customWidth="1"/>
    <col min="24" max="24" width="63.6640625" style="35" bestFit="1" customWidth="1"/>
    <col min="25" max="25" width="74" style="35" bestFit="1" customWidth="1"/>
    <col min="26" max="26" width="64.33203125" style="35" bestFit="1" customWidth="1"/>
    <col min="27" max="16384" width="10.83203125" style="33"/>
  </cols>
  <sheetData>
    <row r="1" spans="1:26" s="32" customFormat="1" ht="17" thickBot="1" x14ac:dyDescent="0.25">
      <c r="A1" s="29" t="s">
        <v>0</v>
      </c>
      <c r="B1" s="29" t="s">
        <v>1</v>
      </c>
      <c r="C1" s="29" t="s">
        <v>223</v>
      </c>
      <c r="D1" s="29" t="s">
        <v>175</v>
      </c>
      <c r="E1" s="29" t="s">
        <v>176</v>
      </c>
      <c r="F1" s="29" t="s">
        <v>272</v>
      </c>
      <c r="G1" s="29" t="s">
        <v>274</v>
      </c>
      <c r="H1" s="29" t="s">
        <v>181</v>
      </c>
      <c r="I1" s="29" t="s">
        <v>79</v>
      </c>
      <c r="J1" s="29" t="s">
        <v>183</v>
      </c>
      <c r="K1" s="29" t="s">
        <v>82</v>
      </c>
      <c r="L1" s="29" t="s">
        <v>80</v>
      </c>
      <c r="M1" s="29" t="s">
        <v>81</v>
      </c>
      <c r="N1" s="29" t="s">
        <v>228</v>
      </c>
      <c r="O1" s="29" t="s">
        <v>185</v>
      </c>
      <c r="P1" s="29" t="s">
        <v>78</v>
      </c>
      <c r="Q1" s="29" t="s">
        <v>201</v>
      </c>
      <c r="R1" s="29" t="s">
        <v>202</v>
      </c>
      <c r="S1" s="29" t="s">
        <v>207</v>
      </c>
      <c r="T1" s="30" t="s">
        <v>222</v>
      </c>
      <c r="U1" s="31" t="s">
        <v>100</v>
      </c>
      <c r="V1" s="30" t="s">
        <v>43</v>
      </c>
      <c r="W1" s="30" t="s">
        <v>276</v>
      </c>
      <c r="X1" s="30" t="s">
        <v>302</v>
      </c>
      <c r="Y1" s="30" t="s">
        <v>238</v>
      </c>
      <c r="Z1" s="30" t="s">
        <v>44</v>
      </c>
    </row>
    <row r="2" spans="1:26" x14ac:dyDescent="0.2">
      <c r="A2" s="33" t="s">
        <v>31</v>
      </c>
      <c r="B2" s="33" t="s">
        <v>32</v>
      </c>
      <c r="C2" s="34" t="str">
        <f t="shared" ref="C2:C38" si="0">CONCATENATE(A2," - ",B2)</f>
        <v>FTO1109 - André Luis dos Santos Silva</v>
      </c>
      <c r="D2" s="33">
        <v>2010</v>
      </c>
      <c r="E2" s="33">
        <v>2012</v>
      </c>
      <c r="F2" s="33" t="s">
        <v>206</v>
      </c>
      <c r="G2" s="33" t="s">
        <v>275</v>
      </c>
      <c r="H2" s="33" t="s">
        <v>42</v>
      </c>
      <c r="I2" s="33" t="s">
        <v>84</v>
      </c>
      <c r="J2" s="33" t="s">
        <v>88</v>
      </c>
      <c r="K2" s="34">
        <f t="shared" ref="K2:K38" si="1">SUM(L2:N2)</f>
        <v>40</v>
      </c>
      <c r="L2" s="33">
        <v>32</v>
      </c>
      <c r="M2" s="33">
        <v>8</v>
      </c>
      <c r="N2" s="33">
        <v>0</v>
      </c>
      <c r="O2" s="33">
        <v>2005</v>
      </c>
      <c r="P2" s="33" t="s">
        <v>86</v>
      </c>
      <c r="Q2" s="33" t="s">
        <v>211</v>
      </c>
      <c r="T2" s="33" t="s">
        <v>156</v>
      </c>
      <c r="U2" s="33" t="s">
        <v>157</v>
      </c>
      <c r="V2" s="33" t="s">
        <v>252</v>
      </c>
      <c r="W2" s="33"/>
      <c r="X2" s="33"/>
      <c r="Y2" s="33"/>
      <c r="Z2" s="33"/>
    </row>
    <row r="3" spans="1:26" x14ac:dyDescent="0.2">
      <c r="A3" s="33" t="s">
        <v>27</v>
      </c>
      <c r="B3" s="33" t="s">
        <v>28</v>
      </c>
      <c r="C3" s="34" t="str">
        <f t="shared" si="0"/>
        <v>FTO1084 - Cristina Márcia Dias</v>
      </c>
      <c r="D3" s="33">
        <v>2010</v>
      </c>
      <c r="E3" s="33">
        <v>2013</v>
      </c>
      <c r="F3" s="33" t="s">
        <v>206</v>
      </c>
      <c r="G3" s="33" t="s">
        <v>275</v>
      </c>
      <c r="H3" s="33" t="s">
        <v>42</v>
      </c>
      <c r="I3" s="33" t="s">
        <v>84</v>
      </c>
      <c r="J3" s="33" t="s">
        <v>88</v>
      </c>
      <c r="K3" s="34">
        <f t="shared" si="1"/>
        <v>40</v>
      </c>
      <c r="L3" s="33">
        <v>32</v>
      </c>
      <c r="M3" s="33">
        <v>8</v>
      </c>
      <c r="N3" s="33">
        <v>0</v>
      </c>
      <c r="O3" s="33">
        <v>2006</v>
      </c>
      <c r="P3" s="33" t="s">
        <v>86</v>
      </c>
      <c r="T3" s="33" t="s">
        <v>144</v>
      </c>
      <c r="U3" s="33" t="s">
        <v>145</v>
      </c>
      <c r="V3" s="33"/>
      <c r="W3" s="33" t="s">
        <v>311</v>
      </c>
      <c r="X3" s="33"/>
      <c r="Y3" s="33"/>
      <c r="Z3" s="33" t="s">
        <v>264</v>
      </c>
    </row>
    <row r="4" spans="1:26" x14ac:dyDescent="0.2">
      <c r="A4" s="33" t="s">
        <v>224</v>
      </c>
      <c r="B4" s="33" t="s">
        <v>225</v>
      </c>
      <c r="C4" s="34" t="str">
        <f t="shared" si="0"/>
        <v>FTO1093 - Juliana Flávia de Oliveira</v>
      </c>
      <c r="D4" s="33">
        <v>2010</v>
      </c>
      <c r="E4" s="33">
        <v>2013</v>
      </c>
      <c r="F4" s="33" t="s">
        <v>206</v>
      </c>
      <c r="G4" s="33" t="s">
        <v>275</v>
      </c>
      <c r="H4" s="33" t="s">
        <v>42</v>
      </c>
      <c r="I4" s="33" t="s">
        <v>84</v>
      </c>
      <c r="J4" s="35" t="s">
        <v>88</v>
      </c>
      <c r="K4" s="34">
        <f t="shared" si="1"/>
        <v>40</v>
      </c>
      <c r="L4" s="33">
        <v>32</v>
      </c>
      <c r="M4" s="33">
        <v>8</v>
      </c>
      <c r="N4" s="33">
        <v>0</v>
      </c>
      <c r="O4" s="33">
        <v>2009</v>
      </c>
      <c r="P4" s="33" t="s">
        <v>86</v>
      </c>
      <c r="T4" s="33" t="s">
        <v>226</v>
      </c>
      <c r="U4" s="33" t="s">
        <v>227</v>
      </c>
      <c r="V4" s="33"/>
      <c r="W4" s="33" t="s">
        <v>312</v>
      </c>
      <c r="X4" s="33"/>
      <c r="Y4" s="33"/>
      <c r="Z4" s="33"/>
    </row>
    <row r="5" spans="1:26" x14ac:dyDescent="0.2">
      <c r="A5" s="33" t="s">
        <v>29</v>
      </c>
      <c r="B5" s="33" t="s">
        <v>30</v>
      </c>
      <c r="C5" s="34" t="str">
        <f t="shared" si="0"/>
        <v>EDF1069 - Miíriam Raquel Meira Mainenti</v>
      </c>
      <c r="D5" s="33">
        <v>2010</v>
      </c>
      <c r="E5" s="33">
        <v>2014</v>
      </c>
      <c r="F5" s="33" t="s">
        <v>206</v>
      </c>
      <c r="G5" s="33" t="s">
        <v>275</v>
      </c>
      <c r="H5" s="33" t="s">
        <v>42</v>
      </c>
      <c r="I5" s="33" t="s">
        <v>84</v>
      </c>
      <c r="J5" s="33" t="s">
        <v>88</v>
      </c>
      <c r="K5" s="34">
        <f t="shared" si="1"/>
        <v>40</v>
      </c>
      <c r="L5" s="33">
        <v>32</v>
      </c>
      <c r="M5" s="33">
        <v>8</v>
      </c>
      <c r="N5" s="33">
        <v>0</v>
      </c>
      <c r="O5" s="33">
        <v>2009</v>
      </c>
      <c r="P5" s="33" t="s">
        <v>85</v>
      </c>
      <c r="T5" s="33" t="s">
        <v>134</v>
      </c>
      <c r="U5" s="33" t="s">
        <v>136</v>
      </c>
      <c r="V5" s="33" t="s">
        <v>135</v>
      </c>
      <c r="W5" s="33" t="s">
        <v>313</v>
      </c>
      <c r="X5" s="33"/>
      <c r="Y5" s="33"/>
      <c r="Z5" s="33"/>
    </row>
    <row r="6" spans="1:26" x14ac:dyDescent="0.2">
      <c r="A6" s="33" t="s">
        <v>34</v>
      </c>
      <c r="B6" s="33" t="s">
        <v>35</v>
      </c>
      <c r="C6" s="34" t="str">
        <f t="shared" si="0"/>
        <v>FTO1085 - Anke Bergmann</v>
      </c>
      <c r="D6" s="33">
        <v>2010</v>
      </c>
      <c r="E6" s="33">
        <v>2014</v>
      </c>
      <c r="F6" s="33" t="s">
        <v>206</v>
      </c>
      <c r="G6" s="33" t="s">
        <v>275</v>
      </c>
      <c r="H6" s="33" t="s">
        <v>42</v>
      </c>
      <c r="I6" s="33" t="s">
        <v>84</v>
      </c>
      <c r="J6" s="35" t="s">
        <v>88</v>
      </c>
      <c r="K6" s="34">
        <f t="shared" si="1"/>
        <v>40</v>
      </c>
      <c r="L6" s="33">
        <v>32</v>
      </c>
      <c r="M6" s="33">
        <v>8</v>
      </c>
      <c r="N6" s="33">
        <v>0</v>
      </c>
      <c r="O6" s="33">
        <v>2005</v>
      </c>
      <c r="P6" s="33" t="s">
        <v>86</v>
      </c>
      <c r="T6" s="33" t="s">
        <v>146</v>
      </c>
      <c r="U6" s="33" t="s">
        <v>147</v>
      </c>
      <c r="V6" s="33" t="s">
        <v>149</v>
      </c>
      <c r="W6" s="33" t="s">
        <v>314</v>
      </c>
      <c r="X6" s="33" t="s">
        <v>341</v>
      </c>
      <c r="Y6" s="33" t="s">
        <v>148</v>
      </c>
      <c r="Z6" s="33" t="s">
        <v>150</v>
      </c>
    </row>
    <row r="7" spans="1:26" x14ac:dyDescent="0.2">
      <c r="A7" s="33" t="s">
        <v>33</v>
      </c>
      <c r="B7" s="33" t="s">
        <v>40</v>
      </c>
      <c r="C7" s="34" t="str">
        <f t="shared" si="0"/>
        <v>FTO1106 - Antonio Guilherme Fonseca Pacheco</v>
      </c>
      <c r="D7" s="33">
        <v>2010</v>
      </c>
      <c r="E7" s="33">
        <v>2016</v>
      </c>
      <c r="F7" s="33" t="s">
        <v>206</v>
      </c>
      <c r="G7" s="33" t="s">
        <v>275</v>
      </c>
      <c r="H7" s="33" t="s">
        <v>73</v>
      </c>
      <c r="I7" s="33" t="s">
        <v>87</v>
      </c>
      <c r="J7" s="35" t="s">
        <v>129</v>
      </c>
      <c r="K7" s="34">
        <f t="shared" si="1"/>
        <v>40</v>
      </c>
      <c r="L7" s="33">
        <v>10</v>
      </c>
      <c r="M7" s="33">
        <v>0</v>
      </c>
      <c r="N7" s="33">
        <v>30</v>
      </c>
      <c r="O7" s="33">
        <v>2008</v>
      </c>
      <c r="P7" s="33" t="s">
        <v>83</v>
      </c>
      <c r="T7" s="33" t="s">
        <v>151</v>
      </c>
      <c r="U7" s="33" t="s">
        <v>153</v>
      </c>
      <c r="V7" s="33" t="s">
        <v>155</v>
      </c>
      <c r="W7" s="36" t="s">
        <v>279</v>
      </c>
      <c r="X7" s="36" t="s">
        <v>342</v>
      </c>
      <c r="Y7" s="33" t="s">
        <v>152</v>
      </c>
      <c r="Z7" s="33" t="s">
        <v>154</v>
      </c>
    </row>
    <row r="8" spans="1:26" x14ac:dyDescent="0.2">
      <c r="A8" s="33" t="s">
        <v>36</v>
      </c>
      <c r="B8" s="33" t="s">
        <v>37</v>
      </c>
      <c r="C8" s="34" t="str">
        <f t="shared" si="0"/>
        <v>NUT1012 - Susana Ortiz Costa</v>
      </c>
      <c r="D8" s="33">
        <v>2010</v>
      </c>
      <c r="E8" s="33">
        <v>2016</v>
      </c>
      <c r="F8" s="33" t="s">
        <v>206</v>
      </c>
      <c r="G8" s="33" t="s">
        <v>275</v>
      </c>
      <c r="H8" s="33" t="s">
        <v>73</v>
      </c>
      <c r="I8" s="33" t="s">
        <v>84</v>
      </c>
      <c r="J8" s="33" t="s">
        <v>88</v>
      </c>
      <c r="K8" s="34">
        <f t="shared" si="1"/>
        <v>40</v>
      </c>
      <c r="L8" s="33">
        <v>20</v>
      </c>
      <c r="M8" s="33">
        <v>20</v>
      </c>
      <c r="N8" s="33">
        <v>0</v>
      </c>
      <c r="O8" s="33">
        <v>2002</v>
      </c>
      <c r="P8" s="33" t="s">
        <v>119</v>
      </c>
      <c r="T8" s="33" t="s">
        <v>158</v>
      </c>
      <c r="U8" s="33" t="s">
        <v>159</v>
      </c>
      <c r="V8" s="33"/>
      <c r="W8" s="33" t="s">
        <v>315</v>
      </c>
      <c r="X8" s="33"/>
      <c r="Y8" s="33"/>
      <c r="Z8" s="33"/>
    </row>
    <row r="9" spans="1:26" x14ac:dyDescent="0.2">
      <c r="A9" s="33" t="s">
        <v>22</v>
      </c>
      <c r="B9" s="33" t="s">
        <v>21</v>
      </c>
      <c r="C9" s="34" t="str">
        <f t="shared" si="0"/>
        <v>FTO1075 - Sara Lucia Silveira de Menezes</v>
      </c>
      <c r="D9" s="33">
        <v>2010</v>
      </c>
      <c r="E9" s="33">
        <v>2018</v>
      </c>
      <c r="F9" s="33" t="s">
        <v>206</v>
      </c>
      <c r="G9" s="33" t="s">
        <v>275</v>
      </c>
      <c r="H9" s="33" t="s">
        <v>42</v>
      </c>
      <c r="I9" s="33" t="s">
        <v>84</v>
      </c>
      <c r="J9" s="33" t="s">
        <v>88</v>
      </c>
      <c r="K9" s="34">
        <f t="shared" si="1"/>
        <v>40</v>
      </c>
      <c r="L9" s="33">
        <v>40</v>
      </c>
      <c r="M9" s="33">
        <v>0</v>
      </c>
      <c r="N9" s="33">
        <v>0</v>
      </c>
      <c r="O9" s="33">
        <v>2002</v>
      </c>
      <c r="P9" s="33" t="s">
        <v>86</v>
      </c>
      <c r="T9" s="33" t="s">
        <v>137</v>
      </c>
      <c r="U9" s="33" t="s">
        <v>139</v>
      </c>
      <c r="V9" s="33" t="s">
        <v>253</v>
      </c>
      <c r="W9" s="33" t="s">
        <v>316</v>
      </c>
      <c r="X9" s="36" t="s">
        <v>323</v>
      </c>
      <c r="Y9" s="33" t="s">
        <v>138</v>
      </c>
      <c r="Z9" s="33" t="s">
        <v>263</v>
      </c>
    </row>
    <row r="10" spans="1:26" x14ac:dyDescent="0.2">
      <c r="A10" s="33" t="s">
        <v>13</v>
      </c>
      <c r="B10" s="33" t="s">
        <v>12</v>
      </c>
      <c r="C10" s="34" t="str">
        <f t="shared" si="0"/>
        <v>FTO1079 - Julio Guilherne Silva</v>
      </c>
      <c r="D10" s="33">
        <v>2010</v>
      </c>
      <c r="E10" s="33">
        <v>2019</v>
      </c>
      <c r="F10" s="33" t="s">
        <v>206</v>
      </c>
      <c r="G10" s="33" t="s">
        <v>275</v>
      </c>
      <c r="H10" s="33" t="s">
        <v>42</v>
      </c>
      <c r="I10" s="33" t="s">
        <v>84</v>
      </c>
      <c r="J10" s="33" t="s">
        <v>88</v>
      </c>
      <c r="K10" s="34">
        <f t="shared" si="1"/>
        <v>40</v>
      </c>
      <c r="L10" s="33">
        <v>30</v>
      </c>
      <c r="M10" s="33">
        <v>10</v>
      </c>
      <c r="N10" s="33">
        <v>0</v>
      </c>
      <c r="O10" s="33">
        <v>2008</v>
      </c>
      <c r="P10" s="33" t="s">
        <v>86</v>
      </c>
      <c r="T10" s="33" t="s">
        <v>64</v>
      </c>
      <c r="U10" s="33" t="s">
        <v>107</v>
      </c>
      <c r="V10" s="33" t="s">
        <v>255</v>
      </c>
      <c r="W10" s="33" t="s">
        <v>317</v>
      </c>
      <c r="X10" s="33"/>
      <c r="Y10" s="33" t="s">
        <v>53</v>
      </c>
      <c r="Z10" s="33" t="s">
        <v>54</v>
      </c>
    </row>
    <row r="11" spans="1:26" x14ac:dyDescent="0.2">
      <c r="A11" s="33" t="s">
        <v>11</v>
      </c>
      <c r="B11" s="33" t="s">
        <v>10</v>
      </c>
      <c r="C11" s="34" t="str">
        <f t="shared" si="0"/>
        <v>FTO1083 - Fernando Silva Guimarães</v>
      </c>
      <c r="D11" s="33">
        <v>2010</v>
      </c>
      <c r="E11" s="33">
        <v>2019</v>
      </c>
      <c r="F11" s="33" t="s">
        <v>206</v>
      </c>
      <c r="G11" s="33" t="s">
        <v>275</v>
      </c>
      <c r="H11" s="33" t="s">
        <v>42</v>
      </c>
      <c r="I11" s="33" t="s">
        <v>84</v>
      </c>
      <c r="J11" s="33" t="s">
        <v>88</v>
      </c>
      <c r="K11" s="34">
        <f t="shared" si="1"/>
        <v>40</v>
      </c>
      <c r="L11" s="33">
        <v>30</v>
      </c>
      <c r="M11" s="33">
        <v>10</v>
      </c>
      <c r="N11" s="33">
        <v>0</v>
      </c>
      <c r="O11" s="33">
        <v>2004</v>
      </c>
      <c r="P11" s="33" t="s">
        <v>86</v>
      </c>
      <c r="T11" s="33" t="s">
        <v>140</v>
      </c>
      <c r="U11" s="33" t="s">
        <v>143</v>
      </c>
      <c r="V11" s="33" t="s">
        <v>132</v>
      </c>
      <c r="W11" s="36" t="s">
        <v>280</v>
      </c>
      <c r="X11" s="36" t="s">
        <v>343</v>
      </c>
      <c r="Y11" s="33" t="s">
        <v>141</v>
      </c>
      <c r="Z11" s="33" t="s">
        <v>142</v>
      </c>
    </row>
    <row r="12" spans="1:26" x14ac:dyDescent="0.2">
      <c r="A12" s="33" t="s">
        <v>7</v>
      </c>
      <c r="B12" s="33" t="s">
        <v>6</v>
      </c>
      <c r="C12" s="34" t="str">
        <f t="shared" si="0"/>
        <v>FTO1107 - Erika de Carvalho Rodrigues</v>
      </c>
      <c r="D12" s="33">
        <v>2010</v>
      </c>
      <c r="E12" s="33">
        <v>2021</v>
      </c>
      <c r="F12" s="33" t="s">
        <v>206</v>
      </c>
      <c r="G12" s="33" t="s">
        <v>275</v>
      </c>
      <c r="H12" s="33" t="s">
        <v>42</v>
      </c>
      <c r="I12" s="33" t="s">
        <v>84</v>
      </c>
      <c r="J12" s="33" t="s">
        <v>88</v>
      </c>
      <c r="K12" s="34">
        <f t="shared" si="1"/>
        <v>30</v>
      </c>
      <c r="L12" s="33">
        <v>30</v>
      </c>
      <c r="M12" s="33">
        <v>0</v>
      </c>
      <c r="N12" s="33">
        <v>0</v>
      </c>
      <c r="O12" s="33">
        <v>2008</v>
      </c>
      <c r="P12" s="33" t="s">
        <v>86</v>
      </c>
      <c r="Q12" s="33">
        <v>2015</v>
      </c>
      <c r="R12" s="33">
        <v>2016</v>
      </c>
      <c r="S12" s="33" t="s">
        <v>131</v>
      </c>
      <c r="T12" s="33" t="s">
        <v>242</v>
      </c>
      <c r="U12" s="33" t="s">
        <v>105</v>
      </c>
      <c r="V12" s="33" t="s">
        <v>258</v>
      </c>
      <c r="W12" s="36" t="s">
        <v>283</v>
      </c>
      <c r="X12" s="36" t="s">
        <v>344</v>
      </c>
      <c r="Y12" s="33" t="s">
        <v>51</v>
      </c>
      <c r="Z12" s="33" t="s">
        <v>52</v>
      </c>
    </row>
    <row r="13" spans="1:26" x14ac:dyDescent="0.2">
      <c r="A13" s="33" t="s">
        <v>5</v>
      </c>
      <c r="B13" s="33" t="s">
        <v>41</v>
      </c>
      <c r="C13" s="34" t="str">
        <f t="shared" si="0"/>
        <v>FTO1096 - Arthur de Sá Ferreira</v>
      </c>
      <c r="D13" s="33">
        <v>2010</v>
      </c>
      <c r="E13" s="33" t="s">
        <v>200</v>
      </c>
      <c r="F13" s="33" t="s">
        <v>206</v>
      </c>
      <c r="G13" s="33" t="s">
        <v>275</v>
      </c>
      <c r="H13" s="33" t="s">
        <v>42</v>
      </c>
      <c r="I13" s="33" t="s">
        <v>84</v>
      </c>
      <c r="J13" s="35" t="s">
        <v>129</v>
      </c>
      <c r="K13" s="34">
        <f t="shared" si="1"/>
        <v>40</v>
      </c>
      <c r="L13" s="33">
        <v>30</v>
      </c>
      <c r="M13" s="33">
        <v>0</v>
      </c>
      <c r="N13" s="33">
        <v>10</v>
      </c>
      <c r="O13" s="33">
        <v>2006</v>
      </c>
      <c r="P13" s="33" t="s">
        <v>86</v>
      </c>
      <c r="T13" s="33" t="s">
        <v>239</v>
      </c>
      <c r="U13" s="33" t="s">
        <v>103</v>
      </c>
      <c r="V13" s="33" t="s">
        <v>256</v>
      </c>
      <c r="W13" s="36" t="s">
        <v>281</v>
      </c>
      <c r="X13" s="36" t="s">
        <v>301</v>
      </c>
      <c r="Y13" s="33" t="s">
        <v>49</v>
      </c>
      <c r="Z13" s="33" t="s">
        <v>50</v>
      </c>
    </row>
    <row r="14" spans="1:26" x14ac:dyDescent="0.2">
      <c r="A14" s="33" t="s">
        <v>3</v>
      </c>
      <c r="B14" s="33" t="s">
        <v>2</v>
      </c>
      <c r="C14" s="34" t="str">
        <f t="shared" si="0"/>
        <v>FTO1101 - Agnaldo José Lopes</v>
      </c>
      <c r="D14" s="33">
        <v>2010</v>
      </c>
      <c r="E14" s="33" t="s">
        <v>200</v>
      </c>
      <c r="F14" s="33" t="s">
        <v>206</v>
      </c>
      <c r="G14" s="33" t="s">
        <v>275</v>
      </c>
      <c r="H14" s="33" t="s">
        <v>42</v>
      </c>
      <c r="I14" s="33" t="s">
        <v>84</v>
      </c>
      <c r="J14" s="35" t="s">
        <v>129</v>
      </c>
      <c r="K14" s="34">
        <f t="shared" si="1"/>
        <v>40</v>
      </c>
      <c r="L14" s="33">
        <v>30</v>
      </c>
      <c r="M14" s="33">
        <v>10</v>
      </c>
      <c r="N14" s="33">
        <v>0</v>
      </c>
      <c r="O14" s="33">
        <v>2007</v>
      </c>
      <c r="P14" s="33" t="s">
        <v>83</v>
      </c>
      <c r="T14" s="33" t="s">
        <v>240</v>
      </c>
      <c r="U14" s="33" t="s">
        <v>101</v>
      </c>
      <c r="V14" s="33" t="s">
        <v>257</v>
      </c>
      <c r="W14" s="36" t="s">
        <v>282</v>
      </c>
      <c r="X14" s="36" t="s">
        <v>345</v>
      </c>
      <c r="Y14" s="33" t="s">
        <v>45</v>
      </c>
      <c r="Z14" s="33" t="s">
        <v>46</v>
      </c>
    </row>
    <row r="15" spans="1:26" x14ac:dyDescent="0.2">
      <c r="A15" s="33" t="s">
        <v>26</v>
      </c>
      <c r="B15" s="33" t="s">
        <v>25</v>
      </c>
      <c r="C15" s="34" t="str">
        <f t="shared" si="0"/>
        <v>FTO1116 - Marco Antonio Orsini Neves</v>
      </c>
      <c r="D15" s="33">
        <v>2011</v>
      </c>
      <c r="E15" s="33">
        <v>2016</v>
      </c>
      <c r="F15" s="33" t="s">
        <v>206</v>
      </c>
      <c r="G15" s="33" t="s">
        <v>275</v>
      </c>
      <c r="H15" s="33" t="s">
        <v>42</v>
      </c>
      <c r="I15" s="33" t="s">
        <v>84</v>
      </c>
      <c r="J15" s="35" t="s">
        <v>129</v>
      </c>
      <c r="K15" s="34">
        <f t="shared" si="1"/>
        <v>30</v>
      </c>
      <c r="L15" s="33">
        <v>30</v>
      </c>
      <c r="M15" s="33">
        <v>0</v>
      </c>
      <c r="N15" s="33">
        <v>0</v>
      </c>
      <c r="O15" s="33">
        <v>2011</v>
      </c>
      <c r="P15" s="33" t="s">
        <v>83</v>
      </c>
      <c r="Q15" s="33">
        <v>2015</v>
      </c>
      <c r="R15" s="33">
        <v>2016</v>
      </c>
      <c r="S15" s="33" t="s">
        <v>206</v>
      </c>
      <c r="T15" s="33" t="s">
        <v>160</v>
      </c>
      <c r="U15" s="33" t="s">
        <v>164</v>
      </c>
      <c r="V15" s="33" t="s">
        <v>163</v>
      </c>
      <c r="W15" s="33" t="s">
        <v>318</v>
      </c>
      <c r="X15" s="33" t="s">
        <v>346</v>
      </c>
      <c r="Y15" s="33" t="s">
        <v>161</v>
      </c>
      <c r="Z15" s="33" t="s">
        <v>162</v>
      </c>
    </row>
    <row r="16" spans="1:26" x14ac:dyDescent="0.2">
      <c r="A16" s="33" t="s">
        <v>15</v>
      </c>
      <c r="B16" s="33" t="s">
        <v>14</v>
      </c>
      <c r="C16" s="34" t="str">
        <f t="shared" si="0"/>
        <v>FTO1111 - Laura Alice Santos de Oliveira</v>
      </c>
      <c r="D16" s="33">
        <v>2011</v>
      </c>
      <c r="E16" s="33">
        <v>2020</v>
      </c>
      <c r="F16" s="33" t="s">
        <v>206</v>
      </c>
      <c r="G16" s="33" t="s">
        <v>275</v>
      </c>
      <c r="H16" s="33" t="s">
        <v>42</v>
      </c>
      <c r="I16" s="33" t="s">
        <v>84</v>
      </c>
      <c r="J16" s="33" t="s">
        <v>88</v>
      </c>
      <c r="K16" s="34">
        <f t="shared" si="1"/>
        <v>40</v>
      </c>
      <c r="L16" s="33">
        <v>30</v>
      </c>
      <c r="M16" s="33">
        <v>10</v>
      </c>
      <c r="N16" s="33">
        <v>0</v>
      </c>
      <c r="O16" s="33">
        <v>2011</v>
      </c>
      <c r="P16" s="33" t="s">
        <v>86</v>
      </c>
      <c r="T16" s="33" t="s">
        <v>65</v>
      </c>
      <c r="U16" s="33" t="s">
        <v>108</v>
      </c>
      <c r="V16" s="33" t="s">
        <v>254</v>
      </c>
      <c r="W16" s="36" t="s">
        <v>284</v>
      </c>
      <c r="X16" s="36" t="s">
        <v>347</v>
      </c>
      <c r="Y16" s="33" t="s">
        <v>55</v>
      </c>
      <c r="Z16" s="33" t="s">
        <v>56</v>
      </c>
    </row>
    <row r="17" spans="1:26" x14ac:dyDescent="0.2">
      <c r="A17" s="33" t="s">
        <v>38</v>
      </c>
      <c r="B17" s="33" t="s">
        <v>39</v>
      </c>
      <c r="C17" s="34" t="str">
        <f t="shared" si="0"/>
        <v>FTO1117 - Lilian Ramiro Felício</v>
      </c>
      <c r="D17" s="33">
        <v>2012</v>
      </c>
      <c r="E17" s="33">
        <v>2014</v>
      </c>
      <c r="F17" s="33" t="s">
        <v>206</v>
      </c>
      <c r="G17" s="33" t="s">
        <v>275</v>
      </c>
      <c r="H17" s="33" t="s">
        <v>42</v>
      </c>
      <c r="I17" s="33" t="s">
        <v>84</v>
      </c>
      <c r="J17" s="33" t="s">
        <v>88</v>
      </c>
      <c r="K17" s="34">
        <f t="shared" si="1"/>
        <v>40</v>
      </c>
      <c r="L17" s="33">
        <v>32</v>
      </c>
      <c r="M17" s="33">
        <v>8</v>
      </c>
      <c r="N17" s="33">
        <v>0</v>
      </c>
      <c r="O17" s="33">
        <v>2011</v>
      </c>
      <c r="P17" s="33" t="s">
        <v>86</v>
      </c>
      <c r="T17" s="33" t="s">
        <v>165</v>
      </c>
      <c r="U17" s="33" t="s">
        <v>167</v>
      </c>
      <c r="V17" s="33" t="s">
        <v>169</v>
      </c>
      <c r="W17" s="36" t="s">
        <v>285</v>
      </c>
      <c r="X17" s="36" t="s">
        <v>348</v>
      </c>
      <c r="Y17" s="33" t="s">
        <v>166</v>
      </c>
      <c r="Z17" s="33" t="s">
        <v>168</v>
      </c>
    </row>
    <row r="18" spans="1:26" x14ac:dyDescent="0.2">
      <c r="A18" s="33" t="s">
        <v>20</v>
      </c>
      <c r="B18" s="33" t="s">
        <v>19</v>
      </c>
      <c r="C18" s="34" t="str">
        <f t="shared" si="0"/>
        <v>EDF1074 - Patrícia dos Santos Vigário</v>
      </c>
      <c r="D18" s="33">
        <v>2012</v>
      </c>
      <c r="E18" s="33" t="s">
        <v>200</v>
      </c>
      <c r="F18" s="33" t="s">
        <v>206</v>
      </c>
      <c r="G18" s="33" t="s">
        <v>275</v>
      </c>
      <c r="H18" s="33" t="s">
        <v>42</v>
      </c>
      <c r="I18" s="33" t="s">
        <v>84</v>
      </c>
      <c r="J18" s="35" t="s">
        <v>129</v>
      </c>
      <c r="K18" s="34">
        <f t="shared" si="1"/>
        <v>50</v>
      </c>
      <c r="L18" s="33">
        <v>20</v>
      </c>
      <c r="M18" s="33">
        <v>10</v>
      </c>
      <c r="N18" s="33">
        <v>20</v>
      </c>
      <c r="O18" s="33">
        <v>2011</v>
      </c>
      <c r="P18" s="33" t="s">
        <v>85</v>
      </c>
      <c r="Q18" s="33">
        <v>2012</v>
      </c>
      <c r="R18" s="33">
        <v>2013</v>
      </c>
      <c r="S18" s="33" t="s">
        <v>206</v>
      </c>
      <c r="T18" s="33" t="s">
        <v>248</v>
      </c>
      <c r="U18" s="33" t="s">
        <v>112</v>
      </c>
      <c r="V18" s="33" t="s">
        <v>259</v>
      </c>
      <c r="W18" s="36" t="s">
        <v>286</v>
      </c>
      <c r="X18" s="36" t="s">
        <v>349</v>
      </c>
      <c r="Y18" s="33" t="s">
        <v>237</v>
      </c>
      <c r="Z18" s="33" t="s">
        <v>61</v>
      </c>
    </row>
    <row r="19" spans="1:26" x14ac:dyDescent="0.2">
      <c r="A19" s="33" t="s">
        <v>118</v>
      </c>
      <c r="B19" s="33" t="s">
        <v>23</v>
      </c>
      <c r="C19" s="34" t="str">
        <f t="shared" si="0"/>
        <v>PD - Thiago Lemos de Carvalho</v>
      </c>
      <c r="D19" s="33">
        <v>2013</v>
      </c>
      <c r="E19" s="33">
        <v>2014</v>
      </c>
      <c r="F19" s="33" t="s">
        <v>206</v>
      </c>
      <c r="G19" s="33" t="s">
        <v>275</v>
      </c>
      <c r="H19" s="33" t="s">
        <v>123</v>
      </c>
      <c r="I19" s="33" t="s">
        <v>84</v>
      </c>
      <c r="J19" s="33" t="s">
        <v>88</v>
      </c>
      <c r="K19" s="34">
        <f t="shared" si="1"/>
        <v>40</v>
      </c>
      <c r="L19" s="33">
        <v>40</v>
      </c>
      <c r="M19" s="33">
        <v>0</v>
      </c>
      <c r="N19" s="33">
        <v>0</v>
      </c>
      <c r="O19" s="33">
        <v>2012</v>
      </c>
      <c r="P19" s="33" t="s">
        <v>85</v>
      </c>
      <c r="S19" s="33" t="s">
        <v>206</v>
      </c>
      <c r="T19" s="33" t="s">
        <v>67</v>
      </c>
      <c r="U19" s="33" t="s">
        <v>114</v>
      </c>
      <c r="V19" s="33" t="s">
        <v>260</v>
      </c>
      <c r="W19" s="36" t="s">
        <v>287</v>
      </c>
      <c r="X19" s="36" t="s">
        <v>303</v>
      </c>
      <c r="Y19" s="33" t="s">
        <v>62</v>
      </c>
      <c r="Z19" s="33" t="s">
        <v>63</v>
      </c>
    </row>
    <row r="20" spans="1:26" x14ac:dyDescent="0.2">
      <c r="A20" s="33" t="s">
        <v>4</v>
      </c>
      <c r="B20" s="33" t="s">
        <v>277</v>
      </c>
      <c r="C20" s="34" t="str">
        <f t="shared" si="0"/>
        <v>EDF1078 - Alex Souto Maior Alves</v>
      </c>
      <c r="D20" s="33">
        <v>2013</v>
      </c>
      <c r="E20" s="33">
        <v>2021</v>
      </c>
      <c r="F20" s="33" t="s">
        <v>206</v>
      </c>
      <c r="G20" s="33" t="s">
        <v>275</v>
      </c>
      <c r="H20" s="33" t="s">
        <v>42</v>
      </c>
      <c r="I20" s="33" t="s">
        <v>84</v>
      </c>
      <c r="J20" s="33" t="s">
        <v>88</v>
      </c>
      <c r="K20" s="34">
        <f t="shared" si="1"/>
        <v>30</v>
      </c>
      <c r="L20" s="33">
        <v>30</v>
      </c>
      <c r="M20" s="33">
        <v>0</v>
      </c>
      <c r="N20" s="33">
        <v>0</v>
      </c>
      <c r="O20" s="33">
        <v>2010</v>
      </c>
      <c r="P20" s="33" t="s">
        <v>85</v>
      </c>
      <c r="Q20" s="33">
        <v>2015</v>
      </c>
      <c r="R20" s="33">
        <v>2015</v>
      </c>
      <c r="S20" s="33" t="s">
        <v>206</v>
      </c>
      <c r="T20" s="33" t="s">
        <v>241</v>
      </c>
      <c r="U20" s="33" t="s">
        <v>102</v>
      </c>
      <c r="V20" s="36" t="s">
        <v>278</v>
      </c>
      <c r="W20" s="36" t="s">
        <v>288</v>
      </c>
      <c r="X20" s="36" t="s">
        <v>350</v>
      </c>
      <c r="Y20" s="33" t="s">
        <v>47</v>
      </c>
      <c r="Z20" s="33" t="s">
        <v>48</v>
      </c>
    </row>
    <row r="21" spans="1:26" x14ac:dyDescent="0.2">
      <c r="A21" s="33" t="s">
        <v>17</v>
      </c>
      <c r="B21" s="33" t="s">
        <v>16</v>
      </c>
      <c r="C21" s="34" t="str">
        <f t="shared" si="0"/>
        <v>FTO1124 - Leandro Alberto Calazans Nogueira</v>
      </c>
      <c r="D21" s="33">
        <v>2013</v>
      </c>
      <c r="E21" s="33" t="s">
        <v>200</v>
      </c>
      <c r="F21" s="33" t="s">
        <v>206</v>
      </c>
      <c r="G21" s="33" t="s">
        <v>275</v>
      </c>
      <c r="H21" s="33" t="s">
        <v>42</v>
      </c>
      <c r="I21" s="33" t="s">
        <v>84</v>
      </c>
      <c r="J21" s="33" t="s">
        <v>88</v>
      </c>
      <c r="K21" s="34">
        <f t="shared" si="1"/>
        <v>32</v>
      </c>
      <c r="L21" s="33">
        <v>30</v>
      </c>
      <c r="M21" s="33">
        <v>2</v>
      </c>
      <c r="N21" s="33">
        <v>0</v>
      </c>
      <c r="O21" s="33">
        <v>2012</v>
      </c>
      <c r="P21" s="33" t="s">
        <v>86</v>
      </c>
      <c r="Q21" s="33">
        <v>2016</v>
      </c>
      <c r="R21" s="33">
        <v>2016</v>
      </c>
      <c r="S21" s="33" t="s">
        <v>212</v>
      </c>
      <c r="T21" s="33" t="s">
        <v>245</v>
      </c>
      <c r="U21" s="33" t="s">
        <v>109</v>
      </c>
      <c r="V21" s="33" t="s">
        <v>261</v>
      </c>
      <c r="W21" s="36" t="s">
        <v>289</v>
      </c>
      <c r="X21" s="36" t="s">
        <v>351</v>
      </c>
      <c r="Y21" s="33" t="s">
        <v>57</v>
      </c>
      <c r="Z21" s="33" t="s">
        <v>58</v>
      </c>
    </row>
    <row r="22" spans="1:26" x14ac:dyDescent="0.2">
      <c r="A22" s="33" t="s">
        <v>118</v>
      </c>
      <c r="B22" s="33" t="s">
        <v>70</v>
      </c>
      <c r="C22" s="34" t="str">
        <f t="shared" si="0"/>
        <v>PD - Ney Armando de Mello Meziat Filho</v>
      </c>
      <c r="D22" s="33">
        <v>2014</v>
      </c>
      <c r="E22" s="33">
        <v>2015</v>
      </c>
      <c r="F22" s="33" t="s">
        <v>206</v>
      </c>
      <c r="G22" s="33" t="s">
        <v>275</v>
      </c>
      <c r="H22" s="33" t="s">
        <v>123</v>
      </c>
      <c r="I22" s="33" t="s">
        <v>84</v>
      </c>
      <c r="J22" s="33" t="s">
        <v>88</v>
      </c>
      <c r="K22" s="34">
        <f t="shared" si="1"/>
        <v>40</v>
      </c>
      <c r="L22" s="33">
        <v>40</v>
      </c>
      <c r="M22" s="33">
        <v>0</v>
      </c>
      <c r="N22" s="33">
        <v>0</v>
      </c>
      <c r="O22" s="33">
        <v>2014</v>
      </c>
      <c r="P22" s="33" t="s">
        <v>86</v>
      </c>
      <c r="S22" s="33" t="s">
        <v>206</v>
      </c>
      <c r="T22" s="33" t="s">
        <v>66</v>
      </c>
      <c r="U22" s="33" t="s">
        <v>111</v>
      </c>
      <c r="V22" s="33" t="s">
        <v>262</v>
      </c>
      <c r="W22" s="36" t="s">
        <v>290</v>
      </c>
      <c r="X22" s="36" t="s">
        <v>352</v>
      </c>
      <c r="Y22" s="33" t="s">
        <v>59</v>
      </c>
      <c r="Z22" s="33" t="s">
        <v>60</v>
      </c>
    </row>
    <row r="23" spans="1:26" x14ac:dyDescent="0.2">
      <c r="A23" s="33" t="s">
        <v>24</v>
      </c>
      <c r="B23" s="33" t="s">
        <v>23</v>
      </c>
      <c r="C23" s="34" t="str">
        <f t="shared" si="0"/>
        <v>EDF1084 - Thiago Lemos de Carvalho</v>
      </c>
      <c r="D23" s="33">
        <v>2014</v>
      </c>
      <c r="E23" s="33" t="s">
        <v>200</v>
      </c>
      <c r="F23" s="33" t="s">
        <v>206</v>
      </c>
      <c r="G23" s="33" t="s">
        <v>275</v>
      </c>
      <c r="H23" s="33" t="s">
        <v>42</v>
      </c>
      <c r="I23" s="33" t="s">
        <v>84</v>
      </c>
      <c r="J23" s="33" t="s">
        <v>88</v>
      </c>
      <c r="K23" s="34">
        <f t="shared" si="1"/>
        <v>30</v>
      </c>
      <c r="L23" s="33">
        <v>30</v>
      </c>
      <c r="M23" s="33">
        <v>0</v>
      </c>
      <c r="N23" s="33">
        <v>0</v>
      </c>
      <c r="O23" s="33">
        <v>2012</v>
      </c>
      <c r="P23" s="33" t="s">
        <v>85</v>
      </c>
      <c r="T23" s="33" t="s">
        <v>250</v>
      </c>
      <c r="U23" s="33" t="s">
        <v>114</v>
      </c>
      <c r="V23" s="33" t="s">
        <v>260</v>
      </c>
      <c r="W23" s="36" t="s">
        <v>287</v>
      </c>
      <c r="X23" s="36" t="s">
        <v>303</v>
      </c>
      <c r="Y23" s="33" t="s">
        <v>62</v>
      </c>
      <c r="Z23" s="33" t="s">
        <v>63</v>
      </c>
    </row>
    <row r="24" spans="1:26" x14ac:dyDescent="0.2">
      <c r="A24" s="33" t="s">
        <v>9</v>
      </c>
      <c r="B24" s="33" t="s">
        <v>8</v>
      </c>
      <c r="C24" s="34" t="str">
        <f t="shared" si="0"/>
        <v>EDF1087 - Felipe Amorim da Cunha</v>
      </c>
      <c r="D24" s="33">
        <v>2015</v>
      </c>
      <c r="E24" s="33">
        <v>2018</v>
      </c>
      <c r="F24" s="33" t="s">
        <v>206</v>
      </c>
      <c r="G24" s="33" t="s">
        <v>275</v>
      </c>
      <c r="H24" s="33" t="s">
        <v>42</v>
      </c>
      <c r="I24" s="33" t="s">
        <v>84</v>
      </c>
      <c r="J24" s="35" t="s">
        <v>129</v>
      </c>
      <c r="K24" s="34">
        <f t="shared" si="1"/>
        <v>40</v>
      </c>
      <c r="L24" s="33">
        <v>20</v>
      </c>
      <c r="M24" s="33">
        <v>0</v>
      </c>
      <c r="N24" s="33">
        <v>20</v>
      </c>
      <c r="O24" s="33">
        <v>2014</v>
      </c>
      <c r="P24" s="33" t="s">
        <v>85</v>
      </c>
      <c r="Q24" s="33">
        <v>2014</v>
      </c>
      <c r="R24" s="33">
        <v>2015</v>
      </c>
      <c r="S24" s="33" t="s">
        <v>206</v>
      </c>
      <c r="T24" s="33" t="s">
        <v>174</v>
      </c>
      <c r="U24" s="33" t="s">
        <v>173</v>
      </c>
      <c r="V24" s="33" t="s">
        <v>171</v>
      </c>
      <c r="W24" s="36" t="s">
        <v>291</v>
      </c>
      <c r="X24" s="36" t="s">
        <v>353</v>
      </c>
      <c r="Y24" s="33" t="s">
        <v>172</v>
      </c>
      <c r="Z24" s="33" t="s">
        <v>170</v>
      </c>
    </row>
    <row r="25" spans="1:26" x14ac:dyDescent="0.2">
      <c r="A25" s="33" t="s">
        <v>18</v>
      </c>
      <c r="B25" s="33" t="s">
        <v>70</v>
      </c>
      <c r="C25" s="34" t="str">
        <f t="shared" si="0"/>
        <v>FTO1137 - Ney Armando de Mello Meziat Filho</v>
      </c>
      <c r="D25" s="33">
        <v>2015</v>
      </c>
      <c r="E25" s="33" t="s">
        <v>200</v>
      </c>
      <c r="F25" s="33" t="s">
        <v>206</v>
      </c>
      <c r="G25" s="33" t="s">
        <v>275</v>
      </c>
      <c r="H25" s="33" t="s">
        <v>42</v>
      </c>
      <c r="I25" s="33" t="s">
        <v>84</v>
      </c>
      <c r="J25" s="33" t="s">
        <v>88</v>
      </c>
      <c r="K25" s="34">
        <f t="shared" si="1"/>
        <v>32</v>
      </c>
      <c r="L25" s="33">
        <v>30</v>
      </c>
      <c r="M25" s="33">
        <v>2</v>
      </c>
      <c r="N25" s="33">
        <v>0</v>
      </c>
      <c r="O25" s="33">
        <v>2014</v>
      </c>
      <c r="P25" s="33" t="s">
        <v>86</v>
      </c>
      <c r="T25" s="33" t="s">
        <v>247</v>
      </c>
      <c r="U25" s="33" t="s">
        <v>111</v>
      </c>
      <c r="V25" s="33" t="s">
        <v>262</v>
      </c>
      <c r="W25" s="36" t="s">
        <v>290</v>
      </c>
      <c r="X25" s="36" t="s">
        <v>352</v>
      </c>
      <c r="Y25" s="33" t="s">
        <v>59</v>
      </c>
      <c r="Z25" s="33" t="s">
        <v>60</v>
      </c>
    </row>
    <row r="26" spans="1:26" x14ac:dyDescent="0.2">
      <c r="A26" s="33" t="s">
        <v>26</v>
      </c>
      <c r="B26" s="33" t="s">
        <v>25</v>
      </c>
      <c r="C26" s="34" t="str">
        <f t="shared" si="0"/>
        <v>FTO1116 - Marco Antonio Orsini Neves</v>
      </c>
      <c r="D26" s="33">
        <v>2017</v>
      </c>
      <c r="E26" s="33">
        <v>2018</v>
      </c>
      <c r="F26" s="33" t="s">
        <v>206</v>
      </c>
      <c r="G26" s="33" t="s">
        <v>275</v>
      </c>
      <c r="H26" s="33" t="s">
        <v>73</v>
      </c>
      <c r="I26" s="33" t="s">
        <v>84</v>
      </c>
      <c r="J26" s="35" t="s">
        <v>129</v>
      </c>
      <c r="K26" s="34">
        <f t="shared" si="1"/>
        <v>10</v>
      </c>
      <c r="L26" s="33">
        <v>10</v>
      </c>
      <c r="M26" s="33">
        <v>0</v>
      </c>
      <c r="N26" s="33">
        <v>0</v>
      </c>
      <c r="O26" s="33">
        <v>2011</v>
      </c>
      <c r="P26" s="33" t="s">
        <v>83</v>
      </c>
      <c r="Q26" s="33">
        <v>2015</v>
      </c>
      <c r="R26" s="33">
        <v>2016</v>
      </c>
      <c r="S26" s="33" t="s">
        <v>206</v>
      </c>
      <c r="T26" s="33" t="s">
        <v>160</v>
      </c>
      <c r="U26" s="33" t="s">
        <v>164</v>
      </c>
      <c r="V26" s="33" t="s">
        <v>163</v>
      </c>
      <c r="W26" s="33" t="s">
        <v>318</v>
      </c>
      <c r="X26" s="33" t="s">
        <v>346</v>
      </c>
      <c r="Y26" s="33" t="s">
        <v>161</v>
      </c>
      <c r="Z26" s="33" t="s">
        <v>162</v>
      </c>
    </row>
    <row r="27" spans="1:26" x14ac:dyDescent="0.2">
      <c r="A27" s="33" t="s">
        <v>118</v>
      </c>
      <c r="B27" s="33" t="s">
        <v>69</v>
      </c>
      <c r="C27" s="34" t="str">
        <f t="shared" si="0"/>
        <v>PD - Renato Santos de Almeida</v>
      </c>
      <c r="D27" s="33">
        <v>2017</v>
      </c>
      <c r="E27" s="33">
        <v>2020</v>
      </c>
      <c r="F27" s="33" t="s">
        <v>206</v>
      </c>
      <c r="G27" s="33" t="s">
        <v>275</v>
      </c>
      <c r="H27" s="33" t="s">
        <v>123</v>
      </c>
      <c r="I27" s="33" t="s">
        <v>84</v>
      </c>
      <c r="J27" s="33" t="s">
        <v>88</v>
      </c>
      <c r="K27" s="34">
        <f t="shared" si="1"/>
        <v>15</v>
      </c>
      <c r="L27" s="33">
        <v>15</v>
      </c>
      <c r="M27" s="33">
        <v>0</v>
      </c>
      <c r="N27" s="33">
        <v>0</v>
      </c>
      <c r="O27" s="33">
        <v>2015</v>
      </c>
      <c r="P27" s="33" t="s">
        <v>86</v>
      </c>
      <c r="S27" s="33" t="s">
        <v>206</v>
      </c>
      <c r="T27" s="33" t="s">
        <v>68</v>
      </c>
      <c r="U27" s="33" t="s">
        <v>113</v>
      </c>
      <c r="V27" s="33" t="s">
        <v>72</v>
      </c>
      <c r="W27" s="36" t="s">
        <v>292</v>
      </c>
      <c r="X27" s="36" t="s">
        <v>354</v>
      </c>
      <c r="Y27" s="33" t="s">
        <v>71</v>
      </c>
      <c r="Z27" s="33" t="s">
        <v>89</v>
      </c>
    </row>
    <row r="28" spans="1:26" x14ac:dyDescent="0.2">
      <c r="A28" s="33" t="s">
        <v>94</v>
      </c>
      <c r="B28" s="33" t="s">
        <v>74</v>
      </c>
      <c r="C28" s="34" t="str">
        <f t="shared" si="0"/>
        <v>EDF1092 - Bruno Ferreira Viana</v>
      </c>
      <c r="D28" s="33">
        <v>2019</v>
      </c>
      <c r="E28" s="33">
        <v>2020</v>
      </c>
      <c r="F28" s="33" t="s">
        <v>206</v>
      </c>
      <c r="G28" s="33" t="s">
        <v>275</v>
      </c>
      <c r="H28" s="33" t="s">
        <v>73</v>
      </c>
      <c r="I28" s="33" t="s">
        <v>84</v>
      </c>
      <c r="J28" s="33" t="s">
        <v>88</v>
      </c>
      <c r="K28" s="34">
        <f t="shared" si="1"/>
        <v>30</v>
      </c>
      <c r="L28" s="33">
        <v>10</v>
      </c>
      <c r="M28" s="33">
        <v>20</v>
      </c>
      <c r="N28" s="33">
        <v>0</v>
      </c>
      <c r="O28" s="33">
        <v>2019</v>
      </c>
      <c r="P28" s="33" t="s">
        <v>85</v>
      </c>
      <c r="T28" s="33" t="s">
        <v>95</v>
      </c>
      <c r="U28" s="33" t="s">
        <v>104</v>
      </c>
      <c r="V28" s="33" t="s">
        <v>96</v>
      </c>
      <c r="W28" s="36" t="s">
        <v>293</v>
      </c>
      <c r="X28" s="36" t="s">
        <v>355</v>
      </c>
      <c r="Y28" s="33" t="s">
        <v>97</v>
      </c>
      <c r="Z28" s="33" t="s">
        <v>115</v>
      </c>
    </row>
    <row r="29" spans="1:26" x14ac:dyDescent="0.2">
      <c r="A29" s="33" t="s">
        <v>90</v>
      </c>
      <c r="B29" s="33" t="s">
        <v>75</v>
      </c>
      <c r="C29" s="34" t="str">
        <f t="shared" si="0"/>
        <v>FTO1140 - Igor Ramathur Telles de Jesus</v>
      </c>
      <c r="D29" s="33">
        <v>2019</v>
      </c>
      <c r="E29" s="33">
        <v>2020</v>
      </c>
      <c r="F29" s="33" t="s">
        <v>206</v>
      </c>
      <c r="G29" s="33" t="s">
        <v>275</v>
      </c>
      <c r="H29" s="33" t="s">
        <v>73</v>
      </c>
      <c r="I29" s="33" t="s">
        <v>84</v>
      </c>
      <c r="J29" s="35" t="s">
        <v>129</v>
      </c>
      <c r="K29" s="34">
        <f t="shared" si="1"/>
        <v>40</v>
      </c>
      <c r="L29" s="33">
        <v>30</v>
      </c>
      <c r="M29" s="33">
        <v>10</v>
      </c>
      <c r="N29" s="33">
        <v>0</v>
      </c>
      <c r="O29" s="33">
        <v>2015</v>
      </c>
      <c r="P29" s="33" t="s">
        <v>86</v>
      </c>
      <c r="T29" s="33" t="s">
        <v>244</v>
      </c>
      <c r="U29" s="33" t="s">
        <v>106</v>
      </c>
      <c r="V29" s="33" t="s">
        <v>92</v>
      </c>
      <c r="W29" s="36" t="s">
        <v>294</v>
      </c>
      <c r="X29" s="36" t="s">
        <v>356</v>
      </c>
      <c r="Y29" s="33" t="s">
        <v>91</v>
      </c>
      <c r="Z29" s="33" t="s">
        <v>93</v>
      </c>
    </row>
    <row r="30" spans="1:26" x14ac:dyDescent="0.2">
      <c r="A30" s="33" t="s">
        <v>118</v>
      </c>
      <c r="B30" s="33" t="s">
        <v>191</v>
      </c>
      <c r="C30" s="34" t="str">
        <f t="shared" si="0"/>
        <v>PD - Jaya Shanker Tedla</v>
      </c>
      <c r="D30" s="33">
        <v>2019</v>
      </c>
      <c r="E30" s="33">
        <v>2020</v>
      </c>
      <c r="F30" s="33" t="s">
        <v>338</v>
      </c>
      <c r="G30" s="33" t="s">
        <v>339</v>
      </c>
      <c r="H30" s="33" t="s">
        <v>187</v>
      </c>
      <c r="I30" s="33" t="s">
        <v>87</v>
      </c>
      <c r="J30" s="33" t="s">
        <v>88</v>
      </c>
      <c r="K30" s="34">
        <f t="shared" si="1"/>
        <v>15</v>
      </c>
      <c r="L30" s="33">
        <v>15</v>
      </c>
      <c r="M30" s="33">
        <v>0</v>
      </c>
      <c r="N30" s="33">
        <v>0</v>
      </c>
      <c r="O30" s="33">
        <v>2011</v>
      </c>
      <c r="P30" s="33" t="s">
        <v>86</v>
      </c>
      <c r="S30" s="33" t="s">
        <v>206</v>
      </c>
      <c r="T30" s="33" t="s">
        <v>192</v>
      </c>
      <c r="U30" s="33"/>
      <c r="V30" s="33" t="s">
        <v>196</v>
      </c>
      <c r="W30" s="36" t="s">
        <v>295</v>
      </c>
      <c r="X30" s="36" t="s">
        <v>357</v>
      </c>
      <c r="Y30" s="33" t="s">
        <v>194</v>
      </c>
      <c r="Z30" s="33" t="s">
        <v>198</v>
      </c>
    </row>
    <row r="31" spans="1:26" x14ac:dyDescent="0.2">
      <c r="A31" s="33" t="s">
        <v>118</v>
      </c>
      <c r="B31" s="33" t="s">
        <v>190</v>
      </c>
      <c r="C31" s="34" t="str">
        <f t="shared" si="0"/>
        <v>PD - Ravi Shankar Reddy</v>
      </c>
      <c r="D31" s="33">
        <v>2019</v>
      </c>
      <c r="E31" s="33">
        <v>2020</v>
      </c>
      <c r="F31" s="33" t="s">
        <v>273</v>
      </c>
      <c r="G31" s="33" t="s">
        <v>339</v>
      </c>
      <c r="H31" s="33" t="s">
        <v>187</v>
      </c>
      <c r="I31" s="33" t="s">
        <v>87</v>
      </c>
      <c r="J31" s="33" t="s">
        <v>88</v>
      </c>
      <c r="K31" s="34">
        <f t="shared" si="1"/>
        <v>15</v>
      </c>
      <c r="L31" s="33">
        <v>15</v>
      </c>
      <c r="M31" s="33">
        <v>0</v>
      </c>
      <c r="N31" s="33">
        <v>0</v>
      </c>
      <c r="O31" s="33">
        <v>2014</v>
      </c>
      <c r="P31" s="33" t="s">
        <v>86</v>
      </c>
      <c r="S31" s="33" t="s">
        <v>206</v>
      </c>
      <c r="T31" s="33" t="s">
        <v>193</v>
      </c>
      <c r="U31" s="33"/>
      <c r="V31" s="33" t="s">
        <v>197</v>
      </c>
      <c r="W31" s="36" t="s">
        <v>296</v>
      </c>
      <c r="X31" s="36" t="s">
        <v>358</v>
      </c>
      <c r="Y31" s="33" t="s">
        <v>195</v>
      </c>
      <c r="Z31" s="33" t="s">
        <v>199</v>
      </c>
    </row>
    <row r="32" spans="1:26" x14ac:dyDescent="0.2">
      <c r="A32" s="33" t="s">
        <v>99</v>
      </c>
      <c r="B32" s="33" t="s">
        <v>76</v>
      </c>
      <c r="C32" s="34" t="str">
        <f t="shared" si="0"/>
        <v>FTO1063 - Luis Felipe da Fonseca Reis</v>
      </c>
      <c r="D32" s="33">
        <v>2019</v>
      </c>
      <c r="E32" s="33" t="s">
        <v>200</v>
      </c>
      <c r="F32" s="33" t="s">
        <v>206</v>
      </c>
      <c r="G32" s="33" t="s">
        <v>275</v>
      </c>
      <c r="H32" s="33" t="s">
        <v>42</v>
      </c>
      <c r="I32" s="33" t="s">
        <v>84</v>
      </c>
      <c r="J32" s="33" t="s">
        <v>88</v>
      </c>
      <c r="K32" s="34">
        <f t="shared" si="1"/>
        <v>40</v>
      </c>
      <c r="L32" s="33">
        <v>30</v>
      </c>
      <c r="M32" s="33">
        <v>10</v>
      </c>
      <c r="N32" s="33">
        <v>0</v>
      </c>
      <c r="O32" s="33">
        <v>2017</v>
      </c>
      <c r="P32" s="33" t="s">
        <v>86</v>
      </c>
      <c r="T32" s="33" t="s">
        <v>246</v>
      </c>
      <c r="U32" s="33" t="s">
        <v>110</v>
      </c>
      <c r="V32" s="33" t="s">
        <v>98</v>
      </c>
      <c r="W32" s="38"/>
      <c r="X32" s="33" t="s">
        <v>359</v>
      </c>
      <c r="Y32" s="33" t="s">
        <v>77</v>
      </c>
      <c r="Z32" s="33" t="s">
        <v>116</v>
      </c>
    </row>
    <row r="33" spans="1:26" x14ac:dyDescent="0.2">
      <c r="A33" s="33" t="s">
        <v>221</v>
      </c>
      <c r="B33" s="33" t="s">
        <v>69</v>
      </c>
      <c r="C33" s="34" t="str">
        <f t="shared" si="0"/>
        <v>FTO1152 - Renato Santos de Almeida</v>
      </c>
      <c r="D33" s="33">
        <v>2020</v>
      </c>
      <c r="E33" s="33" t="s">
        <v>200</v>
      </c>
      <c r="F33" s="33" t="s">
        <v>206</v>
      </c>
      <c r="G33" s="33" t="s">
        <v>275</v>
      </c>
      <c r="H33" s="33" t="s">
        <v>42</v>
      </c>
      <c r="I33" s="33" t="s">
        <v>84</v>
      </c>
      <c r="J33" s="33" t="s">
        <v>88</v>
      </c>
      <c r="K33" s="34">
        <f t="shared" si="1"/>
        <v>30</v>
      </c>
      <c r="L33" s="33">
        <v>30</v>
      </c>
      <c r="M33" s="33">
        <v>0</v>
      </c>
      <c r="N33" s="33">
        <v>0</v>
      </c>
      <c r="O33" s="33">
        <v>2015</v>
      </c>
      <c r="P33" s="33" t="s">
        <v>86</v>
      </c>
      <c r="T33" s="33" t="s">
        <v>249</v>
      </c>
      <c r="U33" s="33" t="s">
        <v>113</v>
      </c>
      <c r="V33" s="33" t="s">
        <v>72</v>
      </c>
      <c r="W33" s="36" t="s">
        <v>292</v>
      </c>
      <c r="X33" s="36" t="s">
        <v>354</v>
      </c>
      <c r="Y33" s="33" t="s">
        <v>71</v>
      </c>
      <c r="Z33" s="33" t="s">
        <v>89</v>
      </c>
    </row>
    <row r="34" spans="1:26" x14ac:dyDescent="0.2">
      <c r="A34" s="33" t="s">
        <v>118</v>
      </c>
      <c r="B34" s="33" t="s">
        <v>214</v>
      </c>
      <c r="C34" s="34" t="str">
        <f t="shared" si="0"/>
        <v>PD - Luciana Crepaldi Lunkes</v>
      </c>
      <c r="D34" s="33">
        <v>2020</v>
      </c>
      <c r="E34" s="33">
        <v>2021</v>
      </c>
      <c r="F34" s="33" t="s">
        <v>206</v>
      </c>
      <c r="G34" s="33" t="s">
        <v>275</v>
      </c>
      <c r="H34" s="33" t="s">
        <v>187</v>
      </c>
      <c r="I34" s="33" t="s">
        <v>87</v>
      </c>
      <c r="J34" s="33" t="s">
        <v>88</v>
      </c>
      <c r="K34" s="34">
        <f t="shared" si="1"/>
        <v>15</v>
      </c>
      <c r="L34" s="33">
        <v>15</v>
      </c>
      <c r="M34" s="33">
        <v>0</v>
      </c>
      <c r="N34" s="33">
        <v>0</v>
      </c>
      <c r="O34" s="33">
        <v>2018</v>
      </c>
      <c r="P34" s="33" t="s">
        <v>86</v>
      </c>
      <c r="S34" s="33" t="s">
        <v>206</v>
      </c>
      <c r="T34" s="33" t="s">
        <v>218</v>
      </c>
      <c r="U34" s="33" t="s">
        <v>215</v>
      </c>
      <c r="V34" s="33" t="s">
        <v>216</v>
      </c>
      <c r="W34" s="36" t="s">
        <v>297</v>
      </c>
      <c r="X34" s="36" t="s">
        <v>360</v>
      </c>
      <c r="Y34" s="33" t="s">
        <v>251</v>
      </c>
      <c r="Z34" s="33" t="s">
        <v>217</v>
      </c>
    </row>
    <row r="35" spans="1:26" x14ac:dyDescent="0.2">
      <c r="A35" s="33" t="s">
        <v>90</v>
      </c>
      <c r="B35" s="33" t="s">
        <v>75</v>
      </c>
      <c r="C35" s="34" t="str">
        <f t="shared" si="0"/>
        <v>FTO1140 - Igor Ramathur Telles de Jesus</v>
      </c>
      <c r="D35" s="33">
        <v>2020</v>
      </c>
      <c r="E35" s="33" t="s">
        <v>200</v>
      </c>
      <c r="F35" s="33" t="s">
        <v>206</v>
      </c>
      <c r="G35" s="33" t="s">
        <v>275</v>
      </c>
      <c r="H35" s="33" t="s">
        <v>42</v>
      </c>
      <c r="I35" s="33" t="s">
        <v>84</v>
      </c>
      <c r="J35" s="35" t="s">
        <v>88</v>
      </c>
      <c r="K35" s="34">
        <f t="shared" si="1"/>
        <v>40</v>
      </c>
      <c r="L35" s="33">
        <v>30</v>
      </c>
      <c r="M35" s="33">
        <v>10</v>
      </c>
      <c r="N35" s="33">
        <v>0</v>
      </c>
      <c r="O35" s="33">
        <v>2015</v>
      </c>
      <c r="P35" s="33" t="s">
        <v>86</v>
      </c>
      <c r="T35" s="33" t="s">
        <v>244</v>
      </c>
      <c r="U35" s="33" t="s">
        <v>106</v>
      </c>
      <c r="V35" s="33" t="s">
        <v>92</v>
      </c>
      <c r="W35" s="36" t="s">
        <v>294</v>
      </c>
      <c r="X35" s="36" t="s">
        <v>356</v>
      </c>
      <c r="Y35" s="33" t="s">
        <v>91</v>
      </c>
      <c r="Z35" s="33" t="s">
        <v>93</v>
      </c>
    </row>
    <row r="36" spans="1:26" x14ac:dyDescent="0.2">
      <c r="A36" s="33" t="s">
        <v>232</v>
      </c>
      <c r="B36" s="33" t="s">
        <v>229</v>
      </c>
      <c r="C36" s="34" t="str">
        <f t="shared" si="0"/>
        <v>EDF1107 - Fabio Vieira dos Anjos</v>
      </c>
      <c r="D36" s="33">
        <v>2020</v>
      </c>
      <c r="E36" s="33" t="s">
        <v>200</v>
      </c>
      <c r="F36" s="33" t="s">
        <v>206</v>
      </c>
      <c r="G36" s="33" t="s">
        <v>275</v>
      </c>
      <c r="H36" s="33" t="s">
        <v>42</v>
      </c>
      <c r="I36" s="33" t="s">
        <v>84</v>
      </c>
      <c r="J36" s="33" t="s">
        <v>88</v>
      </c>
      <c r="K36" s="34">
        <f t="shared" si="1"/>
        <v>30</v>
      </c>
      <c r="L36" s="33">
        <v>30</v>
      </c>
      <c r="M36" s="33">
        <v>0</v>
      </c>
      <c r="N36" s="33">
        <v>0</v>
      </c>
      <c r="O36" s="33">
        <v>2017</v>
      </c>
      <c r="P36" s="33" t="s">
        <v>86</v>
      </c>
      <c r="Q36" s="33">
        <v>2018</v>
      </c>
      <c r="R36" s="33">
        <v>2019</v>
      </c>
      <c r="S36" s="33" t="s">
        <v>230</v>
      </c>
      <c r="T36" s="33" t="s">
        <v>243</v>
      </c>
      <c r="U36" s="33" t="s">
        <v>231</v>
      </c>
      <c r="V36" s="33" t="s">
        <v>235</v>
      </c>
      <c r="W36" s="36" t="s">
        <v>298</v>
      </c>
      <c r="X36" s="36" t="s">
        <v>361</v>
      </c>
      <c r="Y36" s="33" t="s">
        <v>234</v>
      </c>
      <c r="Z36" s="33" t="s">
        <v>236</v>
      </c>
    </row>
    <row r="37" spans="1:26" x14ac:dyDescent="0.2">
      <c r="A37" s="33" t="s">
        <v>118</v>
      </c>
      <c r="B37" s="33" t="s">
        <v>268</v>
      </c>
      <c r="C37" s="34" t="str">
        <f t="shared" si="0"/>
        <v>PD - Praveen Kumar Kandakurti</v>
      </c>
      <c r="D37" s="33">
        <v>2021</v>
      </c>
      <c r="E37" s="33" t="s">
        <v>200</v>
      </c>
      <c r="F37" s="33" t="s">
        <v>273</v>
      </c>
      <c r="G37" s="33" t="s">
        <v>337</v>
      </c>
      <c r="H37" s="33" t="s">
        <v>187</v>
      </c>
      <c r="I37" s="33" t="s">
        <v>87</v>
      </c>
      <c r="J37" s="33" t="s">
        <v>88</v>
      </c>
      <c r="K37" s="34">
        <f t="shared" si="1"/>
        <v>15</v>
      </c>
      <c r="L37" s="33">
        <v>15</v>
      </c>
      <c r="M37" s="33">
        <v>0</v>
      </c>
      <c r="N37" s="33">
        <v>0</v>
      </c>
      <c r="O37" s="33">
        <v>2014</v>
      </c>
      <c r="P37" s="33" t="s">
        <v>86</v>
      </c>
      <c r="S37" s="33" t="s">
        <v>206</v>
      </c>
      <c r="T37" s="36" t="s">
        <v>267</v>
      </c>
      <c r="V37" s="36" t="s">
        <v>271</v>
      </c>
      <c r="W37" s="36" t="s">
        <v>299</v>
      </c>
      <c r="X37" s="37"/>
      <c r="Y37" s="39"/>
      <c r="Z37" s="39"/>
    </row>
    <row r="38" spans="1:26" x14ac:dyDescent="0.2">
      <c r="A38" s="33" t="s">
        <v>118</v>
      </c>
      <c r="B38" s="33" t="s">
        <v>265</v>
      </c>
      <c r="C38" s="34" t="str">
        <f t="shared" si="0"/>
        <v>PD - Sampath Kumar Amaravadi</v>
      </c>
      <c r="D38" s="33">
        <v>2021</v>
      </c>
      <c r="E38" s="33" t="s">
        <v>200</v>
      </c>
      <c r="F38" s="33" t="s">
        <v>273</v>
      </c>
      <c r="G38" s="33" t="s">
        <v>337</v>
      </c>
      <c r="H38" s="33" t="s">
        <v>187</v>
      </c>
      <c r="I38" s="33" t="s">
        <v>87</v>
      </c>
      <c r="J38" s="33" t="s">
        <v>88</v>
      </c>
      <c r="K38" s="34">
        <f t="shared" si="1"/>
        <v>15</v>
      </c>
      <c r="L38" s="33">
        <v>15</v>
      </c>
      <c r="M38" s="33">
        <v>0</v>
      </c>
      <c r="N38" s="33">
        <v>0</v>
      </c>
      <c r="O38" s="33">
        <v>2019</v>
      </c>
      <c r="P38" s="33" t="s">
        <v>86</v>
      </c>
      <c r="S38" s="33" t="s">
        <v>206</v>
      </c>
      <c r="T38" s="36" t="s">
        <v>266</v>
      </c>
      <c r="V38" s="36" t="s">
        <v>270</v>
      </c>
      <c r="W38" s="36" t="s">
        <v>300</v>
      </c>
      <c r="X38" s="36" t="s">
        <v>362</v>
      </c>
      <c r="Y38" s="36" t="s">
        <v>269</v>
      </c>
      <c r="Z38" s="35" t="s">
        <v>320</v>
      </c>
    </row>
    <row r="39" spans="1:26" x14ac:dyDescent="0.2">
      <c r="A39" s="33" t="s">
        <v>310</v>
      </c>
      <c r="B39" s="33" t="s">
        <v>214</v>
      </c>
      <c r="C39" s="34" t="str">
        <f t="shared" ref="C39:C43" si="2">CONCATENATE(A39," - ",B39)</f>
        <v>FTO1157 - Luciana Crepaldi Lunkes</v>
      </c>
      <c r="D39" s="33">
        <v>2021</v>
      </c>
      <c r="E39" s="33" t="s">
        <v>200</v>
      </c>
      <c r="F39" s="33" t="s">
        <v>206</v>
      </c>
      <c r="G39" s="33" t="s">
        <v>275</v>
      </c>
      <c r="H39" s="33" t="s">
        <v>42</v>
      </c>
      <c r="I39" s="33" t="s">
        <v>87</v>
      </c>
      <c r="J39" s="33" t="s">
        <v>88</v>
      </c>
      <c r="K39" s="34">
        <f t="shared" ref="K39:K40" si="3">SUM(L39:N39)</f>
        <v>20</v>
      </c>
      <c r="L39" s="33">
        <v>20</v>
      </c>
      <c r="M39" s="33">
        <v>0</v>
      </c>
      <c r="N39" s="33">
        <v>0</v>
      </c>
      <c r="O39" s="33">
        <v>2018</v>
      </c>
      <c r="P39" s="33" t="s">
        <v>86</v>
      </c>
      <c r="S39" s="33" t="s">
        <v>206</v>
      </c>
      <c r="T39" s="33" t="s">
        <v>324</v>
      </c>
      <c r="U39" s="33" t="s">
        <v>215</v>
      </c>
      <c r="V39" s="33" t="s">
        <v>216</v>
      </c>
      <c r="W39" s="36" t="s">
        <v>297</v>
      </c>
      <c r="X39" s="36" t="s">
        <v>360</v>
      </c>
      <c r="Y39" s="33" t="s">
        <v>251</v>
      </c>
      <c r="Z39" s="33" t="s">
        <v>217</v>
      </c>
    </row>
    <row r="40" spans="1:26" x14ac:dyDescent="0.2">
      <c r="A40" s="33" t="s">
        <v>118</v>
      </c>
      <c r="B40" s="33" t="s">
        <v>306</v>
      </c>
      <c r="C40" s="34" t="str">
        <f t="shared" si="2"/>
        <v>PD - Pablo Rodrigo de Oliveira Silva</v>
      </c>
      <c r="D40" s="33">
        <v>2021</v>
      </c>
      <c r="E40" s="33">
        <v>2022</v>
      </c>
      <c r="F40" s="33" t="s">
        <v>206</v>
      </c>
      <c r="G40" s="33" t="s">
        <v>275</v>
      </c>
      <c r="H40" s="33" t="s">
        <v>187</v>
      </c>
      <c r="I40" s="33" t="s">
        <v>87</v>
      </c>
      <c r="J40" s="33" t="s">
        <v>88</v>
      </c>
      <c r="K40" s="34">
        <f t="shared" si="3"/>
        <v>15</v>
      </c>
      <c r="L40" s="33">
        <v>15</v>
      </c>
      <c r="M40" s="33">
        <v>0</v>
      </c>
      <c r="N40" s="33">
        <v>0</v>
      </c>
      <c r="O40" s="33">
        <v>2021</v>
      </c>
      <c r="P40" s="33" t="s">
        <v>85</v>
      </c>
      <c r="S40" s="33" t="s">
        <v>206</v>
      </c>
      <c r="T40" s="33" t="s">
        <v>307</v>
      </c>
      <c r="U40" s="35" t="s">
        <v>309</v>
      </c>
      <c r="V40" s="33" t="s">
        <v>308</v>
      </c>
      <c r="W40" s="35" t="s">
        <v>321</v>
      </c>
      <c r="X40" s="36" t="s">
        <v>363</v>
      </c>
      <c r="Y40" s="35" t="s">
        <v>319</v>
      </c>
      <c r="Z40" s="35" t="s">
        <v>322</v>
      </c>
    </row>
    <row r="41" spans="1:26" x14ac:dyDescent="0.2">
      <c r="A41" s="33" t="s">
        <v>118</v>
      </c>
      <c r="B41" s="33" t="s">
        <v>325</v>
      </c>
      <c r="C41" s="34" t="str">
        <f t="shared" si="2"/>
        <v>PD - Sukumar Shanmugam</v>
      </c>
      <c r="D41" s="33">
        <v>2022</v>
      </c>
      <c r="E41" s="33" t="s">
        <v>200</v>
      </c>
      <c r="F41" s="33" t="s">
        <v>273</v>
      </c>
      <c r="G41" s="33" t="s">
        <v>337</v>
      </c>
      <c r="H41" s="33" t="s">
        <v>187</v>
      </c>
      <c r="I41" s="33" t="s">
        <v>87</v>
      </c>
      <c r="J41" s="33" t="s">
        <v>88</v>
      </c>
      <c r="K41" s="34">
        <f t="shared" ref="K41:K42" si="4">SUM(L41:N41)</f>
        <v>15</v>
      </c>
      <c r="L41" s="33">
        <v>15</v>
      </c>
      <c r="M41" s="33">
        <v>0</v>
      </c>
      <c r="N41" s="33">
        <v>0</v>
      </c>
      <c r="P41" s="33" t="s">
        <v>86</v>
      </c>
      <c r="T41" s="35" t="s">
        <v>327</v>
      </c>
      <c r="V41" s="35" t="s">
        <v>329</v>
      </c>
      <c r="W41" s="35" t="s">
        <v>331</v>
      </c>
      <c r="X41" s="35" t="s">
        <v>364</v>
      </c>
      <c r="Y41" s="35" t="s">
        <v>332</v>
      </c>
      <c r="Z41" s="35" t="s">
        <v>333</v>
      </c>
    </row>
    <row r="42" spans="1:26" x14ac:dyDescent="0.2">
      <c r="A42" s="33" t="s">
        <v>118</v>
      </c>
      <c r="B42" s="33" t="s">
        <v>326</v>
      </c>
      <c r="C42" s="34" t="str">
        <f t="shared" si="2"/>
        <v>PD - Gopala Krishna Alaparthi</v>
      </c>
      <c r="D42" s="33">
        <v>2022</v>
      </c>
      <c r="E42" s="33" t="s">
        <v>200</v>
      </c>
      <c r="F42" s="33" t="s">
        <v>273</v>
      </c>
      <c r="G42" s="33" t="s">
        <v>337</v>
      </c>
      <c r="H42" s="33" t="s">
        <v>187</v>
      </c>
      <c r="I42" s="33" t="s">
        <v>87</v>
      </c>
      <c r="J42" s="33" t="s">
        <v>88</v>
      </c>
      <c r="K42" s="34">
        <f t="shared" si="4"/>
        <v>15</v>
      </c>
      <c r="L42" s="33">
        <v>15</v>
      </c>
      <c r="M42" s="33">
        <v>0</v>
      </c>
      <c r="N42" s="33">
        <v>0</v>
      </c>
      <c r="P42" s="33" t="s">
        <v>86</v>
      </c>
      <c r="T42" s="35" t="s">
        <v>328</v>
      </c>
      <c r="V42" s="35" t="s">
        <v>330</v>
      </c>
      <c r="W42" s="35" t="s">
        <v>334</v>
      </c>
      <c r="X42" s="39"/>
      <c r="Y42" s="35" t="s">
        <v>335</v>
      </c>
      <c r="Z42" s="35" t="s">
        <v>336</v>
      </c>
    </row>
    <row r="43" spans="1:26" x14ac:dyDescent="0.2">
      <c r="A43" s="33" t="s">
        <v>15</v>
      </c>
      <c r="B43" s="33" t="s">
        <v>14</v>
      </c>
      <c r="C43" s="34" t="str">
        <f t="shared" si="2"/>
        <v>FTO1111 - Laura Alice Santos de Oliveira</v>
      </c>
      <c r="D43" s="33">
        <v>2022</v>
      </c>
      <c r="E43" s="33" t="s">
        <v>200</v>
      </c>
      <c r="F43" s="33" t="s">
        <v>206</v>
      </c>
      <c r="G43" s="33" t="s">
        <v>275</v>
      </c>
      <c r="H43" s="33" t="s">
        <v>42</v>
      </c>
      <c r="I43" s="33" t="s">
        <v>84</v>
      </c>
      <c r="J43" s="33" t="s">
        <v>88</v>
      </c>
      <c r="K43" s="34">
        <f t="shared" ref="K43" si="5">SUM(L43:N43)</f>
        <v>20</v>
      </c>
      <c r="L43" s="33">
        <v>20</v>
      </c>
      <c r="M43" s="33">
        <v>0</v>
      </c>
      <c r="N43" s="33">
        <v>0</v>
      </c>
      <c r="O43" s="33">
        <v>2011</v>
      </c>
      <c r="P43" s="33" t="s">
        <v>86</v>
      </c>
      <c r="T43" s="33" t="s">
        <v>340</v>
      </c>
      <c r="U43" s="33" t="s">
        <v>108</v>
      </c>
      <c r="V43" s="33" t="s">
        <v>254</v>
      </c>
      <c r="W43" s="36" t="s">
        <v>284</v>
      </c>
      <c r="X43" s="36" t="s">
        <v>347</v>
      </c>
      <c r="Y43" s="33" t="s">
        <v>55</v>
      </c>
      <c r="Z43" s="33" t="s">
        <v>56</v>
      </c>
    </row>
  </sheetData>
  <sortState xmlns:xlrd2="http://schemas.microsoft.com/office/spreadsheetml/2017/richdata2" ref="A2:Z38">
    <sortCondition ref="D2:D38"/>
    <sortCondition ref="E2:E38"/>
  </sortState>
  <conditionalFormatting sqref="J34 O34:S34 O6:S6 L3:S5 H36:J37 L36:S37 K28:K34 L28:S32 E36 L7:S11 E40 J40:S40 E37:F38 E1:S2 H31:J33 H35:I35 J40:K42 E44:S1048576 E41:F42 H41:S42 H27:I27 H12:S26 H30:I30 H37:S38 H28:J29 E3:F29 H3:K11 E32:F32 E30:E31">
    <cfRule type="containsText" dxfId="58" priority="67" operator="containsText" text="Atual">
      <formula>NOT(ISERROR(SEARCH("Atual",E1)))</formula>
    </cfRule>
  </conditionalFormatting>
  <conditionalFormatting sqref="E33 L33:M33 O33:S33">
    <cfRule type="containsText" dxfId="57" priority="66" operator="containsText" text="Atual">
      <formula>NOT(ISERROR(SEARCH("Atual",E33)))</formula>
    </cfRule>
  </conditionalFormatting>
  <conditionalFormatting sqref="E34">
    <cfRule type="containsText" dxfId="56" priority="65" operator="containsText" text="Atual">
      <formula>NOT(ISERROR(SEARCH("Atual",E34)))</formula>
    </cfRule>
  </conditionalFormatting>
  <conditionalFormatting sqref="H34">
    <cfRule type="containsText" dxfId="55" priority="64" operator="containsText" text="Atual">
      <formula>NOT(ISERROR(SEARCH("Atual",H34)))</formula>
    </cfRule>
  </conditionalFormatting>
  <conditionalFormatting sqref="I34">
    <cfRule type="containsText" dxfId="54" priority="63" operator="containsText" text="Atual">
      <formula>NOT(ISERROR(SEARCH("Atual",I34)))</formula>
    </cfRule>
  </conditionalFormatting>
  <conditionalFormatting sqref="L34:M34">
    <cfRule type="containsText" dxfId="53" priority="62" operator="containsText" text="Atual">
      <formula>NOT(ISERROR(SEARCH("Atual",L34)))</formula>
    </cfRule>
  </conditionalFormatting>
  <conditionalFormatting sqref="L6:M6">
    <cfRule type="containsText" dxfId="52" priority="61" operator="containsText" text="Atual">
      <formula>NOT(ISERROR(SEARCH("Atual",L6)))</formula>
    </cfRule>
  </conditionalFormatting>
  <conditionalFormatting sqref="N33">
    <cfRule type="containsText" dxfId="51" priority="59" operator="containsText" text="Atual">
      <formula>NOT(ISERROR(SEARCH("Atual",N33)))</formula>
    </cfRule>
  </conditionalFormatting>
  <conditionalFormatting sqref="N34">
    <cfRule type="containsText" dxfId="50" priority="58" operator="containsText" text="Atual">
      <formula>NOT(ISERROR(SEARCH("Atual",N34)))</formula>
    </cfRule>
  </conditionalFormatting>
  <conditionalFormatting sqref="K28:K34 K37:K38 K13:K26 K1:K11 K40:K42 K44:K1048576">
    <cfRule type="cellIs" dxfId="49" priority="56" operator="greaterThan">
      <formula>40</formula>
    </cfRule>
  </conditionalFormatting>
  <conditionalFormatting sqref="N6">
    <cfRule type="containsText" dxfId="48" priority="55" operator="containsText" text="Atual">
      <formula>NOT(ISERROR(SEARCH("Atual",N6)))</formula>
    </cfRule>
  </conditionalFormatting>
  <conditionalFormatting sqref="E35 K35:S35">
    <cfRule type="containsText" dxfId="47" priority="54" operator="containsText" text="Atual">
      <formula>NOT(ISERROR(SEARCH("Atual",E35)))</formula>
    </cfRule>
  </conditionalFormatting>
  <conditionalFormatting sqref="K35">
    <cfRule type="cellIs" dxfId="46" priority="53" operator="greaterThan">
      <formula>40</formula>
    </cfRule>
  </conditionalFormatting>
  <conditionalFormatting sqref="K37">
    <cfRule type="containsText" dxfId="45" priority="51" operator="containsText" text="Atual">
      <formula>NOT(ISERROR(SEARCH("Atual",K37)))</formula>
    </cfRule>
  </conditionalFormatting>
  <conditionalFormatting sqref="K37">
    <cfRule type="cellIs" dxfId="44" priority="50" operator="greaterThan">
      <formula>40</formula>
    </cfRule>
  </conditionalFormatting>
  <conditionalFormatting sqref="K27:S27">
    <cfRule type="containsText" dxfId="43" priority="49" operator="containsText" text="Atual">
      <formula>NOT(ISERROR(SEARCH("Atual",K27)))</formula>
    </cfRule>
  </conditionalFormatting>
  <conditionalFormatting sqref="K27">
    <cfRule type="cellIs" dxfId="42" priority="48" operator="greaterThan">
      <formula>40</formula>
    </cfRule>
  </conditionalFormatting>
  <conditionalFormatting sqref="J35">
    <cfRule type="containsText" dxfId="41" priority="47" operator="containsText" text="Atual">
      <formula>NOT(ISERROR(SEARCH("Atual",J35)))</formula>
    </cfRule>
  </conditionalFormatting>
  <conditionalFormatting sqref="J27">
    <cfRule type="containsText" dxfId="40" priority="46" operator="containsText" text="Atual">
      <formula>NOT(ISERROR(SEARCH("Atual",J27)))</formula>
    </cfRule>
  </conditionalFormatting>
  <conditionalFormatting sqref="F33:F36">
    <cfRule type="containsText" dxfId="39" priority="42" operator="containsText" text="Atual">
      <formula>NOT(ISERROR(SEARCH("Atual",F33)))</formula>
    </cfRule>
  </conditionalFormatting>
  <conditionalFormatting sqref="J30">
    <cfRule type="containsText" dxfId="38" priority="41" operator="containsText" text="Atual">
      <formula>NOT(ISERROR(SEARCH("Atual",J30)))</formula>
    </cfRule>
  </conditionalFormatting>
  <conditionalFormatting sqref="K12">
    <cfRule type="cellIs" dxfId="37" priority="35" operator="greaterThan">
      <formula>40</formula>
    </cfRule>
  </conditionalFormatting>
  <conditionalFormatting sqref="K36">
    <cfRule type="containsText" dxfId="36" priority="32" operator="containsText" text="Atual">
      <formula>NOT(ISERROR(SEARCH("Atual",K36)))</formula>
    </cfRule>
  </conditionalFormatting>
  <conditionalFormatting sqref="K36">
    <cfRule type="cellIs" dxfId="35" priority="31" operator="greaterThan">
      <formula>40</formula>
    </cfRule>
  </conditionalFormatting>
  <conditionalFormatting sqref="O39:S39 J39:K39">
    <cfRule type="containsText" dxfId="34" priority="30" operator="containsText" text="Atual">
      <formula>NOT(ISERROR(SEARCH("Atual",J39)))</formula>
    </cfRule>
  </conditionalFormatting>
  <conditionalFormatting sqref="E39">
    <cfRule type="containsText" dxfId="33" priority="29" operator="containsText" text="Atual">
      <formula>NOT(ISERROR(SEARCH("Atual",E39)))</formula>
    </cfRule>
  </conditionalFormatting>
  <conditionalFormatting sqref="H39">
    <cfRule type="containsText" dxfId="32" priority="28" operator="containsText" text="Atual">
      <formula>NOT(ISERROR(SEARCH("Atual",H39)))</formula>
    </cfRule>
  </conditionalFormatting>
  <conditionalFormatting sqref="I39">
    <cfRule type="containsText" dxfId="31" priority="27" operator="containsText" text="Atual">
      <formula>NOT(ISERROR(SEARCH("Atual",I39)))</formula>
    </cfRule>
  </conditionalFormatting>
  <conditionalFormatting sqref="L39:M39">
    <cfRule type="containsText" dxfId="30" priority="26" operator="containsText" text="Atual">
      <formula>NOT(ISERROR(SEARCH("Atual",L39)))</formula>
    </cfRule>
  </conditionalFormatting>
  <conditionalFormatting sqref="N39">
    <cfRule type="containsText" dxfId="29" priority="25" operator="containsText" text="Atual">
      <formula>NOT(ISERROR(SEARCH("Atual",N39)))</formula>
    </cfRule>
  </conditionalFormatting>
  <conditionalFormatting sqref="K39">
    <cfRule type="cellIs" dxfId="28" priority="24" operator="greaterThan">
      <formula>40</formula>
    </cfRule>
  </conditionalFormatting>
  <conditionalFormatting sqref="F39">
    <cfRule type="containsText" dxfId="27" priority="23" operator="containsText" text="Atual">
      <formula>NOT(ISERROR(SEARCH("Atual",F39)))</formula>
    </cfRule>
  </conditionalFormatting>
  <conditionalFormatting sqref="H40:H42">
    <cfRule type="containsText" dxfId="26" priority="20" operator="containsText" text="Atual">
      <formula>NOT(ISERROR(SEARCH("Atual",H40)))</formula>
    </cfRule>
  </conditionalFormatting>
  <conditionalFormatting sqref="I40:I42">
    <cfRule type="containsText" dxfId="25" priority="19" operator="containsText" text="Atual">
      <formula>NOT(ISERROR(SEARCH("Atual",I40)))</formula>
    </cfRule>
  </conditionalFormatting>
  <conditionalFormatting sqref="F40">
    <cfRule type="containsText" dxfId="24" priority="18" operator="containsText" text="Atual">
      <formula>NOT(ISERROR(SEARCH("Atual",F40)))</formula>
    </cfRule>
  </conditionalFormatting>
  <conditionalFormatting sqref="K40:K42">
    <cfRule type="containsText" dxfId="23" priority="17" operator="containsText" text="Atual">
      <formula>NOT(ISERROR(SEARCH("Atual",K40)))</formula>
    </cfRule>
  </conditionalFormatting>
  <conditionalFormatting sqref="K40:K42">
    <cfRule type="cellIs" dxfId="22" priority="16" operator="greaterThan">
      <formula>40</formula>
    </cfRule>
  </conditionalFormatting>
  <conditionalFormatting sqref="G39:G40 G4:G29 G32:G36">
    <cfRule type="containsText" dxfId="21" priority="15" operator="containsText" text="Atual">
      <formula>NOT(ISERROR(SEARCH("Atual",G4)))</formula>
    </cfRule>
  </conditionalFormatting>
  <conditionalFormatting sqref="G42">
    <cfRule type="containsText" dxfId="20" priority="14" operator="containsText" text="Atual">
      <formula>NOT(ISERROR(SEARCH("Atual",G42)))</formula>
    </cfRule>
  </conditionalFormatting>
  <conditionalFormatting sqref="G41">
    <cfRule type="containsText" dxfId="19" priority="13" operator="containsText" text="Atual">
      <formula>NOT(ISERROR(SEARCH("Atual",G41)))</formula>
    </cfRule>
  </conditionalFormatting>
  <conditionalFormatting sqref="G38">
    <cfRule type="containsText" dxfId="18" priority="12" operator="containsText" text="Atual">
      <formula>NOT(ISERROR(SEARCH("Atual",G38)))</formula>
    </cfRule>
  </conditionalFormatting>
  <conditionalFormatting sqref="G37">
    <cfRule type="containsText" dxfId="17" priority="11" operator="containsText" text="Atual">
      <formula>NOT(ISERROR(SEARCH("Atual",G37)))</formula>
    </cfRule>
  </conditionalFormatting>
  <conditionalFormatting sqref="G3">
    <cfRule type="containsText" dxfId="16" priority="10" operator="containsText" text="Atual">
      <formula>NOT(ISERROR(SEARCH("Atual",G3)))</formula>
    </cfRule>
  </conditionalFormatting>
  <conditionalFormatting sqref="F30">
    <cfRule type="containsText" dxfId="15" priority="9" operator="containsText" text="Atual">
      <formula>NOT(ISERROR(SEARCH("Atual",F30)))</formula>
    </cfRule>
  </conditionalFormatting>
  <conditionalFormatting sqref="G30">
    <cfRule type="containsText" dxfId="14" priority="8" operator="containsText" text="Atual">
      <formula>NOT(ISERROR(SEARCH("Atual",G30)))</formula>
    </cfRule>
  </conditionalFormatting>
  <conditionalFormatting sqref="F31">
    <cfRule type="containsText" dxfId="13" priority="7" operator="containsText" text="Atual">
      <formula>NOT(ISERROR(SEARCH("Atual",F31)))</formula>
    </cfRule>
  </conditionalFormatting>
  <conditionalFormatting sqref="G31">
    <cfRule type="containsText" dxfId="12" priority="5" operator="containsText" text="Atual">
      <formula>NOT(ISERROR(SEARCH("Atual",G31)))</formula>
    </cfRule>
  </conditionalFormatting>
  <conditionalFormatting sqref="H43:S43 F43">
    <cfRule type="containsText" dxfId="11" priority="4" operator="containsText" text="Atual">
      <formula>NOT(ISERROR(SEARCH("Atual",F43)))</formula>
    </cfRule>
  </conditionalFormatting>
  <conditionalFormatting sqref="K43">
    <cfRule type="cellIs" dxfId="10" priority="3" operator="greaterThan">
      <formula>40</formula>
    </cfRule>
  </conditionalFormatting>
  <conditionalFormatting sqref="G43">
    <cfRule type="containsText" dxfId="9" priority="2" operator="containsText" text="Atual">
      <formula>NOT(ISERROR(SEARCH("Atual",G43)))</formula>
    </cfRule>
  </conditionalFormatting>
  <conditionalFormatting sqref="E43">
    <cfRule type="containsText" dxfId="8" priority="1" operator="containsText" text="Atual">
      <formula>NOT(ISERROR(SEARCH("Atual",E43)))</formula>
    </cfRule>
  </conditionalFormatting>
  <hyperlinks>
    <hyperlink ref="Y34" r:id="rId1" xr:uid="{639ECA88-C6FA-304D-9C28-9B559311CFCD}"/>
    <hyperlink ref="Y39" r:id="rId2" xr:uid="{159F1F06-A094-5042-8CA6-67999201C1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54B8-2D79-7240-B890-7E7B72FB03AB}">
  <dimension ref="A1:Z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3203125" defaultRowHeight="16" x14ac:dyDescent="0.2"/>
  <cols>
    <col min="1" max="1" width="15" style="33" bestFit="1" customWidth="1"/>
    <col min="2" max="2" width="35.6640625" style="33" bestFit="1" customWidth="1"/>
    <col min="3" max="3" width="46.1640625" style="33" bestFit="1" customWidth="1"/>
    <col min="4" max="4" width="22.1640625" style="33" bestFit="1" customWidth="1"/>
    <col min="5" max="5" width="25.6640625" style="33" bestFit="1" customWidth="1"/>
    <col min="6" max="6" width="16.6640625" style="33" bestFit="1" customWidth="1"/>
    <col min="7" max="7" width="14.83203125" style="33" bestFit="1" customWidth="1"/>
    <col min="8" max="8" width="20.6640625" style="33" bestFit="1" customWidth="1"/>
    <col min="9" max="9" width="24.83203125" style="33" bestFit="1" customWidth="1"/>
    <col min="10" max="10" width="16.1640625" style="33" bestFit="1" customWidth="1"/>
    <col min="11" max="11" width="13.83203125" style="33" bestFit="1" customWidth="1"/>
    <col min="12" max="12" width="16.83203125" style="33" bestFit="1" customWidth="1"/>
    <col min="13" max="13" width="14.33203125" style="33" bestFit="1" customWidth="1"/>
    <col min="14" max="14" width="19.6640625" style="33" bestFit="1" customWidth="1"/>
    <col min="15" max="15" width="17.83203125" style="33" bestFit="1" customWidth="1"/>
    <col min="16" max="16" width="16.6640625" style="33" bestFit="1" customWidth="1"/>
    <col min="17" max="17" width="19.5" style="33" bestFit="1" customWidth="1"/>
    <col min="18" max="18" width="22" style="33" bestFit="1" customWidth="1"/>
    <col min="19" max="19" width="18.33203125" style="33" bestFit="1" customWidth="1"/>
    <col min="20" max="20" width="33.33203125" style="35" bestFit="1" customWidth="1"/>
    <col min="21" max="21" width="38.1640625" style="35" bestFit="1" customWidth="1"/>
    <col min="22" max="22" width="37.1640625" style="35" bestFit="1" customWidth="1"/>
    <col min="23" max="23" width="57.33203125" style="35" bestFit="1" customWidth="1"/>
    <col min="24" max="24" width="42.1640625" style="35" bestFit="1" customWidth="1"/>
    <col min="25" max="25" width="76" style="35" bestFit="1" customWidth="1"/>
    <col min="26" max="26" width="64.33203125" style="35" bestFit="1" customWidth="1"/>
    <col min="27" max="16384" width="10.83203125" style="33"/>
  </cols>
  <sheetData>
    <row r="1" spans="1:26" s="32" customFormat="1" ht="17" thickBot="1" x14ac:dyDescent="0.25">
      <c r="A1" s="29" t="s">
        <v>0</v>
      </c>
      <c r="B1" s="29" t="s">
        <v>1</v>
      </c>
      <c r="C1" s="29" t="s">
        <v>223</v>
      </c>
      <c r="D1" s="29" t="s">
        <v>175</v>
      </c>
      <c r="E1" s="29" t="s">
        <v>176</v>
      </c>
      <c r="F1" s="29" t="s">
        <v>272</v>
      </c>
      <c r="G1" s="29" t="s">
        <v>274</v>
      </c>
      <c r="H1" s="29" t="s">
        <v>181</v>
      </c>
      <c r="I1" s="29" t="s">
        <v>79</v>
      </c>
      <c r="J1" s="29" t="s">
        <v>183</v>
      </c>
      <c r="K1" s="29" t="s">
        <v>82</v>
      </c>
      <c r="L1" s="29" t="s">
        <v>80</v>
      </c>
      <c r="M1" s="29" t="s">
        <v>81</v>
      </c>
      <c r="N1" s="29" t="s">
        <v>228</v>
      </c>
      <c r="O1" s="29" t="s">
        <v>185</v>
      </c>
      <c r="P1" s="29" t="s">
        <v>78</v>
      </c>
      <c r="Q1" s="29" t="s">
        <v>201</v>
      </c>
      <c r="R1" s="29" t="s">
        <v>202</v>
      </c>
      <c r="S1" s="29" t="s">
        <v>207</v>
      </c>
      <c r="T1" s="30" t="s">
        <v>222</v>
      </c>
      <c r="U1" s="31" t="s">
        <v>100</v>
      </c>
      <c r="V1" s="30" t="s">
        <v>43</v>
      </c>
      <c r="W1" s="30" t="s">
        <v>276</v>
      </c>
      <c r="X1" s="30" t="s">
        <v>302</v>
      </c>
      <c r="Y1" s="30" t="s">
        <v>238</v>
      </c>
      <c r="Z1" s="30" t="s">
        <v>44</v>
      </c>
    </row>
    <row r="2" spans="1:26" x14ac:dyDescent="0.2">
      <c r="A2" s="33" t="s">
        <v>22</v>
      </c>
      <c r="B2" s="33" t="s">
        <v>21</v>
      </c>
      <c r="C2" s="34" t="str">
        <f t="shared" ref="C2:C5" si="0">CONCATENATE(A2," - ",B2)</f>
        <v>FTO1075 - Sara Lucia Silveira de Menezes</v>
      </c>
      <c r="D2" s="33">
        <v>2010</v>
      </c>
      <c r="E2" s="33">
        <v>2017</v>
      </c>
      <c r="F2" s="33" t="s">
        <v>206</v>
      </c>
      <c r="G2" s="33" t="s">
        <v>275</v>
      </c>
      <c r="H2" s="33" t="s">
        <v>304</v>
      </c>
      <c r="I2" s="33" t="s">
        <v>84</v>
      </c>
      <c r="J2" s="33" t="s">
        <v>88</v>
      </c>
      <c r="K2" s="34">
        <f t="shared" ref="K2" si="1">SUM(L2:N2)</f>
        <v>40</v>
      </c>
      <c r="L2" s="33">
        <v>40</v>
      </c>
      <c r="M2" s="33">
        <v>0</v>
      </c>
      <c r="N2" s="33">
        <v>0</v>
      </c>
      <c r="O2" s="33">
        <v>2002</v>
      </c>
      <c r="P2" s="33" t="s">
        <v>86</v>
      </c>
      <c r="T2" s="28" t="s">
        <v>137</v>
      </c>
      <c r="U2" s="28" t="s">
        <v>139</v>
      </c>
      <c r="V2" s="28" t="s">
        <v>253</v>
      </c>
      <c r="W2" s="28" t="s">
        <v>316</v>
      </c>
      <c r="X2" s="28" t="s">
        <v>323</v>
      </c>
      <c r="Y2" s="28" t="s">
        <v>138</v>
      </c>
      <c r="Z2" s="28" t="s">
        <v>263</v>
      </c>
    </row>
    <row r="3" spans="1:26" x14ac:dyDescent="0.2">
      <c r="A3" s="33" t="s">
        <v>5</v>
      </c>
      <c r="B3" s="33" t="s">
        <v>41</v>
      </c>
      <c r="C3" s="34" t="str">
        <f t="shared" si="0"/>
        <v>FTO1096 - Arthur de Sá Ferreira</v>
      </c>
      <c r="D3" s="33">
        <v>2016</v>
      </c>
      <c r="E3" s="33">
        <v>2017</v>
      </c>
      <c r="F3" s="33" t="s">
        <v>206</v>
      </c>
      <c r="G3" s="33" t="s">
        <v>275</v>
      </c>
      <c r="H3" s="33" t="s">
        <v>305</v>
      </c>
      <c r="I3" s="33" t="s">
        <v>84</v>
      </c>
      <c r="J3" s="35" t="s">
        <v>129</v>
      </c>
      <c r="K3" s="34">
        <f t="shared" ref="K3:K5" si="2">SUM(L3:N3)</f>
        <v>40</v>
      </c>
      <c r="L3" s="33">
        <v>30</v>
      </c>
      <c r="M3" s="33">
        <v>0</v>
      </c>
      <c r="N3" s="33">
        <v>10</v>
      </c>
      <c r="O3" s="33">
        <v>2006</v>
      </c>
      <c r="P3" s="33" t="s">
        <v>86</v>
      </c>
      <c r="T3" s="28" t="s">
        <v>239</v>
      </c>
      <c r="U3" s="28" t="s">
        <v>103</v>
      </c>
      <c r="V3" s="28" t="s">
        <v>256</v>
      </c>
      <c r="W3" s="27" t="s">
        <v>281</v>
      </c>
      <c r="X3" s="27" t="s">
        <v>301</v>
      </c>
      <c r="Y3" s="28" t="s">
        <v>49</v>
      </c>
      <c r="Z3" s="28" t="s">
        <v>50</v>
      </c>
    </row>
    <row r="4" spans="1:26" x14ac:dyDescent="0.2">
      <c r="A4" s="33" t="s">
        <v>5</v>
      </c>
      <c r="B4" s="33" t="s">
        <v>41</v>
      </c>
      <c r="C4" s="34" t="str">
        <f t="shared" si="0"/>
        <v>FTO1096 - Arthur de Sá Ferreira</v>
      </c>
      <c r="D4" s="33">
        <v>2018</v>
      </c>
      <c r="E4" s="33" t="s">
        <v>200</v>
      </c>
      <c r="F4" s="33" t="s">
        <v>206</v>
      </c>
      <c r="G4" s="33" t="s">
        <v>275</v>
      </c>
      <c r="H4" s="33" t="s">
        <v>304</v>
      </c>
      <c r="I4" s="33" t="s">
        <v>84</v>
      </c>
      <c r="J4" s="35" t="s">
        <v>129</v>
      </c>
      <c r="K4" s="34">
        <f t="shared" ref="K4" si="3">SUM(L4:N4)</f>
        <v>40</v>
      </c>
      <c r="L4" s="33">
        <v>30</v>
      </c>
      <c r="M4" s="33">
        <v>0</v>
      </c>
      <c r="N4" s="33">
        <v>10</v>
      </c>
      <c r="O4" s="33">
        <v>2006</v>
      </c>
      <c r="P4" s="33" t="s">
        <v>86</v>
      </c>
      <c r="T4" s="28" t="s">
        <v>239</v>
      </c>
      <c r="U4" s="28" t="s">
        <v>103</v>
      </c>
      <c r="V4" s="28" t="s">
        <v>256</v>
      </c>
      <c r="W4" s="27" t="s">
        <v>281</v>
      </c>
      <c r="X4" s="27" t="s">
        <v>301</v>
      </c>
      <c r="Y4" s="28" t="s">
        <v>49</v>
      </c>
      <c r="Z4" s="28" t="s">
        <v>50</v>
      </c>
    </row>
    <row r="5" spans="1:26" x14ac:dyDescent="0.2">
      <c r="A5" s="33" t="s">
        <v>24</v>
      </c>
      <c r="B5" s="33" t="s">
        <v>23</v>
      </c>
      <c r="C5" s="34" t="str">
        <f t="shared" si="0"/>
        <v>EDF1084 - Thiago Lemos de Carvalho</v>
      </c>
      <c r="D5" s="33">
        <v>2018</v>
      </c>
      <c r="E5" s="33" t="s">
        <v>200</v>
      </c>
      <c r="F5" s="33" t="s">
        <v>206</v>
      </c>
      <c r="G5" s="33" t="s">
        <v>275</v>
      </c>
      <c r="H5" s="33" t="s">
        <v>305</v>
      </c>
      <c r="I5" s="33" t="s">
        <v>84</v>
      </c>
      <c r="J5" s="33" t="s">
        <v>88</v>
      </c>
      <c r="K5" s="34">
        <f t="shared" si="2"/>
        <v>30</v>
      </c>
      <c r="L5" s="33">
        <v>30</v>
      </c>
      <c r="M5" s="33">
        <v>0</v>
      </c>
      <c r="N5" s="33">
        <v>0</v>
      </c>
      <c r="O5" s="33">
        <v>2012</v>
      </c>
      <c r="P5" s="33" t="s">
        <v>85</v>
      </c>
      <c r="T5" s="28" t="s">
        <v>250</v>
      </c>
      <c r="U5" s="28" t="s">
        <v>114</v>
      </c>
      <c r="V5" s="28" t="s">
        <v>260</v>
      </c>
      <c r="W5" s="27" t="s">
        <v>287</v>
      </c>
      <c r="X5" s="27" t="s">
        <v>303</v>
      </c>
      <c r="Y5" s="28" t="s">
        <v>62</v>
      </c>
      <c r="Z5" s="28" t="s">
        <v>63</v>
      </c>
    </row>
  </sheetData>
  <autoFilter ref="A1:Z5" xr:uid="{FD63F2AB-B93E-AD4C-AA13-E8939F936B41}"/>
  <conditionalFormatting sqref="E1:S3 E6:S1048576">
    <cfRule type="containsText" dxfId="7" priority="29" operator="containsText" text="Atual">
      <formula>NOT(ISERROR(SEARCH("Atual",E1)))</formula>
    </cfRule>
  </conditionalFormatting>
  <conditionalFormatting sqref="K1:K3 K6:K1048576">
    <cfRule type="cellIs" dxfId="6" priority="20" operator="greaterThan">
      <formula>40</formula>
    </cfRule>
  </conditionalFormatting>
  <conditionalFormatting sqref="E2:S2">
    <cfRule type="containsText" dxfId="5" priority="8" operator="containsText" text="Atual">
      <formula>NOT(ISERROR(SEARCH("Atual",E2)))</formula>
    </cfRule>
  </conditionalFormatting>
  <conditionalFormatting sqref="K2">
    <cfRule type="cellIs" dxfId="4" priority="7" operator="greaterThan">
      <formula>40</formula>
    </cfRule>
  </conditionalFormatting>
  <conditionalFormatting sqref="E4:S4">
    <cfRule type="containsText" dxfId="3" priority="6" operator="containsText" text="Atual">
      <formula>NOT(ISERROR(SEARCH("Atual",E4)))</formula>
    </cfRule>
  </conditionalFormatting>
  <conditionalFormatting sqref="K4">
    <cfRule type="cellIs" dxfId="2" priority="5" operator="greaterThan">
      <formula>40</formula>
    </cfRule>
  </conditionalFormatting>
  <conditionalFormatting sqref="E5:S5">
    <cfRule type="containsText" dxfId="1" priority="2" operator="containsText" text="Atual">
      <formula>NOT(ISERROR(SEARCH("Atual",E5)))</formula>
    </cfRule>
  </conditionalFormatting>
  <conditionalFormatting sqref="K5">
    <cfRule type="cellIs" dxfId="0" priority="1" operator="greaterThan">
      <formula>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DATA.colegiado</vt:lpstr>
      <vt:lpstr>DATA.coordenadores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AS</dc:creator>
  <cp:lastModifiedBy>Arthur S Ferreira</cp:lastModifiedBy>
  <dcterms:created xsi:type="dcterms:W3CDTF">2017-11-09T18:45:23Z</dcterms:created>
  <dcterms:modified xsi:type="dcterms:W3CDTF">2022-10-27T12:53:55Z</dcterms:modified>
</cp:coreProperties>
</file>