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asferreira/Google Drive (arthurde@souunisuam.com.br)/PPGCR Unisuam/"/>
    </mc:Choice>
  </mc:AlternateContent>
  <xr:revisionPtr revIDLastSave="0" documentId="13_ncr:1_{8DE4DB5D-6315-4649-B3CD-99FC6E8FBC04}" xr6:coauthVersionLast="47" xr6:coauthVersionMax="47" xr10:uidLastSave="{00000000-0000-0000-0000-000000000000}"/>
  <bookViews>
    <workbookView xWindow="920" yWindow="500" windowWidth="27880" windowHeight="17080" xr2:uid="{00000000-000D-0000-FFFF-FFFF00000000}"/>
  </bookViews>
  <sheets>
    <sheet name="CAPA" sheetId="6" r:id="rId1"/>
    <sheet name="stats1" sheetId="2" r:id="rId2"/>
    <sheet name="stats2" sheetId="3" r:id="rId3"/>
    <sheet name="stats3" sheetId="4" r:id="rId4"/>
    <sheet name="SUCESSO_DESTAQUE" sheetId="5" r:id="rId5"/>
    <sheet name="DADOS_egressos" sheetId="1" r:id="rId6"/>
  </sheets>
  <definedNames>
    <definedName name="_xlnm._FilterDatabase" localSheetId="5" hidden="1">DADOS_egressos!$A$1:$AK$41</definedName>
    <definedName name="_xlnm.Print_Area" localSheetId="1">stats1!$A$1:$D$77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2" l="1"/>
  <c r="C32" i="4"/>
  <c r="C33" i="4"/>
  <c r="C27" i="4"/>
  <c r="C26" i="4"/>
  <c r="C25" i="4"/>
  <c r="C24" i="4"/>
  <c r="C23" i="4"/>
  <c r="C22" i="4"/>
  <c r="C18" i="4"/>
  <c r="C17" i="4"/>
  <c r="C16" i="4"/>
  <c r="C15" i="4"/>
  <c r="C14" i="4"/>
  <c r="C13" i="4"/>
  <c r="C12" i="4"/>
  <c r="C19" i="4"/>
  <c r="C9" i="4"/>
  <c r="C8" i="4"/>
  <c r="C77" i="2"/>
  <c r="C76" i="2"/>
  <c r="C70" i="2"/>
  <c r="C69" i="2"/>
  <c r="C68" i="2"/>
  <c r="C62" i="2"/>
  <c r="C61" i="2"/>
  <c r="C51" i="2"/>
  <c r="C44" i="2"/>
  <c r="C45" i="2"/>
  <c r="C46" i="2"/>
  <c r="C47" i="2"/>
  <c r="C48" i="2"/>
  <c r="C49" i="2"/>
  <c r="C50" i="2"/>
  <c r="C40" i="2"/>
  <c r="C41" i="2"/>
  <c r="C39" i="2"/>
  <c r="C38" i="2"/>
  <c r="C35" i="2"/>
  <c r="C34" i="2"/>
  <c r="C33" i="2"/>
  <c r="C29" i="2"/>
  <c r="C28" i="2"/>
  <c r="C25" i="2"/>
  <c r="C24" i="2"/>
  <c r="C23" i="2"/>
  <c r="C18" i="2"/>
  <c r="C8" i="2"/>
  <c r="C9" i="2"/>
  <c r="C10" i="2"/>
  <c r="C11" i="2"/>
  <c r="C12" i="2"/>
  <c r="C13" i="2"/>
  <c r="C14" i="2"/>
  <c r="C15" i="2"/>
  <c r="C16" i="2"/>
  <c r="C5" i="2"/>
  <c r="C4" i="2"/>
  <c r="C20" i="2"/>
  <c r="C31" i="4" l="1"/>
  <c r="C30" i="4"/>
  <c r="C29" i="4"/>
  <c r="A28" i="4"/>
  <c r="C21" i="4"/>
  <c r="D27" i="4" s="1"/>
  <c r="A20" i="4"/>
  <c r="C11" i="4"/>
  <c r="D19" i="4" s="1"/>
  <c r="A10" i="4"/>
  <c r="C7" i="4"/>
  <c r="C6" i="4"/>
  <c r="C5" i="4"/>
  <c r="C4" i="4"/>
  <c r="C3" i="4"/>
  <c r="A2" i="4"/>
  <c r="A24" i="3"/>
  <c r="A23" i="3"/>
  <c r="A22" i="3"/>
  <c r="A20" i="3"/>
  <c r="A19" i="3"/>
  <c r="A18" i="3"/>
  <c r="A17" i="3"/>
  <c r="A16" i="3"/>
  <c r="A14" i="3"/>
  <c r="A13" i="3"/>
  <c r="A12" i="3"/>
  <c r="A11" i="3"/>
  <c r="A9" i="3"/>
  <c r="A8" i="3"/>
  <c r="A7" i="3"/>
  <c r="A6" i="3"/>
  <c r="A5" i="3"/>
  <c r="A4" i="3"/>
  <c r="A3" i="3"/>
  <c r="C75" i="2"/>
  <c r="C74" i="2"/>
  <c r="C73" i="2"/>
  <c r="C72" i="2"/>
  <c r="A71" i="2"/>
  <c r="C67" i="2"/>
  <c r="C66" i="2"/>
  <c r="C65" i="2"/>
  <c r="C64" i="2"/>
  <c r="A63" i="2"/>
  <c r="C54" i="2"/>
  <c r="C55" i="2"/>
  <c r="C56" i="2"/>
  <c r="C57" i="2"/>
  <c r="C58" i="2"/>
  <c r="C59" i="2"/>
  <c r="C60" i="2"/>
  <c r="C53" i="2"/>
  <c r="A52" i="2"/>
  <c r="C43" i="2"/>
  <c r="C42" i="2" s="1"/>
  <c r="A42" i="2"/>
  <c r="C37" i="2"/>
  <c r="D39" i="2" s="1"/>
  <c r="A36" i="2"/>
  <c r="C32" i="2"/>
  <c r="C31" i="2"/>
  <c r="A30" i="2"/>
  <c r="A26" i="2"/>
  <c r="A19" i="2"/>
  <c r="A6" i="2"/>
  <c r="A2" i="2"/>
  <c r="C27" i="2"/>
  <c r="C26" i="2" s="1"/>
  <c r="C21" i="2"/>
  <c r="C22" i="2"/>
  <c r="C7" i="2"/>
  <c r="D18" i="2" s="1"/>
  <c r="C3" i="2"/>
  <c r="D32" i="4" l="1"/>
  <c r="D76" i="2"/>
  <c r="D17" i="2"/>
  <c r="D22" i="4"/>
  <c r="D25" i="4"/>
  <c r="D8" i="4"/>
  <c r="D23" i="4"/>
  <c r="C28" i="4"/>
  <c r="D26" i="4"/>
  <c r="D24" i="4"/>
  <c r="C2" i="4"/>
  <c r="C20" i="4"/>
  <c r="D15" i="4"/>
  <c r="D17" i="4"/>
  <c r="D12" i="4"/>
  <c r="D13" i="4"/>
  <c r="D18" i="4"/>
  <c r="D16" i="4"/>
  <c r="D14" i="4"/>
  <c r="C10" i="4"/>
  <c r="C71" i="2"/>
  <c r="C63" i="2"/>
  <c r="D69" i="2"/>
  <c r="D68" i="2"/>
  <c r="D61" i="2"/>
  <c r="D45" i="2"/>
  <c r="D44" i="2"/>
  <c r="D47" i="2"/>
  <c r="D48" i="2"/>
  <c r="D49" i="2"/>
  <c r="D50" i="2"/>
  <c r="C52" i="2"/>
  <c r="D46" i="2"/>
  <c r="D51" i="2"/>
  <c r="D40" i="2"/>
  <c r="C36" i="2"/>
  <c r="D38" i="2"/>
  <c r="C30" i="2"/>
  <c r="D25" i="2"/>
  <c r="D34" i="2"/>
  <c r="D33" i="2"/>
  <c r="D28" i="2"/>
  <c r="D22" i="2"/>
  <c r="D20" i="2"/>
  <c r="D23" i="2"/>
  <c r="D21" i="2"/>
  <c r="D24" i="2"/>
  <c r="C19" i="2"/>
  <c r="D11" i="2"/>
  <c r="C6" i="2"/>
  <c r="D14" i="2"/>
  <c r="D13" i="2"/>
  <c r="D16" i="2"/>
  <c r="D15" i="2"/>
  <c r="D8" i="2"/>
  <c r="D10" i="2"/>
  <c r="D9" i="2"/>
  <c r="D12" i="2"/>
  <c r="C2" i="2"/>
  <c r="D4" i="2"/>
  <c r="D30" i="4"/>
  <c r="D27" i="2"/>
  <c r="D73" i="2"/>
  <c r="D62" i="2"/>
  <c r="E24" i="3"/>
  <c r="D23" i="3"/>
  <c r="C22" i="3"/>
  <c r="E19" i="3"/>
  <c r="D18" i="3"/>
  <c r="C17" i="3"/>
  <c r="E14" i="3"/>
  <c r="D13" i="3"/>
  <c r="C12" i="3"/>
  <c r="B24" i="3"/>
  <c r="B19" i="3"/>
  <c r="B14" i="3"/>
  <c r="E9" i="3"/>
  <c r="D8" i="3"/>
  <c r="C7" i="3"/>
  <c r="E5" i="3"/>
  <c r="D4" i="3"/>
  <c r="C3" i="3"/>
  <c r="B6" i="3"/>
  <c r="D24" i="3"/>
  <c r="C23" i="3"/>
  <c r="E20" i="3"/>
  <c r="D19" i="3"/>
  <c r="C18" i="3"/>
  <c r="E16" i="3"/>
  <c r="D14" i="3"/>
  <c r="C13" i="3"/>
  <c r="E11" i="3"/>
  <c r="B23" i="3"/>
  <c r="B18" i="3"/>
  <c r="B13" i="3"/>
  <c r="D9" i="3"/>
  <c r="C8" i="3"/>
  <c r="E6" i="3"/>
  <c r="D5" i="3"/>
  <c r="C4" i="3"/>
  <c r="B9" i="3"/>
  <c r="B5" i="3"/>
  <c r="C24" i="3"/>
  <c r="E22" i="3"/>
  <c r="D20" i="3"/>
  <c r="C19" i="3"/>
  <c r="E17" i="3"/>
  <c r="D16" i="3"/>
  <c r="C14" i="3"/>
  <c r="E12" i="3"/>
  <c r="D11" i="3"/>
  <c r="B22" i="3"/>
  <c r="B17" i="3"/>
  <c r="B12" i="3"/>
  <c r="C9" i="3"/>
  <c r="E7" i="3"/>
  <c r="D6" i="3"/>
  <c r="C5" i="3"/>
  <c r="E3" i="3"/>
  <c r="B8" i="3"/>
  <c r="B4" i="3"/>
  <c r="E23" i="3"/>
  <c r="D22" i="3"/>
  <c r="C20" i="3"/>
  <c r="E18" i="3"/>
  <c r="D17" i="3"/>
  <c r="C16" i="3"/>
  <c r="E13" i="3"/>
  <c r="D12" i="3"/>
  <c r="C11" i="3"/>
  <c r="B20" i="3"/>
  <c r="B16" i="3"/>
  <c r="B11" i="3"/>
  <c r="E8" i="3"/>
  <c r="D7" i="3"/>
  <c r="C6" i="3"/>
  <c r="E4" i="3"/>
  <c r="D3" i="3"/>
  <c r="B7" i="3"/>
  <c r="B3" i="3"/>
  <c r="D65" i="2"/>
  <c r="D33" i="4"/>
  <c r="D29" i="4"/>
  <c r="D31" i="4"/>
  <c r="D4" i="4"/>
  <c r="D67" i="2"/>
  <c r="D66" i="2"/>
  <c r="D70" i="2"/>
  <c r="D35" i="2"/>
  <c r="D6" i="4"/>
  <c r="D9" i="4"/>
  <c r="D5" i="4"/>
  <c r="D7" i="4"/>
  <c r="D21" i="4"/>
  <c r="D11" i="4"/>
  <c r="D3" i="4"/>
  <c r="D75" i="2"/>
  <c r="D74" i="2"/>
  <c r="D77" i="2"/>
  <c r="D72" i="2"/>
  <c r="D64" i="2"/>
  <c r="D29" i="2"/>
  <c r="D41" i="2"/>
  <c r="D59" i="2"/>
  <c r="D57" i="2"/>
  <c r="D55" i="2"/>
  <c r="D60" i="2"/>
  <c r="D58" i="2"/>
  <c r="D56" i="2"/>
  <c r="D54" i="2"/>
  <c r="D53" i="2"/>
  <c r="D43" i="2"/>
  <c r="D37" i="2"/>
  <c r="D32" i="2"/>
  <c r="D31" i="2"/>
  <c r="D3" i="2"/>
  <c r="D7" i="2"/>
  <c r="D5" i="2"/>
  <c r="F7" i="3" l="1"/>
  <c r="F20" i="3"/>
  <c r="F12" i="3"/>
  <c r="F13" i="3"/>
  <c r="F6" i="3"/>
  <c r="F19" i="3"/>
  <c r="F5" i="3"/>
  <c r="F18" i="3"/>
  <c r="F24" i="3"/>
  <c r="F11" i="3"/>
  <c r="F4" i="3"/>
  <c r="F17" i="3"/>
  <c r="F9" i="3"/>
  <c r="F23" i="3"/>
  <c r="F3" i="3"/>
  <c r="F16" i="3"/>
  <c r="F8" i="3"/>
  <c r="F22" i="3"/>
  <c r="F14" i="3"/>
  <c r="D28" i="4"/>
  <c r="D2" i="4"/>
  <c r="D20" i="4"/>
  <c r="D10" i="4"/>
  <c r="D71" i="2"/>
  <c r="D63" i="2"/>
  <c r="D42" i="2"/>
  <c r="D52" i="2"/>
  <c r="D36" i="2"/>
  <c r="D30" i="2"/>
  <c r="D26" i="2"/>
  <c r="D19" i="2"/>
  <c r="D6" i="2"/>
  <c r="D2" i="2"/>
</calcChain>
</file>

<file path=xl/sharedStrings.xml><?xml version="1.0" encoding="utf-8"?>
<sst xmlns="http://schemas.openxmlformats.org/spreadsheetml/2006/main" count="2257" uniqueCount="252">
  <si>
    <t>Endereço de e-mail:</t>
  </si>
  <si>
    <t>Consentimento para armazenamento e divulgação acadêmico-científica dos dados</t>
  </si>
  <si>
    <t>Nível do programa em que obteve sua titulação (marque o nível mais recente):</t>
  </si>
  <si>
    <t>Ano de titulação (referente ao maior nível de titulação):</t>
  </si>
  <si>
    <t>Faixa Etária:</t>
  </si>
  <si>
    <t>Sexo:</t>
  </si>
  <si>
    <t>Natureza da ocupação principal (maior renda) atual:</t>
  </si>
  <si>
    <t>A área da sua ocupação principal (maior renda) atualmente é:</t>
  </si>
  <si>
    <t>Sua ocupação principal é exercida em instituição:</t>
  </si>
  <si>
    <t>Sua atividade principal é caracterizada como:</t>
  </si>
  <si>
    <t>Tipo de vínculo empregatício principal:</t>
  </si>
  <si>
    <t>Faixa salarial atual:</t>
  </si>
  <si>
    <t>A matriz curricular oferecida atendeu às minhas expectativas.</t>
  </si>
  <si>
    <t>O conteúdo das disciplinas cursadas atendeu às minhas expectativas relacionadas à minha formação profissional.</t>
  </si>
  <si>
    <t>A carga horária das disciplinas cursadas atendeu às minhas expectativas relacionadas à minha formação profissional.</t>
  </si>
  <si>
    <t>O material didático utilizado no programa atendeu às minhas expectativas.</t>
  </si>
  <si>
    <t>O estágio em docência contribuiu para sistematizar/testar/exercitar os conhecimentos adquiridos.</t>
  </si>
  <si>
    <t>O corpo docente do Programa correspondeu às minhas expectativas.</t>
  </si>
  <si>
    <t>De modo geral, o Programa atendeu às minhas expectativas.</t>
  </si>
  <si>
    <t>Após o curso, ampliei a minha capacidade de lecionar.</t>
  </si>
  <si>
    <t>Após o curso, ampliei a minha capacidade de pesquisa.</t>
  </si>
  <si>
    <t>Após o curso, melhorei minha capacidade de pensar criticamente.</t>
  </si>
  <si>
    <t>Após o curso, desenvolvi minha capacidade de utilizar métodos de trabalho e pesquisa científica.</t>
  </si>
  <si>
    <t>O curso me capacitou a exercer atividades no ensino superior.</t>
  </si>
  <si>
    <t>O curso me preparou para atuar como pesquisador.</t>
  </si>
  <si>
    <t>O curso permitiu a geração de conhecimento na área das Ciências da Reabilitação.</t>
  </si>
  <si>
    <t>O curso ofereceu formação adequada nas Ciências da Reabilitação.</t>
  </si>
  <si>
    <t>O curso desenvolveu meu comprometimento com as Ciências da Reabilitação.</t>
  </si>
  <si>
    <t>Os laboratórios disponíveis para o desenvolvimento das atividades/aulas/pesquisas do curso atenderam às minhas expectativas.</t>
  </si>
  <si>
    <t>Os equipamentos disponíveis para o desenvolvimento das atividades/aulas/pesquisas do curso atenderam às minhas expectativas.</t>
  </si>
  <si>
    <t>O espaço físico disponível para o desenvolvimento das atividades/aulas do curso atendeu às minhas expectativas.</t>
  </si>
  <si>
    <t>Você pretende ingressar em outros cursos em algum nível acadêmico? Se sim, em qual nível?</t>
  </si>
  <si>
    <t>Com a sua titulação obtida no programa, você pretende trabalhar principalmente em que tipo de instituição:</t>
  </si>
  <si>
    <t>Você classificaria o curso do Programa de Pós-Graduação Stricto Sensu em Ciências da Reabilitação como:</t>
  </si>
  <si>
    <t>De 0 a 10, quanto você recomendaria os cursos do Programa de Pós-Graduação em Ciências da Reabilitação para outros profissionais:</t>
  </si>
  <si>
    <t>Escreva aqui seus comentários, sugestões e/ou críticas:</t>
  </si>
  <si>
    <t>ejunior001@gmail.com</t>
  </si>
  <si>
    <t>Concordo em participar da pesquisa institucional referente ao perfil dos egressos do Programa de Pós-Graduação Stricto Sensu em Ciências da Reabilitação</t>
  </si>
  <si>
    <t>Mestrado Acadêmico em Ciências da Reabilitação</t>
  </si>
  <si>
    <t>Entre 35 anos e 44 anos</t>
  </si>
  <si>
    <t>Masculino</t>
  </si>
  <si>
    <t>Privada</t>
  </si>
  <si>
    <t>Na área clínica</t>
  </si>
  <si>
    <t>Indústria ou empresa</t>
  </si>
  <si>
    <t>Assistência à Saúde</t>
  </si>
  <si>
    <t>Autônomo</t>
  </si>
  <si>
    <t>Mais de R$ 9.000,00</t>
  </si>
  <si>
    <t>Concordo</t>
  </si>
  <si>
    <t>Concordo fortemente</t>
  </si>
  <si>
    <t>Doutorado (Stricto sensu)</t>
  </si>
  <si>
    <t>Universidade, Centro Universitário ou Faculdade</t>
  </si>
  <si>
    <t>Ótimo</t>
  </si>
  <si>
    <t>paulabrsantos@hotmail.com</t>
  </si>
  <si>
    <t>Entre 26 anos e 34 anos</t>
  </si>
  <si>
    <t>Feminino</t>
  </si>
  <si>
    <t>Hospital, clínica, consultório, posto de saúde, centro de saúde ou ambulatório especializado</t>
  </si>
  <si>
    <t>CLT</t>
  </si>
  <si>
    <t>Entre R$ 1.500,00 e R$ 3.000,00</t>
  </si>
  <si>
    <t>debora.g.fisioterapia@gmail.com</t>
  </si>
  <si>
    <t>Na área acadêmica</t>
  </si>
  <si>
    <t>Ensino</t>
  </si>
  <si>
    <t>Entre R$ 3.001,00 e R$ 6.000,00</t>
  </si>
  <si>
    <t>dady100fil@yahoo.com.br</t>
  </si>
  <si>
    <t>Outros</t>
  </si>
  <si>
    <t>Indiferente</t>
  </si>
  <si>
    <t>guigarden@yahoo.com.br</t>
  </si>
  <si>
    <t>Discordo fortemente</t>
  </si>
  <si>
    <t>deboralima.lc@gmail.com</t>
  </si>
  <si>
    <t>fisiomampz@hotmail.com</t>
  </si>
  <si>
    <t>Entre 45 anos e 54 anos</t>
  </si>
  <si>
    <t>Discordo</t>
  </si>
  <si>
    <t>Bom</t>
  </si>
  <si>
    <t>falta material tecnologico diversos no laboratório de pesquisa e mais incentivo de bolsas de estudos para pesquisa</t>
  </si>
  <si>
    <t>carloshorsczaruk@yahoo.com.br</t>
  </si>
  <si>
    <t>Outra</t>
  </si>
  <si>
    <t>raphaelcalafange@yahoo.com br</t>
  </si>
  <si>
    <t>O curso se tornou referência no Rio de janeiro e Brasil por conta de seu corpo docente e estrutura maravilhosa !</t>
  </si>
  <si>
    <t>andre.cmichalski@gmail.com</t>
  </si>
  <si>
    <t>Pública</t>
  </si>
  <si>
    <t>Entre R$ 6.001,00 e R$ 9.000,00</t>
  </si>
  <si>
    <t>Foi um prazer ser aluno do Mestrado pela qualidade do curso, devido ao investimento da instituição e ao gabarito e à dedicação dos professores.</t>
  </si>
  <si>
    <t>kmilagoncalves@hotmail.com</t>
  </si>
  <si>
    <t>Ensino e Pesquisa</t>
  </si>
  <si>
    <t>Alexandresancho.fisio@bol.com.br</t>
  </si>
  <si>
    <t>gisellyfernandes21@yahoo.com.br</t>
  </si>
  <si>
    <t>julialemos.fisio@gmail.com</t>
  </si>
  <si>
    <t>Especialização (lato sensu)</t>
  </si>
  <si>
    <t>De modo geral, considero como um bom curso, com professores altamente capacitados, porém que algumas vezes deixam a desejar, principalmente no que tange às organização de prazos para atividades necessárias ao mestrado. Outro ponto que considerei negativo foi em relação ao estágio em docência, pois a maior parte dos alunos com os quais tive contato não cumpriram, de fato, a carga horária necessária (inclusive eu), o que reduz o tempo de prática no ensino. Esses pontos são cruciais para que os alunos obtenham sua titulação com qualidade e no tempo planejado. Também discordo da forma com que a titulação é oferecida, apenas após a submissão de um artigo científico, pois isso não depende somente do aluno, mas sim de toda a banca.   Apesar das críticas (construtivas), reforço que indicaria o curso, principalmente porque parte do corpo docente possui altíssimo nível no ensino e na pesquisa e se disponibilizam para os alunos.</t>
  </si>
  <si>
    <t>heliano.oliveira@gmail.com</t>
  </si>
  <si>
    <t>vanessamilagres1@gmail.com</t>
  </si>
  <si>
    <t xml:space="preserve">alexoliveira06@hotmail.co </t>
  </si>
  <si>
    <t xml:space="preserve">Equipe docente nota dez nas atividades fora sala de aula  inclusive ... parabéns ao meu orientador Leandro Nogueira </t>
  </si>
  <si>
    <t>Pesquisa</t>
  </si>
  <si>
    <t>Pós-Doutorado</t>
  </si>
  <si>
    <t>Instituto de pesquisa</t>
  </si>
  <si>
    <t>N</t>
  </si>
  <si>
    <t>Mestrado</t>
  </si>
  <si>
    <t>Doutorado</t>
  </si>
  <si>
    <t>Instituiçãio de ensino médio ou fundamental</t>
  </si>
  <si>
    <t>Hospital, clínica, consultório, posto de saúde, centro de saúde ou ambulatório especializado</t>
  </si>
  <si>
    <t>Secretaria estadual ou municipal de saúde</t>
  </si>
  <si>
    <t>Indústria ou empresa</t>
  </si>
  <si>
    <t>ONG</t>
  </si>
  <si>
    <t>%</t>
  </si>
  <si>
    <t>Ensino e pesquisa</t>
  </si>
  <si>
    <t>Desenvolvimento tecnológico</t>
  </si>
  <si>
    <t>Assistência à saúde</t>
  </si>
  <si>
    <t>Gestão em saúde</t>
  </si>
  <si>
    <t>Gestão acadêmica</t>
  </si>
  <si>
    <t>Consultoria</t>
  </si>
  <si>
    <t>Fator</t>
  </si>
  <si>
    <t>Níveis</t>
  </si>
  <si>
    <t>Servidor público</t>
  </si>
  <si>
    <t>Bolsa ou auxílio</t>
  </si>
  <si>
    <t>Aposentado</t>
  </si>
  <si>
    <t>Menos de R$ 1.500,00</t>
  </si>
  <si>
    <t>Qualidade do curso</t>
  </si>
  <si>
    <t>Desenvolvimento pessoal</t>
  </si>
  <si>
    <t>Desenvolvimento profissional</t>
  </si>
  <si>
    <t>Infraestrutura</t>
  </si>
  <si>
    <t>Graduação</t>
  </si>
  <si>
    <t>Especialização (Lato sensu)</t>
  </si>
  <si>
    <t>Mestrado (Stricto sensu)</t>
  </si>
  <si>
    <t>Não pretendo</t>
  </si>
  <si>
    <t>Excelente</t>
  </si>
  <si>
    <t>Regular</t>
  </si>
  <si>
    <t>Fraco</t>
  </si>
  <si>
    <t>Ruim</t>
  </si>
  <si>
    <t>Abaixo de 5</t>
  </si>
  <si>
    <t>De 9 a 7</t>
  </si>
  <si>
    <t>De 6 a 5</t>
  </si>
  <si>
    <t>vanessaknust@yahoo.com.br</t>
  </si>
  <si>
    <t>claulacerda@globo.com</t>
  </si>
  <si>
    <t>soniapabst@globo.com</t>
  </si>
  <si>
    <t>Não concordo em participar da pesquisa institucional referente ao perfil dos egressos do Programa de Pós-Graduação Stricto Sensu em Ciências da Reabilitação</t>
  </si>
  <si>
    <t>tatiana_trll@hotmail.com</t>
  </si>
  <si>
    <t>rodrigorammos@hotmail.com</t>
  </si>
  <si>
    <t>ericacardaretti@hotmail.com</t>
  </si>
  <si>
    <t>brunos.fisio@outlook.com</t>
  </si>
  <si>
    <t xml:space="preserve">evelynwalchan@yahoo.com.br </t>
  </si>
  <si>
    <t>elen.marques@globo.com</t>
  </si>
  <si>
    <t>guilhermefonseca08@gmail.com</t>
  </si>
  <si>
    <t>osteoferreira@terra.com.br</t>
  </si>
  <si>
    <t>Wagnerju@globo.com</t>
  </si>
  <si>
    <t>Jacmestrado@gmail.com</t>
  </si>
  <si>
    <t>25 anos ou menos</t>
  </si>
  <si>
    <t>Nenhuma</t>
  </si>
  <si>
    <t>Não exerço atividade profissional</t>
  </si>
  <si>
    <t>DIscordo</t>
  </si>
  <si>
    <t>Obrigado à todos os professores</t>
  </si>
  <si>
    <t>Corpo docente bastante qualificado. Gostei bastante do programa. Gostaria de fazer doutorado.</t>
  </si>
  <si>
    <t>O programa possui um ótimo curso e atendeu as minhas expectativas, mas ainda não consegui uma vaga como docente no mercado de trabalho.</t>
  </si>
  <si>
    <t xml:space="preserve">Os professores são excelentes, mas as vezes falará um pouco de organização para as aulas. </t>
  </si>
  <si>
    <t xml:space="preserve">O material apresentado por alguns professores durante as aulas não foi encaminhado para os alunos, muitas das aulas foram nitidamente preparada as pressas e o professor em questão não dominava o assunto.    Alguns professores pareciam encarar o cargo como uma obrigação e não com prazer, lecionando de má vontade e sem paciência para esclarecer as dúvidas.    A parte de cinemática é precária e ultrapassada, o material vive dando problema, bem como estabilometria e computadores arcaicos.     </t>
  </si>
  <si>
    <t>mmgalhardo@bol.com.br</t>
  </si>
  <si>
    <t xml:space="preserve">polonini.c@gmail.com </t>
  </si>
  <si>
    <t>Vivipinto84@gmail.com</t>
  </si>
  <si>
    <t>Doutorado Acadêmico em Ciências da Reabilitação</t>
  </si>
  <si>
    <t>Danielle.rj@gmail.com</t>
  </si>
  <si>
    <t>hermanogurgel@hotmail.com</t>
  </si>
  <si>
    <t>cibele_fisio2@hotmail.com</t>
  </si>
  <si>
    <t>A carga horária deveria ser menor. Os professores deveriam evitar passar trabalhos em grupos para serem feitos fora da hora de aula.</t>
  </si>
  <si>
    <t>Monicadonascimento@yahoo.com.br</t>
  </si>
  <si>
    <t>Melhorar um pouco o material didatico oferecido em sala de aula...alguns professores não utilizaram de excelencia nas suas apresentacoes...nao por falta de capacidade mas...</t>
  </si>
  <si>
    <t>O curso foi de grande valia, pretendo ingressar no doutorado ainda esse ano.</t>
  </si>
  <si>
    <t>Laura</t>
  </si>
  <si>
    <t>Docente</t>
  </si>
  <si>
    <t>Descrição</t>
  </si>
  <si>
    <t>A egressa Camilla Polonini é atualmente docente da graduação em Fisoterapia da Unisuam na área em que fez seu doutorado.</t>
  </si>
  <si>
    <t>A egressa Débora Cristina Lima da Silva é atualmente professora universitária e segue com seu projeto Neurostudent de ensinar neurociências com desenhos.</t>
  </si>
  <si>
    <t>O egresso Marcos Paulo Gonçalves além de estar cursando o doutorado,  hj participa como pesquisador associado no exercíto.</t>
  </si>
  <si>
    <t>A egressa Érica Viana está cursando doutorado no Instituto de pesquisa D'or e passou no concurso para fisioterapeuta do HUGG</t>
  </si>
  <si>
    <t>O egresso Carlos Horsczaruk está cursando o doutorado e mantém uma agenda repleta de pacientes domiciliares</t>
  </si>
  <si>
    <t>A egressa Danielle Calado Mattos atualmente reside no Ceará onde trabalha em seu consultório e planeja retornar a Unisuam para fazer seu doutorado</t>
  </si>
  <si>
    <t>Agnaldo</t>
  </si>
  <si>
    <t>A egressa do doutorado VÍVIAN PINTO DE ALMEIDA atua desde 2019 como professora colaboradora do Mestrado Profissional em Infecção HIV/AIDS e Hepatites Virais em uma instituição pública (Universidade Federal do Estado do Rio de Janeiro - UNIRIO), na cidade do Rio de Janeiro (RJ). A egressa inclusive já orientou 5 dissertações de Mestrado e co-orientou mais uma e, no momento, encontra-se como orientadora de mais uma dissertação de Mestrado</t>
  </si>
  <si>
    <t>Leandro</t>
  </si>
  <si>
    <t>O egresso do doutorado LUCIANO TEIXEIRA DOS SANTOS atua desde 2018 como coordenador do curso de graduação em Fisioterapia do Centro Universitário Augusto Motta, na cidade do Rio de Janeiro (RJ).</t>
  </si>
  <si>
    <t>O egresso do mestrado BRUNO SENOS QUEIROZ GOMES atua desde 2019 como docente da Universidade Estácio de Sá e Universidade Castelo Branco no curso de graduação em Fisioterapia e como coordenador do curso de especialização das Faculdades Reunidas da Asce, na cidade do Rio de Janeiro (RJ).</t>
  </si>
  <si>
    <t>A egressa do mestrado VANESSA KNUST COELHO atua desde 2016 como docente do curso de especialização das Faculdades Reunidas da Asce, na cidade do Rio de Janeiro (RJ).</t>
  </si>
  <si>
    <t>A egressa do mestrado MARIA ALICE MAINENTI PAGNEZ atua desde 2017 como docente do curso de Osteopatia da Escola de Osteopatia de Madrid, em vários centros no Brasil.</t>
  </si>
  <si>
    <t>O egresso do mestrado PEDRO TEIXEIRA VIDINHA RODRIGUES atua desde 2017 como docente do curso de Osteopatia da Escola de Osteopatia de Madrid, em vários centros no Brasil.</t>
  </si>
  <si>
    <t>O egresso do mestrado DOUGLAS LIMA DE ABREU atua desde 2018 como docente do curso de Osteopatia da Escola de Osteopatia de Madrid, em vários centros no Brasil.</t>
  </si>
  <si>
    <t>O egresso do mestrado VINÍCIUS SOARES SANTOS atua desde 2017 como fisioterapia da seleção brasileira de vôlei de praia e acompanha a delegação brasileira em competições nacionais e internacionais.</t>
  </si>
  <si>
    <t>O egresso do mestrado PEDRO MANOEL PENA JUNIOR atua desde 2019 como fisioterapia da equipe profissional de futebol do Clube de Regatas Vasco da Gama, na cidade do Rio de Janeiro (RJ).</t>
  </si>
  <si>
    <t>Patrícia</t>
  </si>
  <si>
    <t>A egressa do mestrado JÚLIA RIBEIRO LEMOS atua desde 2019 como residente em Saúde do Idoso em um hospital da rede pública (Hospital Universitário Pedro Ernesto, da Universidade do Estado do Rio de Janeiro), na cidade do Rio de Janeiro (RJ).</t>
  </si>
  <si>
    <t>Renato</t>
  </si>
  <si>
    <t>O Egresso do mestrado Igor da Silva Bonfim, ingressou em uma universidade privada "Universidade Estácio de Sá” no ano de 2020 e atualmente atua como docente assitente,  ministrando disciplinas relacionadas à área musculoesquelética. Atualmente continua seus projetos junto ao programa de doutorado desta IES</t>
  </si>
  <si>
    <t>Erika</t>
  </si>
  <si>
    <t>Amanda Chain Costa -   Fisioterapeuta do Hospital Central da Aeronáutica</t>
  </si>
  <si>
    <t xml:space="preserve">Rodrigo Luiz de Souza Ribeiro - Fisioterapeuta Pediatria/respiratória no Hospital Federal da Lagoa / Professor Aux de Fisioterapia Neurofuncional da UNISSUAM </t>
  </si>
  <si>
    <t xml:space="preserve">Fernanda Baseggio  - Fisioterapeuta e Coordenadora de Equipe no Centro Integrado de Reabilitação e Terapia aquática / Docente Substituta e Superv. de Estágio no IFRJ </t>
  </si>
  <si>
    <t xml:space="preserve">Gabriel Dias de Araújo Pinheiro  - Professor da Pós Graduação da UFRJ / Coordenador Cientifíco do serviço de Fisioterapia do Hospital Pró Cardíaco / Fisioterapeuta concursado do Instituto Estadual de Cardiologia Aloysio de Castro e Hospital Municipal Ferreira Machado </t>
  </si>
  <si>
    <t xml:space="preserve">Nélio Silva de Souza  - Professor assistente (supervisor do estágio em neurofuncional) do curso de graduação em fisioterapia do UNIFESO e professor do curso de pós-graduação em Biomecânica e Terapia Manual do UNIFESO (módulo de controle postural e fisioterapia vestibular) </t>
  </si>
  <si>
    <t xml:space="preserve">Ana Freire Macedo  - Fisioterapeuta - oficial técnico temporária do Exército Brasileiro em Brasília – DF </t>
  </si>
  <si>
    <t xml:space="preserve">Zaira Fernandes Lima Hanschke  - Chefe do setor de Fisioterapia Neurológica do Centro de Fisiatria e Reabilitação da Polícia Militar do RJ (CFRPM) - Capitão PM Fisioterapeuta </t>
  </si>
  <si>
    <t xml:space="preserve">Ricardo Cardoso  - Professor de anatomia da disciplina de morfologia funcional da Escola de Medicina Souza Marques e professor de anatomia da Universidade Veiga de Almeida </t>
  </si>
  <si>
    <t>Ana Carolina Oliveira Fernandes Ribeiro  - Fisioterapeuta da Universidade do Estado do Rio de Janeiro e Fisioterapeuta Neurofuncional da Universidade Federal do Estado do Rio de Janeiro</t>
  </si>
  <si>
    <t>Rodrigo Loureiro Cunha  - Oficial Fisioterapeuta na PMERJ / Fisioterapeuta do Serviço de Fisioterapia Neurofuncional da UERJ.</t>
  </si>
  <si>
    <t>Carimbo de data/hora</t>
  </si>
  <si>
    <t>Sem resposta</t>
  </si>
  <si>
    <t>55 anos ou mais</t>
  </si>
  <si>
    <t>Em outra área</t>
  </si>
  <si>
    <t>Nenhum</t>
  </si>
  <si>
    <t>katiaprenda@hotmail.com</t>
  </si>
  <si>
    <t>Concordo em participar da pesquisa institucional referente ao perfil dos egressos do Programa de Pós-graduação Stricto Sensu em Ciências da Reabilitação da UNISUAM</t>
  </si>
  <si>
    <t>Doutorado (Stricto Sensu)</t>
  </si>
  <si>
    <t>Foi um período muito importante de aprendizado.</t>
  </si>
  <si>
    <t>Doutorado Acadêmico em Ciências da Reabilitação</t>
  </si>
  <si>
    <t>Pós-doutorado</t>
  </si>
  <si>
    <t>Muito satisfeita</t>
  </si>
  <si>
    <t>lteixeiralaf@gmail.com</t>
  </si>
  <si>
    <t>Não há </t>
  </si>
  <si>
    <t>patriciasantanna.fisio@yahoo.com.br</t>
  </si>
  <si>
    <t>——</t>
  </si>
  <si>
    <t>jessicafmg@gmail.com</t>
  </si>
  <si>
    <t>Seria interessante criar um evento para os alunos dos cursos de pós-graduação interagirem mais com o corpo docente e ampliarem suas pesquisas para a comunidade. </t>
  </si>
  <si>
    <t>denisedxavier@gmail.com</t>
  </si>
  <si>
    <t>Por ser em Curitiba , não temos laboratório pra fazer as pesquisas, isto dificulta muito .</t>
  </si>
  <si>
    <t>igorcorreiafisio@gmail.com</t>
  </si>
  <si>
    <t>Ótima coordenação e corpo docente! Motiva os alunos a chegar lá também!</t>
  </si>
  <si>
    <t>mb-65@hotmail.com</t>
  </si>
  <si>
    <t>Nenhuma crítica, só elogios</t>
  </si>
  <si>
    <t>antoniobeira96@gmail.com</t>
  </si>
  <si>
    <t>Nada a declarar</t>
  </si>
  <si>
    <t>vivipinto84@gmail.com</t>
  </si>
  <si>
    <t>Sou eternamente grata por todo o conhecimento adquirido dentro da Instituição Unisuam, e agradeço principalmente aos professores Agnaldo Lopes e Arthur Ferreira pela minha conquista</t>
  </si>
  <si>
    <t>jacobmichels@hotmail.com</t>
  </si>
  <si>
    <t>Apesar da pandemia, conseguimos manter nossos estudos. A pesquisa ficou prejudicada mas, nos adaptamos...</t>
  </si>
  <si>
    <t>juliana.valentimfisioterapia@gmail.com</t>
  </si>
  <si>
    <t>N/A.</t>
  </si>
  <si>
    <t>mjap00@yahoo.com.br</t>
  </si>
  <si>
    <t>De maneira geral o curso atendeu a minha necessidade</t>
  </si>
  <si>
    <t>s.gomesdealegria13@gmail.com</t>
  </si>
  <si>
    <t>O curso tem conteúdo e professores muito competentes e linhas de pesquisa interessantes e consolidadas. Obs: Houve mudança de sede durante meu mestrado, o que atrapalhou as idas aos laboratórios. As aulas serem mensais facilitam a adequação do profissional. Crítica: o nível de conhecimento e comprometimento de muitos alunos da PPGCR é muito baixo, ainda assim eles levam o título ao final. Isso desmerece o esforço e o título do aluno que se dedicou e aprendeu de verdade.</t>
  </si>
  <si>
    <t>Instituição de ensino médio ou fundamental</t>
  </si>
  <si>
    <t>Sou muito grata ao curso, professores e em especial ao meu orientador, professor Arthur Sá, que expandiu imensamente a forma de pensar cientificamente e de fazer pesquisa. Parabéns ao programa de mestrado em Ciências da Reabilitação!</t>
  </si>
  <si>
    <t>Acredito que a carga horária prática do estágio em docência poderia ser maior, pois no meu caso lecionei poucas aulas e esta considero essa experiência importante. Além disso, acho que seria interessante haver algum tipo de encaminhamento/parceria com instituições após o término do curso, para que o egresso pudesse continuar a desenvolver aspectos acadêmicos, pois vejo que muitos dos egressos não conseguiram colocação profissional no meio acadêmico (como foi o meu caso).</t>
  </si>
  <si>
    <t>Ter realizado meu mestrado no Programa de Pós-graduação da Unisuam foi realmente um divisor de águas na minha formação como fisoterapeuta. Durante o processo tive uma completa imersão teórica e prática aos assintos relacionados a minha pesquisa e ainda desfrutando do compartilhamento de um time de pesquisadores que considero excelentes. Só tenho a agradecer pela formação acadêmica adquirida que me permitiu galgar caminhos mais altos na carreira!</t>
  </si>
  <si>
    <t>tuliomlago@yahoo.com.br</t>
  </si>
  <si>
    <t>Ponto forte do curso foi o corpo docente muito qualificado, tive excelentes aulas com a professora Érika, professor Arthur, meu orientador Thiago Lemos me fez pensar criticamente e ter um olhar diferente para o movimento humano, principalmente em relação ao comportamento motor. Com a pandemia infelizmente não pode usufruir como queria da estrutura dos laboratórios.</t>
  </si>
  <si>
    <t>fisioprofcarla@gmail.com</t>
  </si>
  <si>
    <t>Não tenho críticas. Sugestão : criar um banco de pesquisadores agrupados por área e fazer parcerias com instituições de ensino à pesquisa visando nossa colocação no mercado de trabalho partindo da indicação e referencia do próprio programa</t>
  </si>
  <si>
    <t>cintiapdesouza@gmail.com</t>
  </si>
  <si>
    <t>Senti falta de aulas de oratória, didática de ensino, estágio supervisionado em sala de aula com alunos. </t>
  </si>
  <si>
    <t>gabrielafsaliba@gmail.com</t>
  </si>
  <si>
    <t>.</t>
  </si>
  <si>
    <t>henriquefisioterapeuta@hotmail.com</t>
  </si>
  <si>
    <t>Sem criticas ou comentários </t>
  </si>
  <si>
    <t>joelsonguilherme@hotmail.com</t>
  </si>
  <si>
    <t>O mestrado em Ciências da Reabilitação mudou minha forma de ver a ciência e como ela pode ser aplicada para ajudar as pessoas no dia a dia, sempre de forma responsável e com passos curtos no seu avanço.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</si>
</sst>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333333"/>
      <name val="Arial"/>
      <family val="2"/>
    </font>
    <font>
      <sz val="11"/>
      <color theme="1"/>
      <name val="Calibri"/>
      <family val="2"/>
      <scheme val="minor"/>
    </font>
    <font>
      <b/>
      <sz val="12"/>
      <color theme="1"/>
      <name val="Arial"/>
      <family val="2"/>
    </font>
    <font>
      <sz val="12"/>
      <color theme="1"/>
      <name val="Arial"/>
      <family val="2"/>
    </font>
    <font>
      <sz val="10"/>
      <color theme="1"/>
      <name val="Arial"/>
      <family val="2"/>
    </font>
    <font>
      <b/>
      <sz val="12"/>
      <color theme="1"/>
      <name val="Times New Roman"/>
      <family val="1"/>
    </font>
    <font>
      <sz val="12"/>
      <color theme="1"/>
      <name val="Times New Roman"/>
      <family val="1"/>
    </font>
    <font>
      <i/>
      <sz val="12"/>
      <color theme="1"/>
      <name val="Times New Roman"/>
      <family val="1"/>
    </font>
  </fonts>
  <fills count="6">
    <fill>
      <patternFill patternType="none"/>
    </fill>
    <fill>
      <patternFill patternType="gray125"/>
    </fill>
    <fill>
      <patternFill patternType="solid">
        <fgColor rgb="FFEAEAE8"/>
        <bgColor rgb="FFEAEAE8"/>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rgb="FFA6A6A6"/>
      </left>
      <right style="thin">
        <color rgb="FFA6A6A6"/>
      </right>
      <top style="thin">
        <color rgb="FFA6A6A6"/>
      </top>
      <bottom style="thin">
        <color rgb="FFA6A6A6"/>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2" fillId="0" borderId="0" applyFont="0" applyFill="0" applyBorder="0" applyAlignment="0" applyProtection="0"/>
  </cellStyleXfs>
  <cellXfs count="38">
    <xf numFmtId="0" fontId="0" fillId="0" borderId="0" xfId="0"/>
    <xf numFmtId="0" fontId="1" fillId="2" borderId="1" xfId="0" applyFont="1" applyFill="1" applyBorder="1"/>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22" fontId="5" fillId="0" borderId="0" xfId="0" applyNumberFormat="1" applyFont="1"/>
    <xf numFmtId="0" fontId="5" fillId="0" borderId="0" xfId="0" applyFont="1"/>
    <xf numFmtId="0" fontId="6" fillId="4" borderId="3" xfId="0" applyFont="1" applyFill="1" applyBorder="1" applyAlignment="1">
      <alignment vertical="center"/>
    </xf>
    <xf numFmtId="0" fontId="7" fillId="0" borderId="0" xfId="0" applyFont="1" applyAlignment="1">
      <alignment vertical="center"/>
    </xf>
    <xf numFmtId="0" fontId="6" fillId="5" borderId="3" xfId="0" applyFont="1" applyFill="1" applyBorder="1" applyAlignment="1">
      <alignment vertical="center"/>
    </xf>
    <xf numFmtId="0" fontId="6" fillId="5"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6" fillId="3" borderId="0" xfId="0" applyFont="1" applyFill="1" applyBorder="1" applyAlignment="1">
      <alignment vertical="center"/>
    </xf>
    <xf numFmtId="0" fontId="6" fillId="3" borderId="0" xfId="0" applyFont="1" applyFill="1" applyAlignment="1">
      <alignment vertical="center"/>
    </xf>
    <xf numFmtId="0" fontId="6" fillId="3" borderId="2" xfId="0" applyFont="1" applyFill="1" applyBorder="1" applyAlignment="1">
      <alignment vertical="center"/>
    </xf>
    <xf numFmtId="0" fontId="6" fillId="3" borderId="4" xfId="0" applyFont="1" applyFill="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4" borderId="3" xfId="0" applyFont="1" applyFill="1" applyBorder="1" applyAlignment="1">
      <alignment horizontal="center" vertical="center"/>
    </xf>
    <xf numFmtId="0" fontId="7" fillId="3" borderId="0" xfId="0" applyFont="1" applyFill="1" applyAlignment="1">
      <alignment vertical="center"/>
    </xf>
    <xf numFmtId="9" fontId="6" fillId="3" borderId="0" xfId="0" applyNumberFormat="1" applyFont="1" applyFill="1" applyAlignment="1">
      <alignment vertical="center"/>
    </xf>
    <xf numFmtId="9" fontId="7" fillId="3" borderId="0" xfId="1" applyFont="1" applyFill="1" applyAlignment="1">
      <alignment vertical="center"/>
    </xf>
    <xf numFmtId="0" fontId="8" fillId="3" borderId="2" xfId="0" applyFont="1" applyFill="1" applyBorder="1" applyAlignment="1">
      <alignment vertical="center"/>
    </xf>
    <xf numFmtId="0" fontId="7" fillId="3" borderId="2" xfId="0" applyFont="1" applyFill="1" applyBorder="1" applyAlignment="1">
      <alignment vertical="center"/>
    </xf>
    <xf numFmtId="9" fontId="7" fillId="3" borderId="2" xfId="1" applyFont="1" applyFill="1" applyBorder="1" applyAlignment="1">
      <alignment vertical="center"/>
    </xf>
    <xf numFmtId="0" fontId="6" fillId="3" borderId="0" xfId="0" applyFont="1" applyFill="1" applyAlignment="1">
      <alignment horizontal="left" vertical="center"/>
    </xf>
    <xf numFmtId="0" fontId="8" fillId="3" borderId="2" xfId="0" applyFont="1" applyFill="1" applyBorder="1" applyAlignment="1">
      <alignment horizontal="left" vertical="center"/>
    </xf>
    <xf numFmtId="9" fontId="6" fillId="3" borderId="0" xfId="1" applyFont="1" applyFill="1" applyAlignment="1">
      <alignment vertical="center"/>
    </xf>
    <xf numFmtId="0" fontId="7" fillId="3" borderId="0" xfId="0" applyFont="1" applyFill="1" applyBorder="1" applyAlignment="1">
      <alignment vertical="center"/>
    </xf>
    <xf numFmtId="9" fontId="7" fillId="3" borderId="0" xfId="1" applyFont="1" applyFill="1" applyBorder="1" applyAlignment="1">
      <alignment vertical="center"/>
    </xf>
    <xf numFmtId="0" fontId="6" fillId="3" borderId="0" xfId="0" applyFont="1" applyFill="1" applyBorder="1" applyAlignment="1">
      <alignment horizontal="center" vertical="center"/>
    </xf>
    <xf numFmtId="0" fontId="6" fillId="3" borderId="0" xfId="0" applyFont="1" applyFill="1" applyBorder="1" applyAlignment="1">
      <alignment horizontal="left" vertical="center"/>
    </xf>
    <xf numFmtId="9" fontId="7" fillId="3" borderId="0" xfId="1" applyFont="1" applyFill="1" applyBorder="1" applyAlignment="1">
      <alignment horizontal="right" vertical="center"/>
    </xf>
    <xf numFmtId="9" fontId="7" fillId="3" borderId="4" xfId="1" applyFont="1" applyFill="1" applyBorder="1" applyAlignment="1">
      <alignment horizontal="right" vertical="center"/>
    </xf>
    <xf numFmtId="9" fontId="7" fillId="3" borderId="2" xfId="1" applyFont="1" applyFill="1" applyBorder="1" applyAlignment="1">
      <alignment horizontal="right" vertical="center"/>
    </xf>
    <xf numFmtId="0" fontId="6" fillId="4" borderId="2" xfId="0" applyFont="1" applyFill="1" applyBorder="1" applyAlignment="1">
      <alignment horizontal="center" vertical="center"/>
    </xf>
  </cellXfs>
  <cellStyles count="2">
    <cellStyle name="Normal" xfId="0" builtinId="0"/>
    <cellStyle name="Po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r>
              <a:rPr lang="en-US"/>
              <a:t>Ano-Semestre</a:t>
            </a:r>
            <a:r>
              <a:rPr lang="en-US" baseline="0"/>
              <a:t> cursado</a:t>
            </a:r>
            <a:endParaRPr lang="en-US"/>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endParaRPr lang="pt-BR"/>
        </a:p>
      </c:txPr>
    </c:title>
    <c:autoTitleDeleted val="0"/>
    <c:plotArea>
      <c:layout/>
      <c:barChart>
        <c:barDir val="col"/>
        <c:grouping val="clustered"/>
        <c:varyColors val="0"/>
        <c:dLbls>
          <c:showLegendKey val="0"/>
          <c:showVal val="0"/>
          <c:showCatName val="0"/>
          <c:showSerName val="0"/>
          <c:showPercent val="0"/>
          <c:showBubbleSize val="0"/>
        </c:dLbls>
        <c:gapWidth val="100"/>
        <c:overlap val="-24"/>
        <c:axId val="2137892560"/>
        <c:axId val="2137894192"/>
      </c:barChart>
      <c:catAx>
        <c:axId val="2137892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pt-BR"/>
          </a:p>
        </c:txPr>
        <c:crossAx val="2137894192"/>
        <c:crosses val="autoZero"/>
        <c:auto val="1"/>
        <c:lblAlgn val="ctr"/>
        <c:lblOffset val="100"/>
        <c:noMultiLvlLbl val="0"/>
      </c:catAx>
      <c:valAx>
        <c:axId val="2137894192"/>
        <c:scaling>
          <c:orientation val="minMax"/>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pt-BR"/>
          </a:p>
        </c:txPr>
        <c:crossAx val="2137892560"/>
        <c:crosses val="autoZero"/>
        <c:crossBetween val="between"/>
        <c:majorUnit val="0.1"/>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tx2">
          <a:lumMod val="15000"/>
          <a:lumOff val="85000"/>
        </a:schemeClr>
      </a:solidFill>
      <a:round/>
    </a:ln>
    <a:effectLst/>
  </c:spPr>
  <c:txPr>
    <a:bodyPr/>
    <a:lstStyle/>
    <a:p>
      <a:pPr>
        <a:defRPr sz="1800"/>
      </a:pPr>
      <a:endParaRPr lang="pt-BR"/>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1FC04F3-4BB0-CF4B-BA3A-8E53D5756899}">
  <sheetPr/>
  <sheetViews>
    <sheetView tabSelected="1" workbookViewId="0"/>
  </sheetViews>
  <pageMargins left="0.511811024" right="0.511811024" top="1" bottom="1" header="0.31496062000000002" footer="0.31496062000000002"/>
  <pageSetup paperSize="9" orientation="landscape" horizontalDpi="0" verticalDpi="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9664700" cy="5613400"/>
    <xdr:graphicFrame macro="">
      <xdr:nvGraphicFramePr>
        <xdr:cNvPr id="2" name="Gráfico 1">
          <a:extLst>
            <a:ext uri="{FF2B5EF4-FFF2-40B4-BE49-F238E27FC236}">
              <a16:creationId xmlns:a16="http://schemas.microsoft.com/office/drawing/2014/main" id="{8C314CAD-BBDF-DD4A-911F-F8ABDD7CBD7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0.0788</cdr:x>
      <cdr:y>0.35442</cdr:y>
    </cdr:from>
    <cdr:to>
      <cdr:x>0.9259</cdr:x>
      <cdr:y>0.88605</cdr:y>
    </cdr:to>
    <cdr:sp macro="" textlink="">
      <cdr:nvSpPr>
        <cdr:cNvPr id="2" name="CaixaDeTexto 4">
          <a:extLst xmlns:a="http://schemas.openxmlformats.org/drawingml/2006/main">
            <a:ext uri="{FF2B5EF4-FFF2-40B4-BE49-F238E27FC236}">
              <a16:creationId xmlns:a16="http://schemas.microsoft.com/office/drawing/2014/main" id="{8F8B1541-3C11-6A41-9DEC-5FCD5489F6E3}"/>
            </a:ext>
          </a:extLst>
        </cdr:cNvPr>
        <cdr:cNvSpPr txBox="1"/>
      </cdr:nvSpPr>
      <cdr:spPr>
        <a:xfrm xmlns:a="http://schemas.openxmlformats.org/drawingml/2006/main">
          <a:off x="762000" y="2133600"/>
          <a:ext cx="8191500" cy="3200400"/>
        </a:xfrm>
        <a:prstGeom xmlns:a="http://schemas.openxmlformats.org/drawingml/2006/main" prst="rect">
          <a:avLst/>
        </a:prstGeom>
        <a:solidFill xmlns:a="http://schemas.openxmlformats.org/drawingml/2006/main">
          <a:schemeClr val="lt1">
            <a:alpha val="5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pt-BR" sz="3200" b="1"/>
            <a:t>Avaliação Permanente dos</a:t>
          </a:r>
          <a:r>
            <a:rPr lang="pt-BR" sz="3200" b="1" baseline="0"/>
            <a:t> Egressos de</a:t>
          </a:r>
        </a:p>
        <a:p xmlns:a="http://schemas.openxmlformats.org/drawingml/2006/main">
          <a:pPr algn="ctr"/>
          <a:r>
            <a:rPr lang="pt-BR" sz="3200" b="1" baseline="0"/>
            <a:t>Mestrado e Doutorado Acadêmicos</a:t>
          </a:r>
        </a:p>
        <a:p xmlns:a="http://schemas.openxmlformats.org/drawingml/2006/main">
          <a:pPr algn="ctr"/>
          <a:endParaRPr lang="pt-BR" sz="3200" b="0" baseline="0"/>
        </a:p>
        <a:p xmlns:a="http://schemas.openxmlformats.org/drawingml/2006/main">
          <a:pPr algn="ctr"/>
          <a:r>
            <a:rPr lang="pt-BR" sz="3200" b="0" baseline="0"/>
            <a:t>Resultados 2021</a:t>
          </a:r>
        </a:p>
        <a:p xmlns:a="http://schemas.openxmlformats.org/drawingml/2006/main">
          <a:pPr algn="r"/>
          <a:endParaRPr lang="pt-BR" sz="1800" b="0" baseline="0"/>
        </a:p>
        <a:p xmlns:a="http://schemas.openxmlformats.org/drawingml/2006/main">
          <a:pPr algn="r"/>
          <a:r>
            <a:rPr lang="pt-BR" sz="1800" b="0" baseline="0"/>
            <a:t>Atualizado em 15/07/2021</a:t>
          </a:r>
          <a:endParaRPr lang="pt-BR" sz="1600" b="0" baseline="0"/>
        </a:p>
      </cdr:txBody>
    </cdr:sp>
  </cdr:relSizeAnchor>
  <cdr:relSizeAnchor xmlns:cdr="http://schemas.openxmlformats.org/drawingml/2006/chartDrawing">
    <cdr:from>
      <cdr:x>0.07893</cdr:x>
      <cdr:y>0.1097</cdr:y>
    </cdr:from>
    <cdr:to>
      <cdr:x>0.5046</cdr:x>
      <cdr:y>0.31821</cdr:y>
    </cdr:to>
    <cdr:pic>
      <cdr:nvPicPr>
        <cdr:cNvPr id="3" name="Imagem 2">
          <a:extLst xmlns:a="http://schemas.openxmlformats.org/drawingml/2006/main">
            <a:ext uri="{FF2B5EF4-FFF2-40B4-BE49-F238E27FC236}">
              <a16:creationId xmlns:a16="http://schemas.microsoft.com/office/drawing/2014/main" id="{C837B2AE-0A54-CC4D-B14C-F97FF2966A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62835" y="515480"/>
          <a:ext cx="4113965" cy="979789"/>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abSelected="1" zoomScaleNormal="100" workbookViewId="0"/>
  </sheetViews>
  <sheetFormatPr baseColWidth="10" defaultColWidth="10.83203125" defaultRowHeight="16" x14ac:dyDescent="0.2"/>
  <cols>
    <col min="1" max="1" width="6.6640625" style="17" customWidth="1"/>
    <col min="2" max="2" width="79.1640625" style="17" bestFit="1" customWidth="1"/>
    <col min="3" max="3" width="10" style="9" bestFit="1" customWidth="1"/>
    <col min="4" max="4" width="7.6640625" style="9" bestFit="1" customWidth="1"/>
    <col min="5" max="16384" width="10.83203125" style="9"/>
  </cols>
  <sheetData>
    <row r="1" spans="1:4" x14ac:dyDescent="0.2">
      <c r="A1" s="8" t="s">
        <v>110</v>
      </c>
      <c r="B1" s="8" t="s">
        <v>111</v>
      </c>
      <c r="C1" s="20" t="s">
        <v>95</v>
      </c>
      <c r="D1" s="20" t="s">
        <v>103</v>
      </c>
    </row>
    <row r="2" spans="1:4" x14ac:dyDescent="0.2">
      <c r="A2" s="14" t="str">
        <f>DADOS_egressos!D1</f>
        <v>Nível do programa em que obteve sua titulação (marque o nível mais recente):</v>
      </c>
      <c r="B2" s="21"/>
      <c r="C2" s="14">
        <f>SUM(C3:C5)</f>
        <v>65</v>
      </c>
      <c r="D2" s="22">
        <f>SUM(D3:D5)</f>
        <v>1</v>
      </c>
    </row>
    <row r="3" spans="1:4" x14ac:dyDescent="0.2">
      <c r="A3" s="14"/>
      <c r="B3" s="14" t="s">
        <v>96</v>
      </c>
      <c r="C3" s="21">
        <f>COUNTIF(DADOS_egressos!$D:$D,"Mestrado Acadêmico em Ciências da Reabilitação")</f>
        <v>56</v>
      </c>
      <c r="D3" s="23">
        <f>C3/SUM($C$3:$C$5)</f>
        <v>0.86153846153846159</v>
      </c>
    </row>
    <row r="4" spans="1:4" x14ac:dyDescent="0.2">
      <c r="A4" s="14"/>
      <c r="B4" s="14" t="s">
        <v>97</v>
      </c>
      <c r="C4" s="21">
        <f>COUNTIF(DADOS_egressos!$D:$D,"Doutorado Acadêmico em Ciências da Reabilitação")</f>
        <v>6</v>
      </c>
      <c r="D4" s="23">
        <f>C4/SUM($C$3:$C$5)</f>
        <v>9.2307692307692313E-2</v>
      </c>
    </row>
    <row r="5" spans="1:4" x14ac:dyDescent="0.2">
      <c r="A5" s="14"/>
      <c r="B5" s="24" t="s">
        <v>201</v>
      </c>
      <c r="C5" s="25">
        <f>COUNTA(DADOS_egressos!$B:$B)-COUNTA(DADOS_egressos!$D:$D)</f>
        <v>3</v>
      </c>
      <c r="D5" s="26">
        <f>C5/SUM($C$3:$C$5)</f>
        <v>4.6153846153846156E-2</v>
      </c>
    </row>
    <row r="6" spans="1:4" x14ac:dyDescent="0.2">
      <c r="A6" s="14" t="str">
        <f>DADOS_egressos!E1</f>
        <v>Ano de titulação (referente ao maior nível de titulação):</v>
      </c>
      <c r="B6" s="14"/>
      <c r="C6" s="14">
        <f>SUM($C$7:$C$18)</f>
        <v>65</v>
      </c>
      <c r="D6" s="22">
        <f>SUM($D$7:$D$18)</f>
        <v>1.0000000000000002</v>
      </c>
    </row>
    <row r="7" spans="1:4" x14ac:dyDescent="0.2">
      <c r="A7" s="14"/>
      <c r="B7" s="27">
        <v>2011</v>
      </c>
      <c r="C7" s="21">
        <f>COUNTIF(DADOS_egressos!$E:$E,B7)</f>
        <v>2</v>
      </c>
      <c r="D7" s="23">
        <f t="shared" ref="D7" si="0">C7/SUM($C$7:$C$18)</f>
        <v>3.0769230769230771E-2</v>
      </c>
    </row>
    <row r="8" spans="1:4" x14ac:dyDescent="0.2">
      <c r="A8" s="14"/>
      <c r="B8" s="27">
        <v>2012</v>
      </c>
      <c r="C8" s="21">
        <f>COUNTIF(DADOS_egressos!$E:$E,B8)</f>
        <v>0</v>
      </c>
      <c r="D8" s="23">
        <f t="shared" ref="D8:D18" si="1">C8/SUM($C$7:$C$18)</f>
        <v>0</v>
      </c>
    </row>
    <row r="9" spans="1:4" x14ac:dyDescent="0.2">
      <c r="A9" s="14"/>
      <c r="B9" s="27">
        <v>2013</v>
      </c>
      <c r="C9" s="21">
        <f>COUNTIF(DADOS_egressos!$E:$E,B9)</f>
        <v>2</v>
      </c>
      <c r="D9" s="23">
        <f t="shared" si="1"/>
        <v>3.0769230769230771E-2</v>
      </c>
    </row>
    <row r="10" spans="1:4" x14ac:dyDescent="0.2">
      <c r="A10" s="14"/>
      <c r="B10" s="27">
        <v>2014</v>
      </c>
      <c r="C10" s="21">
        <f>COUNTIF(DADOS_egressos!$E:$E,B10)</f>
        <v>5</v>
      </c>
      <c r="D10" s="23">
        <f t="shared" si="1"/>
        <v>7.6923076923076927E-2</v>
      </c>
    </row>
    <row r="11" spans="1:4" x14ac:dyDescent="0.2">
      <c r="A11" s="14"/>
      <c r="B11" s="27">
        <v>2015</v>
      </c>
      <c r="C11" s="21">
        <f>COUNTIF(DADOS_egressos!$E:$E,B11)</f>
        <v>7</v>
      </c>
      <c r="D11" s="23">
        <f t="shared" si="1"/>
        <v>0.1076923076923077</v>
      </c>
    </row>
    <row r="12" spans="1:4" x14ac:dyDescent="0.2">
      <c r="A12" s="14"/>
      <c r="B12" s="27">
        <v>2016</v>
      </c>
      <c r="C12" s="21">
        <f>COUNTIF(DADOS_egressos!$E:$E,B12)</f>
        <v>9</v>
      </c>
      <c r="D12" s="23">
        <f t="shared" si="1"/>
        <v>0.13846153846153847</v>
      </c>
    </row>
    <row r="13" spans="1:4" x14ac:dyDescent="0.2">
      <c r="A13" s="14"/>
      <c r="B13" s="27">
        <v>2017</v>
      </c>
      <c r="C13" s="21">
        <f>COUNTIF(DADOS_egressos!$E:$E,B13)</f>
        <v>14</v>
      </c>
      <c r="D13" s="23">
        <f t="shared" si="1"/>
        <v>0.2153846153846154</v>
      </c>
    </row>
    <row r="14" spans="1:4" x14ac:dyDescent="0.2">
      <c r="A14" s="14"/>
      <c r="B14" s="27">
        <v>2018</v>
      </c>
      <c r="C14" s="21">
        <f>COUNTIF(DADOS_egressos!$E:$E,B14)</f>
        <v>2</v>
      </c>
      <c r="D14" s="23">
        <f t="shared" si="1"/>
        <v>3.0769230769230771E-2</v>
      </c>
    </row>
    <row r="15" spans="1:4" x14ac:dyDescent="0.2">
      <c r="A15" s="14"/>
      <c r="B15" s="27">
        <v>2019</v>
      </c>
      <c r="C15" s="21">
        <f>COUNTIF(DADOS_egressos!$E:$E,B15)</f>
        <v>8</v>
      </c>
      <c r="D15" s="23">
        <f t="shared" si="1"/>
        <v>0.12307692307692308</v>
      </c>
    </row>
    <row r="16" spans="1:4" x14ac:dyDescent="0.2">
      <c r="A16" s="14"/>
      <c r="B16" s="27">
        <v>2020</v>
      </c>
      <c r="C16" s="21">
        <f>COUNTIF(DADOS_egressos!$E:$E,B16)</f>
        <v>8</v>
      </c>
      <c r="D16" s="23">
        <f t="shared" si="1"/>
        <v>0.12307692307692308</v>
      </c>
    </row>
    <row r="17" spans="1:4" x14ac:dyDescent="0.2">
      <c r="A17" s="14"/>
      <c r="B17" s="27">
        <v>2021</v>
      </c>
      <c r="C17" s="21">
        <f>COUNTIF(DADOS_egressos!$E:$E,B17)</f>
        <v>5</v>
      </c>
      <c r="D17" s="23">
        <f t="shared" ref="D17" si="2">C17/SUM($C$7:$C$18)</f>
        <v>7.6923076923076927E-2</v>
      </c>
    </row>
    <row r="18" spans="1:4" x14ac:dyDescent="0.2">
      <c r="A18" s="14"/>
      <c r="B18" s="28" t="s">
        <v>201</v>
      </c>
      <c r="C18" s="25">
        <f>COUNTA(DADOS_egressos!$B:$B)-COUNTA(DADOS_egressos!$E:$E)</f>
        <v>3</v>
      </c>
      <c r="D18" s="26">
        <f t="shared" si="1"/>
        <v>4.6153846153846156E-2</v>
      </c>
    </row>
    <row r="19" spans="1:4" x14ac:dyDescent="0.2">
      <c r="A19" s="14" t="str">
        <f>DADOS_egressos!F1</f>
        <v>Faixa Etária:</v>
      </c>
      <c r="B19" s="14"/>
      <c r="C19" s="14">
        <f>SUM($C$20:$C$25)</f>
        <v>65</v>
      </c>
      <c r="D19" s="22">
        <f>SUM($D$20:$D$25)</f>
        <v>1</v>
      </c>
    </row>
    <row r="20" spans="1:4" x14ac:dyDescent="0.2">
      <c r="A20" s="14"/>
      <c r="B20" s="14" t="s">
        <v>145</v>
      </c>
      <c r="C20" s="21">
        <f>COUNTIF(DADOS_egressos!$F:$F,B20)</f>
        <v>3</v>
      </c>
      <c r="D20" s="23">
        <f>C20/SUM($C$20:$C$25)</f>
        <v>4.6153846153846156E-2</v>
      </c>
    </row>
    <row r="21" spans="1:4" x14ac:dyDescent="0.2">
      <c r="A21" s="14"/>
      <c r="B21" s="14" t="s">
        <v>53</v>
      </c>
      <c r="C21" s="21">
        <f>COUNTIF(DADOS_egressos!$F:$F,B21)</f>
        <v>20</v>
      </c>
      <c r="D21" s="23">
        <f t="shared" ref="D21:D25" si="3">C21/SUM($C$20:$C$25)</f>
        <v>0.30769230769230771</v>
      </c>
    </row>
    <row r="22" spans="1:4" x14ac:dyDescent="0.2">
      <c r="A22" s="14"/>
      <c r="B22" s="14" t="s">
        <v>39</v>
      </c>
      <c r="C22" s="21">
        <f>COUNTIF(DADOS_egressos!$F:$F,B22)</f>
        <v>26</v>
      </c>
      <c r="D22" s="23">
        <f t="shared" si="3"/>
        <v>0.4</v>
      </c>
    </row>
    <row r="23" spans="1:4" x14ac:dyDescent="0.2">
      <c r="A23" s="14"/>
      <c r="B23" s="13" t="s">
        <v>69</v>
      </c>
      <c r="C23" s="21">
        <f>COUNTIF(DADOS_egressos!$F:$F,B23)</f>
        <v>11</v>
      </c>
      <c r="D23" s="23">
        <f t="shared" si="3"/>
        <v>0.16923076923076924</v>
      </c>
    </row>
    <row r="24" spans="1:4" x14ac:dyDescent="0.2">
      <c r="A24" s="14"/>
      <c r="B24" s="13" t="s">
        <v>202</v>
      </c>
      <c r="C24" s="21">
        <f>COUNTIF(DADOS_egressos!$F:$F,B24)</f>
        <v>2</v>
      </c>
      <c r="D24" s="23">
        <f t="shared" si="3"/>
        <v>3.0769230769230771E-2</v>
      </c>
    </row>
    <row r="25" spans="1:4" x14ac:dyDescent="0.2">
      <c r="A25" s="14"/>
      <c r="B25" s="24" t="s">
        <v>201</v>
      </c>
      <c r="C25" s="25">
        <f>COUNTA(DADOS_egressos!$B:$B)-COUNTA(DADOS_egressos!$F:$F)</f>
        <v>3</v>
      </c>
      <c r="D25" s="26">
        <f t="shared" si="3"/>
        <v>4.6153846153846156E-2</v>
      </c>
    </row>
    <row r="26" spans="1:4" x14ac:dyDescent="0.2">
      <c r="A26" s="14" t="str">
        <f>DADOS_egressos!G1</f>
        <v>Sexo:</v>
      </c>
      <c r="B26" s="14"/>
      <c r="C26" s="14">
        <f>SUM($C$27:$C$29)</f>
        <v>65</v>
      </c>
      <c r="D26" s="22">
        <f>SUM($D$27:$D$29)</f>
        <v>1</v>
      </c>
    </row>
    <row r="27" spans="1:4" x14ac:dyDescent="0.2">
      <c r="A27" s="14"/>
      <c r="B27" s="14" t="s">
        <v>54</v>
      </c>
      <c r="C27" s="21">
        <f>COUNTIF(DADOS_egressos!$G:$G,B27)</f>
        <v>42</v>
      </c>
      <c r="D27" s="23">
        <f>C27/SUM($C$27:$C$29)</f>
        <v>0.64615384615384619</v>
      </c>
    </row>
    <row r="28" spans="1:4" x14ac:dyDescent="0.2">
      <c r="A28" s="14"/>
      <c r="B28" s="14" t="s">
        <v>40</v>
      </c>
      <c r="C28" s="21">
        <f>COUNTIF(DADOS_egressos!$G:$G,B28)</f>
        <v>20</v>
      </c>
      <c r="D28" s="23">
        <f>C28/SUM($C$27:$C$29)</f>
        <v>0.30769230769230771</v>
      </c>
    </row>
    <row r="29" spans="1:4" x14ac:dyDescent="0.2">
      <c r="A29" s="14"/>
      <c r="B29" s="24" t="s">
        <v>201</v>
      </c>
      <c r="C29" s="25">
        <f>COUNTA(DADOS_egressos!$B:$B)-COUNTA(DADOS_egressos!$G:$G)</f>
        <v>3</v>
      </c>
      <c r="D29" s="26">
        <f>C29/SUM($C$27:$C$29)</f>
        <v>4.6153846153846156E-2</v>
      </c>
    </row>
    <row r="30" spans="1:4" x14ac:dyDescent="0.2">
      <c r="A30" s="14" t="str">
        <f>DADOS_egressos!H1</f>
        <v>Natureza da ocupação principal (maior renda) atual:</v>
      </c>
      <c r="B30" s="14"/>
      <c r="C30" s="14">
        <f>SUM($C$31:$C$35)</f>
        <v>65</v>
      </c>
      <c r="D30" s="22">
        <f>SUM($D$31:$D$35)</f>
        <v>1</v>
      </c>
    </row>
    <row r="31" spans="1:4" x14ac:dyDescent="0.2">
      <c r="A31" s="14"/>
      <c r="B31" s="14" t="s">
        <v>41</v>
      </c>
      <c r="C31" s="21">
        <f>COUNTIF(DADOS_egressos!$H:$H,B31)</f>
        <v>24</v>
      </c>
      <c r="D31" s="23">
        <f>C31/SUM($C$31:$C$35)</f>
        <v>0.36923076923076925</v>
      </c>
    </row>
    <row r="32" spans="1:4" x14ac:dyDescent="0.2">
      <c r="A32" s="14"/>
      <c r="B32" s="14" t="s">
        <v>78</v>
      </c>
      <c r="C32" s="21">
        <f>COUNTIF(DADOS_egressos!$H:$H,B32)</f>
        <v>22</v>
      </c>
      <c r="D32" s="23">
        <f>C32/SUM($C$31:$C$35)</f>
        <v>0.33846153846153848</v>
      </c>
    </row>
    <row r="33" spans="1:4" x14ac:dyDescent="0.2">
      <c r="A33" s="14"/>
      <c r="B33" s="14" t="s">
        <v>45</v>
      </c>
      <c r="C33" s="21">
        <f>COUNTIF(DADOS_egressos!$H:$H,B33)</f>
        <v>14</v>
      </c>
      <c r="D33" s="23">
        <f>C33/SUM($C$31:$C$35)</f>
        <v>0.2153846153846154</v>
      </c>
    </row>
    <row r="34" spans="1:4" x14ac:dyDescent="0.2">
      <c r="A34" s="14"/>
      <c r="B34" s="14" t="s">
        <v>146</v>
      </c>
      <c r="C34" s="21">
        <f>COUNTIF(DADOS_egressos!$H:$H,B34)</f>
        <v>1</v>
      </c>
      <c r="D34" s="23">
        <f>C34/SUM($C$31:$C$35)</f>
        <v>1.5384615384615385E-2</v>
      </c>
    </row>
    <row r="35" spans="1:4" x14ac:dyDescent="0.2">
      <c r="A35" s="14"/>
      <c r="B35" s="24" t="s">
        <v>201</v>
      </c>
      <c r="C35" s="25">
        <f>COUNTA(DADOS_egressos!$B:$B)-COUNTA(DADOS_egressos!$H:$H)</f>
        <v>4</v>
      </c>
      <c r="D35" s="26">
        <f>C35/SUM($C$31:$C$35)</f>
        <v>6.1538461538461542E-2</v>
      </c>
    </row>
    <row r="36" spans="1:4" x14ac:dyDescent="0.2">
      <c r="A36" s="14" t="str">
        <f>DADOS_egressos!I1</f>
        <v>A área da sua ocupação principal (maior renda) atualmente é:</v>
      </c>
      <c r="B36" s="14"/>
      <c r="C36" s="14">
        <f>SUM($C$37:$C$41)</f>
        <v>65</v>
      </c>
      <c r="D36" s="22">
        <f>SUM($D$37:$D$41)</f>
        <v>1</v>
      </c>
    </row>
    <row r="37" spans="1:4" x14ac:dyDescent="0.2">
      <c r="A37" s="14"/>
      <c r="B37" s="14" t="s">
        <v>59</v>
      </c>
      <c r="C37" s="21">
        <f>COUNTIF(DADOS_egressos!$I:$I,B37)</f>
        <v>20</v>
      </c>
      <c r="D37" s="23">
        <f>C37/SUM($C$37:$C$41)</f>
        <v>0.30769230769230771</v>
      </c>
    </row>
    <row r="38" spans="1:4" x14ac:dyDescent="0.2">
      <c r="A38" s="14"/>
      <c r="B38" s="14" t="s">
        <v>42</v>
      </c>
      <c r="C38" s="21">
        <f>COUNTIF(DADOS_egressos!$I:$I,B38)</f>
        <v>38</v>
      </c>
      <c r="D38" s="23">
        <f>C38/SUM($C$37:$C$41)</f>
        <v>0.58461538461538465</v>
      </c>
    </row>
    <row r="39" spans="1:4" x14ac:dyDescent="0.2">
      <c r="A39" s="14"/>
      <c r="B39" s="14" t="s">
        <v>203</v>
      </c>
      <c r="C39" s="21">
        <f>COUNTIF(DADOS_egressos!$I:$I,B39)</f>
        <v>1</v>
      </c>
      <c r="D39" s="23">
        <f>C39/SUM($C$37:$C$41)</f>
        <v>1.5384615384615385E-2</v>
      </c>
    </row>
    <row r="40" spans="1:4" x14ac:dyDescent="0.2">
      <c r="A40" s="14"/>
      <c r="B40" s="14" t="s">
        <v>147</v>
      </c>
      <c r="C40" s="21">
        <f>COUNTIF(DADOS_egressos!$I:$I,B40)</f>
        <v>2</v>
      </c>
      <c r="D40" s="23">
        <f>C40/SUM($C$37:$C$41)</f>
        <v>3.0769230769230771E-2</v>
      </c>
    </row>
    <row r="41" spans="1:4" x14ac:dyDescent="0.2">
      <c r="A41" s="14"/>
      <c r="B41" s="24" t="s">
        <v>201</v>
      </c>
      <c r="C41" s="25">
        <f>COUNTA(DADOS_egressos!$B:$B)-COUNTA(DADOS_egressos!$I:$I)</f>
        <v>4</v>
      </c>
      <c r="D41" s="26">
        <f>C41/SUM($C$37:$C$41)</f>
        <v>6.1538461538461542E-2</v>
      </c>
    </row>
    <row r="42" spans="1:4" x14ac:dyDescent="0.2">
      <c r="A42" s="14" t="str">
        <f>DADOS_egressos!J1</f>
        <v>Sua ocupação principal é exercida em instituição:</v>
      </c>
      <c r="B42" s="14"/>
      <c r="C42" s="14">
        <f>SUM($C$43:$C$51)</f>
        <v>64</v>
      </c>
      <c r="D42" s="22">
        <f>SUM($D$43:$D$51)</f>
        <v>1</v>
      </c>
    </row>
    <row r="43" spans="1:4" x14ac:dyDescent="0.2">
      <c r="A43" s="14"/>
      <c r="B43" s="14" t="s">
        <v>94</v>
      </c>
      <c r="C43" s="21">
        <f>COUNTIF(DADOS_egressos!$J:$J,B43)</f>
        <v>0</v>
      </c>
      <c r="D43" s="23">
        <f>C43/SUM($C$43:$C$51)</f>
        <v>0</v>
      </c>
    </row>
    <row r="44" spans="1:4" x14ac:dyDescent="0.2">
      <c r="A44" s="14"/>
      <c r="B44" s="14" t="s">
        <v>50</v>
      </c>
      <c r="C44" s="21">
        <f>COUNTIF(DADOS_egressos!$J:$J,B44)</f>
        <v>23</v>
      </c>
      <c r="D44" s="23">
        <f t="shared" ref="D44:D51" si="4">C44/SUM($C$43:$C$51)</f>
        <v>0.359375</v>
      </c>
    </row>
    <row r="45" spans="1:4" x14ac:dyDescent="0.2">
      <c r="A45" s="14"/>
      <c r="B45" s="14" t="s">
        <v>98</v>
      </c>
      <c r="C45" s="21">
        <f>COUNTIF(DADOS_egressos!$J:$J,B45)</f>
        <v>0</v>
      </c>
      <c r="D45" s="23">
        <f t="shared" si="4"/>
        <v>0</v>
      </c>
    </row>
    <row r="46" spans="1:4" x14ac:dyDescent="0.2">
      <c r="A46" s="14"/>
      <c r="B46" s="14" t="s">
        <v>99</v>
      </c>
      <c r="C46" s="21">
        <f>COUNTIF(DADOS_egressos!$J:$J,B46)</f>
        <v>27</v>
      </c>
      <c r="D46" s="23">
        <f t="shared" si="4"/>
        <v>0.421875</v>
      </c>
    </row>
    <row r="47" spans="1:4" x14ac:dyDescent="0.2">
      <c r="A47" s="14"/>
      <c r="B47" s="14" t="s">
        <v>100</v>
      </c>
      <c r="C47" s="21">
        <f>COUNTIF(DADOS_egressos!$J:$J,B47)</f>
        <v>0</v>
      </c>
      <c r="D47" s="23">
        <f t="shared" si="4"/>
        <v>0</v>
      </c>
    </row>
    <row r="48" spans="1:4" x14ac:dyDescent="0.2">
      <c r="A48" s="14"/>
      <c r="B48" s="14" t="s">
        <v>101</v>
      </c>
      <c r="C48" s="21">
        <f>COUNTIF(DADOS_egressos!$J:$J,B48)</f>
        <v>3</v>
      </c>
      <c r="D48" s="23">
        <f t="shared" si="4"/>
        <v>4.6875E-2</v>
      </c>
    </row>
    <row r="49" spans="1:4" x14ac:dyDescent="0.2">
      <c r="A49" s="14"/>
      <c r="B49" s="14" t="s">
        <v>102</v>
      </c>
      <c r="C49" s="21">
        <f>COUNTIF(DADOS_egressos!$J:$J,B49)</f>
        <v>0</v>
      </c>
      <c r="D49" s="23">
        <f t="shared" si="4"/>
        <v>0</v>
      </c>
    </row>
    <row r="50" spans="1:4" x14ac:dyDescent="0.2">
      <c r="A50" s="14"/>
      <c r="B50" s="14" t="s">
        <v>63</v>
      </c>
      <c r="C50" s="21">
        <f>COUNTIF(DADOS_egressos!$J:$J,B50)</f>
        <v>7</v>
      </c>
      <c r="D50" s="23">
        <f t="shared" si="4"/>
        <v>0.109375</v>
      </c>
    </row>
    <row r="51" spans="1:4" x14ac:dyDescent="0.2">
      <c r="A51" s="14"/>
      <c r="B51" s="24" t="s">
        <v>201</v>
      </c>
      <c r="C51" s="25">
        <f>COUNTA(DADOS_egressos!$B:$B)-COUNTA(DADOS_egressos!$J:$J)</f>
        <v>4</v>
      </c>
      <c r="D51" s="26">
        <f t="shared" si="4"/>
        <v>6.25E-2</v>
      </c>
    </row>
    <row r="52" spans="1:4" x14ac:dyDescent="0.2">
      <c r="A52" s="14" t="str">
        <f>DADOS_egressos!K1</f>
        <v>Sua atividade principal é caracterizada como:</v>
      </c>
      <c r="B52" s="14"/>
      <c r="C52" s="14">
        <f>SUM($C$53:$C$62)</f>
        <v>65</v>
      </c>
      <c r="D52" s="22">
        <f>SUM($D$53:$D$62)</f>
        <v>0.99999999999999989</v>
      </c>
    </row>
    <row r="53" spans="1:4" x14ac:dyDescent="0.2">
      <c r="A53" s="14"/>
      <c r="B53" s="14" t="s">
        <v>60</v>
      </c>
      <c r="C53" s="21">
        <f>COUNTIF(DADOS_egressos!$K:$K,B53)</f>
        <v>13</v>
      </c>
      <c r="D53" s="23">
        <f>C53/SUM($C$53:$C$62)</f>
        <v>0.2</v>
      </c>
    </row>
    <row r="54" spans="1:4" x14ac:dyDescent="0.2">
      <c r="A54" s="14"/>
      <c r="B54" s="14" t="s">
        <v>92</v>
      </c>
      <c r="C54" s="21">
        <f>COUNTIF(DADOS_egressos!$K:$K,B54)</f>
        <v>3</v>
      </c>
      <c r="D54" s="23">
        <f t="shared" ref="D54:D62" si="5">C54/SUM($C$53:$C$62)</f>
        <v>4.6153846153846156E-2</v>
      </c>
    </row>
    <row r="55" spans="1:4" x14ac:dyDescent="0.2">
      <c r="A55" s="14"/>
      <c r="B55" s="14" t="s">
        <v>104</v>
      </c>
      <c r="C55" s="21">
        <f>COUNTIF(DADOS_egressos!$K:$K,B55)</f>
        <v>8</v>
      </c>
      <c r="D55" s="23">
        <f t="shared" si="5"/>
        <v>0.12307692307692308</v>
      </c>
    </row>
    <row r="56" spans="1:4" x14ac:dyDescent="0.2">
      <c r="A56" s="14"/>
      <c r="B56" s="14" t="s">
        <v>105</v>
      </c>
      <c r="C56" s="21">
        <f>COUNTIF(DADOS_egressos!$K:$K,B56)</f>
        <v>0</v>
      </c>
      <c r="D56" s="23">
        <f t="shared" si="5"/>
        <v>0</v>
      </c>
    </row>
    <row r="57" spans="1:4" x14ac:dyDescent="0.2">
      <c r="A57" s="14"/>
      <c r="B57" s="14" t="s">
        <v>106</v>
      </c>
      <c r="C57" s="21">
        <f>COUNTIF(DADOS_egressos!$K:$K,B57)</f>
        <v>33</v>
      </c>
      <c r="D57" s="23">
        <f t="shared" si="5"/>
        <v>0.50769230769230766</v>
      </c>
    </row>
    <row r="58" spans="1:4" x14ac:dyDescent="0.2">
      <c r="A58" s="14"/>
      <c r="B58" s="14" t="s">
        <v>107</v>
      </c>
      <c r="C58" s="21">
        <f>COUNTIF(DADOS_egressos!$K:$K,B58)</f>
        <v>1</v>
      </c>
      <c r="D58" s="23">
        <f t="shared" si="5"/>
        <v>1.5384615384615385E-2</v>
      </c>
    </row>
    <row r="59" spans="1:4" x14ac:dyDescent="0.2">
      <c r="A59" s="14"/>
      <c r="B59" s="14" t="s">
        <v>108</v>
      </c>
      <c r="C59" s="21">
        <f>COUNTIF(DADOS_egressos!$K:$K,B59)</f>
        <v>1</v>
      </c>
      <c r="D59" s="23">
        <f t="shared" si="5"/>
        <v>1.5384615384615385E-2</v>
      </c>
    </row>
    <row r="60" spans="1:4" x14ac:dyDescent="0.2">
      <c r="A60" s="14"/>
      <c r="B60" s="14" t="s">
        <v>109</v>
      </c>
      <c r="C60" s="21">
        <f>COUNTIF(DADOS_egressos!$K:$K,B60)</f>
        <v>0</v>
      </c>
      <c r="D60" s="23">
        <f t="shared" si="5"/>
        <v>0</v>
      </c>
    </row>
    <row r="61" spans="1:4" x14ac:dyDescent="0.2">
      <c r="A61" s="14"/>
      <c r="B61" s="14" t="s">
        <v>74</v>
      </c>
      <c r="C61" s="21">
        <f>COUNTIF(DADOS_egressos!$K:$K,B61)</f>
        <v>2</v>
      </c>
      <c r="D61" s="23">
        <f t="shared" ref="D61" si="6">C61/SUM($C$53:$C$62)</f>
        <v>3.0769230769230771E-2</v>
      </c>
    </row>
    <row r="62" spans="1:4" x14ac:dyDescent="0.2">
      <c r="A62" s="14"/>
      <c r="B62" s="24" t="s">
        <v>201</v>
      </c>
      <c r="C62" s="25">
        <f>COUNTA(DADOS_egressos!$B:$B)-COUNTA(DADOS_egressos!$K:$K)</f>
        <v>4</v>
      </c>
      <c r="D62" s="26">
        <f t="shared" si="5"/>
        <v>6.1538461538461542E-2</v>
      </c>
    </row>
    <row r="63" spans="1:4" x14ac:dyDescent="0.2">
      <c r="A63" s="14" t="str">
        <f>DADOS_egressos!L1</f>
        <v>Tipo de vínculo empregatício principal:</v>
      </c>
      <c r="B63" s="14"/>
      <c r="C63" s="14">
        <f>SUM($C$64:$C$70)</f>
        <v>65</v>
      </c>
      <c r="D63" s="22">
        <f>SUM($D$64:$D$70)</f>
        <v>1</v>
      </c>
    </row>
    <row r="64" spans="1:4" x14ac:dyDescent="0.2">
      <c r="A64" s="14"/>
      <c r="B64" s="14" t="s">
        <v>56</v>
      </c>
      <c r="C64" s="21">
        <f>COUNTIF(DADOS_egressos!$L:$L,B64)</f>
        <v>19</v>
      </c>
      <c r="D64" s="23">
        <f>C64/SUM($C$64:$C$70)</f>
        <v>0.29230769230769232</v>
      </c>
    </row>
    <row r="65" spans="1:4" x14ac:dyDescent="0.2">
      <c r="A65" s="14"/>
      <c r="B65" s="14" t="s">
        <v>112</v>
      </c>
      <c r="C65" s="21">
        <f>COUNTIF(DADOS_egressos!$L:$L,B65)</f>
        <v>16</v>
      </c>
      <c r="D65" s="23">
        <f t="shared" ref="D65:D70" si="7">C65/SUM($C$64:$C$70)</f>
        <v>0.24615384615384617</v>
      </c>
    </row>
    <row r="66" spans="1:4" x14ac:dyDescent="0.2">
      <c r="A66" s="14"/>
      <c r="B66" s="14" t="s">
        <v>113</v>
      </c>
      <c r="C66" s="21">
        <f>COUNTIF(DADOS_egressos!$L:$L,B66)</f>
        <v>4</v>
      </c>
      <c r="D66" s="23">
        <f t="shared" si="7"/>
        <v>6.1538461538461542E-2</v>
      </c>
    </row>
    <row r="67" spans="1:4" x14ac:dyDescent="0.2">
      <c r="A67" s="14"/>
      <c r="B67" s="14" t="s">
        <v>114</v>
      </c>
      <c r="C67" s="21">
        <f>COUNTIF(DADOS_egressos!$L:$L,B67)</f>
        <v>1</v>
      </c>
      <c r="D67" s="23">
        <f t="shared" si="7"/>
        <v>1.5384615384615385E-2</v>
      </c>
    </row>
    <row r="68" spans="1:4" x14ac:dyDescent="0.2">
      <c r="A68" s="14"/>
      <c r="B68" s="14" t="s">
        <v>45</v>
      </c>
      <c r="C68" s="21">
        <f>COUNTIF(DADOS_egressos!$L:$L,B68)</f>
        <v>21</v>
      </c>
      <c r="D68" s="23">
        <f t="shared" ref="D68" si="8">C68/SUM($C$64:$C$70)</f>
        <v>0.32307692307692309</v>
      </c>
    </row>
    <row r="69" spans="1:4" x14ac:dyDescent="0.2">
      <c r="A69" s="14"/>
      <c r="B69" s="14" t="s">
        <v>204</v>
      </c>
      <c r="C69" s="21">
        <f>COUNTIF(DADOS_egressos!$L:$L,B69)</f>
        <v>0</v>
      </c>
      <c r="D69" s="23">
        <f t="shared" ref="D69" si="9">C69/SUM($C$64:$C$70)</f>
        <v>0</v>
      </c>
    </row>
    <row r="70" spans="1:4" x14ac:dyDescent="0.2">
      <c r="A70" s="14"/>
      <c r="B70" s="24" t="s">
        <v>201</v>
      </c>
      <c r="C70" s="25">
        <f>COUNTA(DADOS_egressos!$B:$B)-COUNTA(DADOS_egressos!$L:$L)</f>
        <v>4</v>
      </c>
      <c r="D70" s="26">
        <f t="shared" si="7"/>
        <v>6.1538461538461542E-2</v>
      </c>
    </row>
    <row r="71" spans="1:4" x14ac:dyDescent="0.2">
      <c r="A71" s="14" t="str">
        <f>DADOS_egressos!M1</f>
        <v>Faixa salarial atual:</v>
      </c>
      <c r="B71" s="14"/>
      <c r="C71" s="14">
        <f>SUM($C$72:$C$77)</f>
        <v>65</v>
      </c>
      <c r="D71" s="22">
        <f>SUM($D$72:$D$77)</f>
        <v>1</v>
      </c>
    </row>
    <row r="72" spans="1:4" x14ac:dyDescent="0.2">
      <c r="A72" s="14"/>
      <c r="B72" s="14" t="s">
        <v>115</v>
      </c>
      <c r="C72" s="21">
        <f>COUNTIF(DADOS_egressos!$M:$M,B72)</f>
        <v>0</v>
      </c>
      <c r="D72" s="23">
        <f>C72/SUM($C$72:$C$77)</f>
        <v>0</v>
      </c>
    </row>
    <row r="73" spans="1:4" x14ac:dyDescent="0.2">
      <c r="A73" s="14"/>
      <c r="B73" s="14" t="s">
        <v>57</v>
      </c>
      <c r="C73" s="21">
        <f>COUNTIF(DADOS_egressos!$M:$M,B73)</f>
        <v>11</v>
      </c>
      <c r="D73" s="23">
        <f t="shared" ref="D73:D77" si="10">C73/SUM($C$72:$C$77)</f>
        <v>0.16923076923076924</v>
      </c>
    </row>
    <row r="74" spans="1:4" x14ac:dyDescent="0.2">
      <c r="A74" s="14"/>
      <c r="B74" s="14" t="s">
        <v>61</v>
      </c>
      <c r="C74" s="21">
        <f>COUNTIF(DADOS_egressos!$M:$M,B74)</f>
        <v>19</v>
      </c>
      <c r="D74" s="23">
        <f t="shared" si="10"/>
        <v>0.29230769230769232</v>
      </c>
    </row>
    <row r="75" spans="1:4" x14ac:dyDescent="0.2">
      <c r="A75" s="14"/>
      <c r="B75" s="14" t="s">
        <v>79</v>
      </c>
      <c r="C75" s="21">
        <f>COUNTIF(DADOS_egressos!$M:$M,B75)</f>
        <v>15</v>
      </c>
      <c r="D75" s="23">
        <f t="shared" si="10"/>
        <v>0.23076923076923078</v>
      </c>
    </row>
    <row r="76" spans="1:4" x14ac:dyDescent="0.2">
      <c r="A76" s="14"/>
      <c r="B76" s="14" t="s">
        <v>46</v>
      </c>
      <c r="C76" s="21">
        <f>COUNTIF(DADOS_egressos!$M:$M,B76)</f>
        <v>16</v>
      </c>
      <c r="D76" s="23">
        <f t="shared" ref="D76" si="11">C76/SUM($C$72:$C$77)</f>
        <v>0.24615384615384617</v>
      </c>
    </row>
    <row r="77" spans="1:4" x14ac:dyDescent="0.2">
      <c r="A77" s="15"/>
      <c r="B77" s="24" t="s">
        <v>201</v>
      </c>
      <c r="C77" s="25">
        <f>COUNTA(DADOS_egressos!$B:$B)-COUNTA(DADOS_egressos!$M:$M)</f>
        <v>4</v>
      </c>
      <c r="D77" s="26">
        <f t="shared" si="10"/>
        <v>6.1538461538461542E-2</v>
      </c>
    </row>
    <row r="78" spans="1:4" x14ac:dyDescent="0.2">
      <c r="A78" s="14"/>
      <c r="B78" s="14"/>
      <c r="C78" s="21"/>
      <c r="D78" s="21"/>
    </row>
  </sheetData>
  <pageMargins left="0.27559055119999998" right="0.27559055119999998" top="0.29527559060000003" bottom="0.29527559060000003" header="0.1181102362" footer="0.1181102362"/>
  <pageSetup paperSize="9" scale="89" orientation="portrait" horizontalDpi="0" verticalDpi="0"/>
  <rowBreaks count="1" manualBreakCount="1">
    <brk id="4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24"/>
  <sheetViews>
    <sheetView tabSelected="1" zoomScaleNormal="100" workbookViewId="0"/>
  </sheetViews>
  <sheetFormatPr baseColWidth="10" defaultColWidth="10.83203125" defaultRowHeight="16" x14ac:dyDescent="0.2"/>
  <cols>
    <col min="1" max="1" width="111.1640625" style="17" bestFit="1" customWidth="1"/>
    <col min="2" max="2" width="13.5" style="18" customWidth="1"/>
    <col min="3" max="5" width="13.5" style="19" customWidth="1"/>
    <col min="6" max="6" width="8.5" style="19" customWidth="1"/>
    <col min="7" max="16384" width="10.83203125" style="9"/>
  </cols>
  <sheetData>
    <row r="1" spans="1:6" x14ac:dyDescent="0.2">
      <c r="A1" s="8" t="s">
        <v>110</v>
      </c>
      <c r="B1" s="37" t="s">
        <v>111</v>
      </c>
      <c r="C1" s="37"/>
      <c r="D1" s="37"/>
      <c r="E1" s="37"/>
      <c r="F1" s="37"/>
    </row>
    <row r="2" spans="1:6" ht="36" customHeight="1" x14ac:dyDescent="0.2">
      <c r="A2" s="10" t="s">
        <v>116</v>
      </c>
      <c r="B2" s="11" t="s">
        <v>48</v>
      </c>
      <c r="C2" s="11" t="s">
        <v>47</v>
      </c>
      <c r="D2" s="11" t="s">
        <v>70</v>
      </c>
      <c r="E2" s="11" t="s">
        <v>66</v>
      </c>
      <c r="F2" s="12" t="s">
        <v>201</v>
      </c>
    </row>
    <row r="3" spans="1:6" x14ac:dyDescent="0.2">
      <c r="A3" s="13" t="str">
        <f>DADOS_egressos!N1</f>
        <v>A matriz curricular oferecida atendeu às minhas expectativas.</v>
      </c>
      <c r="B3" s="34">
        <f>COUNTIF(DADOS_egressos!$N:$N,B$2)/SUM(stats1!$C$3:$C$5)</f>
        <v>0.46153846153846156</v>
      </c>
      <c r="C3" s="34">
        <f>COUNTIF(DADOS_egressos!$N:$N,C$2)/SUM(stats1!$C$3:$C$5)</f>
        <v>0.46153846153846156</v>
      </c>
      <c r="D3" s="34">
        <f>COUNTIF(DADOS_egressos!$N:$N,D$2)/SUM(stats1!$C$3:$C$5)</f>
        <v>0</v>
      </c>
      <c r="E3" s="34">
        <f>COUNTIF(DADOS_egressos!$N:$N,E$2)/SUM(stats1!$C$3:$C$5)</f>
        <v>0</v>
      </c>
      <c r="F3" s="35">
        <f>1-SUM(B3:E3)</f>
        <v>7.6923076923076872E-2</v>
      </c>
    </row>
    <row r="4" spans="1:6" x14ac:dyDescent="0.2">
      <c r="A4" s="13" t="str">
        <f>DADOS_egressos!O1</f>
        <v>O conteúdo das disciplinas cursadas atendeu às minhas expectativas relacionadas à minha formação profissional.</v>
      </c>
      <c r="B4" s="34">
        <f>COUNTIF(DADOS_egressos!$O:$O,B$2)/SUM(stats1!$C$3:$C$5)</f>
        <v>0.30769230769230771</v>
      </c>
      <c r="C4" s="34">
        <f>COUNTIF(DADOS_egressos!$O:$O,C$2)/SUM(stats1!$C$3:$C$5)</f>
        <v>0.63076923076923075</v>
      </c>
      <c r="D4" s="34">
        <f>COUNTIF(DADOS_egressos!$O:$O,D$2)/SUM(stats1!$C$3:$C$5)</f>
        <v>0</v>
      </c>
      <c r="E4" s="34">
        <f>COUNTIF(DADOS_egressos!$O:$O,E$2)/SUM(stats1!$C$3:$C$5)</f>
        <v>0</v>
      </c>
      <c r="F4" s="34">
        <f t="shared" ref="F4:F9" si="0">1-SUM(B4:E4)</f>
        <v>6.1538461538461542E-2</v>
      </c>
    </row>
    <row r="5" spans="1:6" x14ac:dyDescent="0.2">
      <c r="A5" s="14" t="str">
        <f>DADOS_egressos!P1</f>
        <v>A carga horária das disciplinas cursadas atendeu às minhas expectativas relacionadas à minha formação profissional.</v>
      </c>
      <c r="B5" s="34">
        <f>COUNTIF(DADOS_egressos!$P:$P,B$2)/SUM(stats1!$C$3:$C$5)</f>
        <v>0.44615384615384618</v>
      </c>
      <c r="C5" s="34">
        <f>COUNTIF(DADOS_egressos!$P:$P,C$2)/SUM(stats1!$C$3:$C$5)</f>
        <v>0.43076923076923079</v>
      </c>
      <c r="D5" s="34">
        <f>COUNTIF(DADOS_egressos!$P:$P,D$2)/SUM(stats1!$C$3:$C$5)</f>
        <v>3.0769230769230771E-2</v>
      </c>
      <c r="E5" s="34">
        <f>COUNTIF(DADOS_egressos!$P:$P,E$2)/SUM(stats1!$C$3:$C$5)</f>
        <v>0</v>
      </c>
      <c r="F5" s="34">
        <f t="shared" si="0"/>
        <v>9.2307692307692313E-2</v>
      </c>
    </row>
    <row r="6" spans="1:6" x14ac:dyDescent="0.2">
      <c r="A6" s="14" t="str">
        <f>DADOS_egressos!Q1</f>
        <v>O material didático utilizado no programa atendeu às minhas expectativas.</v>
      </c>
      <c r="B6" s="34">
        <f>COUNTIF(DADOS_egressos!$Q:$Q,B$2)/SUM(stats1!$C$3:$C$5)</f>
        <v>0.36923076923076925</v>
      </c>
      <c r="C6" s="34">
        <f>COUNTIF(DADOS_egressos!$Q:$Q,C$2)/SUM(stats1!$C$3:$C$5)</f>
        <v>0.43076923076923079</v>
      </c>
      <c r="D6" s="34">
        <f>COUNTIF(DADOS_egressos!$Q:$Q,D$2)/SUM(stats1!$C$3:$C$5)</f>
        <v>6.1538461538461542E-2</v>
      </c>
      <c r="E6" s="34">
        <f>COUNTIF(DADOS_egressos!$Q:$Q,E$2)/SUM(stats1!$C$3:$C$5)</f>
        <v>0</v>
      </c>
      <c r="F6" s="34">
        <f t="shared" si="0"/>
        <v>0.13846153846153841</v>
      </c>
    </row>
    <row r="7" spans="1:6" x14ac:dyDescent="0.2">
      <c r="A7" s="14" t="str">
        <f>DADOS_egressos!R1</f>
        <v>O estágio em docência contribuiu para sistematizar/testar/exercitar os conhecimentos adquiridos.</v>
      </c>
      <c r="B7" s="34">
        <f>COUNTIF(DADOS_egressos!$R:$R,B$2)/SUM(stats1!$C$3:$C$5)</f>
        <v>0.38461538461538464</v>
      </c>
      <c r="C7" s="34">
        <f>COUNTIF(DADOS_egressos!$R:$R,C$2)/SUM(stats1!$C$3:$C$5)</f>
        <v>0.38461538461538464</v>
      </c>
      <c r="D7" s="34">
        <f>COUNTIF(DADOS_egressos!$R:$R,D$2)/SUM(stats1!$C$3:$C$5)</f>
        <v>6.1538461538461542E-2</v>
      </c>
      <c r="E7" s="34">
        <f>COUNTIF(DADOS_egressos!$R:$R,E$2)/SUM(stats1!$C$3:$C$5)</f>
        <v>1.5384615384615385E-2</v>
      </c>
      <c r="F7" s="34">
        <f t="shared" si="0"/>
        <v>0.15384615384615374</v>
      </c>
    </row>
    <row r="8" spans="1:6" x14ac:dyDescent="0.2">
      <c r="A8" s="14" t="str">
        <f>DADOS_egressos!S1</f>
        <v>O corpo docente do Programa correspondeu às minhas expectativas.</v>
      </c>
      <c r="B8" s="34">
        <f>COUNTIF(DADOS_egressos!$S:$S,B$2)/SUM(stats1!$C$3:$C$5)</f>
        <v>0.63076923076923075</v>
      </c>
      <c r="C8" s="34">
        <f>COUNTIF(DADOS_egressos!$S:$S,C$2)/SUM(stats1!$C$3:$C$5)</f>
        <v>0.30769230769230771</v>
      </c>
      <c r="D8" s="34">
        <f>COUNTIF(DADOS_egressos!$S:$S,D$2)/SUM(stats1!$C$3:$C$5)</f>
        <v>0</v>
      </c>
      <c r="E8" s="34">
        <f>COUNTIF(DADOS_egressos!$S:$S,E$2)/SUM(stats1!$C$3:$C$5)</f>
        <v>0</v>
      </c>
      <c r="F8" s="34">
        <f t="shared" si="0"/>
        <v>6.1538461538461542E-2</v>
      </c>
    </row>
    <row r="9" spans="1:6" x14ac:dyDescent="0.2">
      <c r="A9" s="15" t="str">
        <f>DADOS_egressos!T1</f>
        <v>De modo geral, o Programa atendeu às minhas expectativas.</v>
      </c>
      <c r="B9" s="36">
        <f>COUNTIF(DADOS_egressos!$T:$T,B$2)/SUM(stats1!$C$3:$C$5)</f>
        <v>0.64615384615384619</v>
      </c>
      <c r="C9" s="36">
        <f>COUNTIF(DADOS_egressos!$T:$T,C$2)/SUM(stats1!$C$3:$C$5)</f>
        <v>0.27692307692307694</v>
      </c>
      <c r="D9" s="36">
        <f>COUNTIF(DADOS_egressos!$T:$T,D$2)/SUM(stats1!$C$3:$C$5)</f>
        <v>0</v>
      </c>
      <c r="E9" s="36">
        <f>COUNTIF(DADOS_egressos!$T:$T,E$2)/SUM(stats1!$C$3:$C$5)</f>
        <v>0</v>
      </c>
      <c r="F9" s="36">
        <f t="shared" si="0"/>
        <v>7.6923076923076872E-2</v>
      </c>
    </row>
    <row r="10" spans="1:6" ht="34" x14ac:dyDescent="0.2">
      <c r="A10" s="10" t="s">
        <v>117</v>
      </c>
      <c r="B10" s="11" t="s">
        <v>48</v>
      </c>
      <c r="C10" s="11" t="s">
        <v>47</v>
      </c>
      <c r="D10" s="11" t="s">
        <v>70</v>
      </c>
      <c r="E10" s="11" t="s">
        <v>66</v>
      </c>
      <c r="F10" s="11"/>
    </row>
    <row r="11" spans="1:6" x14ac:dyDescent="0.2">
      <c r="A11" s="13" t="str">
        <f>DADOS_egressos!U1</f>
        <v>Após o curso, ampliei a minha capacidade de lecionar.</v>
      </c>
      <c r="B11" s="34">
        <f>COUNTIF(DADOS_egressos!$U:$U,B$2)/SUM(stats1!$C$3:$C$5)</f>
        <v>0.41538461538461541</v>
      </c>
      <c r="C11" s="34">
        <f>COUNTIF(DADOS_egressos!$U:$U,C$2)/SUM(stats1!$C$3:$C$5)</f>
        <v>0.41538461538461541</v>
      </c>
      <c r="D11" s="34">
        <f>COUNTIF(DADOS_egressos!$U:$U,D$2)/SUM(stats1!$C$3:$C$5)</f>
        <v>1.5384615384615385E-2</v>
      </c>
      <c r="E11" s="34">
        <f>COUNTIF(DADOS_egressos!$U:$U,E$2)/SUM(stats1!$C$3:$C$5)</f>
        <v>3.0769230769230771E-2</v>
      </c>
      <c r="F11" s="35">
        <f t="shared" ref="F11:F14" si="1">1-SUM(B11:E11)</f>
        <v>0.12307692307692297</v>
      </c>
    </row>
    <row r="12" spans="1:6" x14ac:dyDescent="0.2">
      <c r="A12" s="13" t="str">
        <f>DADOS_egressos!V1</f>
        <v>Após o curso, ampliei a minha capacidade de pesquisa.</v>
      </c>
      <c r="B12" s="34">
        <f>COUNTIF(DADOS_egressos!$V:$V,B$2)/SUM(stats1!$C$3:$C$5)</f>
        <v>0.49230769230769234</v>
      </c>
      <c r="C12" s="34">
        <f>COUNTIF(DADOS_egressos!$V:$V,C$2)/SUM(stats1!$C$3:$C$5)</f>
        <v>0.44615384615384618</v>
      </c>
      <c r="D12" s="34">
        <f>COUNTIF(DADOS_egressos!$V:$V,D$2)/SUM(stats1!$C$3:$C$5)</f>
        <v>0</v>
      </c>
      <c r="E12" s="34">
        <f>COUNTIF(DADOS_egressos!$V:$V,E$2)/SUM(stats1!$C$3:$C$5)</f>
        <v>0</v>
      </c>
      <c r="F12" s="34">
        <f t="shared" si="1"/>
        <v>6.1538461538461542E-2</v>
      </c>
    </row>
    <row r="13" spans="1:6" x14ac:dyDescent="0.2">
      <c r="A13" s="13" t="str">
        <f>DADOS_egressos!W1</f>
        <v>Após o curso, melhorei minha capacidade de pensar criticamente.</v>
      </c>
      <c r="B13" s="34">
        <f>COUNTIF(DADOS_egressos!$W:$W,B$2)/SUM(stats1!$C$3:$C$5)</f>
        <v>0.46153846153846156</v>
      </c>
      <c r="C13" s="34">
        <f>COUNTIF(DADOS_egressos!$W:$W,C$2)/SUM(stats1!$C$3:$C$5)</f>
        <v>0.47692307692307695</v>
      </c>
      <c r="D13" s="34">
        <f>COUNTIF(DADOS_egressos!$W:$W,D$2)/SUM(stats1!$C$3:$C$5)</f>
        <v>0</v>
      </c>
      <c r="E13" s="34">
        <f>COUNTIF(DADOS_egressos!$W:$W,E$2)/SUM(stats1!$C$3:$C$5)</f>
        <v>0</v>
      </c>
      <c r="F13" s="34">
        <f t="shared" si="1"/>
        <v>6.1538461538461542E-2</v>
      </c>
    </row>
    <row r="14" spans="1:6" x14ac:dyDescent="0.2">
      <c r="A14" s="13" t="str">
        <f>DADOS_egressos!X1</f>
        <v>Após o curso, desenvolvi minha capacidade de utilizar métodos de trabalho e pesquisa científica.</v>
      </c>
      <c r="B14" s="34">
        <f>COUNTIF(DADOS_egressos!$X:$X,B$2)/SUM(stats1!$C$3:$C$5)</f>
        <v>0.49230769230769234</v>
      </c>
      <c r="C14" s="34">
        <f>COUNTIF(DADOS_egressos!$X:$X,C$2)/SUM(stats1!$C$3:$C$5)</f>
        <v>0.43076923076923079</v>
      </c>
      <c r="D14" s="34">
        <f>COUNTIF(DADOS_egressos!$X:$X,D$2)/SUM(stats1!$C$3:$C$5)</f>
        <v>1.5384615384615385E-2</v>
      </c>
      <c r="E14" s="34">
        <f>COUNTIF(DADOS_egressos!$X:$X,E$2)/SUM(stats1!$C$3:$C$5)</f>
        <v>0</v>
      </c>
      <c r="F14" s="34">
        <f t="shared" si="1"/>
        <v>6.1538461538461542E-2</v>
      </c>
    </row>
    <row r="15" spans="1:6" ht="34" x14ac:dyDescent="0.2">
      <c r="A15" s="10" t="s">
        <v>118</v>
      </c>
      <c r="B15" s="11" t="s">
        <v>48</v>
      </c>
      <c r="C15" s="11" t="s">
        <v>47</v>
      </c>
      <c r="D15" s="11" t="s">
        <v>70</v>
      </c>
      <c r="E15" s="11" t="s">
        <v>66</v>
      </c>
      <c r="F15" s="11"/>
    </row>
    <row r="16" spans="1:6" x14ac:dyDescent="0.2">
      <c r="A16" s="13" t="str">
        <f>DADOS_egressos!Y1</f>
        <v>O curso me capacitou a exercer atividades no ensino superior.</v>
      </c>
      <c r="B16" s="34">
        <f>COUNTIF(DADOS_egressos!$Y:$Y,B$2)/SUM(stats1!$C$3:$C$5)</f>
        <v>0.32307692307692309</v>
      </c>
      <c r="C16" s="34">
        <f>COUNTIF(DADOS_egressos!$Y:$Y,C$2)/SUM(stats1!$C$3:$C$5)</f>
        <v>0.43076923076923079</v>
      </c>
      <c r="D16" s="34">
        <f>COUNTIF(DADOS_egressos!$Y:$Y,D$2)/SUM(stats1!$C$3:$C$5)</f>
        <v>6.1538461538461542E-2</v>
      </c>
      <c r="E16" s="34">
        <f>COUNTIF(DADOS_egressos!$Y:$Y,E$2)/SUM(stats1!$C$3:$C$5)</f>
        <v>3.0769230769230771E-2</v>
      </c>
      <c r="F16" s="35">
        <f t="shared" ref="F16:F20" si="2">1-SUM(B16:E16)</f>
        <v>0.15384615384615385</v>
      </c>
    </row>
    <row r="17" spans="1:6" x14ac:dyDescent="0.2">
      <c r="A17" s="13" t="str">
        <f>DADOS_egressos!Z1</f>
        <v>O curso me preparou para atuar como pesquisador.</v>
      </c>
      <c r="B17" s="34">
        <f>COUNTIF(DADOS_egressos!$Z:$Z,B$2)/SUM(stats1!$C$3:$C$5)</f>
        <v>0.32307692307692309</v>
      </c>
      <c r="C17" s="34">
        <f>COUNTIF(DADOS_egressos!$Z:$Z,C$2)/SUM(stats1!$C$3:$C$5)</f>
        <v>0.52307692307692311</v>
      </c>
      <c r="D17" s="34">
        <f>COUNTIF(DADOS_egressos!$Z:$Z,D$2)/SUM(stats1!$C$3:$C$5)</f>
        <v>4.6153846153846156E-2</v>
      </c>
      <c r="E17" s="34">
        <f>COUNTIF(DADOS_egressos!$Z:$Z,E$2)/SUM(stats1!$C$3:$C$5)</f>
        <v>1.5384615384615385E-2</v>
      </c>
      <c r="F17" s="34">
        <f t="shared" si="2"/>
        <v>9.2307692307692202E-2</v>
      </c>
    </row>
    <row r="18" spans="1:6" x14ac:dyDescent="0.2">
      <c r="A18" s="13" t="str">
        <f>DADOS_egressos!AA1</f>
        <v>O curso permitiu a geração de conhecimento na área das Ciências da Reabilitação.</v>
      </c>
      <c r="B18" s="34">
        <f>COUNTIF(DADOS_egressos!$AA:$AA,B$2)/SUM(stats1!$C$3:$C$5)</f>
        <v>0.44615384615384618</v>
      </c>
      <c r="C18" s="34">
        <f>COUNTIF(DADOS_egressos!$AA:$AA,C$2)/SUM(stats1!$C$3:$C$5)</f>
        <v>0.46153846153846156</v>
      </c>
      <c r="D18" s="34">
        <f>COUNTIF(DADOS_egressos!$AA:$AA,D$2)/SUM(stats1!$C$3:$C$5)</f>
        <v>0</v>
      </c>
      <c r="E18" s="34">
        <f>COUNTIF(DADOS_egressos!$AA:$AA,E$2)/SUM(stats1!$C$3:$C$5)</f>
        <v>0</v>
      </c>
      <c r="F18" s="34">
        <f t="shared" si="2"/>
        <v>9.2307692307692202E-2</v>
      </c>
    </row>
    <row r="19" spans="1:6" x14ac:dyDescent="0.2">
      <c r="A19" s="13" t="str">
        <f>DADOS_egressos!AB1</f>
        <v>O curso ofereceu formação adequada nas Ciências da Reabilitação.</v>
      </c>
      <c r="B19" s="34">
        <f>COUNTIF(DADOS_egressos!$AB:$AB,B$2)/SUM(stats1!$C$3:$C$5)</f>
        <v>0.44615384615384618</v>
      </c>
      <c r="C19" s="34">
        <f>COUNTIF(DADOS_egressos!$AB:$AB,C$2)/SUM(stats1!$C$3:$C$5)</f>
        <v>0.43076923076923079</v>
      </c>
      <c r="D19" s="34">
        <f>COUNTIF(DADOS_egressos!$AB:$AB,D$2)/SUM(stats1!$C$3:$C$5)</f>
        <v>0</v>
      </c>
      <c r="E19" s="34">
        <f>COUNTIF(DADOS_egressos!$AB:$AB,E$2)/SUM(stats1!$C$3:$C$5)</f>
        <v>0</v>
      </c>
      <c r="F19" s="34">
        <f t="shared" si="2"/>
        <v>0.12307692307692308</v>
      </c>
    </row>
    <row r="20" spans="1:6" x14ac:dyDescent="0.2">
      <c r="A20" s="13" t="str">
        <f>DADOS_egressos!AC1</f>
        <v>O curso desenvolveu meu comprometimento com as Ciências da Reabilitação.</v>
      </c>
      <c r="B20" s="34">
        <f>COUNTIF(DADOS_egressos!$AC:$AC,B$2)/SUM(stats1!$C$3:$C$5)</f>
        <v>0.43076923076923079</v>
      </c>
      <c r="C20" s="34">
        <f>COUNTIF(DADOS_egressos!$AC:$AC,C$2)/SUM(stats1!$C$3:$C$5)</f>
        <v>0.38461538461538464</v>
      </c>
      <c r="D20" s="34">
        <f>COUNTIF(DADOS_egressos!$AC:$AC,D$2)/SUM(stats1!$C$3:$C$5)</f>
        <v>0</v>
      </c>
      <c r="E20" s="34">
        <f>COUNTIF(DADOS_egressos!$AC:$AC,E$2)/SUM(stats1!$C$3:$C$5)</f>
        <v>0</v>
      </c>
      <c r="F20" s="34">
        <f t="shared" si="2"/>
        <v>0.18461538461538463</v>
      </c>
    </row>
    <row r="21" spans="1:6" ht="34" x14ac:dyDescent="0.2">
      <c r="A21" s="10" t="s">
        <v>119</v>
      </c>
      <c r="B21" s="11" t="s">
        <v>48</v>
      </c>
      <c r="C21" s="11" t="s">
        <v>47</v>
      </c>
      <c r="D21" s="11" t="s">
        <v>70</v>
      </c>
      <c r="E21" s="11" t="s">
        <v>66</v>
      </c>
      <c r="F21" s="11"/>
    </row>
    <row r="22" spans="1:6" x14ac:dyDescent="0.2">
      <c r="A22" s="16" t="str">
        <f>DADOS_egressos!AD1</f>
        <v>Os laboratórios disponíveis para o desenvolvimento das atividades/aulas/pesquisas do curso atenderam às minhas expectativas.</v>
      </c>
      <c r="B22" s="34">
        <f>COUNTIF(DADOS_egressos!$AD:$AD,B$2)/SUM(stats1!$C$3:$C$5)</f>
        <v>0.43076923076923079</v>
      </c>
      <c r="C22" s="34">
        <f>COUNTIF(DADOS_egressos!$AD:$AD,C$2)/SUM(stats1!$C$3:$C$5)</f>
        <v>0.4</v>
      </c>
      <c r="D22" s="34">
        <f>COUNTIF(DADOS_egressos!$AD:$AD,D$2)/SUM(stats1!$C$3:$C$5)</f>
        <v>3.0769230769230771E-2</v>
      </c>
      <c r="E22" s="34">
        <f>COUNTIF(DADOS_egressos!$AD:$AD,E$2)/SUM(stats1!$C$3:$C$5)</f>
        <v>0</v>
      </c>
      <c r="F22" s="35">
        <f t="shared" ref="F22:F24" si="3">1-SUM(B22:E22)</f>
        <v>0.13846153846153841</v>
      </c>
    </row>
    <row r="23" spans="1:6" x14ac:dyDescent="0.2">
      <c r="A23" s="13" t="str">
        <f>DADOS_egressos!AE1</f>
        <v>Os equipamentos disponíveis para o desenvolvimento das atividades/aulas/pesquisas do curso atenderam às minhas expectativas.</v>
      </c>
      <c r="B23" s="34">
        <f>COUNTIF(DADOS_egressos!$AE:$AE,B$2)/SUM(stats1!$C$3:$C$5)</f>
        <v>0.41538461538461541</v>
      </c>
      <c r="C23" s="34">
        <f>COUNTIF(DADOS_egressos!$AE:$AE,C$2)/SUM(stats1!$C$3:$C$5)</f>
        <v>0.38461538461538464</v>
      </c>
      <c r="D23" s="34">
        <f>COUNTIF(DADOS_egressos!$AE:$AE,D$2)/SUM(stats1!$C$3:$C$5)</f>
        <v>4.6153846153846156E-2</v>
      </c>
      <c r="E23" s="34">
        <f>COUNTIF(DADOS_egressos!$AE:$AE,E$2)/SUM(stats1!$C$3:$C$5)</f>
        <v>1.5384615384615385E-2</v>
      </c>
      <c r="F23" s="34">
        <f t="shared" si="3"/>
        <v>0.13846153846153841</v>
      </c>
    </row>
    <row r="24" spans="1:6" x14ac:dyDescent="0.2">
      <c r="A24" s="15" t="str">
        <f>DADOS_egressos!AF1</f>
        <v>O espaço físico disponível para o desenvolvimento das atividades/aulas do curso atendeu às minhas expectativas.</v>
      </c>
      <c r="B24" s="36">
        <f>COUNTIF(DADOS_egressos!$AF:$AF,B$2)/SUM(stats1!$C$3:$C$5)</f>
        <v>0.41538461538461541</v>
      </c>
      <c r="C24" s="36">
        <f>COUNTIF(DADOS_egressos!$AF:$AF,C$2)/SUM(stats1!$C$3:$C$5)</f>
        <v>0.43076923076923079</v>
      </c>
      <c r="D24" s="36">
        <f>COUNTIF(DADOS_egressos!$AF:$AF,D$2)/SUM(stats1!$C$3:$C$5)</f>
        <v>1.5384615384615385E-2</v>
      </c>
      <c r="E24" s="36">
        <f>COUNTIF(DADOS_egressos!$AF:$AF,E$2)/SUM(stats1!$C$3:$C$5)</f>
        <v>0</v>
      </c>
      <c r="F24" s="36">
        <f t="shared" si="3"/>
        <v>0.13846153846153841</v>
      </c>
    </row>
  </sheetData>
  <mergeCells count="1">
    <mergeCell ref="B1:F1"/>
  </mergeCells>
  <conditionalFormatting sqref="B3:E9">
    <cfRule type="dataBar" priority="11">
      <dataBar>
        <cfvo type="min"/>
        <cfvo type="max"/>
        <color rgb="FF638EC6"/>
      </dataBar>
      <extLst>
        <ext xmlns:x14="http://schemas.microsoft.com/office/spreadsheetml/2009/9/main" uri="{B025F937-C7B1-47D3-B67F-A62EFF666E3E}">
          <x14:id>{00000000-000E-0000-0100-000008000000}</x14:id>
        </ext>
      </extLst>
    </cfRule>
  </conditionalFormatting>
  <conditionalFormatting sqref="B11:E14">
    <cfRule type="dataBar" priority="3">
      <dataBar>
        <cfvo type="min"/>
        <cfvo type="max"/>
        <color rgb="FF638EC6"/>
      </dataBar>
      <extLst>
        <ext xmlns:x14="http://schemas.microsoft.com/office/spreadsheetml/2009/9/main" uri="{B025F937-C7B1-47D3-B67F-A62EFF666E3E}">
          <x14:id>{76C40AA1-8F97-974C-B296-F7D845097127}</x14:id>
        </ext>
      </extLst>
    </cfRule>
  </conditionalFormatting>
  <conditionalFormatting sqref="B16:E20">
    <cfRule type="dataBar" priority="2">
      <dataBar>
        <cfvo type="min"/>
        <cfvo type="max"/>
        <color rgb="FF638EC6"/>
      </dataBar>
      <extLst>
        <ext xmlns:x14="http://schemas.microsoft.com/office/spreadsheetml/2009/9/main" uri="{B025F937-C7B1-47D3-B67F-A62EFF666E3E}">
          <x14:id>{B225A0B4-6913-C842-B214-9EE35E442BDC}</x14:id>
        </ext>
      </extLst>
    </cfRule>
  </conditionalFormatting>
  <conditionalFormatting sqref="B22:E24">
    <cfRule type="dataBar" priority="1">
      <dataBar>
        <cfvo type="min"/>
        <cfvo type="max"/>
        <color rgb="FF638EC6"/>
      </dataBar>
      <extLst>
        <ext xmlns:x14="http://schemas.microsoft.com/office/spreadsheetml/2009/9/main" uri="{B025F937-C7B1-47D3-B67F-A62EFF666E3E}">
          <x14:id>{EBF61227-D17B-D94C-B67B-BBA523646C25}</x14:id>
        </ext>
      </extLst>
    </cfRule>
  </conditionalFormatting>
  <pageMargins left="0.27559055119999998" right="0.27559055119999998" top="0.29527559060000003" bottom="0.29527559060000003" header="0.1181102362" footer="0.1181102362"/>
  <pageSetup paperSize="9" scale="75" orientation="landscape" horizontalDpi="0" verticalDpi="0"/>
  <extLst>
    <ext xmlns:x14="http://schemas.microsoft.com/office/spreadsheetml/2009/9/main" uri="{78C0D931-6437-407d-A8EE-F0AAD7539E65}">
      <x14:conditionalFormattings>
        <x14:conditionalFormatting xmlns:xm="http://schemas.microsoft.com/office/excel/2006/main">
          <x14:cfRule type="dataBar" id="{00000000-000E-0000-0100-000008000000}">
            <x14:dataBar minLength="0" maxLength="100">
              <x14:cfvo type="autoMin"/>
              <x14:cfvo type="autoMax"/>
              <x14:negativeFillColor rgb="FFFF0000"/>
              <x14:axisColor rgb="FF000000"/>
            </x14:dataBar>
          </x14:cfRule>
          <xm:sqref>B3:E9</xm:sqref>
        </x14:conditionalFormatting>
        <x14:conditionalFormatting xmlns:xm="http://schemas.microsoft.com/office/excel/2006/main">
          <x14:cfRule type="dataBar" id="{76C40AA1-8F97-974C-B296-F7D845097127}">
            <x14:dataBar minLength="0" maxLength="100">
              <x14:cfvo type="autoMin"/>
              <x14:cfvo type="autoMax"/>
              <x14:negativeFillColor rgb="FFFF0000"/>
              <x14:axisColor rgb="FF000000"/>
            </x14:dataBar>
          </x14:cfRule>
          <xm:sqref>B11:E14</xm:sqref>
        </x14:conditionalFormatting>
        <x14:conditionalFormatting xmlns:xm="http://schemas.microsoft.com/office/excel/2006/main">
          <x14:cfRule type="dataBar" id="{B225A0B4-6913-C842-B214-9EE35E442BDC}">
            <x14:dataBar minLength="0" maxLength="100">
              <x14:cfvo type="autoMin"/>
              <x14:cfvo type="autoMax"/>
              <x14:negativeFillColor rgb="FFFF0000"/>
              <x14:axisColor rgb="FF000000"/>
            </x14:dataBar>
          </x14:cfRule>
          <xm:sqref>B16:E20</xm:sqref>
        </x14:conditionalFormatting>
        <x14:conditionalFormatting xmlns:xm="http://schemas.microsoft.com/office/excel/2006/main">
          <x14:cfRule type="dataBar" id="{EBF61227-D17B-D94C-B67B-BBA523646C25}">
            <x14:dataBar minLength="0" maxLength="100">
              <x14:cfvo type="autoMin"/>
              <x14:cfvo type="autoMax"/>
              <x14:negativeFillColor rgb="FFFF0000"/>
              <x14:axisColor rgb="FF000000"/>
            </x14:dataBar>
          </x14:cfRule>
          <xm:sqref>B22:E24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33"/>
  <sheetViews>
    <sheetView tabSelected="1" zoomScaleNormal="100" workbookViewId="0"/>
  </sheetViews>
  <sheetFormatPr baseColWidth="10" defaultColWidth="10.83203125" defaultRowHeight="16" x14ac:dyDescent="0.2"/>
  <cols>
    <col min="1" max="1" width="8.6640625" style="17" customWidth="1"/>
    <col min="2" max="2" width="124.5" style="18" customWidth="1"/>
    <col min="3" max="3" width="3.5" style="19" bestFit="1" customWidth="1"/>
    <col min="4" max="4" width="7.6640625" style="19" bestFit="1" customWidth="1"/>
    <col min="5" max="5" width="10.83203125" style="19"/>
    <col min="6" max="16384" width="10.83203125" style="9"/>
  </cols>
  <sheetData>
    <row r="1" spans="1:4" x14ac:dyDescent="0.2">
      <c r="A1" s="8" t="s">
        <v>110</v>
      </c>
      <c r="B1" s="8" t="s">
        <v>111</v>
      </c>
      <c r="C1" s="20" t="s">
        <v>95</v>
      </c>
      <c r="D1" s="20" t="s">
        <v>103</v>
      </c>
    </row>
    <row r="2" spans="1:4" x14ac:dyDescent="0.2">
      <c r="A2" s="14" t="str">
        <f>DADOS_egressos!AG1</f>
        <v>Você pretende ingressar em outros cursos em algum nível acadêmico? Se sim, em qual nível?</v>
      </c>
      <c r="B2" s="21"/>
      <c r="C2" s="14">
        <f>SUM($C$3:$C$9)</f>
        <v>65</v>
      </c>
      <c r="D2" s="29">
        <f>SUM($D$3:$D$9)</f>
        <v>0.99999999999999989</v>
      </c>
    </row>
    <row r="3" spans="1:4" x14ac:dyDescent="0.2">
      <c r="A3" s="14"/>
      <c r="B3" s="14" t="s">
        <v>120</v>
      </c>
      <c r="C3" s="21">
        <f>COUNTIF(DADOS_egressos!$AG:$AG,B3)</f>
        <v>0</v>
      </c>
      <c r="D3" s="23">
        <f>C3/SUM($C$4:$C$9)</f>
        <v>0</v>
      </c>
    </row>
    <row r="4" spans="1:4" x14ac:dyDescent="0.2">
      <c r="A4" s="14"/>
      <c r="B4" s="14" t="s">
        <v>121</v>
      </c>
      <c r="C4" s="21">
        <f>COUNTIF(DADOS_egressos!$AG:$AG,B4)</f>
        <v>1</v>
      </c>
      <c r="D4" s="23">
        <f t="shared" ref="D4:D9" si="0">C4/SUM($C$4:$C$9)</f>
        <v>1.5384615384615385E-2</v>
      </c>
    </row>
    <row r="5" spans="1:4" x14ac:dyDescent="0.2">
      <c r="A5" s="14"/>
      <c r="B5" s="14" t="s">
        <v>122</v>
      </c>
      <c r="C5" s="21">
        <f>COUNTIF(DADOS_egressos!$AG:$AG,B5)</f>
        <v>0</v>
      </c>
      <c r="D5" s="23">
        <f t="shared" si="0"/>
        <v>0</v>
      </c>
    </row>
    <row r="6" spans="1:4" x14ac:dyDescent="0.2">
      <c r="A6" s="14"/>
      <c r="B6" s="14" t="s">
        <v>49</v>
      </c>
      <c r="C6" s="21">
        <f>COUNTIF(DADOS_egressos!$AG:$AG,B6)</f>
        <v>44</v>
      </c>
      <c r="D6" s="23">
        <f t="shared" si="0"/>
        <v>0.67692307692307696</v>
      </c>
    </row>
    <row r="7" spans="1:4" x14ac:dyDescent="0.2">
      <c r="A7" s="14"/>
      <c r="B7" s="14" t="s">
        <v>93</v>
      </c>
      <c r="C7" s="21">
        <f>COUNTIF(DADOS_egressos!$AG:$AG,B7)</f>
        <v>5</v>
      </c>
      <c r="D7" s="23">
        <f t="shared" si="0"/>
        <v>7.6923076923076927E-2</v>
      </c>
    </row>
    <row r="8" spans="1:4" x14ac:dyDescent="0.2">
      <c r="A8" s="14"/>
      <c r="B8" s="14" t="s">
        <v>123</v>
      </c>
      <c r="C8" s="21">
        <f>COUNTIF(DADOS_egressos!$AG:$AG,B8)</f>
        <v>9</v>
      </c>
      <c r="D8" s="23">
        <f t="shared" ref="D8" si="1">C8/SUM($C$4:$C$9)</f>
        <v>0.13846153846153847</v>
      </c>
    </row>
    <row r="9" spans="1:4" x14ac:dyDescent="0.2">
      <c r="A9" s="14"/>
      <c r="B9" s="24" t="s">
        <v>201</v>
      </c>
      <c r="C9" s="25">
        <f>COUNTA(DADOS_egressos!$B:$B)-COUNTA(DADOS_egressos!$AG:$AG)</f>
        <v>6</v>
      </c>
      <c r="D9" s="26">
        <f t="shared" si="0"/>
        <v>9.2307692307692313E-2</v>
      </c>
    </row>
    <row r="10" spans="1:4" x14ac:dyDescent="0.2">
      <c r="A10" s="14" t="str">
        <f>DADOS_egressos!AH1</f>
        <v>Com a sua titulação obtida no programa, você pretende trabalhar principalmente em que tipo de instituição:</v>
      </c>
      <c r="B10" s="14"/>
      <c r="C10" s="14">
        <f>SUM($C$11:$C$19)</f>
        <v>65</v>
      </c>
      <c r="D10" s="29">
        <f>SUM($D$11:$D$19)</f>
        <v>1</v>
      </c>
    </row>
    <row r="11" spans="1:4" x14ac:dyDescent="0.2">
      <c r="A11" s="14"/>
      <c r="B11" s="14" t="s">
        <v>94</v>
      </c>
      <c r="C11" s="21">
        <f>COUNTIF(DADOS_egressos!$AH:$AH,B11)</f>
        <v>4</v>
      </c>
      <c r="D11" s="23">
        <f>C11/SUM($C$11:$C$19)</f>
        <v>6.1538461538461542E-2</v>
      </c>
    </row>
    <row r="12" spans="1:4" x14ac:dyDescent="0.2">
      <c r="A12" s="14"/>
      <c r="B12" s="14" t="s">
        <v>50</v>
      </c>
      <c r="C12" s="21">
        <f>COUNTIF(DADOS_egressos!$AH:$AH,B12)</f>
        <v>47</v>
      </c>
      <c r="D12" s="23">
        <f t="shared" ref="D12:D19" si="2">C12/SUM($C$11:$C$19)</f>
        <v>0.72307692307692306</v>
      </c>
    </row>
    <row r="13" spans="1:4" x14ac:dyDescent="0.2">
      <c r="A13" s="14"/>
      <c r="B13" s="14" t="s">
        <v>98</v>
      </c>
      <c r="C13" s="21">
        <f>COUNTIF(DADOS_egressos!$AH:$AH,B13)</f>
        <v>0</v>
      </c>
      <c r="D13" s="23">
        <f t="shared" si="2"/>
        <v>0</v>
      </c>
    </row>
    <row r="14" spans="1:4" x14ac:dyDescent="0.2">
      <c r="A14" s="14"/>
      <c r="B14" s="14" t="s">
        <v>99</v>
      </c>
      <c r="C14" s="21">
        <f>COUNTIF(DADOS_egressos!$AH:$AH,B14)</f>
        <v>4</v>
      </c>
      <c r="D14" s="23">
        <f t="shared" si="2"/>
        <v>6.1538461538461542E-2</v>
      </c>
    </row>
    <row r="15" spans="1:4" x14ac:dyDescent="0.2">
      <c r="A15" s="14"/>
      <c r="B15" s="14" t="s">
        <v>100</v>
      </c>
      <c r="C15" s="21">
        <f>COUNTIF(DADOS_egressos!$AH:$AH,B15)</f>
        <v>0</v>
      </c>
      <c r="D15" s="23">
        <f t="shared" si="2"/>
        <v>0</v>
      </c>
    </row>
    <row r="16" spans="1:4" x14ac:dyDescent="0.2">
      <c r="A16" s="14"/>
      <c r="B16" s="14" t="s">
        <v>101</v>
      </c>
      <c r="C16" s="21">
        <f>COUNTIF(DADOS_egressos!$AH:$AH,B16)</f>
        <v>0</v>
      </c>
      <c r="D16" s="23">
        <f t="shared" si="2"/>
        <v>0</v>
      </c>
    </row>
    <row r="17" spans="1:4" x14ac:dyDescent="0.2">
      <c r="A17" s="14"/>
      <c r="B17" s="14" t="s">
        <v>102</v>
      </c>
      <c r="C17" s="21">
        <f>COUNTIF(DADOS_egressos!$AH:$AH,B17)</f>
        <v>0</v>
      </c>
      <c r="D17" s="23">
        <f t="shared" si="2"/>
        <v>0</v>
      </c>
    </row>
    <row r="18" spans="1:4" x14ac:dyDescent="0.2">
      <c r="A18" s="14"/>
      <c r="B18" s="14" t="s">
        <v>63</v>
      </c>
      <c r="C18" s="21">
        <f>COUNTIF(DADOS_egressos!$AH:$AH,B18)</f>
        <v>4</v>
      </c>
      <c r="D18" s="23">
        <f t="shared" si="2"/>
        <v>6.1538461538461542E-2</v>
      </c>
    </row>
    <row r="19" spans="1:4" x14ac:dyDescent="0.2">
      <c r="B19" s="24" t="s">
        <v>201</v>
      </c>
      <c r="C19" s="25">
        <f>COUNTA(DADOS_egressos!$B:$B)-COUNTA(DADOS_egressos!$AH:$AH)</f>
        <v>6</v>
      </c>
      <c r="D19" s="26">
        <f t="shared" si="2"/>
        <v>9.2307692307692313E-2</v>
      </c>
    </row>
    <row r="20" spans="1:4" x14ac:dyDescent="0.2">
      <c r="A20" s="14" t="str">
        <f>DADOS_egressos!AI1</f>
        <v>Você classificaria o curso do Programa de Pós-Graduação Stricto Sensu em Ciências da Reabilitação como:</v>
      </c>
      <c r="B20" s="14"/>
      <c r="C20" s="14">
        <f>SUM($C$21:$C$27)</f>
        <v>65</v>
      </c>
      <c r="D20" s="29">
        <f>SUM($D$21:$D$27)</f>
        <v>1</v>
      </c>
    </row>
    <row r="21" spans="1:4" x14ac:dyDescent="0.2">
      <c r="A21" s="14"/>
      <c r="B21" s="14" t="s">
        <v>124</v>
      </c>
      <c r="C21" s="30">
        <f>COUNTIF(DADOS_egressos!$AI:$AI,B21)</f>
        <v>18</v>
      </c>
      <c r="D21" s="31">
        <f>C21/SUM($C$21:$C$27)</f>
        <v>0.27692307692307694</v>
      </c>
    </row>
    <row r="22" spans="1:4" x14ac:dyDescent="0.2">
      <c r="A22" s="14"/>
      <c r="B22" s="14" t="s">
        <v>51</v>
      </c>
      <c r="C22" s="30">
        <f>COUNTIF(DADOS_egressos!$AI:$AI,B22)</f>
        <v>28</v>
      </c>
      <c r="D22" s="31">
        <f t="shared" ref="D22:D27" si="3">C22/SUM($C$21:$C$27)</f>
        <v>0.43076923076923079</v>
      </c>
    </row>
    <row r="23" spans="1:4" x14ac:dyDescent="0.2">
      <c r="A23" s="14"/>
      <c r="B23" s="14" t="s">
        <v>71</v>
      </c>
      <c r="C23" s="30">
        <f>COUNTIF(DADOS_egressos!$AI:$AI,B23)</f>
        <v>12</v>
      </c>
      <c r="D23" s="31">
        <f t="shared" si="3"/>
        <v>0.18461538461538463</v>
      </c>
    </row>
    <row r="24" spans="1:4" x14ac:dyDescent="0.2">
      <c r="A24" s="14"/>
      <c r="B24" s="14" t="s">
        <v>125</v>
      </c>
      <c r="C24" s="30">
        <f>COUNTIF(DADOS_egressos!$AI:$AI,B24)</f>
        <v>1</v>
      </c>
      <c r="D24" s="31">
        <f t="shared" si="3"/>
        <v>1.5384615384615385E-2</v>
      </c>
    </row>
    <row r="25" spans="1:4" x14ac:dyDescent="0.2">
      <c r="A25" s="14"/>
      <c r="B25" s="14" t="s">
        <v>126</v>
      </c>
      <c r="C25" s="30">
        <f>COUNTIF(DADOS_egressos!$AI:$AI,B25)</f>
        <v>0</v>
      </c>
      <c r="D25" s="31">
        <f t="shared" si="3"/>
        <v>0</v>
      </c>
    </row>
    <row r="26" spans="1:4" x14ac:dyDescent="0.2">
      <c r="A26" s="14"/>
      <c r="B26" s="14" t="s">
        <v>127</v>
      </c>
      <c r="C26" s="30">
        <f>COUNTIF(DADOS_egressos!$AI:$AI,B26)</f>
        <v>0</v>
      </c>
      <c r="D26" s="31">
        <f t="shared" si="3"/>
        <v>0</v>
      </c>
    </row>
    <row r="27" spans="1:4" x14ac:dyDescent="0.2">
      <c r="B27" s="24" t="s">
        <v>201</v>
      </c>
      <c r="C27" s="25">
        <f>COUNTA(DADOS_egressos!$B:$B)-COUNTA(DADOS_egressos!$AI:$AI)</f>
        <v>6</v>
      </c>
      <c r="D27" s="26">
        <f t="shared" si="3"/>
        <v>9.2307692307692313E-2</v>
      </c>
    </row>
    <row r="28" spans="1:4" x14ac:dyDescent="0.2">
      <c r="A28" s="13" t="str">
        <f>DADOS_egressos!AJ1</f>
        <v>De 0 a 10, quanto você recomendaria os cursos do Programa de Pós-Graduação em Ciências da Reabilitação para outros profissionais:</v>
      </c>
      <c r="B28" s="32"/>
      <c r="C28" s="14">
        <f>SUM($C$29:$C$33)</f>
        <v>65</v>
      </c>
      <c r="D28" s="29">
        <f>SUM($D$29:$D$33)</f>
        <v>0.99999999999999989</v>
      </c>
    </row>
    <row r="29" spans="1:4" x14ac:dyDescent="0.2">
      <c r="A29" s="13"/>
      <c r="B29" s="33">
        <v>10</v>
      </c>
      <c r="C29" s="30">
        <f>COUNTIF(DADOS_egressos!$AJ:$AJ,B29)</f>
        <v>41</v>
      </c>
      <c r="D29" s="31">
        <f>C29/SUM($C$29:$C$33)</f>
        <v>0.63076923076923075</v>
      </c>
    </row>
    <row r="30" spans="1:4" x14ac:dyDescent="0.2">
      <c r="A30" s="13"/>
      <c r="B30" s="33" t="s">
        <v>129</v>
      </c>
      <c r="C30" s="30">
        <f>COUNTIF(DADOS_egressos!$AJ:$AJ,9)+COUNTIF(DADOS_egressos!$AJ:$AJ,8)+COUNTIF(DADOS_egressos!$AJ:$AJ,7)</f>
        <v>17</v>
      </c>
      <c r="D30" s="31">
        <f>C30/SUM($C$29:$C$33)</f>
        <v>0.26153846153846155</v>
      </c>
    </row>
    <row r="31" spans="1:4" x14ac:dyDescent="0.2">
      <c r="A31" s="13"/>
      <c r="B31" s="33" t="s">
        <v>130</v>
      </c>
      <c r="C31" s="30">
        <f>COUNTIF(DADOS_egressos!$AJ:$AJ,6)+COUNTIF(DADOS_egressos!$AJ:$AJ,5)</f>
        <v>1</v>
      </c>
      <c r="D31" s="31">
        <f>C31/SUM($C$29:$C$33)</f>
        <v>1.5384615384615385E-2</v>
      </c>
    </row>
    <row r="32" spans="1:4" x14ac:dyDescent="0.2">
      <c r="A32" s="13"/>
      <c r="B32" s="33" t="s">
        <v>128</v>
      </c>
      <c r="C32" s="30">
        <f>COUNTIF(DADOS_egressos!$AJ:$AJ,"&lt;5")</f>
        <v>0</v>
      </c>
      <c r="D32" s="31">
        <f>C32/SUM($C$29:$C$33)</f>
        <v>0</v>
      </c>
    </row>
    <row r="33" spans="1:4" x14ac:dyDescent="0.2">
      <c r="A33" s="15"/>
      <c r="B33" s="28" t="s">
        <v>201</v>
      </c>
      <c r="C33" s="25">
        <f>COUNTA(DADOS_egressos!$B:$B)-COUNTA(DADOS_egressos!$AJ:$AJ)</f>
        <v>6</v>
      </c>
      <c r="D33" s="26">
        <f>C33/SUM($C$29:$C$33)</f>
        <v>9.2307692307692313E-2</v>
      </c>
    </row>
  </sheetData>
  <pageMargins left="0.27559055119999998" right="0.27559055119999998" top="0.29527559060000003" bottom="0.29527559060000003" header="0.1181102362" footer="0.1181102362"/>
  <pageSetup paperSize="9" scale="9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A995-2748-4C47-ADDC-E99B923DE9BA}">
  <dimension ref="A1:B28"/>
  <sheetViews>
    <sheetView workbookViewId="0"/>
  </sheetViews>
  <sheetFormatPr baseColWidth="10" defaultRowHeight="16" x14ac:dyDescent="0.2"/>
  <cols>
    <col min="1" max="1" width="10.83203125" style="4"/>
    <col min="2" max="2" width="146.83203125" style="5" bestFit="1" customWidth="1"/>
    <col min="3" max="16384" width="10.83203125" style="4"/>
  </cols>
  <sheetData>
    <row r="1" spans="1:2" s="2" customFormat="1" ht="17" x14ac:dyDescent="0.2">
      <c r="A1" s="2" t="s">
        <v>166</v>
      </c>
      <c r="B1" s="3" t="s">
        <v>167</v>
      </c>
    </row>
    <row r="2" spans="1:2" ht="17" x14ac:dyDescent="0.2">
      <c r="A2" s="4" t="s">
        <v>165</v>
      </c>
      <c r="B2" s="5" t="s">
        <v>168</v>
      </c>
    </row>
    <row r="3" spans="1:2" ht="34" x14ac:dyDescent="0.2">
      <c r="A3" s="4" t="s">
        <v>165</v>
      </c>
      <c r="B3" s="5" t="s">
        <v>169</v>
      </c>
    </row>
    <row r="4" spans="1:2" ht="17" x14ac:dyDescent="0.2">
      <c r="A4" s="4" t="s">
        <v>165</v>
      </c>
      <c r="B4" s="5" t="s">
        <v>170</v>
      </c>
    </row>
    <row r="5" spans="1:2" ht="17" x14ac:dyDescent="0.2">
      <c r="A5" s="4" t="s">
        <v>165</v>
      </c>
      <c r="B5" s="5" t="s">
        <v>171</v>
      </c>
    </row>
    <row r="6" spans="1:2" ht="17" x14ac:dyDescent="0.2">
      <c r="A6" s="4" t="s">
        <v>165</v>
      </c>
      <c r="B6" s="5" t="s">
        <v>172</v>
      </c>
    </row>
    <row r="7" spans="1:2" ht="17" x14ac:dyDescent="0.2">
      <c r="A7" s="4" t="s">
        <v>165</v>
      </c>
      <c r="B7" s="5" t="s">
        <v>173</v>
      </c>
    </row>
    <row r="8" spans="1:2" ht="68" x14ac:dyDescent="0.2">
      <c r="A8" s="4" t="s">
        <v>174</v>
      </c>
      <c r="B8" s="5" t="s">
        <v>175</v>
      </c>
    </row>
    <row r="9" spans="1:2" ht="34" x14ac:dyDescent="0.2">
      <c r="A9" s="4" t="s">
        <v>176</v>
      </c>
      <c r="B9" s="5" t="s">
        <v>177</v>
      </c>
    </row>
    <row r="10" spans="1:2" ht="51" x14ac:dyDescent="0.2">
      <c r="A10" s="4" t="s">
        <v>176</v>
      </c>
      <c r="B10" s="5" t="s">
        <v>178</v>
      </c>
    </row>
    <row r="11" spans="1:2" ht="34" x14ac:dyDescent="0.2">
      <c r="A11" s="4" t="s">
        <v>176</v>
      </c>
      <c r="B11" s="5" t="s">
        <v>179</v>
      </c>
    </row>
    <row r="12" spans="1:2" ht="34" x14ac:dyDescent="0.2">
      <c r="A12" s="4" t="s">
        <v>176</v>
      </c>
      <c r="B12" s="5" t="s">
        <v>180</v>
      </c>
    </row>
    <row r="13" spans="1:2" ht="34" x14ac:dyDescent="0.2">
      <c r="A13" s="4" t="s">
        <v>176</v>
      </c>
      <c r="B13" s="5" t="s">
        <v>181</v>
      </c>
    </row>
    <row r="14" spans="1:2" ht="34" x14ac:dyDescent="0.2">
      <c r="A14" s="4" t="s">
        <v>176</v>
      </c>
      <c r="B14" s="5" t="s">
        <v>182</v>
      </c>
    </row>
    <row r="15" spans="1:2" ht="34" x14ac:dyDescent="0.2">
      <c r="A15" s="4" t="s">
        <v>176</v>
      </c>
      <c r="B15" s="5" t="s">
        <v>183</v>
      </c>
    </row>
    <row r="16" spans="1:2" ht="34" x14ac:dyDescent="0.2">
      <c r="A16" s="4" t="s">
        <v>176</v>
      </c>
      <c r="B16" s="5" t="s">
        <v>184</v>
      </c>
    </row>
    <row r="17" spans="1:2" ht="34" x14ac:dyDescent="0.2">
      <c r="A17" s="4" t="s">
        <v>185</v>
      </c>
      <c r="B17" s="5" t="s">
        <v>186</v>
      </c>
    </row>
    <row r="18" spans="1:2" ht="51" x14ac:dyDescent="0.2">
      <c r="A18" s="4" t="s">
        <v>187</v>
      </c>
      <c r="B18" s="5" t="s">
        <v>188</v>
      </c>
    </row>
    <row r="19" spans="1:2" ht="17" x14ac:dyDescent="0.2">
      <c r="A19" s="4" t="s">
        <v>189</v>
      </c>
      <c r="B19" s="5" t="s">
        <v>190</v>
      </c>
    </row>
    <row r="20" spans="1:2" ht="34" x14ac:dyDescent="0.2">
      <c r="A20" s="4" t="s">
        <v>189</v>
      </c>
      <c r="B20" s="5" t="s">
        <v>191</v>
      </c>
    </row>
    <row r="21" spans="1:2" ht="34" x14ac:dyDescent="0.2">
      <c r="A21" s="4" t="s">
        <v>189</v>
      </c>
      <c r="B21" s="5" t="s">
        <v>192</v>
      </c>
    </row>
    <row r="22" spans="1:2" ht="34" x14ac:dyDescent="0.2">
      <c r="A22" s="4" t="s">
        <v>189</v>
      </c>
      <c r="B22" s="5" t="s">
        <v>193</v>
      </c>
    </row>
    <row r="23" spans="1:2" ht="34" x14ac:dyDescent="0.2">
      <c r="A23" s="4" t="s">
        <v>189</v>
      </c>
      <c r="B23" s="5" t="s">
        <v>194</v>
      </c>
    </row>
    <row r="24" spans="1:2" ht="17" x14ac:dyDescent="0.2">
      <c r="A24" s="4" t="s">
        <v>189</v>
      </c>
      <c r="B24" s="5" t="s">
        <v>195</v>
      </c>
    </row>
    <row r="25" spans="1:2" ht="34" x14ac:dyDescent="0.2">
      <c r="A25" s="4" t="s">
        <v>189</v>
      </c>
      <c r="B25" s="5" t="s">
        <v>196</v>
      </c>
    </row>
    <row r="26" spans="1:2" ht="34" x14ac:dyDescent="0.2">
      <c r="A26" s="4" t="s">
        <v>189</v>
      </c>
      <c r="B26" s="5" t="s">
        <v>197</v>
      </c>
    </row>
    <row r="27" spans="1:2" ht="34" x14ac:dyDescent="0.2">
      <c r="A27" s="4" t="s">
        <v>189</v>
      </c>
      <c r="B27" s="5" t="s">
        <v>198</v>
      </c>
    </row>
    <row r="28" spans="1:2" ht="17" x14ac:dyDescent="0.2">
      <c r="A28" s="4" t="s">
        <v>189</v>
      </c>
      <c r="B28" s="5" t="s">
        <v>199</v>
      </c>
    </row>
  </sheetData>
  <pageMargins left="0.511811024" right="0.511811024" top="0.78740157499999996" bottom="0.78740157499999996" header="0.31496062000000002" footer="0.31496062000000002"/>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6"/>
  <sheetViews>
    <sheetView topLeftCell="A32" zoomScaleNormal="100" workbookViewId="0">
      <selection activeCell="A67" sqref="A67"/>
    </sheetView>
  </sheetViews>
  <sheetFormatPr baseColWidth="10" defaultColWidth="23.5" defaultRowHeight="15" x14ac:dyDescent="0.2"/>
  <cols>
    <col min="2" max="2" width="32.83203125" bestFit="1" customWidth="1"/>
    <col min="3" max="3" width="145.33203125" bestFit="1" customWidth="1"/>
    <col min="4" max="4" width="75.5" bestFit="1" customWidth="1"/>
    <col min="5" max="5" width="52.5" bestFit="1" customWidth="1"/>
    <col min="6" max="6" width="21.6640625" bestFit="1" customWidth="1"/>
    <col min="7" max="7" width="10" bestFit="1" customWidth="1"/>
    <col min="8" max="8" width="50.5" bestFit="1" customWidth="1"/>
    <col min="9" max="9" width="59.83203125" bestFit="1" customWidth="1"/>
    <col min="10" max="10" width="84.33203125" bestFit="1" customWidth="1"/>
    <col min="11" max="11" width="44.33203125" bestFit="1" customWidth="1"/>
    <col min="12" max="12" width="37.1640625" bestFit="1" customWidth="1"/>
    <col min="13" max="13" width="28.1640625" bestFit="1" customWidth="1"/>
    <col min="14" max="14" width="59.83203125" bestFit="1" customWidth="1"/>
    <col min="15" max="15" width="110.83203125" bestFit="1" customWidth="1"/>
    <col min="16" max="16" width="114.33203125" bestFit="1" customWidth="1"/>
    <col min="17" max="17" width="72.1640625" bestFit="1" customWidth="1"/>
    <col min="18" max="18" width="94.5" bestFit="1" customWidth="1"/>
    <col min="19" max="19" width="67.6640625" bestFit="1" customWidth="1"/>
    <col min="20" max="20" width="59.5" bestFit="1" customWidth="1"/>
    <col min="21" max="21" width="53" bestFit="1" customWidth="1"/>
    <col min="22" max="22" width="54.1640625" bestFit="1" customWidth="1"/>
    <col min="23" max="23" width="64.33203125" bestFit="1" customWidth="1"/>
    <col min="24" max="24" width="93.5" bestFit="1" customWidth="1"/>
    <col min="25" max="25" width="60.83203125" bestFit="1" customWidth="1"/>
    <col min="26" max="26" width="50.83203125" bestFit="1" customWidth="1"/>
    <col min="27" max="27" width="81.1640625" bestFit="1" customWidth="1"/>
    <col min="28" max="28" width="66.5" bestFit="1" customWidth="1"/>
    <col min="29" max="29" width="77" bestFit="1" customWidth="1"/>
    <col min="30" max="30" width="124.5" bestFit="1" customWidth="1"/>
    <col min="31" max="31" width="126.83203125" bestFit="1" customWidth="1"/>
    <col min="32" max="32" width="110.5" bestFit="1" customWidth="1"/>
    <col min="33" max="33" width="91.5" bestFit="1" customWidth="1"/>
    <col min="34" max="34" width="103.1640625" bestFit="1" customWidth="1"/>
    <col min="35" max="35" width="105.6640625" bestFit="1" customWidth="1"/>
    <col min="36" max="36" width="131.83203125" bestFit="1" customWidth="1"/>
    <col min="37" max="37" width="255.6640625" bestFit="1" customWidth="1"/>
  </cols>
  <sheetData>
    <row r="1" spans="1:37" x14ac:dyDescent="0.2">
      <c r="A1" t="s">
        <v>200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row>
    <row r="2" spans="1:37" x14ac:dyDescent="0.2">
      <c r="B2" t="s">
        <v>154</v>
      </c>
      <c r="C2" t="s">
        <v>37</v>
      </c>
    </row>
    <row r="3" spans="1:37" x14ac:dyDescent="0.2">
      <c r="B3" t="s">
        <v>155</v>
      </c>
      <c r="C3" t="s">
        <v>37</v>
      </c>
      <c r="D3" t="s">
        <v>38</v>
      </c>
      <c r="E3">
        <v>2014</v>
      </c>
      <c r="F3" t="s">
        <v>53</v>
      </c>
      <c r="G3" t="s">
        <v>54</v>
      </c>
      <c r="H3" t="s">
        <v>41</v>
      </c>
      <c r="I3" t="s">
        <v>59</v>
      </c>
      <c r="J3" t="s">
        <v>50</v>
      </c>
      <c r="K3" t="s">
        <v>60</v>
      </c>
      <c r="L3" t="s">
        <v>56</v>
      </c>
      <c r="M3" t="s">
        <v>79</v>
      </c>
      <c r="N3" t="s">
        <v>47</v>
      </c>
      <c r="O3" t="s">
        <v>48</v>
      </c>
      <c r="P3" t="s">
        <v>48</v>
      </c>
      <c r="Q3" t="s">
        <v>47</v>
      </c>
      <c r="R3" t="s">
        <v>47</v>
      </c>
      <c r="S3" t="s">
        <v>48</v>
      </c>
      <c r="T3" t="s">
        <v>48</v>
      </c>
      <c r="U3" t="s">
        <v>48</v>
      </c>
      <c r="V3" t="s">
        <v>48</v>
      </c>
      <c r="W3" t="s">
        <v>48</v>
      </c>
      <c r="X3" t="s">
        <v>48</v>
      </c>
      <c r="Y3" t="s">
        <v>48</v>
      </c>
      <c r="Z3" t="s">
        <v>48</v>
      </c>
      <c r="AA3" t="s">
        <v>48</v>
      </c>
      <c r="AB3" t="s">
        <v>48</v>
      </c>
      <c r="AC3" t="s">
        <v>48</v>
      </c>
      <c r="AD3" t="s">
        <v>48</v>
      </c>
      <c r="AE3" t="s">
        <v>48</v>
      </c>
      <c r="AF3" t="s">
        <v>47</v>
      </c>
      <c r="AG3" t="s">
        <v>93</v>
      </c>
      <c r="AH3" t="s">
        <v>50</v>
      </c>
      <c r="AI3" t="s">
        <v>51</v>
      </c>
      <c r="AJ3">
        <v>10</v>
      </c>
    </row>
    <row r="4" spans="1:37" x14ac:dyDescent="0.2">
      <c r="B4" t="s">
        <v>156</v>
      </c>
      <c r="C4" t="s">
        <v>37</v>
      </c>
      <c r="D4" t="s">
        <v>157</v>
      </c>
      <c r="E4">
        <v>2017</v>
      </c>
      <c r="F4" t="s">
        <v>53</v>
      </c>
      <c r="G4" t="s">
        <v>54</v>
      </c>
      <c r="H4" t="s">
        <v>78</v>
      </c>
      <c r="I4" t="s">
        <v>42</v>
      </c>
      <c r="J4" t="s">
        <v>50</v>
      </c>
      <c r="K4" t="s">
        <v>82</v>
      </c>
      <c r="L4" t="s">
        <v>112</v>
      </c>
      <c r="M4" t="s">
        <v>79</v>
      </c>
      <c r="N4" t="s">
        <v>48</v>
      </c>
      <c r="O4" t="s">
        <v>47</v>
      </c>
      <c r="P4" t="s">
        <v>47</v>
      </c>
      <c r="Q4" t="s">
        <v>47</v>
      </c>
      <c r="R4" t="s">
        <v>47</v>
      </c>
      <c r="S4" t="s">
        <v>48</v>
      </c>
      <c r="T4" t="s">
        <v>48</v>
      </c>
      <c r="U4" t="s">
        <v>47</v>
      </c>
      <c r="V4" t="s">
        <v>48</v>
      </c>
      <c r="W4" t="s">
        <v>48</v>
      </c>
      <c r="X4" t="s">
        <v>48</v>
      </c>
      <c r="Y4" t="s">
        <v>48</v>
      </c>
      <c r="Z4" t="s">
        <v>48</v>
      </c>
      <c r="AA4" t="s">
        <v>47</v>
      </c>
      <c r="AB4" t="s">
        <v>47</v>
      </c>
      <c r="AC4" t="s">
        <v>47</v>
      </c>
      <c r="AD4" t="s">
        <v>47</v>
      </c>
      <c r="AE4" t="s">
        <v>64</v>
      </c>
      <c r="AF4" t="s">
        <v>64</v>
      </c>
      <c r="AG4" t="s">
        <v>123</v>
      </c>
      <c r="AH4" t="s">
        <v>50</v>
      </c>
      <c r="AI4" t="s">
        <v>71</v>
      </c>
      <c r="AJ4">
        <v>8</v>
      </c>
    </row>
    <row r="5" spans="1:37" x14ac:dyDescent="0.2">
      <c r="B5" t="s">
        <v>158</v>
      </c>
      <c r="C5" t="s">
        <v>134</v>
      </c>
      <c r="D5" t="s">
        <v>38</v>
      </c>
      <c r="E5">
        <v>2015</v>
      </c>
      <c r="F5" t="s">
        <v>39</v>
      </c>
      <c r="G5" t="s">
        <v>54</v>
      </c>
      <c r="H5" t="s">
        <v>78</v>
      </c>
      <c r="I5" t="s">
        <v>42</v>
      </c>
      <c r="J5" t="s">
        <v>55</v>
      </c>
      <c r="K5" t="s">
        <v>44</v>
      </c>
      <c r="L5" t="s">
        <v>112</v>
      </c>
      <c r="M5" t="s">
        <v>61</v>
      </c>
      <c r="N5" t="s">
        <v>47</v>
      </c>
      <c r="O5" t="s">
        <v>47</v>
      </c>
      <c r="P5" t="s">
        <v>148</v>
      </c>
      <c r="Q5" t="s">
        <v>64</v>
      </c>
      <c r="R5" t="s">
        <v>70</v>
      </c>
      <c r="S5" t="s">
        <v>47</v>
      </c>
      <c r="T5" t="s">
        <v>47</v>
      </c>
      <c r="U5" t="s">
        <v>66</v>
      </c>
      <c r="V5" t="s">
        <v>47</v>
      </c>
      <c r="W5" t="s">
        <v>48</v>
      </c>
      <c r="X5" t="s">
        <v>47</v>
      </c>
      <c r="Y5" t="s">
        <v>70</v>
      </c>
      <c r="Z5" t="s">
        <v>70</v>
      </c>
      <c r="AA5" t="s">
        <v>47</v>
      </c>
      <c r="AB5" t="s">
        <v>47</v>
      </c>
      <c r="AC5" t="s">
        <v>47</v>
      </c>
      <c r="AD5" t="s">
        <v>64</v>
      </c>
      <c r="AE5" t="s">
        <v>70</v>
      </c>
      <c r="AF5" t="s">
        <v>47</v>
      </c>
      <c r="AG5" t="s">
        <v>123</v>
      </c>
      <c r="AH5" t="s">
        <v>99</v>
      </c>
      <c r="AI5" t="s">
        <v>71</v>
      </c>
      <c r="AJ5">
        <v>7</v>
      </c>
    </row>
    <row r="6" spans="1:37" x14ac:dyDescent="0.2">
      <c r="B6" t="s">
        <v>159</v>
      </c>
      <c r="C6" t="s">
        <v>37</v>
      </c>
      <c r="D6" t="s">
        <v>38</v>
      </c>
      <c r="E6">
        <v>2017</v>
      </c>
      <c r="F6" t="s">
        <v>53</v>
      </c>
      <c r="G6" t="s">
        <v>40</v>
      </c>
      <c r="H6" t="s">
        <v>41</v>
      </c>
      <c r="I6" t="s">
        <v>59</v>
      </c>
      <c r="J6" t="s">
        <v>50</v>
      </c>
      <c r="K6" t="s">
        <v>82</v>
      </c>
      <c r="L6" t="s">
        <v>56</v>
      </c>
      <c r="M6" t="s">
        <v>57</v>
      </c>
      <c r="N6" t="s">
        <v>48</v>
      </c>
      <c r="O6" t="s">
        <v>47</v>
      </c>
      <c r="P6" t="s">
        <v>47</v>
      </c>
      <c r="Q6" t="s">
        <v>48</v>
      </c>
      <c r="R6" t="s">
        <v>48</v>
      </c>
      <c r="S6" t="s">
        <v>48</v>
      </c>
      <c r="T6" t="s">
        <v>48</v>
      </c>
      <c r="U6" t="s">
        <v>47</v>
      </c>
      <c r="V6" t="s">
        <v>47</v>
      </c>
      <c r="W6" t="s">
        <v>47</v>
      </c>
      <c r="X6" t="s">
        <v>47</v>
      </c>
      <c r="Y6" t="s">
        <v>48</v>
      </c>
      <c r="Z6" t="s">
        <v>47</v>
      </c>
      <c r="AA6" t="s">
        <v>48</v>
      </c>
      <c r="AB6" t="s">
        <v>48</v>
      </c>
      <c r="AC6" t="s">
        <v>48</v>
      </c>
      <c r="AD6" t="s">
        <v>48</v>
      </c>
      <c r="AE6" t="s">
        <v>48</v>
      </c>
      <c r="AF6" t="s">
        <v>48</v>
      </c>
      <c r="AG6" t="s">
        <v>49</v>
      </c>
      <c r="AH6" t="s">
        <v>50</v>
      </c>
      <c r="AI6" t="s">
        <v>51</v>
      </c>
      <c r="AJ6">
        <v>10</v>
      </c>
    </row>
    <row r="7" spans="1:37" x14ac:dyDescent="0.2">
      <c r="B7" t="s">
        <v>160</v>
      </c>
      <c r="C7" t="s">
        <v>37</v>
      </c>
      <c r="D7" t="s">
        <v>38</v>
      </c>
      <c r="E7">
        <v>2017</v>
      </c>
      <c r="F7" t="s">
        <v>39</v>
      </c>
      <c r="G7" t="s">
        <v>54</v>
      </c>
      <c r="H7" t="s">
        <v>78</v>
      </c>
      <c r="I7" t="s">
        <v>42</v>
      </c>
      <c r="J7" t="s">
        <v>55</v>
      </c>
      <c r="K7" t="s">
        <v>44</v>
      </c>
      <c r="L7" t="s">
        <v>112</v>
      </c>
      <c r="M7" t="s">
        <v>57</v>
      </c>
      <c r="N7" t="s">
        <v>47</v>
      </c>
      <c r="O7" t="s">
        <v>47</v>
      </c>
      <c r="P7" t="s">
        <v>48</v>
      </c>
      <c r="Q7" t="s">
        <v>47</v>
      </c>
      <c r="R7" t="s">
        <v>47</v>
      </c>
      <c r="S7" t="s">
        <v>48</v>
      </c>
      <c r="T7" t="s">
        <v>48</v>
      </c>
      <c r="U7" t="s">
        <v>47</v>
      </c>
      <c r="V7" t="s">
        <v>47</v>
      </c>
      <c r="W7" t="s">
        <v>47</v>
      </c>
      <c r="X7" t="s">
        <v>47</v>
      </c>
      <c r="Y7" t="s">
        <v>47</v>
      </c>
      <c r="Z7" t="s">
        <v>47</v>
      </c>
      <c r="AA7" t="s">
        <v>47</v>
      </c>
      <c r="AB7" t="s">
        <v>47</v>
      </c>
      <c r="AC7" t="s">
        <v>64</v>
      </c>
      <c r="AD7" t="s">
        <v>48</v>
      </c>
      <c r="AE7" t="s">
        <v>48</v>
      </c>
      <c r="AF7" t="s">
        <v>48</v>
      </c>
      <c r="AG7" t="s">
        <v>49</v>
      </c>
      <c r="AH7" t="s">
        <v>50</v>
      </c>
      <c r="AI7" t="s">
        <v>51</v>
      </c>
      <c r="AJ7">
        <v>9</v>
      </c>
      <c r="AK7" t="s">
        <v>161</v>
      </c>
    </row>
    <row r="8" spans="1:37" x14ac:dyDescent="0.2">
      <c r="B8" t="s">
        <v>162</v>
      </c>
      <c r="C8" t="s">
        <v>37</v>
      </c>
      <c r="D8" t="s">
        <v>38</v>
      </c>
      <c r="E8">
        <v>2015</v>
      </c>
      <c r="F8" t="s">
        <v>39</v>
      </c>
      <c r="G8" t="s">
        <v>54</v>
      </c>
      <c r="H8" t="s">
        <v>78</v>
      </c>
      <c r="I8" t="s">
        <v>42</v>
      </c>
      <c r="J8" t="s">
        <v>63</v>
      </c>
      <c r="K8" t="s">
        <v>44</v>
      </c>
      <c r="L8" t="s">
        <v>45</v>
      </c>
      <c r="M8" t="s">
        <v>61</v>
      </c>
      <c r="N8" t="s">
        <v>48</v>
      </c>
      <c r="O8" t="s">
        <v>47</v>
      </c>
      <c r="P8" t="s">
        <v>47</v>
      </c>
      <c r="Q8" t="s">
        <v>148</v>
      </c>
      <c r="R8" t="s">
        <v>48</v>
      </c>
      <c r="S8" t="s">
        <v>48</v>
      </c>
      <c r="T8" t="s">
        <v>48</v>
      </c>
      <c r="U8" t="s">
        <v>48</v>
      </c>
      <c r="V8" t="s">
        <v>47</v>
      </c>
      <c r="W8" t="s">
        <v>47</v>
      </c>
      <c r="X8" t="s">
        <v>48</v>
      </c>
      <c r="Y8" t="s">
        <v>48</v>
      </c>
      <c r="Z8" t="s">
        <v>47</v>
      </c>
      <c r="AA8" t="s">
        <v>47</v>
      </c>
      <c r="AB8" t="s">
        <v>48</v>
      </c>
      <c r="AC8" t="s">
        <v>48</v>
      </c>
      <c r="AD8" t="s">
        <v>48</v>
      </c>
      <c r="AE8" t="s">
        <v>48</v>
      </c>
      <c r="AF8" t="s">
        <v>48</v>
      </c>
      <c r="AG8" t="s">
        <v>49</v>
      </c>
      <c r="AH8" t="s">
        <v>50</v>
      </c>
      <c r="AI8" t="s">
        <v>51</v>
      </c>
      <c r="AJ8">
        <v>10</v>
      </c>
      <c r="AK8" t="s">
        <v>163</v>
      </c>
    </row>
    <row r="9" spans="1:37" x14ac:dyDescent="0.2">
      <c r="B9" t="s">
        <v>81</v>
      </c>
      <c r="C9" t="s">
        <v>37</v>
      </c>
      <c r="D9" t="s">
        <v>38</v>
      </c>
      <c r="E9">
        <v>2011</v>
      </c>
      <c r="F9" t="s">
        <v>39</v>
      </c>
      <c r="G9" t="s">
        <v>54</v>
      </c>
      <c r="H9" t="s">
        <v>41</v>
      </c>
      <c r="I9" t="s">
        <v>59</v>
      </c>
      <c r="J9" t="s">
        <v>50</v>
      </c>
      <c r="K9" t="s">
        <v>108</v>
      </c>
      <c r="L9" t="s">
        <v>56</v>
      </c>
      <c r="M9" t="s">
        <v>46</v>
      </c>
      <c r="N9" t="s">
        <v>48</v>
      </c>
      <c r="O9" t="s">
        <v>48</v>
      </c>
      <c r="P9" t="s">
        <v>48</v>
      </c>
      <c r="Q9" t="s">
        <v>48</v>
      </c>
      <c r="R9" t="s">
        <v>47</v>
      </c>
      <c r="S9" t="s">
        <v>47</v>
      </c>
      <c r="T9" t="s">
        <v>47</v>
      </c>
      <c r="U9" t="s">
        <v>48</v>
      </c>
      <c r="V9" t="s">
        <v>48</v>
      </c>
      <c r="W9" t="s">
        <v>48</v>
      </c>
      <c r="X9" t="s">
        <v>48</v>
      </c>
      <c r="Y9" t="s">
        <v>48</v>
      </c>
      <c r="Z9" t="s">
        <v>47</v>
      </c>
      <c r="AA9" t="s">
        <v>47</v>
      </c>
      <c r="AB9" t="s">
        <v>47</v>
      </c>
      <c r="AC9" t="s">
        <v>47</v>
      </c>
      <c r="AD9" t="s">
        <v>47</v>
      </c>
      <c r="AE9" t="s">
        <v>47</v>
      </c>
      <c r="AF9" t="s">
        <v>47</v>
      </c>
      <c r="AG9" t="s">
        <v>49</v>
      </c>
      <c r="AH9" t="s">
        <v>50</v>
      </c>
      <c r="AI9" t="s">
        <v>51</v>
      </c>
      <c r="AJ9">
        <v>10</v>
      </c>
      <c r="AK9" t="s">
        <v>164</v>
      </c>
    </row>
    <row r="10" spans="1:37" x14ac:dyDescent="0.2">
      <c r="B10" t="s">
        <v>131</v>
      </c>
      <c r="C10" t="s">
        <v>37</v>
      </c>
      <c r="D10" t="s">
        <v>38</v>
      </c>
      <c r="E10">
        <v>2017</v>
      </c>
      <c r="F10" t="s">
        <v>39</v>
      </c>
      <c r="G10" t="s">
        <v>54</v>
      </c>
      <c r="H10" t="s">
        <v>78</v>
      </c>
      <c r="I10" t="s">
        <v>42</v>
      </c>
      <c r="J10" t="s">
        <v>55</v>
      </c>
      <c r="K10" t="s">
        <v>44</v>
      </c>
      <c r="L10" t="s">
        <v>112</v>
      </c>
      <c r="M10" t="s">
        <v>46</v>
      </c>
      <c r="N10" t="s">
        <v>47</v>
      </c>
      <c r="O10" t="s">
        <v>47</v>
      </c>
      <c r="P10" t="s">
        <v>47</v>
      </c>
      <c r="Q10" t="s">
        <v>47</v>
      </c>
      <c r="R10" t="s">
        <v>64</v>
      </c>
      <c r="S10" t="s">
        <v>48</v>
      </c>
      <c r="T10" t="s">
        <v>48</v>
      </c>
      <c r="U10" t="s">
        <v>48</v>
      </c>
      <c r="V10" t="s">
        <v>48</v>
      </c>
      <c r="W10" t="s">
        <v>48</v>
      </c>
      <c r="X10" t="s">
        <v>47</v>
      </c>
      <c r="Y10" t="s">
        <v>47</v>
      </c>
      <c r="Z10" t="s">
        <v>47</v>
      </c>
      <c r="AA10" t="s">
        <v>47</v>
      </c>
      <c r="AB10" t="s">
        <v>47</v>
      </c>
      <c r="AC10" t="s">
        <v>47</v>
      </c>
      <c r="AD10" t="s">
        <v>64</v>
      </c>
      <c r="AE10" t="s">
        <v>64</v>
      </c>
      <c r="AF10" t="s">
        <v>64</v>
      </c>
      <c r="AG10" t="s">
        <v>49</v>
      </c>
      <c r="AH10" t="s">
        <v>50</v>
      </c>
      <c r="AI10" t="s">
        <v>51</v>
      </c>
      <c r="AJ10">
        <v>10</v>
      </c>
    </row>
    <row r="11" spans="1:37" x14ac:dyDescent="0.2">
      <c r="B11" t="s">
        <v>132</v>
      </c>
      <c r="C11" t="s">
        <v>37</v>
      </c>
      <c r="D11" t="s">
        <v>38</v>
      </c>
      <c r="E11">
        <v>2017</v>
      </c>
      <c r="F11" t="s">
        <v>39</v>
      </c>
      <c r="G11" t="s">
        <v>40</v>
      </c>
      <c r="H11" t="s">
        <v>78</v>
      </c>
      <c r="I11" t="s">
        <v>42</v>
      </c>
      <c r="J11" t="s">
        <v>55</v>
      </c>
      <c r="K11" t="s">
        <v>74</v>
      </c>
      <c r="L11" t="s">
        <v>112</v>
      </c>
      <c r="M11" t="s">
        <v>46</v>
      </c>
      <c r="N11" t="s">
        <v>47</v>
      </c>
      <c r="O11" t="s">
        <v>47</v>
      </c>
      <c r="P11" t="s">
        <v>47</v>
      </c>
      <c r="Q11" t="s">
        <v>47</v>
      </c>
      <c r="R11" t="s">
        <v>47</v>
      </c>
      <c r="S11" t="s">
        <v>47</v>
      </c>
      <c r="T11" t="s">
        <v>47</v>
      </c>
      <c r="U11" t="s">
        <v>47</v>
      </c>
      <c r="V11" t="s">
        <v>47</v>
      </c>
      <c r="W11" t="s">
        <v>47</v>
      </c>
      <c r="X11" t="s">
        <v>47</v>
      </c>
      <c r="Y11" t="s">
        <v>47</v>
      </c>
      <c r="Z11" t="s">
        <v>70</v>
      </c>
      <c r="AA11" t="s">
        <v>47</v>
      </c>
      <c r="AB11" t="s">
        <v>47</v>
      </c>
      <c r="AC11" t="s">
        <v>47</v>
      </c>
      <c r="AD11" t="s">
        <v>47</v>
      </c>
      <c r="AE11" t="s">
        <v>47</v>
      </c>
      <c r="AF11" t="s">
        <v>47</v>
      </c>
      <c r="AG11" t="s">
        <v>49</v>
      </c>
      <c r="AH11" t="s">
        <v>63</v>
      </c>
      <c r="AI11" t="s">
        <v>71</v>
      </c>
      <c r="AJ11">
        <v>8</v>
      </c>
      <c r="AK11" t="s">
        <v>149</v>
      </c>
    </row>
    <row r="12" spans="1:37" x14ac:dyDescent="0.2">
      <c r="B12" t="s">
        <v>133</v>
      </c>
      <c r="C12" t="s">
        <v>134</v>
      </c>
      <c r="D12" t="s">
        <v>38</v>
      </c>
      <c r="E12">
        <v>2017</v>
      </c>
      <c r="F12" t="s">
        <v>69</v>
      </c>
      <c r="G12" t="s">
        <v>54</v>
      </c>
      <c r="H12" t="s">
        <v>41</v>
      </c>
      <c r="I12" t="s">
        <v>59</v>
      </c>
      <c r="J12" t="s">
        <v>50</v>
      </c>
      <c r="K12" t="s">
        <v>60</v>
      </c>
      <c r="L12" t="s">
        <v>56</v>
      </c>
      <c r="M12" t="s">
        <v>46</v>
      </c>
      <c r="N12" t="s">
        <v>47</v>
      </c>
      <c r="O12" t="s">
        <v>47</v>
      </c>
      <c r="P12" t="s">
        <v>64</v>
      </c>
      <c r="Q12" t="s">
        <v>148</v>
      </c>
      <c r="R12" t="s">
        <v>47</v>
      </c>
      <c r="S12" t="s">
        <v>48</v>
      </c>
      <c r="T12" t="s">
        <v>47</v>
      </c>
      <c r="U12" t="s">
        <v>64</v>
      </c>
      <c r="V12" t="s">
        <v>47</v>
      </c>
      <c r="W12" t="s">
        <v>47</v>
      </c>
      <c r="X12" t="s">
        <v>47</v>
      </c>
      <c r="Y12" t="s">
        <v>64</v>
      </c>
      <c r="Z12" t="s">
        <v>47</v>
      </c>
      <c r="AA12" t="s">
        <v>64</v>
      </c>
      <c r="AB12" t="s">
        <v>64</v>
      </c>
      <c r="AC12" t="s">
        <v>47</v>
      </c>
      <c r="AD12" t="s">
        <v>48</v>
      </c>
      <c r="AE12" t="s">
        <v>48</v>
      </c>
      <c r="AF12" t="s">
        <v>48</v>
      </c>
      <c r="AG12" t="s">
        <v>49</v>
      </c>
      <c r="AH12" t="s">
        <v>50</v>
      </c>
      <c r="AI12" t="s">
        <v>71</v>
      </c>
      <c r="AJ12">
        <v>8</v>
      </c>
      <c r="AK12" t="s">
        <v>150</v>
      </c>
    </row>
    <row r="13" spans="1:37" x14ac:dyDescent="0.2">
      <c r="B13" t="s">
        <v>65</v>
      </c>
      <c r="C13" t="s">
        <v>37</v>
      </c>
      <c r="D13" t="s">
        <v>38</v>
      </c>
      <c r="E13">
        <v>2015</v>
      </c>
      <c r="F13" t="s">
        <v>39</v>
      </c>
      <c r="G13" t="s">
        <v>54</v>
      </c>
      <c r="H13" t="s">
        <v>41</v>
      </c>
      <c r="I13" t="s">
        <v>59</v>
      </c>
      <c r="J13" t="s">
        <v>50</v>
      </c>
      <c r="K13" t="s">
        <v>60</v>
      </c>
      <c r="L13" t="s">
        <v>56</v>
      </c>
      <c r="M13" t="s">
        <v>61</v>
      </c>
      <c r="N13" t="s">
        <v>64</v>
      </c>
      <c r="O13" t="s">
        <v>47</v>
      </c>
      <c r="P13" t="s">
        <v>48</v>
      </c>
      <c r="Q13" t="s">
        <v>48</v>
      </c>
      <c r="R13" t="s">
        <v>48</v>
      </c>
      <c r="S13" t="s">
        <v>47</v>
      </c>
      <c r="T13" t="s">
        <v>48</v>
      </c>
      <c r="U13" t="s">
        <v>64</v>
      </c>
      <c r="V13" t="s">
        <v>48</v>
      </c>
      <c r="W13" t="s">
        <v>47</v>
      </c>
      <c r="X13" t="s">
        <v>48</v>
      </c>
      <c r="Y13" t="s">
        <v>70</v>
      </c>
      <c r="Z13" t="s">
        <v>47</v>
      </c>
      <c r="AA13" t="s">
        <v>47</v>
      </c>
      <c r="AB13" t="s">
        <v>48</v>
      </c>
      <c r="AC13" t="s">
        <v>64</v>
      </c>
      <c r="AD13" t="s">
        <v>48</v>
      </c>
      <c r="AE13" t="s">
        <v>48</v>
      </c>
      <c r="AF13" t="s">
        <v>48</v>
      </c>
      <c r="AG13" t="s">
        <v>49</v>
      </c>
      <c r="AH13" t="s">
        <v>94</v>
      </c>
      <c r="AI13" t="s">
        <v>51</v>
      </c>
      <c r="AJ13">
        <v>10</v>
      </c>
    </row>
    <row r="14" spans="1:37" x14ac:dyDescent="0.2">
      <c r="B14" t="s">
        <v>135</v>
      </c>
      <c r="C14" t="s">
        <v>37</v>
      </c>
      <c r="D14" t="s">
        <v>38</v>
      </c>
      <c r="E14">
        <v>2014</v>
      </c>
      <c r="F14" t="s">
        <v>145</v>
      </c>
      <c r="G14" t="s">
        <v>54</v>
      </c>
      <c r="H14" t="s">
        <v>146</v>
      </c>
      <c r="I14" t="s">
        <v>147</v>
      </c>
      <c r="J14" t="s">
        <v>50</v>
      </c>
      <c r="K14" t="s">
        <v>92</v>
      </c>
      <c r="L14" t="s">
        <v>113</v>
      </c>
      <c r="M14" t="s">
        <v>57</v>
      </c>
      <c r="N14" t="s">
        <v>48</v>
      </c>
      <c r="O14" t="s">
        <v>48</v>
      </c>
      <c r="P14" t="s">
        <v>48</v>
      </c>
      <c r="Q14" t="s">
        <v>48</v>
      </c>
      <c r="R14" t="s">
        <v>48</v>
      </c>
      <c r="S14" t="s">
        <v>48</v>
      </c>
      <c r="T14" t="s">
        <v>48</v>
      </c>
      <c r="U14" t="s">
        <v>48</v>
      </c>
      <c r="V14" t="s">
        <v>48</v>
      </c>
      <c r="W14" t="s">
        <v>48</v>
      </c>
      <c r="X14" t="s">
        <v>48</v>
      </c>
      <c r="Y14" t="s">
        <v>48</v>
      </c>
      <c r="Z14" t="s">
        <v>48</v>
      </c>
      <c r="AA14" t="s">
        <v>48</v>
      </c>
      <c r="AB14" t="s">
        <v>48</v>
      </c>
      <c r="AC14" t="s">
        <v>48</v>
      </c>
      <c r="AD14" t="s">
        <v>48</v>
      </c>
      <c r="AE14" t="s">
        <v>48</v>
      </c>
      <c r="AF14" t="s">
        <v>48</v>
      </c>
      <c r="AG14" t="s">
        <v>49</v>
      </c>
      <c r="AH14" t="s">
        <v>50</v>
      </c>
      <c r="AI14" t="s">
        <v>51</v>
      </c>
      <c r="AJ14">
        <v>10</v>
      </c>
      <c r="AK14" t="s">
        <v>151</v>
      </c>
    </row>
    <row r="15" spans="1:37" x14ac:dyDescent="0.2">
      <c r="B15" t="s">
        <v>136</v>
      </c>
      <c r="C15" t="s">
        <v>37</v>
      </c>
      <c r="D15" t="s">
        <v>38</v>
      </c>
      <c r="E15">
        <v>2014</v>
      </c>
      <c r="F15" t="s">
        <v>53</v>
      </c>
      <c r="G15" t="s">
        <v>40</v>
      </c>
      <c r="H15" t="s">
        <v>41</v>
      </c>
      <c r="I15" t="s">
        <v>42</v>
      </c>
      <c r="J15" t="s">
        <v>55</v>
      </c>
      <c r="K15" t="s">
        <v>44</v>
      </c>
      <c r="L15" t="s">
        <v>45</v>
      </c>
      <c r="M15" t="s">
        <v>46</v>
      </c>
      <c r="N15" t="s">
        <v>47</v>
      </c>
      <c r="O15" t="s">
        <v>47</v>
      </c>
      <c r="P15" t="s">
        <v>47</v>
      </c>
      <c r="Q15" t="s">
        <v>48</v>
      </c>
      <c r="R15" t="s">
        <v>47</v>
      </c>
      <c r="S15" t="s">
        <v>48</v>
      </c>
      <c r="T15" t="s">
        <v>48</v>
      </c>
      <c r="U15" t="s">
        <v>47</v>
      </c>
      <c r="V15" t="s">
        <v>48</v>
      </c>
      <c r="W15" t="s">
        <v>48</v>
      </c>
      <c r="X15" t="s">
        <v>48</v>
      </c>
      <c r="Y15" t="s">
        <v>48</v>
      </c>
      <c r="Z15" t="s">
        <v>47</v>
      </c>
      <c r="AA15" t="s">
        <v>47</v>
      </c>
      <c r="AB15" t="s">
        <v>48</v>
      </c>
      <c r="AC15" t="s">
        <v>47</v>
      </c>
      <c r="AD15" t="s">
        <v>48</v>
      </c>
      <c r="AE15" t="s">
        <v>48</v>
      </c>
      <c r="AF15" t="s">
        <v>48</v>
      </c>
      <c r="AG15" t="s">
        <v>49</v>
      </c>
      <c r="AH15" t="s">
        <v>50</v>
      </c>
      <c r="AI15" t="s">
        <v>51</v>
      </c>
      <c r="AJ15">
        <v>10</v>
      </c>
    </row>
    <row r="16" spans="1:37" x14ac:dyDescent="0.2">
      <c r="B16" t="s">
        <v>137</v>
      </c>
      <c r="C16" t="s">
        <v>37</v>
      </c>
      <c r="D16" t="s">
        <v>38</v>
      </c>
      <c r="E16">
        <v>2016</v>
      </c>
      <c r="F16" t="s">
        <v>39</v>
      </c>
      <c r="G16" t="s">
        <v>54</v>
      </c>
      <c r="H16" t="s">
        <v>41</v>
      </c>
      <c r="I16" t="s">
        <v>59</v>
      </c>
      <c r="J16" t="s">
        <v>50</v>
      </c>
      <c r="K16" t="s">
        <v>60</v>
      </c>
      <c r="L16" t="s">
        <v>56</v>
      </c>
      <c r="M16" t="s">
        <v>61</v>
      </c>
      <c r="N16" t="s">
        <v>47</v>
      </c>
      <c r="O16" t="s">
        <v>47</v>
      </c>
      <c r="P16" t="s">
        <v>47</v>
      </c>
      <c r="Q16" t="s">
        <v>47</v>
      </c>
      <c r="R16" t="s">
        <v>64</v>
      </c>
      <c r="S16" t="s">
        <v>48</v>
      </c>
      <c r="T16" t="s">
        <v>48</v>
      </c>
      <c r="U16" t="s">
        <v>48</v>
      </c>
      <c r="V16" t="s">
        <v>47</v>
      </c>
      <c r="W16" t="s">
        <v>47</v>
      </c>
      <c r="X16" t="s">
        <v>48</v>
      </c>
      <c r="Y16" t="s">
        <v>64</v>
      </c>
      <c r="Z16" t="s">
        <v>47</v>
      </c>
      <c r="AA16" t="s">
        <v>47</v>
      </c>
      <c r="AB16" t="s">
        <v>64</v>
      </c>
      <c r="AC16" t="s">
        <v>64</v>
      </c>
      <c r="AD16" t="s">
        <v>47</v>
      </c>
      <c r="AE16" t="s">
        <v>47</v>
      </c>
      <c r="AF16" t="s">
        <v>47</v>
      </c>
      <c r="AG16" t="s">
        <v>49</v>
      </c>
      <c r="AH16" t="s">
        <v>50</v>
      </c>
      <c r="AI16" t="s">
        <v>71</v>
      </c>
      <c r="AJ16">
        <v>9</v>
      </c>
      <c r="AK16" t="s">
        <v>152</v>
      </c>
    </row>
    <row r="17" spans="2:37" x14ac:dyDescent="0.2">
      <c r="B17" t="s">
        <v>138</v>
      </c>
      <c r="C17" t="s">
        <v>37</v>
      </c>
      <c r="D17" t="s">
        <v>38</v>
      </c>
      <c r="E17">
        <v>2016</v>
      </c>
      <c r="F17" t="s">
        <v>53</v>
      </c>
      <c r="G17" t="s">
        <v>40</v>
      </c>
      <c r="H17" t="s">
        <v>45</v>
      </c>
      <c r="I17" t="s">
        <v>42</v>
      </c>
      <c r="J17" t="s">
        <v>55</v>
      </c>
      <c r="K17" t="s">
        <v>44</v>
      </c>
      <c r="L17" t="s">
        <v>45</v>
      </c>
      <c r="M17" t="s">
        <v>46</v>
      </c>
      <c r="N17" t="s">
        <v>47</v>
      </c>
      <c r="O17" t="s">
        <v>47</v>
      </c>
      <c r="P17" t="s">
        <v>148</v>
      </c>
      <c r="Q17" t="s">
        <v>148</v>
      </c>
      <c r="R17" t="s">
        <v>64</v>
      </c>
      <c r="S17" t="s">
        <v>47</v>
      </c>
      <c r="T17" t="s">
        <v>47</v>
      </c>
      <c r="U17" t="s">
        <v>70</v>
      </c>
      <c r="V17" t="s">
        <v>47</v>
      </c>
      <c r="W17" t="s">
        <v>47</v>
      </c>
      <c r="X17" t="s">
        <v>70</v>
      </c>
      <c r="Y17" t="s">
        <v>70</v>
      </c>
      <c r="Z17" t="s">
        <v>66</v>
      </c>
      <c r="AA17" t="s">
        <v>47</v>
      </c>
      <c r="AB17" t="s">
        <v>47</v>
      </c>
      <c r="AC17" t="s">
        <v>47</v>
      </c>
      <c r="AD17" t="s">
        <v>70</v>
      </c>
      <c r="AE17" t="s">
        <v>66</v>
      </c>
      <c r="AF17" t="s">
        <v>47</v>
      </c>
      <c r="AG17" t="s">
        <v>49</v>
      </c>
      <c r="AH17" t="s">
        <v>50</v>
      </c>
      <c r="AI17" t="s">
        <v>125</v>
      </c>
      <c r="AJ17">
        <v>6</v>
      </c>
      <c r="AK17" t="s">
        <v>153</v>
      </c>
    </row>
    <row r="18" spans="2:37" x14ac:dyDescent="0.2">
      <c r="B18" t="s">
        <v>139</v>
      </c>
      <c r="C18" t="s">
        <v>37</v>
      </c>
      <c r="D18" t="s">
        <v>38</v>
      </c>
      <c r="E18">
        <v>2015</v>
      </c>
      <c r="F18" t="s">
        <v>53</v>
      </c>
      <c r="G18" t="s">
        <v>54</v>
      </c>
      <c r="H18" t="s">
        <v>41</v>
      </c>
      <c r="I18" t="s">
        <v>42</v>
      </c>
      <c r="J18" t="s">
        <v>55</v>
      </c>
      <c r="K18" t="s">
        <v>44</v>
      </c>
      <c r="L18" t="s">
        <v>56</v>
      </c>
      <c r="M18" t="s">
        <v>61</v>
      </c>
      <c r="N18" t="s">
        <v>48</v>
      </c>
      <c r="O18" t="s">
        <v>48</v>
      </c>
      <c r="P18" t="s">
        <v>48</v>
      </c>
      <c r="Q18" t="s">
        <v>48</v>
      </c>
      <c r="R18" t="s">
        <v>48</v>
      </c>
      <c r="S18" t="s">
        <v>48</v>
      </c>
      <c r="T18" t="s">
        <v>48</v>
      </c>
      <c r="U18" t="s">
        <v>47</v>
      </c>
      <c r="V18" t="s">
        <v>47</v>
      </c>
      <c r="W18" t="s">
        <v>47</v>
      </c>
      <c r="X18" t="s">
        <v>47</v>
      </c>
      <c r="Y18" t="s">
        <v>48</v>
      </c>
      <c r="Z18" t="s">
        <v>47</v>
      </c>
      <c r="AA18" t="s">
        <v>48</v>
      </c>
      <c r="AB18" t="s">
        <v>48</v>
      </c>
      <c r="AC18" t="s">
        <v>48</v>
      </c>
      <c r="AD18" t="s">
        <v>48</v>
      </c>
      <c r="AE18" t="s">
        <v>48</v>
      </c>
      <c r="AF18" t="s">
        <v>48</v>
      </c>
      <c r="AG18" t="s">
        <v>49</v>
      </c>
      <c r="AH18" t="s">
        <v>50</v>
      </c>
      <c r="AI18" t="s">
        <v>51</v>
      </c>
      <c r="AJ18">
        <v>10</v>
      </c>
    </row>
    <row r="19" spans="2:37" x14ac:dyDescent="0.2">
      <c r="B19" t="s">
        <v>140</v>
      </c>
      <c r="C19" t="s">
        <v>37</v>
      </c>
      <c r="D19" t="s">
        <v>38</v>
      </c>
      <c r="E19">
        <v>2016</v>
      </c>
      <c r="F19" t="s">
        <v>69</v>
      </c>
      <c r="G19" t="s">
        <v>54</v>
      </c>
      <c r="H19" t="s">
        <v>41</v>
      </c>
      <c r="I19" t="s">
        <v>59</v>
      </c>
      <c r="J19" t="s">
        <v>50</v>
      </c>
      <c r="K19" t="s">
        <v>82</v>
      </c>
      <c r="L19" t="s">
        <v>56</v>
      </c>
      <c r="M19" t="s">
        <v>79</v>
      </c>
      <c r="N19" t="s">
        <v>47</v>
      </c>
      <c r="O19" t="s">
        <v>47</v>
      </c>
      <c r="P19" t="s">
        <v>47</v>
      </c>
      <c r="Q19" t="s">
        <v>64</v>
      </c>
      <c r="R19" t="s">
        <v>47</v>
      </c>
      <c r="S19" t="s">
        <v>47</v>
      </c>
      <c r="T19" t="s">
        <v>47</v>
      </c>
      <c r="U19" t="s">
        <v>47</v>
      </c>
      <c r="V19" t="s">
        <v>47</v>
      </c>
      <c r="W19" t="s">
        <v>47</v>
      </c>
      <c r="X19" t="s">
        <v>47</v>
      </c>
      <c r="Y19" t="s">
        <v>64</v>
      </c>
      <c r="Z19" t="s">
        <v>47</v>
      </c>
      <c r="AA19" t="s">
        <v>47</v>
      </c>
      <c r="AB19" t="s">
        <v>47</v>
      </c>
      <c r="AC19" t="s">
        <v>47</v>
      </c>
      <c r="AD19" t="s">
        <v>64</v>
      </c>
      <c r="AE19" t="s">
        <v>64</v>
      </c>
      <c r="AF19" t="s">
        <v>47</v>
      </c>
      <c r="AG19" t="s">
        <v>123</v>
      </c>
      <c r="AH19" t="s">
        <v>50</v>
      </c>
      <c r="AI19" t="s">
        <v>71</v>
      </c>
      <c r="AJ19">
        <v>9</v>
      </c>
    </row>
    <row r="20" spans="2:37" x14ac:dyDescent="0.2">
      <c r="B20" t="s">
        <v>36</v>
      </c>
      <c r="C20" t="s">
        <v>37</v>
      </c>
      <c r="D20" t="s">
        <v>38</v>
      </c>
      <c r="E20">
        <v>2016</v>
      </c>
      <c r="F20" t="s">
        <v>39</v>
      </c>
      <c r="G20" t="s">
        <v>40</v>
      </c>
      <c r="H20" t="s">
        <v>41</v>
      </c>
      <c r="I20" t="s">
        <v>42</v>
      </c>
      <c r="J20" t="s">
        <v>43</v>
      </c>
      <c r="K20" t="s">
        <v>44</v>
      </c>
      <c r="L20" t="s">
        <v>45</v>
      </c>
      <c r="M20" t="s">
        <v>46</v>
      </c>
      <c r="N20" t="s">
        <v>47</v>
      </c>
      <c r="O20" t="s">
        <v>47</v>
      </c>
      <c r="P20" t="s">
        <v>47</v>
      </c>
      <c r="Q20" t="s">
        <v>47</v>
      </c>
      <c r="R20" t="s">
        <v>47</v>
      </c>
      <c r="S20" t="s">
        <v>48</v>
      </c>
      <c r="T20" t="s">
        <v>48</v>
      </c>
      <c r="U20" t="s">
        <v>47</v>
      </c>
      <c r="V20" t="s">
        <v>47</v>
      </c>
      <c r="W20" t="s">
        <v>47</v>
      </c>
      <c r="X20" t="s">
        <v>47</v>
      </c>
      <c r="Y20" t="s">
        <v>47</v>
      </c>
      <c r="Z20" t="s">
        <v>47</v>
      </c>
      <c r="AA20" t="s">
        <v>47</v>
      </c>
      <c r="AB20" t="s">
        <v>47</v>
      </c>
      <c r="AC20" t="s">
        <v>47</v>
      </c>
      <c r="AD20" t="s">
        <v>47</v>
      </c>
      <c r="AE20" t="s">
        <v>47</v>
      </c>
      <c r="AF20" t="s">
        <v>47</v>
      </c>
      <c r="AG20" t="s">
        <v>49</v>
      </c>
      <c r="AH20" t="s">
        <v>50</v>
      </c>
      <c r="AI20" t="s">
        <v>51</v>
      </c>
      <c r="AJ20">
        <v>10</v>
      </c>
    </row>
    <row r="21" spans="2:37" x14ac:dyDescent="0.2">
      <c r="B21" t="s">
        <v>52</v>
      </c>
      <c r="C21" t="s">
        <v>37</v>
      </c>
      <c r="D21" t="s">
        <v>38</v>
      </c>
      <c r="E21">
        <v>2016</v>
      </c>
      <c r="F21" t="s">
        <v>53</v>
      </c>
      <c r="G21" t="s">
        <v>54</v>
      </c>
      <c r="H21" t="s">
        <v>41</v>
      </c>
      <c r="I21" t="s">
        <v>42</v>
      </c>
      <c r="J21" t="s">
        <v>55</v>
      </c>
      <c r="K21" t="s">
        <v>44</v>
      </c>
      <c r="L21" t="s">
        <v>56</v>
      </c>
      <c r="M21" t="s">
        <v>57</v>
      </c>
      <c r="N21" t="s">
        <v>47</v>
      </c>
      <c r="O21" t="s">
        <v>47</v>
      </c>
      <c r="P21" t="s">
        <v>48</v>
      </c>
      <c r="Q21" t="s">
        <v>47</v>
      </c>
      <c r="R21" t="s">
        <v>48</v>
      </c>
      <c r="S21" t="s">
        <v>48</v>
      </c>
      <c r="T21" t="s">
        <v>48</v>
      </c>
      <c r="U21" t="s">
        <v>48</v>
      </c>
      <c r="V21" t="s">
        <v>48</v>
      </c>
      <c r="W21" t="s">
        <v>48</v>
      </c>
      <c r="X21" t="s">
        <v>48</v>
      </c>
      <c r="Y21" t="s">
        <v>48</v>
      </c>
      <c r="Z21" t="s">
        <v>48</v>
      </c>
      <c r="AA21" t="s">
        <v>48</v>
      </c>
      <c r="AB21" t="s">
        <v>48</v>
      </c>
      <c r="AC21" t="s">
        <v>48</v>
      </c>
      <c r="AD21" t="s">
        <v>48</v>
      </c>
      <c r="AE21" t="s">
        <v>48</v>
      </c>
      <c r="AF21" t="s">
        <v>48</v>
      </c>
      <c r="AG21" t="s">
        <v>49</v>
      </c>
      <c r="AH21" t="s">
        <v>50</v>
      </c>
      <c r="AI21" t="s">
        <v>51</v>
      </c>
      <c r="AJ21">
        <v>10</v>
      </c>
    </row>
    <row r="22" spans="2:37" x14ac:dyDescent="0.2">
      <c r="B22" t="s">
        <v>58</v>
      </c>
      <c r="C22" t="s">
        <v>37</v>
      </c>
      <c r="D22" t="s">
        <v>38</v>
      </c>
      <c r="E22">
        <v>2013</v>
      </c>
      <c r="F22" t="s">
        <v>53</v>
      </c>
      <c r="G22" t="s">
        <v>54</v>
      </c>
      <c r="H22" t="s">
        <v>41</v>
      </c>
      <c r="I22" t="s">
        <v>59</v>
      </c>
      <c r="J22" t="s">
        <v>50</v>
      </c>
      <c r="K22" t="s">
        <v>60</v>
      </c>
      <c r="L22" t="s">
        <v>56</v>
      </c>
      <c r="M22" t="s">
        <v>61</v>
      </c>
      <c r="N22" t="s">
        <v>48</v>
      </c>
      <c r="O22" t="s">
        <v>48</v>
      </c>
      <c r="P22" t="s">
        <v>48</v>
      </c>
      <c r="Q22" t="s">
        <v>48</v>
      </c>
      <c r="R22" t="s">
        <v>48</v>
      </c>
      <c r="S22" t="s">
        <v>48</v>
      </c>
      <c r="T22" t="s">
        <v>48</v>
      </c>
      <c r="U22" t="s">
        <v>48</v>
      </c>
      <c r="V22" t="s">
        <v>48</v>
      </c>
      <c r="W22" t="s">
        <v>48</v>
      </c>
      <c r="X22" t="s">
        <v>47</v>
      </c>
      <c r="Y22" t="s">
        <v>47</v>
      </c>
      <c r="Z22" t="s">
        <v>48</v>
      </c>
      <c r="AA22" t="s">
        <v>47</v>
      </c>
      <c r="AB22" t="s">
        <v>47</v>
      </c>
      <c r="AC22" t="s">
        <v>47</v>
      </c>
      <c r="AD22" t="s">
        <v>48</v>
      </c>
      <c r="AE22" t="s">
        <v>48</v>
      </c>
      <c r="AF22" t="s">
        <v>48</v>
      </c>
      <c r="AG22" t="s">
        <v>49</v>
      </c>
      <c r="AH22" t="s">
        <v>50</v>
      </c>
      <c r="AI22" t="s">
        <v>51</v>
      </c>
      <c r="AJ22">
        <v>10</v>
      </c>
    </row>
    <row r="23" spans="2:37" x14ac:dyDescent="0.2">
      <c r="B23" t="s">
        <v>62</v>
      </c>
      <c r="C23" t="s">
        <v>37</v>
      </c>
      <c r="D23" t="s">
        <v>38</v>
      </c>
      <c r="E23">
        <v>2017</v>
      </c>
      <c r="F23" t="s">
        <v>39</v>
      </c>
      <c r="G23" t="s">
        <v>54</v>
      </c>
      <c r="H23" t="s">
        <v>41</v>
      </c>
      <c r="I23" t="s">
        <v>42</v>
      </c>
      <c r="J23" t="s">
        <v>63</v>
      </c>
      <c r="K23" t="s">
        <v>44</v>
      </c>
      <c r="L23" t="s">
        <v>45</v>
      </c>
      <c r="M23" t="s">
        <v>57</v>
      </c>
      <c r="N23" t="s">
        <v>48</v>
      </c>
      <c r="O23" t="s">
        <v>48</v>
      </c>
      <c r="P23" t="s">
        <v>47</v>
      </c>
      <c r="Q23" t="s">
        <v>48</v>
      </c>
      <c r="R23" t="s">
        <v>47</v>
      </c>
      <c r="S23" t="s">
        <v>48</v>
      </c>
      <c r="T23" t="s">
        <v>48</v>
      </c>
      <c r="U23" t="s">
        <v>47</v>
      </c>
      <c r="V23" t="s">
        <v>48</v>
      </c>
      <c r="W23" t="s">
        <v>47</v>
      </c>
      <c r="X23" t="s">
        <v>47</v>
      </c>
      <c r="Y23" t="s">
        <v>48</v>
      </c>
      <c r="Z23" t="s">
        <v>48</v>
      </c>
      <c r="AA23" t="s">
        <v>48</v>
      </c>
      <c r="AB23" t="s">
        <v>48</v>
      </c>
      <c r="AC23" t="s">
        <v>64</v>
      </c>
      <c r="AD23" t="s">
        <v>48</v>
      </c>
      <c r="AE23" t="s">
        <v>48</v>
      </c>
      <c r="AF23" t="s">
        <v>48</v>
      </c>
    </row>
    <row r="24" spans="2:37" x14ac:dyDescent="0.2">
      <c r="B24" t="s">
        <v>65</v>
      </c>
      <c r="C24" t="s">
        <v>37</v>
      </c>
      <c r="D24" t="s">
        <v>38</v>
      </c>
      <c r="E24">
        <v>2015</v>
      </c>
      <c r="F24" t="s">
        <v>39</v>
      </c>
      <c r="G24" t="s">
        <v>54</v>
      </c>
      <c r="H24" t="s">
        <v>41</v>
      </c>
      <c r="I24" t="s">
        <v>59</v>
      </c>
      <c r="J24" t="s">
        <v>50</v>
      </c>
      <c r="K24" t="s">
        <v>60</v>
      </c>
      <c r="L24" t="s">
        <v>56</v>
      </c>
      <c r="M24" t="s">
        <v>61</v>
      </c>
      <c r="N24" t="s">
        <v>48</v>
      </c>
      <c r="O24" t="s">
        <v>48</v>
      </c>
      <c r="P24" t="s">
        <v>48</v>
      </c>
      <c r="Q24" t="s">
        <v>47</v>
      </c>
      <c r="R24" t="s">
        <v>48</v>
      </c>
      <c r="S24" t="s">
        <v>48</v>
      </c>
      <c r="T24" t="s">
        <v>48</v>
      </c>
      <c r="U24" t="s">
        <v>47</v>
      </c>
      <c r="V24" t="s">
        <v>47</v>
      </c>
      <c r="W24" t="s">
        <v>47</v>
      </c>
      <c r="X24" t="s">
        <v>48</v>
      </c>
      <c r="Y24" t="s">
        <v>66</v>
      </c>
      <c r="Z24" t="s">
        <v>64</v>
      </c>
      <c r="AA24" t="s">
        <v>47</v>
      </c>
      <c r="AB24" t="s">
        <v>64</v>
      </c>
      <c r="AC24" t="s">
        <v>64</v>
      </c>
      <c r="AD24" t="s">
        <v>48</v>
      </c>
      <c r="AE24" t="s">
        <v>48</v>
      </c>
      <c r="AF24" t="s">
        <v>48</v>
      </c>
      <c r="AG24" t="s">
        <v>49</v>
      </c>
      <c r="AH24" t="s">
        <v>50</v>
      </c>
      <c r="AI24" t="s">
        <v>51</v>
      </c>
      <c r="AJ24">
        <v>10</v>
      </c>
    </row>
    <row r="25" spans="2:37" x14ac:dyDescent="0.2">
      <c r="B25" t="s">
        <v>141</v>
      </c>
    </row>
    <row r="26" spans="2:37" x14ac:dyDescent="0.2">
      <c r="B26" t="s">
        <v>67</v>
      </c>
      <c r="C26" t="s">
        <v>37</v>
      </c>
      <c r="D26" t="s">
        <v>38</v>
      </c>
      <c r="E26">
        <v>2017</v>
      </c>
      <c r="F26" t="s">
        <v>53</v>
      </c>
      <c r="G26" t="s">
        <v>54</v>
      </c>
      <c r="H26" t="s">
        <v>41</v>
      </c>
      <c r="I26" t="s">
        <v>59</v>
      </c>
      <c r="J26" t="s">
        <v>50</v>
      </c>
      <c r="K26" t="s">
        <v>60</v>
      </c>
      <c r="L26" t="s">
        <v>56</v>
      </c>
      <c r="M26" t="s">
        <v>57</v>
      </c>
      <c r="N26" t="s">
        <v>47</v>
      </c>
      <c r="O26" t="s">
        <v>47</v>
      </c>
      <c r="P26" t="s">
        <v>48</v>
      </c>
      <c r="Q26" t="s">
        <v>48</v>
      </c>
      <c r="R26" t="s">
        <v>47</v>
      </c>
      <c r="S26" t="s">
        <v>47</v>
      </c>
      <c r="T26" t="s">
        <v>48</v>
      </c>
      <c r="U26" t="s">
        <v>48</v>
      </c>
      <c r="V26" t="s">
        <v>48</v>
      </c>
      <c r="W26" t="s">
        <v>48</v>
      </c>
      <c r="X26" t="s">
        <v>48</v>
      </c>
      <c r="Y26" t="s">
        <v>48</v>
      </c>
      <c r="Z26" t="s">
        <v>47</v>
      </c>
      <c r="AA26" t="s">
        <v>47</v>
      </c>
      <c r="AB26" t="s">
        <v>47</v>
      </c>
      <c r="AC26" t="s">
        <v>47</v>
      </c>
      <c r="AD26" t="s">
        <v>48</v>
      </c>
      <c r="AE26" t="s">
        <v>47</v>
      </c>
      <c r="AF26" t="s">
        <v>48</v>
      </c>
      <c r="AG26" t="s">
        <v>49</v>
      </c>
      <c r="AH26" t="s">
        <v>50</v>
      </c>
      <c r="AI26" t="s">
        <v>51</v>
      </c>
      <c r="AJ26">
        <v>10</v>
      </c>
    </row>
    <row r="27" spans="2:37" x14ac:dyDescent="0.2">
      <c r="B27" t="s">
        <v>68</v>
      </c>
      <c r="C27" t="s">
        <v>37</v>
      </c>
      <c r="D27" t="s">
        <v>38</v>
      </c>
      <c r="E27">
        <v>2017</v>
      </c>
      <c r="F27" t="s">
        <v>69</v>
      </c>
      <c r="G27" t="s">
        <v>54</v>
      </c>
      <c r="H27" t="s">
        <v>45</v>
      </c>
      <c r="I27" t="s">
        <v>42</v>
      </c>
      <c r="J27" t="s">
        <v>55</v>
      </c>
      <c r="K27" t="s">
        <v>44</v>
      </c>
      <c r="L27" t="s">
        <v>45</v>
      </c>
      <c r="M27" t="s">
        <v>46</v>
      </c>
      <c r="N27" t="s">
        <v>47</v>
      </c>
      <c r="O27" t="s">
        <v>47</v>
      </c>
      <c r="P27" t="s">
        <v>47</v>
      </c>
      <c r="Q27" t="s">
        <v>64</v>
      </c>
      <c r="R27" t="s">
        <v>64</v>
      </c>
      <c r="S27" t="s">
        <v>47</v>
      </c>
      <c r="T27" t="s">
        <v>47</v>
      </c>
      <c r="U27" t="s">
        <v>47</v>
      </c>
      <c r="V27" t="s">
        <v>48</v>
      </c>
      <c r="W27" t="s">
        <v>47</v>
      </c>
      <c r="X27" t="s">
        <v>48</v>
      </c>
      <c r="Y27" t="s">
        <v>47</v>
      </c>
      <c r="Z27" t="s">
        <v>48</v>
      </c>
      <c r="AA27" t="s">
        <v>64</v>
      </c>
      <c r="AB27" t="s">
        <v>47</v>
      </c>
      <c r="AC27" t="s">
        <v>64</v>
      </c>
      <c r="AD27" t="s">
        <v>47</v>
      </c>
      <c r="AE27" t="s">
        <v>70</v>
      </c>
      <c r="AF27" t="s">
        <v>47</v>
      </c>
      <c r="AG27" t="s">
        <v>49</v>
      </c>
      <c r="AH27" t="s">
        <v>63</v>
      </c>
      <c r="AI27" t="s">
        <v>71</v>
      </c>
      <c r="AJ27">
        <v>7</v>
      </c>
      <c r="AK27" t="s">
        <v>72</v>
      </c>
    </row>
    <row r="28" spans="2:37" x14ac:dyDescent="0.2">
      <c r="B28" t="s">
        <v>73</v>
      </c>
      <c r="C28" t="s">
        <v>37</v>
      </c>
      <c r="D28" t="s">
        <v>38</v>
      </c>
      <c r="E28">
        <v>2017</v>
      </c>
      <c r="F28" t="s">
        <v>53</v>
      </c>
      <c r="G28" t="s">
        <v>40</v>
      </c>
      <c r="H28" t="s">
        <v>45</v>
      </c>
      <c r="I28" t="s">
        <v>42</v>
      </c>
      <c r="J28" t="s">
        <v>63</v>
      </c>
      <c r="K28" t="s">
        <v>74</v>
      </c>
      <c r="L28" t="s">
        <v>45</v>
      </c>
      <c r="M28" t="s">
        <v>61</v>
      </c>
      <c r="N28" t="s">
        <v>47</v>
      </c>
      <c r="O28" t="s">
        <v>47</v>
      </c>
      <c r="P28" t="s">
        <v>47</v>
      </c>
      <c r="Q28" t="s">
        <v>47</v>
      </c>
      <c r="R28" t="s">
        <v>48</v>
      </c>
      <c r="S28" t="s">
        <v>47</v>
      </c>
      <c r="T28" t="s">
        <v>47</v>
      </c>
      <c r="U28" t="s">
        <v>48</v>
      </c>
      <c r="V28" t="s">
        <v>47</v>
      </c>
      <c r="W28" t="s">
        <v>48</v>
      </c>
      <c r="X28" t="s">
        <v>47</v>
      </c>
      <c r="Y28" t="s">
        <v>47</v>
      </c>
      <c r="Z28" t="s">
        <v>47</v>
      </c>
      <c r="AA28" t="s">
        <v>48</v>
      </c>
      <c r="AB28" t="s">
        <v>47</v>
      </c>
      <c r="AC28" t="s">
        <v>47</v>
      </c>
    </row>
    <row r="29" spans="2:37" x14ac:dyDescent="0.2">
      <c r="B29" t="s">
        <v>75</v>
      </c>
      <c r="C29" t="s">
        <v>37</v>
      </c>
      <c r="D29" t="s">
        <v>38</v>
      </c>
      <c r="E29">
        <v>2016</v>
      </c>
      <c r="F29" t="s">
        <v>53</v>
      </c>
      <c r="G29" t="s">
        <v>40</v>
      </c>
      <c r="H29" t="s">
        <v>45</v>
      </c>
      <c r="I29" t="s">
        <v>42</v>
      </c>
      <c r="J29" t="s">
        <v>55</v>
      </c>
      <c r="K29" t="s">
        <v>44</v>
      </c>
      <c r="L29" t="s">
        <v>45</v>
      </c>
      <c r="M29" t="s">
        <v>46</v>
      </c>
      <c r="N29" t="s">
        <v>47</v>
      </c>
      <c r="O29" t="s">
        <v>47</v>
      </c>
      <c r="P29" t="s">
        <v>47</v>
      </c>
      <c r="Q29" t="s">
        <v>47</v>
      </c>
      <c r="R29" t="s">
        <v>47</v>
      </c>
      <c r="S29" t="s">
        <v>47</v>
      </c>
      <c r="T29" t="s">
        <v>47</v>
      </c>
      <c r="U29" t="s">
        <v>47</v>
      </c>
      <c r="V29" t="s">
        <v>47</v>
      </c>
      <c r="W29" t="s">
        <v>47</v>
      </c>
      <c r="X29" t="s">
        <v>47</v>
      </c>
      <c r="Y29" t="s">
        <v>47</v>
      </c>
      <c r="Z29" t="s">
        <v>48</v>
      </c>
      <c r="AA29" t="s">
        <v>48</v>
      </c>
      <c r="AB29" t="s">
        <v>48</v>
      </c>
      <c r="AC29" t="s">
        <v>48</v>
      </c>
      <c r="AD29" t="s">
        <v>48</v>
      </c>
      <c r="AE29" t="s">
        <v>48</v>
      </c>
      <c r="AF29" t="s">
        <v>48</v>
      </c>
      <c r="AG29" t="s">
        <v>49</v>
      </c>
      <c r="AH29" t="s">
        <v>99</v>
      </c>
      <c r="AI29" t="s">
        <v>51</v>
      </c>
      <c r="AJ29">
        <v>10</v>
      </c>
      <c r="AK29" t="s">
        <v>76</v>
      </c>
    </row>
    <row r="30" spans="2:37" x14ac:dyDescent="0.2">
      <c r="B30" t="s">
        <v>77</v>
      </c>
      <c r="C30" t="s">
        <v>37</v>
      </c>
      <c r="D30" t="s">
        <v>38</v>
      </c>
      <c r="E30">
        <v>2017</v>
      </c>
      <c r="F30" t="s">
        <v>53</v>
      </c>
      <c r="G30" t="s">
        <v>40</v>
      </c>
      <c r="H30" t="s">
        <v>78</v>
      </c>
      <c r="I30" t="s">
        <v>42</v>
      </c>
      <c r="J30" t="s">
        <v>55</v>
      </c>
      <c r="K30" t="s">
        <v>44</v>
      </c>
      <c r="L30" t="s">
        <v>112</v>
      </c>
      <c r="M30" t="s">
        <v>79</v>
      </c>
      <c r="N30" t="s">
        <v>48</v>
      </c>
      <c r="O30" t="s">
        <v>47</v>
      </c>
      <c r="P30" t="s">
        <v>48</v>
      </c>
      <c r="Q30" t="s">
        <v>47</v>
      </c>
      <c r="R30" t="s">
        <v>47</v>
      </c>
      <c r="S30" t="s">
        <v>48</v>
      </c>
      <c r="T30" t="s">
        <v>48</v>
      </c>
      <c r="U30" t="s">
        <v>64</v>
      </c>
      <c r="V30" t="s">
        <v>47</v>
      </c>
      <c r="W30" t="s">
        <v>48</v>
      </c>
      <c r="X30" t="s">
        <v>47</v>
      </c>
      <c r="Y30" t="s">
        <v>47</v>
      </c>
      <c r="Z30" t="s">
        <v>47</v>
      </c>
      <c r="AA30" t="s">
        <v>48</v>
      </c>
      <c r="AB30" t="s">
        <v>48</v>
      </c>
      <c r="AC30" t="s">
        <v>48</v>
      </c>
      <c r="AD30" t="s">
        <v>48</v>
      </c>
      <c r="AE30" t="s">
        <v>48</v>
      </c>
      <c r="AF30" t="s">
        <v>48</v>
      </c>
      <c r="AG30" t="s">
        <v>49</v>
      </c>
      <c r="AH30" t="s">
        <v>50</v>
      </c>
      <c r="AI30" t="s">
        <v>51</v>
      </c>
      <c r="AJ30">
        <v>9</v>
      </c>
      <c r="AK30" t="s">
        <v>80</v>
      </c>
    </row>
    <row r="31" spans="2:37" x14ac:dyDescent="0.2">
      <c r="B31" t="s">
        <v>142</v>
      </c>
      <c r="C31" t="s">
        <v>37</v>
      </c>
      <c r="D31" t="s">
        <v>38</v>
      </c>
      <c r="E31">
        <v>2015</v>
      </c>
      <c r="F31" t="s">
        <v>69</v>
      </c>
      <c r="G31" t="s">
        <v>54</v>
      </c>
      <c r="H31" t="s">
        <v>41</v>
      </c>
      <c r="I31" t="s">
        <v>42</v>
      </c>
      <c r="J31" t="s">
        <v>55</v>
      </c>
      <c r="K31" t="s">
        <v>44</v>
      </c>
      <c r="L31" t="s">
        <v>45</v>
      </c>
      <c r="M31" t="s">
        <v>61</v>
      </c>
      <c r="N31" t="s">
        <v>48</v>
      </c>
      <c r="O31" t="s">
        <v>47</v>
      </c>
      <c r="P31" t="s">
        <v>48</v>
      </c>
      <c r="Q31" t="s">
        <v>48</v>
      </c>
      <c r="R31" t="s">
        <v>64</v>
      </c>
      <c r="S31" t="s">
        <v>47</v>
      </c>
      <c r="T31" t="s">
        <v>48</v>
      </c>
      <c r="U31" t="s">
        <v>48</v>
      </c>
      <c r="V31" t="s">
        <v>48</v>
      </c>
      <c r="W31" t="s">
        <v>48</v>
      </c>
      <c r="X31" t="s">
        <v>47</v>
      </c>
      <c r="Y31" t="s">
        <v>47</v>
      </c>
      <c r="Z31" t="s">
        <v>47</v>
      </c>
      <c r="AA31" t="s">
        <v>47</v>
      </c>
      <c r="AB31" t="s">
        <v>47</v>
      </c>
      <c r="AC31" t="s">
        <v>47</v>
      </c>
      <c r="AD31" t="s">
        <v>47</v>
      </c>
      <c r="AE31" t="s">
        <v>47</v>
      </c>
      <c r="AF31" t="s">
        <v>47</v>
      </c>
      <c r="AG31" t="s">
        <v>123</v>
      </c>
      <c r="AH31" t="s">
        <v>63</v>
      </c>
      <c r="AI31" t="s">
        <v>51</v>
      </c>
      <c r="AJ31">
        <v>10</v>
      </c>
    </row>
    <row r="32" spans="2:37" x14ac:dyDescent="0.2">
      <c r="B32" t="s">
        <v>81</v>
      </c>
      <c r="C32" t="s">
        <v>37</v>
      </c>
      <c r="D32" t="s">
        <v>38</v>
      </c>
      <c r="E32">
        <v>2011</v>
      </c>
      <c r="F32" t="s">
        <v>39</v>
      </c>
      <c r="G32" t="s">
        <v>54</v>
      </c>
      <c r="H32" t="s">
        <v>41</v>
      </c>
      <c r="I32" t="s">
        <v>59</v>
      </c>
      <c r="J32" t="s">
        <v>50</v>
      </c>
      <c r="K32" t="s">
        <v>82</v>
      </c>
      <c r="L32" t="s">
        <v>56</v>
      </c>
      <c r="M32" t="s">
        <v>46</v>
      </c>
      <c r="N32" t="s">
        <v>47</v>
      </c>
      <c r="O32" t="s">
        <v>47</v>
      </c>
      <c r="P32" t="s">
        <v>47</v>
      </c>
      <c r="Q32" t="s">
        <v>47</v>
      </c>
      <c r="R32" t="s">
        <v>47</v>
      </c>
      <c r="S32" t="s">
        <v>47</v>
      </c>
      <c r="T32" t="s">
        <v>47</v>
      </c>
      <c r="U32" t="s">
        <v>47</v>
      </c>
      <c r="V32" t="s">
        <v>47</v>
      </c>
      <c r="W32" t="s">
        <v>47</v>
      </c>
      <c r="X32" t="s">
        <v>47</v>
      </c>
      <c r="Y32" t="s">
        <v>47</v>
      </c>
      <c r="Z32" t="s">
        <v>47</v>
      </c>
      <c r="AA32" t="s">
        <v>47</v>
      </c>
      <c r="AB32" t="s">
        <v>47</v>
      </c>
      <c r="AC32" t="s">
        <v>47</v>
      </c>
      <c r="AD32" t="s">
        <v>47</v>
      </c>
      <c r="AE32" t="s">
        <v>47</v>
      </c>
      <c r="AF32" t="s">
        <v>47</v>
      </c>
      <c r="AG32" t="s">
        <v>49</v>
      </c>
      <c r="AH32" t="s">
        <v>50</v>
      </c>
      <c r="AI32" t="s">
        <v>71</v>
      </c>
      <c r="AJ32">
        <v>10</v>
      </c>
    </row>
    <row r="33" spans="1:37" x14ac:dyDescent="0.2">
      <c r="B33" t="s">
        <v>83</v>
      </c>
      <c r="C33" t="s">
        <v>37</v>
      </c>
      <c r="D33" t="s">
        <v>38</v>
      </c>
      <c r="E33">
        <v>2013</v>
      </c>
      <c r="F33" t="s">
        <v>39</v>
      </c>
      <c r="G33" t="s">
        <v>40</v>
      </c>
      <c r="H33" t="s">
        <v>41</v>
      </c>
      <c r="I33" t="s">
        <v>59</v>
      </c>
      <c r="J33" t="s">
        <v>50</v>
      </c>
      <c r="K33" t="s">
        <v>82</v>
      </c>
      <c r="L33" t="s">
        <v>56</v>
      </c>
      <c r="M33" t="s">
        <v>79</v>
      </c>
      <c r="N33" t="s">
        <v>48</v>
      </c>
      <c r="O33" t="s">
        <v>47</v>
      </c>
      <c r="P33" t="s">
        <v>48</v>
      </c>
      <c r="Q33" t="s">
        <v>47</v>
      </c>
      <c r="R33" t="s">
        <v>47</v>
      </c>
      <c r="S33" t="s">
        <v>48</v>
      </c>
      <c r="T33" t="s">
        <v>48</v>
      </c>
      <c r="U33" t="s">
        <v>48</v>
      </c>
      <c r="V33" t="s">
        <v>47</v>
      </c>
      <c r="W33" t="s">
        <v>47</v>
      </c>
      <c r="X33" t="s">
        <v>47</v>
      </c>
      <c r="Y33" t="s">
        <v>64</v>
      </c>
      <c r="Z33" t="s">
        <v>47</v>
      </c>
      <c r="AA33" t="s">
        <v>48</v>
      </c>
      <c r="AB33" t="s">
        <v>48</v>
      </c>
      <c r="AC33" t="s">
        <v>48</v>
      </c>
      <c r="AD33" t="s">
        <v>47</v>
      </c>
      <c r="AE33" t="s">
        <v>48</v>
      </c>
      <c r="AF33" t="s">
        <v>48</v>
      </c>
      <c r="AG33" t="s">
        <v>49</v>
      </c>
      <c r="AH33" t="s">
        <v>50</v>
      </c>
      <c r="AI33" t="s">
        <v>51</v>
      </c>
      <c r="AJ33">
        <v>9</v>
      </c>
    </row>
    <row r="34" spans="1:37" x14ac:dyDescent="0.2">
      <c r="B34" t="s">
        <v>143</v>
      </c>
      <c r="C34" t="s">
        <v>37</v>
      </c>
      <c r="D34" t="s">
        <v>38</v>
      </c>
      <c r="E34">
        <v>2014</v>
      </c>
      <c r="F34" t="s">
        <v>69</v>
      </c>
      <c r="G34" t="s">
        <v>40</v>
      </c>
    </row>
    <row r="35" spans="1:37" x14ac:dyDescent="0.2">
      <c r="B35" t="s">
        <v>84</v>
      </c>
      <c r="C35" t="s">
        <v>37</v>
      </c>
      <c r="D35" t="s">
        <v>38</v>
      </c>
      <c r="E35">
        <v>2014</v>
      </c>
      <c r="F35" t="s">
        <v>39</v>
      </c>
      <c r="G35" t="s">
        <v>54</v>
      </c>
      <c r="H35" t="s">
        <v>78</v>
      </c>
      <c r="I35" t="s">
        <v>42</v>
      </c>
      <c r="J35" t="s">
        <v>55</v>
      </c>
      <c r="K35" t="s">
        <v>44</v>
      </c>
      <c r="L35" t="s">
        <v>112</v>
      </c>
      <c r="M35" t="s">
        <v>79</v>
      </c>
      <c r="N35" t="s">
        <v>47</v>
      </c>
      <c r="O35" t="s">
        <v>47</v>
      </c>
      <c r="P35" t="s">
        <v>47</v>
      </c>
      <c r="Q35" t="s">
        <v>47</v>
      </c>
      <c r="R35" t="s">
        <v>47</v>
      </c>
      <c r="S35" t="s">
        <v>48</v>
      </c>
      <c r="T35" t="s">
        <v>47</v>
      </c>
      <c r="U35" t="s">
        <v>64</v>
      </c>
      <c r="V35" t="s">
        <v>47</v>
      </c>
      <c r="W35" t="s">
        <v>47</v>
      </c>
      <c r="X35" t="s">
        <v>47</v>
      </c>
      <c r="Y35" t="s">
        <v>64</v>
      </c>
      <c r="Z35" t="s">
        <v>64</v>
      </c>
      <c r="AA35" t="s">
        <v>47</v>
      </c>
      <c r="AB35" t="s">
        <v>47</v>
      </c>
      <c r="AC35" t="s">
        <v>47</v>
      </c>
      <c r="AD35" t="s">
        <v>47</v>
      </c>
      <c r="AE35" t="s">
        <v>47</v>
      </c>
      <c r="AF35" t="s">
        <v>47</v>
      </c>
      <c r="AG35" t="s">
        <v>49</v>
      </c>
      <c r="AH35" t="s">
        <v>99</v>
      </c>
      <c r="AI35" t="s">
        <v>51</v>
      </c>
      <c r="AJ35">
        <v>10</v>
      </c>
    </row>
    <row r="36" spans="1:37" x14ac:dyDescent="0.2">
      <c r="B36" t="s">
        <v>85</v>
      </c>
      <c r="C36" t="s">
        <v>37</v>
      </c>
      <c r="D36" t="s">
        <v>38</v>
      </c>
      <c r="E36">
        <v>2017</v>
      </c>
      <c r="F36" t="s">
        <v>53</v>
      </c>
      <c r="G36" t="s">
        <v>54</v>
      </c>
      <c r="H36" t="s">
        <v>45</v>
      </c>
      <c r="I36" t="s">
        <v>42</v>
      </c>
      <c r="J36" t="s">
        <v>55</v>
      </c>
      <c r="K36" t="s">
        <v>44</v>
      </c>
      <c r="L36" t="s">
        <v>45</v>
      </c>
      <c r="M36" t="s">
        <v>57</v>
      </c>
      <c r="N36" t="s">
        <v>47</v>
      </c>
      <c r="O36" t="s">
        <v>47</v>
      </c>
      <c r="P36" t="s">
        <v>64</v>
      </c>
      <c r="Q36" t="s">
        <v>47</v>
      </c>
      <c r="R36" t="s">
        <v>66</v>
      </c>
      <c r="S36" t="s">
        <v>47</v>
      </c>
      <c r="T36" t="s">
        <v>64</v>
      </c>
      <c r="U36" t="s">
        <v>47</v>
      </c>
      <c r="V36" t="s">
        <v>47</v>
      </c>
      <c r="W36" t="s">
        <v>47</v>
      </c>
      <c r="X36" t="s">
        <v>47</v>
      </c>
      <c r="Y36" t="s">
        <v>47</v>
      </c>
      <c r="Z36" t="s">
        <v>47</v>
      </c>
      <c r="AA36" t="s">
        <v>47</v>
      </c>
      <c r="AB36" t="s">
        <v>64</v>
      </c>
      <c r="AC36" t="s">
        <v>64</v>
      </c>
      <c r="AD36" t="s">
        <v>48</v>
      </c>
      <c r="AE36" t="s">
        <v>47</v>
      </c>
      <c r="AF36" t="s">
        <v>64</v>
      </c>
      <c r="AG36" t="s">
        <v>86</v>
      </c>
      <c r="AH36" t="s">
        <v>50</v>
      </c>
      <c r="AI36" t="s">
        <v>71</v>
      </c>
      <c r="AJ36">
        <v>7</v>
      </c>
      <c r="AK36" t="s">
        <v>87</v>
      </c>
    </row>
    <row r="37" spans="1:37" x14ac:dyDescent="0.2">
      <c r="B37" t="s">
        <v>88</v>
      </c>
      <c r="C37" t="s">
        <v>37</v>
      </c>
      <c r="D37" t="s">
        <v>38</v>
      </c>
      <c r="E37">
        <v>2016</v>
      </c>
      <c r="F37" t="s">
        <v>39</v>
      </c>
      <c r="G37" t="s">
        <v>40</v>
      </c>
      <c r="H37" t="s">
        <v>41</v>
      </c>
      <c r="I37" t="s">
        <v>42</v>
      </c>
      <c r="J37" t="s">
        <v>55</v>
      </c>
      <c r="K37" t="s">
        <v>44</v>
      </c>
      <c r="L37" t="s">
        <v>112</v>
      </c>
      <c r="M37" t="s">
        <v>79</v>
      </c>
      <c r="N37" t="s">
        <v>48</v>
      </c>
      <c r="O37" t="s">
        <v>48</v>
      </c>
      <c r="P37" t="s">
        <v>48</v>
      </c>
      <c r="Q37" t="s">
        <v>64</v>
      </c>
      <c r="R37" t="s">
        <v>48</v>
      </c>
      <c r="S37" t="s">
        <v>48</v>
      </c>
      <c r="T37" t="s">
        <v>48</v>
      </c>
      <c r="U37" t="s">
        <v>48</v>
      </c>
      <c r="V37" t="s">
        <v>48</v>
      </c>
      <c r="W37" t="s">
        <v>48</v>
      </c>
      <c r="X37" t="s">
        <v>48</v>
      </c>
      <c r="Y37" t="s">
        <v>48</v>
      </c>
      <c r="Z37" t="s">
        <v>47</v>
      </c>
      <c r="AA37" t="s">
        <v>48</v>
      </c>
      <c r="AB37" t="s">
        <v>48</v>
      </c>
      <c r="AC37" t="s">
        <v>48</v>
      </c>
      <c r="AD37" t="s">
        <v>48</v>
      </c>
      <c r="AE37" t="s">
        <v>48</v>
      </c>
      <c r="AF37" t="s">
        <v>48</v>
      </c>
      <c r="AG37" t="s">
        <v>49</v>
      </c>
      <c r="AH37" t="s">
        <v>50</v>
      </c>
      <c r="AI37" t="s">
        <v>51</v>
      </c>
      <c r="AJ37">
        <v>10</v>
      </c>
    </row>
    <row r="38" spans="1:37" x14ac:dyDescent="0.2">
      <c r="B38" t="s">
        <v>89</v>
      </c>
      <c r="C38" t="s">
        <v>37</v>
      </c>
      <c r="D38" t="s">
        <v>38</v>
      </c>
      <c r="E38">
        <v>2017</v>
      </c>
      <c r="F38" t="s">
        <v>39</v>
      </c>
      <c r="G38" t="s">
        <v>54</v>
      </c>
      <c r="H38" t="s">
        <v>78</v>
      </c>
      <c r="I38" t="s">
        <v>42</v>
      </c>
      <c r="J38" t="s">
        <v>55</v>
      </c>
      <c r="K38" t="s">
        <v>44</v>
      </c>
      <c r="L38" t="s">
        <v>112</v>
      </c>
      <c r="M38" t="s">
        <v>79</v>
      </c>
      <c r="N38" t="s">
        <v>47</v>
      </c>
      <c r="O38" t="s">
        <v>47</v>
      </c>
      <c r="P38" t="s">
        <v>47</v>
      </c>
      <c r="Q38" t="s">
        <v>47</v>
      </c>
      <c r="R38" t="s">
        <v>47</v>
      </c>
      <c r="S38" t="s">
        <v>47</v>
      </c>
      <c r="T38" t="s">
        <v>47</v>
      </c>
      <c r="U38" t="s">
        <v>47</v>
      </c>
      <c r="V38" t="s">
        <v>47</v>
      </c>
      <c r="W38" t="s">
        <v>47</v>
      </c>
      <c r="X38" t="s">
        <v>47</v>
      </c>
      <c r="Y38" t="s">
        <v>47</v>
      </c>
      <c r="Z38" t="s">
        <v>47</v>
      </c>
      <c r="AA38" t="s">
        <v>47</v>
      </c>
      <c r="AB38" t="s">
        <v>47</v>
      </c>
      <c r="AC38" t="s">
        <v>47</v>
      </c>
      <c r="AD38" t="s">
        <v>47</v>
      </c>
      <c r="AE38" t="s">
        <v>47</v>
      </c>
      <c r="AF38" t="s">
        <v>47</v>
      </c>
      <c r="AG38" t="s">
        <v>49</v>
      </c>
      <c r="AH38" t="s">
        <v>50</v>
      </c>
      <c r="AI38" t="s">
        <v>51</v>
      </c>
      <c r="AJ38">
        <v>9</v>
      </c>
    </row>
    <row r="39" spans="1:37" x14ac:dyDescent="0.2">
      <c r="B39" t="s">
        <v>90</v>
      </c>
      <c r="C39" t="s">
        <v>37</v>
      </c>
      <c r="D39" t="s">
        <v>38</v>
      </c>
      <c r="E39">
        <v>2016</v>
      </c>
      <c r="F39" t="s">
        <v>53</v>
      </c>
      <c r="G39" t="s">
        <v>40</v>
      </c>
      <c r="H39" t="s">
        <v>41</v>
      </c>
      <c r="I39" t="s">
        <v>59</v>
      </c>
      <c r="J39" t="s">
        <v>50</v>
      </c>
      <c r="K39" t="s">
        <v>60</v>
      </c>
      <c r="L39" t="s">
        <v>56</v>
      </c>
      <c r="M39" t="s">
        <v>79</v>
      </c>
      <c r="N39" t="s">
        <v>47</v>
      </c>
      <c r="O39" t="s">
        <v>47</v>
      </c>
      <c r="P39" t="s">
        <v>47</v>
      </c>
      <c r="Q39" t="s">
        <v>64</v>
      </c>
      <c r="R39" t="s">
        <v>48</v>
      </c>
      <c r="S39" t="s">
        <v>47</v>
      </c>
      <c r="T39" t="s">
        <v>48</v>
      </c>
      <c r="U39" t="s">
        <v>47</v>
      </c>
      <c r="V39" t="s">
        <v>48</v>
      </c>
      <c r="W39" t="s">
        <v>47</v>
      </c>
      <c r="X39" t="s">
        <v>48</v>
      </c>
      <c r="Y39" t="s">
        <v>47</v>
      </c>
      <c r="Z39" t="s">
        <v>47</v>
      </c>
      <c r="AA39" t="s">
        <v>47</v>
      </c>
      <c r="AB39" t="s">
        <v>47</v>
      </c>
      <c r="AC39" t="s">
        <v>47</v>
      </c>
      <c r="AD39" t="s">
        <v>64</v>
      </c>
      <c r="AE39" t="s">
        <v>64</v>
      </c>
      <c r="AF39" t="s">
        <v>64</v>
      </c>
      <c r="AG39" t="s">
        <v>49</v>
      </c>
      <c r="AH39" t="s">
        <v>50</v>
      </c>
      <c r="AI39" t="s">
        <v>71</v>
      </c>
      <c r="AJ39">
        <v>10</v>
      </c>
    </row>
    <row r="40" spans="1:37" x14ac:dyDescent="0.2">
      <c r="B40" t="s">
        <v>144</v>
      </c>
    </row>
    <row r="41" spans="1:37" x14ac:dyDescent="0.2">
      <c r="B41" t="s">
        <v>68</v>
      </c>
      <c r="C41" t="s">
        <v>37</v>
      </c>
      <c r="D41" t="s">
        <v>38</v>
      </c>
      <c r="E41">
        <v>2017</v>
      </c>
      <c r="F41" t="s">
        <v>69</v>
      </c>
      <c r="G41" t="s">
        <v>54</v>
      </c>
      <c r="H41" t="s">
        <v>45</v>
      </c>
      <c r="I41" t="s">
        <v>42</v>
      </c>
      <c r="J41" t="s">
        <v>55</v>
      </c>
      <c r="K41" t="s">
        <v>44</v>
      </c>
      <c r="L41" t="s">
        <v>45</v>
      </c>
      <c r="M41" t="s">
        <v>46</v>
      </c>
      <c r="N41" t="s">
        <v>48</v>
      </c>
      <c r="O41" t="s">
        <v>47</v>
      </c>
      <c r="P41" t="s">
        <v>48</v>
      </c>
      <c r="Q41" t="s">
        <v>47</v>
      </c>
      <c r="R41" t="s">
        <v>64</v>
      </c>
      <c r="S41" t="s">
        <v>48</v>
      </c>
      <c r="T41" t="s">
        <v>47</v>
      </c>
      <c r="U41" t="s">
        <v>47</v>
      </c>
      <c r="V41" t="s">
        <v>48</v>
      </c>
      <c r="W41" t="s">
        <v>47</v>
      </c>
      <c r="X41" t="s">
        <v>48</v>
      </c>
      <c r="Y41" t="s">
        <v>64</v>
      </c>
      <c r="Z41" t="s">
        <v>47</v>
      </c>
      <c r="AA41" t="s">
        <v>47</v>
      </c>
      <c r="AB41" t="s">
        <v>47</v>
      </c>
      <c r="AC41" t="s">
        <v>64</v>
      </c>
      <c r="AD41" t="s">
        <v>47</v>
      </c>
      <c r="AE41" t="s">
        <v>47</v>
      </c>
      <c r="AF41" t="s">
        <v>47</v>
      </c>
      <c r="AG41" t="s">
        <v>49</v>
      </c>
      <c r="AH41" t="s">
        <v>63</v>
      </c>
      <c r="AI41" t="s">
        <v>71</v>
      </c>
      <c r="AJ41">
        <v>10</v>
      </c>
      <c r="AK41" t="s">
        <v>91</v>
      </c>
    </row>
    <row r="42" spans="1:37" x14ac:dyDescent="0.2">
      <c r="A42" s="6">
        <v>44238.389340277776</v>
      </c>
      <c r="B42" s="7" t="s">
        <v>205</v>
      </c>
      <c r="C42" s="7" t="s">
        <v>206</v>
      </c>
      <c r="D42" s="7" t="s">
        <v>38</v>
      </c>
      <c r="E42" s="7">
        <v>2020</v>
      </c>
      <c r="F42" s="7" t="s">
        <v>39</v>
      </c>
      <c r="G42" s="7" t="s">
        <v>54</v>
      </c>
      <c r="H42" s="7" t="s">
        <v>78</v>
      </c>
      <c r="I42" s="7" t="s">
        <v>203</v>
      </c>
      <c r="J42" s="7" t="s">
        <v>63</v>
      </c>
      <c r="K42" s="7" t="s">
        <v>60</v>
      </c>
      <c r="L42" s="7" t="s">
        <v>114</v>
      </c>
      <c r="M42" s="7" t="s">
        <v>57</v>
      </c>
      <c r="N42" s="7" t="s">
        <v>48</v>
      </c>
      <c r="O42" s="7" t="s">
        <v>48</v>
      </c>
      <c r="P42" s="7" t="s">
        <v>47</v>
      </c>
      <c r="Q42" s="7" t="s">
        <v>48</v>
      </c>
      <c r="R42" s="7" t="s">
        <v>48</v>
      </c>
      <c r="S42" s="7" t="s">
        <v>48</v>
      </c>
      <c r="T42" s="7" t="s">
        <v>48</v>
      </c>
      <c r="U42" s="7" t="s">
        <v>47</v>
      </c>
      <c r="V42" s="7" t="s">
        <v>48</v>
      </c>
      <c r="W42" s="7" t="s">
        <v>48</v>
      </c>
      <c r="X42" s="7" t="s">
        <v>48</v>
      </c>
      <c r="Y42" s="7" t="s">
        <v>47</v>
      </c>
      <c r="Z42" s="7" t="s">
        <v>48</v>
      </c>
      <c r="AA42" s="7" t="s">
        <v>48</v>
      </c>
      <c r="AB42" s="7" t="s">
        <v>48</v>
      </c>
      <c r="AC42" s="7" t="s">
        <v>48</v>
      </c>
      <c r="AD42" s="7" t="s">
        <v>47</v>
      </c>
      <c r="AE42" s="7" t="s">
        <v>47</v>
      </c>
      <c r="AF42" s="7" t="s">
        <v>47</v>
      </c>
      <c r="AG42" s="7" t="s">
        <v>207</v>
      </c>
      <c r="AH42" s="7" t="s">
        <v>50</v>
      </c>
      <c r="AI42" s="7" t="s">
        <v>124</v>
      </c>
      <c r="AJ42" s="7">
        <v>10</v>
      </c>
      <c r="AK42" s="7" t="s">
        <v>208</v>
      </c>
    </row>
    <row r="43" spans="1:37" x14ac:dyDescent="0.2">
      <c r="A43" s="6">
        <v>44238.39576388889</v>
      </c>
      <c r="B43" s="7" t="s">
        <v>142</v>
      </c>
      <c r="C43" s="7" t="s">
        <v>206</v>
      </c>
      <c r="D43" s="7" t="s">
        <v>209</v>
      </c>
      <c r="E43" s="7">
        <v>2020</v>
      </c>
      <c r="F43" s="7" t="s">
        <v>69</v>
      </c>
      <c r="G43" s="7" t="s">
        <v>54</v>
      </c>
      <c r="H43" s="7" t="s">
        <v>78</v>
      </c>
      <c r="I43" s="7" t="s">
        <v>42</v>
      </c>
      <c r="J43" s="7" t="s">
        <v>55</v>
      </c>
      <c r="K43" s="7" t="s">
        <v>44</v>
      </c>
      <c r="L43" s="7" t="s">
        <v>45</v>
      </c>
      <c r="M43" s="7" t="s">
        <v>79</v>
      </c>
      <c r="N43" s="7" t="s">
        <v>48</v>
      </c>
      <c r="O43" s="7" t="s">
        <v>48</v>
      </c>
      <c r="P43" s="7" t="s">
        <v>48</v>
      </c>
      <c r="Q43" s="7" t="s">
        <v>47</v>
      </c>
      <c r="R43" s="7" t="s">
        <v>47</v>
      </c>
      <c r="S43" s="7" t="s">
        <v>48</v>
      </c>
      <c r="T43" s="7" t="s">
        <v>48</v>
      </c>
      <c r="U43" s="7" t="s">
        <v>48</v>
      </c>
      <c r="V43" s="7" t="s">
        <v>48</v>
      </c>
      <c r="W43" s="7" t="s">
        <v>48</v>
      </c>
      <c r="X43" s="7" t="s">
        <v>48</v>
      </c>
      <c r="Y43" s="7" t="s">
        <v>70</v>
      </c>
      <c r="Z43" s="7" t="s">
        <v>48</v>
      </c>
      <c r="AA43" s="7" t="s">
        <v>48</v>
      </c>
      <c r="AB43" s="7" t="s">
        <v>48</v>
      </c>
      <c r="AC43" s="7" t="s">
        <v>48</v>
      </c>
      <c r="AD43" s="7" t="s">
        <v>47</v>
      </c>
      <c r="AE43" s="7" t="s">
        <v>47</v>
      </c>
      <c r="AF43" s="7" t="s">
        <v>47</v>
      </c>
      <c r="AG43" s="7" t="s">
        <v>210</v>
      </c>
      <c r="AH43" s="7" t="s">
        <v>94</v>
      </c>
      <c r="AI43" s="7" t="s">
        <v>124</v>
      </c>
      <c r="AJ43" s="7">
        <v>10</v>
      </c>
      <c r="AK43" s="7" t="s">
        <v>211</v>
      </c>
    </row>
    <row r="44" spans="1:37" x14ac:dyDescent="0.2">
      <c r="A44" s="6">
        <v>44238.442164351851</v>
      </c>
      <c r="B44" s="7" t="s">
        <v>212</v>
      </c>
      <c r="C44" s="7" t="s">
        <v>206</v>
      </c>
      <c r="D44" s="7" t="s">
        <v>209</v>
      </c>
      <c r="E44" s="7">
        <v>2019</v>
      </c>
      <c r="F44" s="7" t="s">
        <v>53</v>
      </c>
      <c r="G44" s="7" t="s">
        <v>40</v>
      </c>
      <c r="H44" s="7" t="s">
        <v>41</v>
      </c>
      <c r="I44" s="7" t="s">
        <v>59</v>
      </c>
      <c r="J44" s="7" t="s">
        <v>50</v>
      </c>
      <c r="K44" s="7" t="s">
        <v>82</v>
      </c>
      <c r="L44" s="7" t="s">
        <v>56</v>
      </c>
      <c r="M44" s="7" t="s">
        <v>46</v>
      </c>
      <c r="N44" s="7" t="s">
        <v>48</v>
      </c>
      <c r="O44" s="7" t="s">
        <v>48</v>
      </c>
      <c r="P44" s="7" t="s">
        <v>47</v>
      </c>
      <c r="Q44" s="7" t="s">
        <v>47</v>
      </c>
      <c r="R44" s="7" t="s">
        <v>48</v>
      </c>
      <c r="S44" s="7" t="s">
        <v>48</v>
      </c>
      <c r="T44" s="7" t="s">
        <v>48</v>
      </c>
      <c r="U44" s="7" t="s">
        <v>48</v>
      </c>
      <c r="V44" s="7" t="s">
        <v>48</v>
      </c>
      <c r="W44" s="7" t="s">
        <v>48</v>
      </c>
      <c r="X44" s="7" t="s">
        <v>48</v>
      </c>
      <c r="Y44" s="7" t="s">
        <v>48</v>
      </c>
      <c r="Z44" s="7" t="s">
        <v>48</v>
      </c>
      <c r="AA44" s="7" t="s">
        <v>48</v>
      </c>
      <c r="AB44" s="7" t="s">
        <v>48</v>
      </c>
      <c r="AC44" s="7" t="s">
        <v>48</v>
      </c>
      <c r="AD44" s="7" t="s">
        <v>48</v>
      </c>
      <c r="AE44" s="7" t="s">
        <v>48</v>
      </c>
      <c r="AF44" s="7" t="s">
        <v>48</v>
      </c>
      <c r="AG44" s="7" t="s">
        <v>210</v>
      </c>
      <c r="AH44" s="7" t="s">
        <v>50</v>
      </c>
      <c r="AI44" s="7" t="s">
        <v>124</v>
      </c>
      <c r="AJ44" s="7">
        <v>10</v>
      </c>
      <c r="AK44" s="7" t="s">
        <v>213</v>
      </c>
    </row>
    <row r="45" spans="1:37" x14ac:dyDescent="0.2">
      <c r="A45" s="6">
        <v>44238.450011574074</v>
      </c>
      <c r="B45" s="7" t="s">
        <v>214</v>
      </c>
      <c r="C45" s="7" t="s">
        <v>206</v>
      </c>
      <c r="D45" s="7" t="s">
        <v>38</v>
      </c>
      <c r="E45" s="7">
        <v>2019</v>
      </c>
      <c r="F45" s="7" t="s">
        <v>39</v>
      </c>
      <c r="G45" s="7" t="s">
        <v>54</v>
      </c>
      <c r="H45" s="7" t="s">
        <v>78</v>
      </c>
      <c r="I45" s="7" t="s">
        <v>42</v>
      </c>
      <c r="J45" s="7" t="s">
        <v>55</v>
      </c>
      <c r="K45" s="7" t="s">
        <v>44</v>
      </c>
      <c r="L45" s="7" t="s">
        <v>112</v>
      </c>
      <c r="M45" s="7" t="s">
        <v>79</v>
      </c>
      <c r="N45" s="7" t="s">
        <v>47</v>
      </c>
      <c r="O45" s="7" t="s">
        <v>47</v>
      </c>
      <c r="P45" s="7" t="s">
        <v>47</v>
      </c>
      <c r="Q45" s="7" t="s">
        <v>47</v>
      </c>
      <c r="R45" s="7" t="s">
        <v>47</v>
      </c>
      <c r="S45" s="7" t="s">
        <v>47</v>
      </c>
      <c r="T45" s="7" t="s">
        <v>47</v>
      </c>
      <c r="U45" s="7" t="s">
        <v>47</v>
      </c>
      <c r="V45" s="7" t="s">
        <v>47</v>
      </c>
      <c r="W45" s="7" t="s">
        <v>47</v>
      </c>
      <c r="X45" s="7" t="s">
        <v>47</v>
      </c>
      <c r="Y45" s="7" t="s">
        <v>47</v>
      </c>
      <c r="Z45" s="7" t="s">
        <v>47</v>
      </c>
      <c r="AA45" s="7" t="s">
        <v>47</v>
      </c>
      <c r="AB45" s="7" t="s">
        <v>47</v>
      </c>
      <c r="AC45" s="7" t="s">
        <v>47</v>
      </c>
      <c r="AD45" s="7" t="s">
        <v>47</v>
      </c>
      <c r="AE45" s="7" t="s">
        <v>47</v>
      </c>
      <c r="AF45" s="7" t="s">
        <v>47</v>
      </c>
      <c r="AG45" s="7" t="s">
        <v>207</v>
      </c>
      <c r="AH45" s="7" t="s">
        <v>50</v>
      </c>
      <c r="AI45" s="7" t="s">
        <v>51</v>
      </c>
      <c r="AJ45" s="7">
        <v>10</v>
      </c>
      <c r="AK45" s="7" t="s">
        <v>215</v>
      </c>
    </row>
    <row r="46" spans="1:37" x14ac:dyDescent="0.2">
      <c r="A46" s="6">
        <v>44238.505173611113</v>
      </c>
      <c r="B46" s="7" t="s">
        <v>216</v>
      </c>
      <c r="C46" s="7" t="s">
        <v>206</v>
      </c>
      <c r="D46" s="7" t="s">
        <v>38</v>
      </c>
      <c r="E46" s="7">
        <v>2019</v>
      </c>
      <c r="F46" s="7" t="s">
        <v>39</v>
      </c>
      <c r="G46" s="7" t="s">
        <v>54</v>
      </c>
      <c r="H46" s="7" t="s">
        <v>45</v>
      </c>
      <c r="I46" s="7" t="s">
        <v>42</v>
      </c>
      <c r="J46" s="7" t="s">
        <v>55</v>
      </c>
      <c r="K46" s="7" t="s">
        <v>44</v>
      </c>
      <c r="L46" s="7" t="s">
        <v>45</v>
      </c>
      <c r="M46" s="7" t="s">
        <v>61</v>
      </c>
      <c r="N46" s="7" t="s">
        <v>48</v>
      </c>
      <c r="O46" s="7" t="s">
        <v>48</v>
      </c>
      <c r="P46" s="7" t="s">
        <v>48</v>
      </c>
      <c r="Q46" s="7" t="s">
        <v>48</v>
      </c>
      <c r="R46" s="7" t="s">
        <v>48</v>
      </c>
      <c r="S46" s="7" t="s">
        <v>48</v>
      </c>
      <c r="T46" s="7" t="s">
        <v>48</v>
      </c>
      <c r="U46" s="7" t="s">
        <v>48</v>
      </c>
      <c r="V46" s="7" t="s">
        <v>48</v>
      </c>
      <c r="W46" s="7" t="s">
        <v>48</v>
      </c>
      <c r="X46" s="7" t="s">
        <v>48</v>
      </c>
      <c r="Y46" s="7" t="s">
        <v>48</v>
      </c>
      <c r="Z46" s="7" t="s">
        <v>48</v>
      </c>
      <c r="AA46" s="7" t="s">
        <v>48</v>
      </c>
      <c r="AB46" s="7" t="s">
        <v>48</v>
      </c>
      <c r="AC46" s="7" t="s">
        <v>48</v>
      </c>
      <c r="AD46" s="7" t="s">
        <v>47</v>
      </c>
      <c r="AE46" s="7" t="s">
        <v>47</v>
      </c>
      <c r="AF46" s="7" t="s">
        <v>47</v>
      </c>
      <c r="AG46" s="7" t="s">
        <v>207</v>
      </c>
      <c r="AH46" s="7" t="s">
        <v>50</v>
      </c>
      <c r="AI46" s="7" t="s">
        <v>124</v>
      </c>
      <c r="AJ46" s="7">
        <v>10</v>
      </c>
      <c r="AK46" s="7" t="s">
        <v>217</v>
      </c>
    </row>
    <row r="47" spans="1:37" x14ac:dyDescent="0.2">
      <c r="A47" s="6">
        <v>44238.508055555554</v>
      </c>
      <c r="B47" s="7" t="s">
        <v>218</v>
      </c>
      <c r="C47" s="7" t="s">
        <v>206</v>
      </c>
      <c r="D47" s="7" t="s">
        <v>38</v>
      </c>
      <c r="E47" s="7">
        <v>2020</v>
      </c>
      <c r="F47" s="7" t="s">
        <v>202</v>
      </c>
      <c r="G47" s="7" t="s">
        <v>54</v>
      </c>
      <c r="H47" s="7" t="s">
        <v>45</v>
      </c>
      <c r="I47" s="7" t="s">
        <v>59</v>
      </c>
      <c r="J47" s="7" t="s">
        <v>50</v>
      </c>
      <c r="K47" s="7" t="s">
        <v>60</v>
      </c>
      <c r="L47" s="7" t="s">
        <v>45</v>
      </c>
      <c r="M47" s="7" t="s">
        <v>61</v>
      </c>
      <c r="N47" s="7" t="s">
        <v>47</v>
      </c>
      <c r="O47" s="7" t="s">
        <v>47</v>
      </c>
      <c r="P47" s="7" t="s">
        <v>47</v>
      </c>
      <c r="Q47" s="7" t="s">
        <v>70</v>
      </c>
      <c r="R47" s="7" t="s">
        <v>70</v>
      </c>
      <c r="S47" s="7" t="s">
        <v>48</v>
      </c>
      <c r="T47" s="7" t="s">
        <v>48</v>
      </c>
      <c r="U47" s="7" t="s">
        <v>48</v>
      </c>
      <c r="V47" s="7" t="s">
        <v>48</v>
      </c>
      <c r="W47" s="7" t="s">
        <v>48</v>
      </c>
      <c r="X47" s="7" t="s">
        <v>48</v>
      </c>
      <c r="Y47" s="7" t="s">
        <v>47</v>
      </c>
      <c r="Z47" s="7" t="s">
        <v>70</v>
      </c>
      <c r="AA47" s="7" t="s">
        <v>47</v>
      </c>
      <c r="AB47" s="7" t="s">
        <v>47</v>
      </c>
      <c r="AC47" s="7" t="s">
        <v>47</v>
      </c>
      <c r="AD47" s="7" t="s">
        <v>70</v>
      </c>
      <c r="AE47" s="7" t="s">
        <v>70</v>
      </c>
      <c r="AF47" s="7" t="s">
        <v>70</v>
      </c>
      <c r="AG47" s="7" t="s">
        <v>123</v>
      </c>
      <c r="AH47" s="7" t="s">
        <v>50</v>
      </c>
      <c r="AI47" s="7" t="s">
        <v>124</v>
      </c>
      <c r="AJ47" s="7">
        <v>10</v>
      </c>
      <c r="AK47" s="7" t="s">
        <v>219</v>
      </c>
    </row>
    <row r="48" spans="1:37" x14ac:dyDescent="0.2">
      <c r="A48" s="6">
        <v>44238.591562499998</v>
      </c>
      <c r="B48" s="7" t="s">
        <v>216</v>
      </c>
      <c r="C48" s="7" t="s">
        <v>206</v>
      </c>
      <c r="D48" s="7" t="s">
        <v>38</v>
      </c>
      <c r="E48" s="7">
        <v>2019</v>
      </c>
      <c r="F48" s="7" t="s">
        <v>39</v>
      </c>
      <c r="G48" s="7" t="s">
        <v>54</v>
      </c>
      <c r="H48" s="7" t="s">
        <v>45</v>
      </c>
      <c r="I48" s="7" t="s">
        <v>42</v>
      </c>
      <c r="J48" s="7" t="s">
        <v>55</v>
      </c>
      <c r="K48" s="7" t="s">
        <v>44</v>
      </c>
      <c r="L48" s="7" t="s">
        <v>45</v>
      </c>
      <c r="M48" s="7" t="s">
        <v>61</v>
      </c>
      <c r="N48" s="7" t="s">
        <v>48</v>
      </c>
      <c r="O48" s="7" t="s">
        <v>48</v>
      </c>
      <c r="P48" s="7" t="s">
        <v>48</v>
      </c>
      <c r="Q48" s="7" t="s">
        <v>48</v>
      </c>
      <c r="R48" s="7" t="s">
        <v>48</v>
      </c>
      <c r="S48" s="7" t="s">
        <v>48</v>
      </c>
      <c r="T48" s="7" t="s">
        <v>48</v>
      </c>
      <c r="U48" s="7" t="s">
        <v>48</v>
      </c>
      <c r="V48" s="7" t="s">
        <v>48</v>
      </c>
      <c r="W48" s="7" t="s">
        <v>48</v>
      </c>
      <c r="X48" s="7" t="s">
        <v>48</v>
      </c>
      <c r="Y48" s="7" t="s">
        <v>48</v>
      </c>
      <c r="Z48" s="7" t="s">
        <v>48</v>
      </c>
      <c r="AA48" s="7" t="s">
        <v>48</v>
      </c>
      <c r="AB48" s="7" t="s">
        <v>48</v>
      </c>
      <c r="AC48" s="7" t="s">
        <v>48</v>
      </c>
      <c r="AD48" s="7" t="s">
        <v>47</v>
      </c>
      <c r="AE48" s="7" t="s">
        <v>47</v>
      </c>
      <c r="AF48" s="7" t="s">
        <v>47</v>
      </c>
      <c r="AG48" s="7" t="s">
        <v>207</v>
      </c>
      <c r="AH48" s="7" t="s">
        <v>50</v>
      </c>
      <c r="AI48" s="7" t="s">
        <v>124</v>
      </c>
      <c r="AJ48" s="7">
        <v>10</v>
      </c>
      <c r="AK48" s="7" t="s">
        <v>217</v>
      </c>
    </row>
    <row r="49" spans="1:43" x14ac:dyDescent="0.2">
      <c r="A49" s="6">
        <v>44238.601678240739</v>
      </c>
      <c r="B49" s="7" t="s">
        <v>220</v>
      </c>
      <c r="C49" s="7" t="s">
        <v>206</v>
      </c>
      <c r="D49" s="7" t="s">
        <v>38</v>
      </c>
      <c r="E49" s="7">
        <v>2019</v>
      </c>
      <c r="F49" s="7" t="s">
        <v>53</v>
      </c>
      <c r="G49" s="7" t="s">
        <v>40</v>
      </c>
      <c r="H49" s="7" t="s">
        <v>41</v>
      </c>
      <c r="I49" s="7" t="s">
        <v>59</v>
      </c>
      <c r="J49" s="7" t="s">
        <v>50</v>
      </c>
      <c r="K49" s="7" t="s">
        <v>60</v>
      </c>
      <c r="L49" s="7" t="s">
        <v>56</v>
      </c>
      <c r="M49" s="7" t="s">
        <v>79</v>
      </c>
      <c r="N49" s="7" t="s">
        <v>48</v>
      </c>
      <c r="O49" s="7" t="s">
        <v>48</v>
      </c>
      <c r="P49" s="7" t="s">
        <v>48</v>
      </c>
      <c r="Q49" s="7" t="s">
        <v>48</v>
      </c>
      <c r="R49" s="7" t="s">
        <v>48</v>
      </c>
      <c r="S49" s="7" t="s">
        <v>48</v>
      </c>
      <c r="T49" s="7" t="s">
        <v>48</v>
      </c>
      <c r="U49" s="7" t="s">
        <v>47</v>
      </c>
      <c r="V49" s="7" t="s">
        <v>48</v>
      </c>
      <c r="W49" s="7" t="s">
        <v>48</v>
      </c>
      <c r="X49" s="7" t="s">
        <v>48</v>
      </c>
      <c r="Y49" s="7" t="s">
        <v>47</v>
      </c>
      <c r="Z49" s="7" t="s">
        <v>47</v>
      </c>
      <c r="AA49" s="7" t="s">
        <v>48</v>
      </c>
      <c r="AB49" s="7" t="s">
        <v>48</v>
      </c>
      <c r="AC49" s="7" t="s">
        <v>48</v>
      </c>
      <c r="AD49" s="7" t="s">
        <v>47</v>
      </c>
      <c r="AE49" s="7" t="s">
        <v>47</v>
      </c>
      <c r="AF49" s="7" t="s">
        <v>47</v>
      </c>
      <c r="AG49" s="7" t="s">
        <v>207</v>
      </c>
      <c r="AH49" s="7" t="s">
        <v>50</v>
      </c>
      <c r="AI49" s="7" t="s">
        <v>124</v>
      </c>
      <c r="AJ49" s="7">
        <v>9</v>
      </c>
      <c r="AK49" s="7" t="s">
        <v>221</v>
      </c>
    </row>
    <row r="50" spans="1:43" x14ac:dyDescent="0.2">
      <c r="A50" s="6">
        <v>44238.698321759257</v>
      </c>
      <c r="B50" s="7" t="s">
        <v>222</v>
      </c>
      <c r="C50" s="7" t="s">
        <v>206</v>
      </c>
      <c r="D50" s="7" t="s">
        <v>38</v>
      </c>
      <c r="E50" s="7">
        <v>2020</v>
      </c>
      <c r="F50" s="7" t="s">
        <v>202</v>
      </c>
      <c r="G50" s="7" t="s">
        <v>54</v>
      </c>
      <c r="H50" s="7" t="s">
        <v>78</v>
      </c>
      <c r="I50" s="7" t="s">
        <v>147</v>
      </c>
      <c r="J50" s="7" t="s">
        <v>63</v>
      </c>
      <c r="K50" s="7" t="s">
        <v>92</v>
      </c>
      <c r="L50" s="7" t="s">
        <v>112</v>
      </c>
      <c r="M50" s="7" t="s">
        <v>61</v>
      </c>
      <c r="N50" s="7" t="s">
        <v>47</v>
      </c>
      <c r="O50" s="7" t="s">
        <v>47</v>
      </c>
      <c r="P50" s="7" t="s">
        <v>47</v>
      </c>
      <c r="Q50" s="7" t="s">
        <v>47</v>
      </c>
      <c r="R50" s="7" t="s">
        <v>47</v>
      </c>
      <c r="S50" s="7" t="s">
        <v>48</v>
      </c>
      <c r="T50" s="7" t="s">
        <v>48</v>
      </c>
      <c r="U50" s="7" t="s">
        <v>48</v>
      </c>
      <c r="V50" s="7" t="s">
        <v>48</v>
      </c>
      <c r="W50" s="7" t="s">
        <v>48</v>
      </c>
      <c r="X50" s="7" t="s">
        <v>48</v>
      </c>
      <c r="Y50" s="7" t="s">
        <v>47</v>
      </c>
      <c r="Z50" s="7" t="s">
        <v>47</v>
      </c>
      <c r="AA50" s="7" t="s">
        <v>48</v>
      </c>
      <c r="AB50" s="7" t="s">
        <v>48</v>
      </c>
      <c r="AC50" s="7" t="s">
        <v>48</v>
      </c>
      <c r="AD50" s="7" t="s">
        <v>47</v>
      </c>
      <c r="AE50" s="7" t="s">
        <v>47</v>
      </c>
      <c r="AF50" s="7" t="s">
        <v>47</v>
      </c>
      <c r="AG50" s="7" t="s">
        <v>207</v>
      </c>
      <c r="AH50" s="7" t="s">
        <v>94</v>
      </c>
      <c r="AI50" s="7" t="s">
        <v>124</v>
      </c>
      <c r="AJ50" s="7">
        <v>10</v>
      </c>
      <c r="AK50" s="7" t="s">
        <v>223</v>
      </c>
    </row>
    <row r="51" spans="1:43" x14ac:dyDescent="0.2">
      <c r="A51" s="6">
        <v>44238.751562500001</v>
      </c>
      <c r="B51" s="7" t="s">
        <v>224</v>
      </c>
      <c r="C51" s="7" t="s">
        <v>206</v>
      </c>
      <c r="D51" s="7" t="s">
        <v>38</v>
      </c>
      <c r="E51" s="7">
        <v>2020</v>
      </c>
      <c r="F51" s="7" t="s">
        <v>145</v>
      </c>
      <c r="G51" s="7" t="s">
        <v>40</v>
      </c>
      <c r="H51" s="7" t="s">
        <v>41</v>
      </c>
      <c r="I51" s="7" t="s">
        <v>42</v>
      </c>
      <c r="J51" s="7" t="s">
        <v>43</v>
      </c>
      <c r="K51" s="7" t="s">
        <v>44</v>
      </c>
      <c r="L51" s="7" t="s">
        <v>56</v>
      </c>
      <c r="M51" s="7" t="s">
        <v>61</v>
      </c>
      <c r="N51" s="7" t="s">
        <v>48</v>
      </c>
      <c r="O51" s="7" t="s">
        <v>48</v>
      </c>
      <c r="P51" s="7" t="s">
        <v>48</v>
      </c>
      <c r="Q51" s="7" t="s">
        <v>48</v>
      </c>
      <c r="R51" s="7" t="s">
        <v>48</v>
      </c>
      <c r="S51" s="7" t="s">
        <v>48</v>
      </c>
      <c r="T51" s="7" t="s">
        <v>48</v>
      </c>
      <c r="U51" s="7" t="s">
        <v>48</v>
      </c>
      <c r="V51" s="7" t="s">
        <v>48</v>
      </c>
      <c r="W51" s="7" t="s">
        <v>48</v>
      </c>
      <c r="X51" s="7" t="s">
        <v>48</v>
      </c>
      <c r="Y51" s="7" t="s">
        <v>48</v>
      </c>
      <c r="Z51" s="7" t="s">
        <v>48</v>
      </c>
      <c r="AA51" s="7" t="s">
        <v>48</v>
      </c>
      <c r="AB51" s="7" t="s">
        <v>48</v>
      </c>
      <c r="AC51" s="7" t="s">
        <v>48</v>
      </c>
      <c r="AD51" s="7" t="s">
        <v>48</v>
      </c>
      <c r="AE51" s="7" t="s">
        <v>48</v>
      </c>
      <c r="AF51" s="7" t="s">
        <v>48</v>
      </c>
      <c r="AG51" s="7" t="s">
        <v>207</v>
      </c>
      <c r="AH51" s="7" t="s">
        <v>50</v>
      </c>
      <c r="AI51" s="7" t="s">
        <v>124</v>
      </c>
      <c r="AJ51" s="7">
        <v>10</v>
      </c>
      <c r="AK51" s="7" t="s">
        <v>225</v>
      </c>
    </row>
    <row r="52" spans="1:43" x14ac:dyDescent="0.2">
      <c r="A52" s="6">
        <v>44238.825671296298</v>
      </c>
      <c r="B52" s="7" t="s">
        <v>226</v>
      </c>
      <c r="C52" s="7" t="s">
        <v>206</v>
      </c>
      <c r="D52" s="7" t="s">
        <v>209</v>
      </c>
      <c r="E52" s="7">
        <v>2018</v>
      </c>
      <c r="F52" s="7" t="s">
        <v>39</v>
      </c>
      <c r="G52" s="7" t="s">
        <v>54</v>
      </c>
      <c r="H52" s="7" t="s">
        <v>78</v>
      </c>
      <c r="I52" s="7" t="s">
        <v>42</v>
      </c>
      <c r="J52" s="7" t="s">
        <v>50</v>
      </c>
      <c r="K52" s="7" t="s">
        <v>44</v>
      </c>
      <c r="L52" s="7" t="s">
        <v>112</v>
      </c>
      <c r="M52" s="7" t="s">
        <v>46</v>
      </c>
      <c r="N52" s="7" t="s">
        <v>48</v>
      </c>
      <c r="O52" s="7" t="s">
        <v>48</v>
      </c>
      <c r="P52" s="7" t="s">
        <v>48</v>
      </c>
      <c r="Q52" s="7" t="s">
        <v>48</v>
      </c>
      <c r="R52" s="7" t="s">
        <v>47</v>
      </c>
      <c r="S52" s="7" t="s">
        <v>48</v>
      </c>
      <c r="T52" s="7" t="s">
        <v>48</v>
      </c>
      <c r="U52" s="7" t="s">
        <v>47</v>
      </c>
      <c r="V52" s="7" t="s">
        <v>47</v>
      </c>
      <c r="W52" s="7" t="s">
        <v>47</v>
      </c>
      <c r="X52" s="7" t="s">
        <v>47</v>
      </c>
      <c r="Y52" s="7" t="s">
        <v>47</v>
      </c>
      <c r="Z52" s="7" t="s">
        <v>47</v>
      </c>
      <c r="AA52" s="7" t="s">
        <v>47</v>
      </c>
      <c r="AB52" s="7" t="s">
        <v>47</v>
      </c>
      <c r="AC52" s="7" t="s">
        <v>47</v>
      </c>
      <c r="AD52" s="7" t="s">
        <v>48</v>
      </c>
      <c r="AE52" s="7" t="s">
        <v>48</v>
      </c>
      <c r="AF52" s="7" t="s">
        <v>48</v>
      </c>
      <c r="AG52" s="7" t="s">
        <v>123</v>
      </c>
      <c r="AH52" s="7" t="s">
        <v>50</v>
      </c>
      <c r="AI52" s="7" t="s">
        <v>51</v>
      </c>
      <c r="AJ52" s="7">
        <v>9</v>
      </c>
      <c r="AK52" s="7" t="s">
        <v>227</v>
      </c>
    </row>
    <row r="53" spans="1:43" x14ac:dyDescent="0.2">
      <c r="A53" s="6">
        <v>44238.898368055554</v>
      </c>
      <c r="B53" s="7" t="s">
        <v>228</v>
      </c>
      <c r="C53" s="7" t="s">
        <v>206</v>
      </c>
      <c r="D53" s="7" t="s">
        <v>38</v>
      </c>
      <c r="E53" s="7">
        <v>2021</v>
      </c>
      <c r="F53" s="7" t="s">
        <v>69</v>
      </c>
      <c r="G53" s="7" t="s">
        <v>40</v>
      </c>
      <c r="H53" s="7" t="s">
        <v>78</v>
      </c>
      <c r="I53" s="7" t="s">
        <v>59</v>
      </c>
      <c r="J53" s="7" t="s">
        <v>50</v>
      </c>
      <c r="K53" s="7" t="s">
        <v>60</v>
      </c>
      <c r="L53" s="7" t="s">
        <v>112</v>
      </c>
      <c r="M53" s="7" t="s">
        <v>46</v>
      </c>
      <c r="N53" s="7" t="s">
        <v>47</v>
      </c>
      <c r="O53" s="7" t="s">
        <v>47</v>
      </c>
      <c r="P53" s="7" t="s">
        <v>47</v>
      </c>
      <c r="Q53" s="7" t="s">
        <v>47</v>
      </c>
      <c r="R53" s="7" t="s">
        <v>47</v>
      </c>
      <c r="S53" s="7" t="s">
        <v>48</v>
      </c>
      <c r="T53" s="7" t="s">
        <v>48</v>
      </c>
      <c r="U53" s="7" t="s">
        <v>47</v>
      </c>
      <c r="V53" s="7" t="s">
        <v>47</v>
      </c>
      <c r="W53" s="7" t="s">
        <v>47</v>
      </c>
      <c r="X53" s="7" t="s">
        <v>48</v>
      </c>
      <c r="Y53" s="7" t="s">
        <v>47</v>
      </c>
      <c r="Z53" s="7" t="s">
        <v>47</v>
      </c>
      <c r="AA53" s="7" t="s">
        <v>48</v>
      </c>
      <c r="AB53" s="7" t="s">
        <v>47</v>
      </c>
      <c r="AC53" s="7" t="s">
        <v>47</v>
      </c>
      <c r="AD53" s="7" t="s">
        <v>47</v>
      </c>
      <c r="AE53" s="7" t="s">
        <v>47</v>
      </c>
      <c r="AF53" s="7" t="s">
        <v>47</v>
      </c>
      <c r="AG53" s="7" t="s">
        <v>207</v>
      </c>
      <c r="AH53" s="7" t="s">
        <v>50</v>
      </c>
      <c r="AI53" s="7" t="s">
        <v>51</v>
      </c>
      <c r="AJ53" s="7">
        <v>10</v>
      </c>
      <c r="AK53" s="7" t="s">
        <v>229</v>
      </c>
    </row>
    <row r="54" spans="1:43" x14ac:dyDescent="0.2">
      <c r="A54" s="6">
        <v>44239.76121527778</v>
      </c>
      <c r="B54" s="7" t="s">
        <v>230</v>
      </c>
      <c r="C54" s="7" t="s">
        <v>206</v>
      </c>
      <c r="D54" s="7" t="s">
        <v>38</v>
      </c>
      <c r="E54" s="7">
        <v>2019</v>
      </c>
      <c r="F54" s="7" t="s">
        <v>145</v>
      </c>
      <c r="G54" s="7" t="s">
        <v>54</v>
      </c>
      <c r="H54" s="7" t="s">
        <v>78</v>
      </c>
      <c r="I54" s="7" t="s">
        <v>59</v>
      </c>
      <c r="J54" s="7" t="s">
        <v>50</v>
      </c>
      <c r="K54" s="7" t="s">
        <v>82</v>
      </c>
      <c r="L54" s="7" t="s">
        <v>113</v>
      </c>
      <c r="M54" s="7" t="s">
        <v>57</v>
      </c>
      <c r="N54" s="7" t="s">
        <v>48</v>
      </c>
      <c r="O54" s="7" t="s">
        <v>47</v>
      </c>
      <c r="P54" s="7" t="s">
        <v>48</v>
      </c>
      <c r="Q54" s="7" t="s">
        <v>48</v>
      </c>
      <c r="R54" s="7" t="s">
        <v>48</v>
      </c>
      <c r="S54" s="7" t="s">
        <v>48</v>
      </c>
      <c r="T54" s="7" t="s">
        <v>48</v>
      </c>
      <c r="U54" s="7" t="s">
        <v>48</v>
      </c>
      <c r="V54" s="7" t="s">
        <v>48</v>
      </c>
      <c r="W54" s="7" t="s">
        <v>48</v>
      </c>
      <c r="X54" s="7" t="s">
        <v>48</v>
      </c>
      <c r="Y54" s="7" t="s">
        <v>48</v>
      </c>
      <c r="Z54" s="7" t="s">
        <v>48</v>
      </c>
      <c r="AA54" s="7" t="s">
        <v>48</v>
      </c>
      <c r="AB54" s="7" t="s">
        <v>48</v>
      </c>
      <c r="AC54" s="7" t="s">
        <v>48</v>
      </c>
      <c r="AD54" s="7" t="s">
        <v>48</v>
      </c>
      <c r="AE54" s="7" t="s">
        <v>48</v>
      </c>
      <c r="AF54" s="7" t="s">
        <v>48</v>
      </c>
      <c r="AG54" s="7" t="s">
        <v>210</v>
      </c>
      <c r="AH54" s="7" t="s">
        <v>94</v>
      </c>
      <c r="AI54" s="7" t="s">
        <v>124</v>
      </c>
      <c r="AJ54" s="7">
        <v>10</v>
      </c>
      <c r="AK54" s="7" t="s">
        <v>231</v>
      </c>
    </row>
    <row r="55" spans="1:43" x14ac:dyDescent="0.2">
      <c r="A55" s="6">
        <v>44244.46738425926</v>
      </c>
      <c r="B55" s="7" t="s">
        <v>232</v>
      </c>
      <c r="C55" s="7" t="s">
        <v>206</v>
      </c>
      <c r="D55" s="7" t="s">
        <v>38</v>
      </c>
      <c r="E55" s="7">
        <v>2020</v>
      </c>
      <c r="F55" s="7" t="s">
        <v>53</v>
      </c>
      <c r="G55" s="7" t="s">
        <v>40</v>
      </c>
      <c r="H55" s="7" t="s">
        <v>45</v>
      </c>
      <c r="I55" s="7" t="s">
        <v>42</v>
      </c>
      <c r="J55" s="7" t="s">
        <v>55</v>
      </c>
      <c r="K55" s="7" t="s">
        <v>44</v>
      </c>
      <c r="L55" s="7" t="s">
        <v>45</v>
      </c>
      <c r="M55" s="7" t="s">
        <v>61</v>
      </c>
      <c r="N55" s="7" t="s">
        <v>47</v>
      </c>
      <c r="O55" s="7" t="s">
        <v>47</v>
      </c>
      <c r="P55" s="7" t="s">
        <v>47</v>
      </c>
      <c r="Q55" s="7" t="s">
        <v>47</v>
      </c>
      <c r="R55" s="7" t="s">
        <v>48</v>
      </c>
      <c r="S55" s="7" t="s">
        <v>47</v>
      </c>
      <c r="T55" s="7" t="s">
        <v>47</v>
      </c>
      <c r="U55" s="7" t="s">
        <v>48</v>
      </c>
      <c r="V55" s="7" t="s">
        <v>47</v>
      </c>
      <c r="W55" s="7" t="s">
        <v>47</v>
      </c>
      <c r="X55" s="7" t="s">
        <v>47</v>
      </c>
      <c r="Y55" s="7" t="s">
        <v>47</v>
      </c>
      <c r="Z55" s="7" t="s">
        <v>47</v>
      </c>
      <c r="AA55" s="7" t="s">
        <v>47</v>
      </c>
      <c r="AB55" s="7" t="s">
        <v>47</v>
      </c>
      <c r="AC55" s="7" t="s">
        <v>47</v>
      </c>
      <c r="AD55" s="7" t="s">
        <v>47</v>
      </c>
      <c r="AE55" s="7" t="s">
        <v>47</v>
      </c>
      <c r="AF55" s="7" t="s">
        <v>47</v>
      </c>
      <c r="AG55" s="7" t="s">
        <v>207</v>
      </c>
      <c r="AH55" s="7" t="s">
        <v>50</v>
      </c>
      <c r="AI55" s="7" t="s">
        <v>51</v>
      </c>
      <c r="AJ55" s="7">
        <v>9</v>
      </c>
      <c r="AK55" s="7" t="s">
        <v>233</v>
      </c>
      <c r="AL55" s="7"/>
      <c r="AM55" s="7"/>
      <c r="AN55" s="7"/>
      <c r="AO55" s="7"/>
      <c r="AP55" s="7"/>
      <c r="AQ55" s="7"/>
    </row>
    <row r="56" spans="1:43" x14ac:dyDescent="0.2">
      <c r="A56" s="6">
        <v>44245.308425925927</v>
      </c>
      <c r="B56" s="7" t="s">
        <v>234</v>
      </c>
      <c r="C56" s="7" t="s">
        <v>206</v>
      </c>
      <c r="D56" s="7" t="s">
        <v>38</v>
      </c>
      <c r="E56" s="7">
        <v>2020</v>
      </c>
      <c r="F56" s="7" t="s">
        <v>39</v>
      </c>
      <c r="G56" s="7" t="s">
        <v>54</v>
      </c>
      <c r="H56" s="7" t="s">
        <v>78</v>
      </c>
      <c r="I56" s="7" t="s">
        <v>42</v>
      </c>
      <c r="J56" s="7" t="s">
        <v>50</v>
      </c>
      <c r="K56" s="7" t="s">
        <v>44</v>
      </c>
      <c r="L56" s="7" t="s">
        <v>112</v>
      </c>
      <c r="M56" s="7" t="s">
        <v>79</v>
      </c>
      <c r="N56" s="7" t="s">
        <v>48</v>
      </c>
      <c r="O56" s="7" t="s">
        <v>48</v>
      </c>
      <c r="P56" s="7" t="s">
        <v>48</v>
      </c>
      <c r="Q56" s="7" t="s">
        <v>48</v>
      </c>
      <c r="R56" s="7" t="s">
        <v>48</v>
      </c>
      <c r="S56" s="7" t="s">
        <v>48</v>
      </c>
      <c r="T56" s="7" t="s">
        <v>48</v>
      </c>
      <c r="U56" s="7" t="s">
        <v>47</v>
      </c>
      <c r="V56" s="7" t="s">
        <v>47</v>
      </c>
      <c r="W56" s="7" t="s">
        <v>48</v>
      </c>
      <c r="X56" s="7" t="s">
        <v>47</v>
      </c>
      <c r="Y56" s="7" t="s">
        <v>47</v>
      </c>
      <c r="Z56" s="7" t="s">
        <v>47</v>
      </c>
      <c r="AA56" s="7" t="s">
        <v>48</v>
      </c>
      <c r="AB56" s="7" t="s">
        <v>48</v>
      </c>
      <c r="AC56" s="7" t="s">
        <v>48</v>
      </c>
      <c r="AD56" s="7" t="s">
        <v>47</v>
      </c>
      <c r="AE56" s="7" t="s">
        <v>47</v>
      </c>
      <c r="AF56" s="7" t="s">
        <v>47</v>
      </c>
      <c r="AG56" s="7" t="s">
        <v>207</v>
      </c>
      <c r="AH56" s="7" t="s">
        <v>50</v>
      </c>
      <c r="AI56" s="7" t="s">
        <v>124</v>
      </c>
      <c r="AJ56" s="7">
        <v>10</v>
      </c>
      <c r="AK56" s="7" t="s">
        <v>235</v>
      </c>
      <c r="AL56" s="7"/>
      <c r="AM56" s="7"/>
      <c r="AN56" s="7"/>
      <c r="AO56" s="7"/>
      <c r="AP56" s="7"/>
    </row>
    <row r="57" spans="1:43" x14ac:dyDescent="0.2">
      <c r="A57" s="6">
        <v>44247.54582175926</v>
      </c>
      <c r="B57" s="7" t="s">
        <v>65</v>
      </c>
      <c r="C57" s="7" t="s">
        <v>206</v>
      </c>
      <c r="D57" s="7" t="s">
        <v>38</v>
      </c>
      <c r="E57" s="7">
        <v>2015</v>
      </c>
      <c r="F57" s="7" t="s">
        <v>39</v>
      </c>
      <c r="G57" s="7" t="s">
        <v>54</v>
      </c>
      <c r="H57" s="7" t="s">
        <v>78</v>
      </c>
      <c r="I57" s="7" t="s">
        <v>59</v>
      </c>
      <c r="J57" s="7" t="s">
        <v>236</v>
      </c>
      <c r="K57" s="7" t="s">
        <v>82</v>
      </c>
      <c r="L57" s="7" t="s">
        <v>56</v>
      </c>
      <c r="M57" s="7" t="s">
        <v>61</v>
      </c>
      <c r="N57" s="7" t="s">
        <v>48</v>
      </c>
      <c r="O57" s="7" t="s">
        <v>47</v>
      </c>
      <c r="P57" s="7" t="s">
        <v>48</v>
      </c>
      <c r="Q57" s="7" t="s">
        <v>48</v>
      </c>
      <c r="R57" s="7" t="s">
        <v>48</v>
      </c>
      <c r="S57" s="7" t="s">
        <v>48</v>
      </c>
      <c r="T57" s="7" t="s">
        <v>48</v>
      </c>
      <c r="U57" s="7" t="s">
        <v>66</v>
      </c>
      <c r="V57" s="7" t="s">
        <v>48</v>
      </c>
      <c r="W57" s="7" t="s">
        <v>47</v>
      </c>
      <c r="X57" s="7" t="s">
        <v>48</v>
      </c>
      <c r="Y57" s="7" t="s">
        <v>66</v>
      </c>
      <c r="Z57" s="7" t="s">
        <v>48</v>
      </c>
      <c r="AA57" s="7" t="s">
        <v>48</v>
      </c>
      <c r="AB57" s="7" t="s">
        <v>47</v>
      </c>
      <c r="AC57" s="7" t="s">
        <v>48</v>
      </c>
      <c r="AD57" s="7" t="s">
        <v>48</v>
      </c>
      <c r="AE57" s="7" t="s">
        <v>48</v>
      </c>
      <c r="AF57" s="7" t="s">
        <v>48</v>
      </c>
      <c r="AG57" s="7" t="s">
        <v>207</v>
      </c>
      <c r="AH57" s="7" t="s">
        <v>50</v>
      </c>
      <c r="AI57" s="7" t="s">
        <v>124</v>
      </c>
      <c r="AJ57" s="7">
        <v>10</v>
      </c>
      <c r="AK57" s="7" t="s">
        <v>237</v>
      </c>
    </row>
    <row r="58" spans="1:43" x14ac:dyDescent="0.2">
      <c r="A58" s="6">
        <v>44247.737766203703</v>
      </c>
      <c r="B58" s="7" t="s">
        <v>85</v>
      </c>
      <c r="C58" s="7" t="s">
        <v>206</v>
      </c>
      <c r="D58" s="7" t="s">
        <v>38</v>
      </c>
      <c r="E58" s="7">
        <v>2018</v>
      </c>
      <c r="F58" s="7" t="s">
        <v>53</v>
      </c>
      <c r="G58" s="7" t="s">
        <v>54</v>
      </c>
      <c r="H58" s="7" t="s">
        <v>78</v>
      </c>
      <c r="I58" s="7" t="s">
        <v>42</v>
      </c>
      <c r="J58" s="7" t="s">
        <v>55</v>
      </c>
      <c r="K58" s="7" t="s">
        <v>44</v>
      </c>
      <c r="L58" s="7" t="s">
        <v>113</v>
      </c>
      <c r="M58" s="7" t="s">
        <v>61</v>
      </c>
      <c r="N58" s="7" t="s">
        <v>47</v>
      </c>
      <c r="O58" s="7" t="s">
        <v>47</v>
      </c>
      <c r="P58" s="7" t="s">
        <v>47</v>
      </c>
      <c r="Q58" s="7" t="s">
        <v>47</v>
      </c>
      <c r="R58" s="7" t="s">
        <v>70</v>
      </c>
      <c r="S58" s="7" t="s">
        <v>47</v>
      </c>
      <c r="T58" s="7" t="s">
        <v>47</v>
      </c>
      <c r="U58" s="7" t="s">
        <v>47</v>
      </c>
      <c r="V58" s="7" t="s">
        <v>47</v>
      </c>
      <c r="W58" s="7" t="s">
        <v>47</v>
      </c>
      <c r="X58" s="7" t="s">
        <v>47</v>
      </c>
      <c r="Y58" s="7" t="s">
        <v>47</v>
      </c>
      <c r="Z58" s="7" t="s">
        <v>47</v>
      </c>
      <c r="AA58" s="7" t="s">
        <v>47</v>
      </c>
      <c r="AB58" s="7" t="s">
        <v>47</v>
      </c>
      <c r="AC58" s="7" t="s">
        <v>47</v>
      </c>
      <c r="AD58" s="7" t="s">
        <v>47</v>
      </c>
      <c r="AE58" s="7" t="s">
        <v>47</v>
      </c>
      <c r="AF58" s="7" t="s">
        <v>47</v>
      </c>
      <c r="AG58" s="7" t="s">
        <v>123</v>
      </c>
      <c r="AH58" s="7" t="s">
        <v>50</v>
      </c>
      <c r="AI58" s="7" t="s">
        <v>71</v>
      </c>
      <c r="AJ58" s="7">
        <v>8</v>
      </c>
      <c r="AK58" s="7" t="s">
        <v>238</v>
      </c>
    </row>
    <row r="59" spans="1:43" x14ac:dyDescent="0.2">
      <c r="A59" s="6">
        <v>44253.008599537039</v>
      </c>
      <c r="B59" s="7" t="s">
        <v>52</v>
      </c>
      <c r="C59" s="7" t="s">
        <v>206</v>
      </c>
      <c r="D59" s="7" t="s">
        <v>38</v>
      </c>
      <c r="E59" s="7">
        <v>2016</v>
      </c>
      <c r="F59" s="7" t="s">
        <v>53</v>
      </c>
      <c r="G59" s="7" t="s">
        <v>54</v>
      </c>
      <c r="H59" s="7" t="s">
        <v>78</v>
      </c>
      <c r="I59" s="7" t="s">
        <v>59</v>
      </c>
      <c r="J59" s="7" t="s">
        <v>50</v>
      </c>
      <c r="K59" s="7" t="s">
        <v>92</v>
      </c>
      <c r="L59" s="7" t="s">
        <v>113</v>
      </c>
      <c r="M59" s="7" t="s">
        <v>57</v>
      </c>
      <c r="N59" s="7" t="s">
        <v>48</v>
      </c>
      <c r="O59" s="7" t="s">
        <v>47</v>
      </c>
      <c r="P59" s="7" t="s">
        <v>48</v>
      </c>
      <c r="Q59" s="7" t="s">
        <v>48</v>
      </c>
      <c r="R59" s="7" t="s">
        <v>48</v>
      </c>
      <c r="S59" s="7" t="s">
        <v>48</v>
      </c>
      <c r="T59" s="7" t="s">
        <v>48</v>
      </c>
      <c r="U59" s="7" t="s">
        <v>48</v>
      </c>
      <c r="V59" s="7" t="s">
        <v>48</v>
      </c>
      <c r="W59" s="7" t="s">
        <v>48</v>
      </c>
      <c r="X59" s="7" t="s">
        <v>48</v>
      </c>
      <c r="Y59" s="7" t="s">
        <v>47</v>
      </c>
      <c r="Z59" s="7" t="s">
        <v>48</v>
      </c>
      <c r="AA59" s="7" t="s">
        <v>48</v>
      </c>
      <c r="AB59" s="7" t="s">
        <v>48</v>
      </c>
      <c r="AC59" s="7" t="s">
        <v>48</v>
      </c>
      <c r="AD59" s="7" t="s">
        <v>48</v>
      </c>
      <c r="AE59" s="7" t="s">
        <v>48</v>
      </c>
      <c r="AF59" s="7" t="s">
        <v>48</v>
      </c>
      <c r="AG59" s="7" t="s">
        <v>210</v>
      </c>
      <c r="AH59" s="7" t="s">
        <v>50</v>
      </c>
      <c r="AI59" s="7" t="s">
        <v>124</v>
      </c>
      <c r="AJ59" s="7">
        <v>10</v>
      </c>
      <c r="AK59" s="7" t="s">
        <v>239</v>
      </c>
      <c r="AL59" s="7"/>
      <c r="AM59" s="7"/>
      <c r="AN59" s="7"/>
      <c r="AO59" s="7"/>
      <c r="AP59" s="7"/>
    </row>
    <row r="60" spans="1:43" x14ac:dyDescent="0.2">
      <c r="A60" s="6">
        <v>44263.842164351852</v>
      </c>
      <c r="B60" s="7" t="s">
        <v>214</v>
      </c>
      <c r="C60" s="7" t="s">
        <v>206</v>
      </c>
      <c r="D60" s="7" t="s">
        <v>38</v>
      </c>
      <c r="E60" s="7">
        <v>2019</v>
      </c>
      <c r="F60" s="7" t="s">
        <v>39</v>
      </c>
      <c r="G60" s="7" t="s">
        <v>54</v>
      </c>
      <c r="H60" s="7" t="s">
        <v>78</v>
      </c>
      <c r="I60" s="7" t="s">
        <v>42</v>
      </c>
      <c r="J60" s="7" t="s">
        <v>55</v>
      </c>
      <c r="K60" s="7" t="s">
        <v>44</v>
      </c>
      <c r="L60" s="7" t="s">
        <v>112</v>
      </c>
      <c r="M60" s="7" t="s">
        <v>79</v>
      </c>
      <c r="N60" s="7" t="s">
        <v>47</v>
      </c>
      <c r="O60" s="7" t="s">
        <v>47</v>
      </c>
      <c r="P60" s="7" t="s">
        <v>47</v>
      </c>
      <c r="Q60" s="7" t="s">
        <v>47</v>
      </c>
      <c r="R60" s="7" t="s">
        <v>47</v>
      </c>
      <c r="S60" s="7" t="s">
        <v>47</v>
      </c>
      <c r="T60" s="7" t="s">
        <v>47</v>
      </c>
      <c r="U60" s="7" t="s">
        <v>47</v>
      </c>
      <c r="V60" s="7" t="s">
        <v>47</v>
      </c>
      <c r="W60" s="7" t="s">
        <v>47</v>
      </c>
      <c r="X60" s="7" t="s">
        <v>47</v>
      </c>
      <c r="Y60" s="7" t="s">
        <v>47</v>
      </c>
      <c r="Z60" s="7" t="s">
        <v>47</v>
      </c>
      <c r="AA60" s="7" t="s">
        <v>47</v>
      </c>
      <c r="AB60" s="7" t="s">
        <v>47</v>
      </c>
      <c r="AC60" s="7" t="s">
        <v>47</v>
      </c>
      <c r="AD60" s="7" t="s">
        <v>47</v>
      </c>
      <c r="AE60" s="7" t="s">
        <v>47</v>
      </c>
      <c r="AF60" s="7" t="s">
        <v>47</v>
      </c>
      <c r="AG60" s="7" t="s">
        <v>207</v>
      </c>
      <c r="AH60" s="7" t="s">
        <v>50</v>
      </c>
      <c r="AI60" s="7" t="s">
        <v>51</v>
      </c>
      <c r="AJ60" s="7">
        <v>10</v>
      </c>
      <c r="AK60" s="7" t="s">
        <v>215</v>
      </c>
    </row>
    <row r="61" spans="1:43" x14ac:dyDescent="0.2">
      <c r="A61" s="6">
        <v>44271.426087962966</v>
      </c>
      <c r="B61" s="7" t="s">
        <v>240</v>
      </c>
      <c r="C61" s="7" t="s">
        <v>206</v>
      </c>
      <c r="D61" s="7" t="s">
        <v>38</v>
      </c>
      <c r="E61" s="7">
        <v>2021</v>
      </c>
      <c r="F61" s="7" t="s">
        <v>53</v>
      </c>
      <c r="G61" s="7" t="s">
        <v>40</v>
      </c>
      <c r="H61" s="7" t="s">
        <v>45</v>
      </c>
      <c r="I61" s="7" t="s">
        <v>42</v>
      </c>
      <c r="J61" s="7" t="s">
        <v>63</v>
      </c>
      <c r="K61" s="7" t="s">
        <v>60</v>
      </c>
      <c r="L61" s="7" t="s">
        <v>45</v>
      </c>
      <c r="M61" s="7" t="s">
        <v>46</v>
      </c>
      <c r="N61" s="7" t="s">
        <v>48</v>
      </c>
      <c r="O61" s="7" t="s">
        <v>48</v>
      </c>
      <c r="P61" s="7" t="s">
        <v>48</v>
      </c>
      <c r="Q61" s="7" t="s">
        <v>48</v>
      </c>
      <c r="R61" s="7" t="s">
        <v>70</v>
      </c>
      <c r="S61" s="7" t="s">
        <v>48</v>
      </c>
      <c r="T61" s="7" t="s">
        <v>48</v>
      </c>
      <c r="U61" s="7" t="s">
        <v>48</v>
      </c>
      <c r="V61" s="7" t="s">
        <v>48</v>
      </c>
      <c r="W61" s="7" t="s">
        <v>48</v>
      </c>
      <c r="X61" s="7" t="s">
        <v>48</v>
      </c>
      <c r="Y61" s="7" t="s">
        <v>48</v>
      </c>
      <c r="Z61" s="7" t="s">
        <v>48</v>
      </c>
      <c r="AA61" s="7" t="s">
        <v>48</v>
      </c>
      <c r="AB61" s="7" t="s">
        <v>48</v>
      </c>
      <c r="AC61" s="7" t="s">
        <v>48</v>
      </c>
      <c r="AD61" s="7" t="s">
        <v>47</v>
      </c>
      <c r="AE61" s="7" t="s">
        <v>47</v>
      </c>
      <c r="AF61" s="7" t="s">
        <v>47</v>
      </c>
      <c r="AG61" s="7" t="s">
        <v>207</v>
      </c>
      <c r="AH61" s="7" t="s">
        <v>50</v>
      </c>
      <c r="AI61" s="7" t="s">
        <v>124</v>
      </c>
      <c r="AJ61" s="7">
        <v>10</v>
      </c>
      <c r="AK61" s="7" t="s">
        <v>241</v>
      </c>
      <c r="AL61" s="7"/>
      <c r="AM61" s="7"/>
      <c r="AN61" s="7"/>
      <c r="AO61" s="7"/>
      <c r="AP61" s="7"/>
      <c r="AQ61" s="7"/>
    </row>
    <row r="62" spans="1:43" x14ac:dyDescent="0.2">
      <c r="A62" s="6">
        <v>44272.949884259258</v>
      </c>
      <c r="B62" s="7" t="s">
        <v>242</v>
      </c>
      <c r="C62" s="7" t="s">
        <v>206</v>
      </c>
      <c r="D62" s="7" t="s">
        <v>209</v>
      </c>
      <c r="E62" s="7">
        <v>2019</v>
      </c>
      <c r="F62" s="7" t="s">
        <v>69</v>
      </c>
      <c r="G62" s="7" t="s">
        <v>54</v>
      </c>
      <c r="H62" s="7" t="s">
        <v>45</v>
      </c>
      <c r="I62" s="7" t="s">
        <v>42</v>
      </c>
      <c r="J62" s="7" t="s">
        <v>55</v>
      </c>
      <c r="K62" s="7" t="s">
        <v>44</v>
      </c>
      <c r="L62" s="7" t="s">
        <v>45</v>
      </c>
      <c r="M62" s="7" t="s">
        <v>61</v>
      </c>
      <c r="N62" s="7" t="s">
        <v>48</v>
      </c>
      <c r="O62" s="7" t="s">
        <v>47</v>
      </c>
      <c r="P62" s="7" t="s">
        <v>48</v>
      </c>
      <c r="Q62" s="7" t="s">
        <v>48</v>
      </c>
      <c r="R62" s="7" t="s">
        <v>48</v>
      </c>
      <c r="S62" s="7" t="s">
        <v>48</v>
      </c>
      <c r="T62" s="7" t="s">
        <v>48</v>
      </c>
      <c r="U62" s="7" t="s">
        <v>48</v>
      </c>
      <c r="V62" s="7" t="s">
        <v>48</v>
      </c>
      <c r="W62" s="7" t="s">
        <v>48</v>
      </c>
      <c r="X62" s="7" t="s">
        <v>48</v>
      </c>
      <c r="Y62" s="7" t="s">
        <v>48</v>
      </c>
      <c r="Z62" s="7" t="s">
        <v>48</v>
      </c>
      <c r="AA62" s="7" t="s">
        <v>48</v>
      </c>
      <c r="AB62" s="7" t="s">
        <v>48</v>
      </c>
      <c r="AC62" s="7" t="s">
        <v>48</v>
      </c>
      <c r="AD62" s="7" t="s">
        <v>48</v>
      </c>
      <c r="AE62" s="7" t="s">
        <v>48</v>
      </c>
      <c r="AF62" s="7" t="s">
        <v>48</v>
      </c>
      <c r="AG62" s="7" t="s">
        <v>123</v>
      </c>
      <c r="AH62" s="7" t="s">
        <v>50</v>
      </c>
      <c r="AI62" s="7" t="s">
        <v>124</v>
      </c>
      <c r="AJ62" s="7">
        <v>10</v>
      </c>
      <c r="AK62" s="7" t="s">
        <v>243</v>
      </c>
      <c r="AL62" s="7"/>
      <c r="AM62" s="7"/>
      <c r="AN62" s="7"/>
      <c r="AO62" s="7"/>
      <c r="AP62" s="7"/>
    </row>
    <row r="63" spans="1:43" x14ac:dyDescent="0.2">
      <c r="A63" s="6">
        <v>44285.877256944441</v>
      </c>
      <c r="B63" s="7" t="s">
        <v>244</v>
      </c>
      <c r="C63" s="7" t="s">
        <v>206</v>
      </c>
      <c r="D63" s="7" t="s">
        <v>209</v>
      </c>
      <c r="E63" s="7">
        <v>2020</v>
      </c>
      <c r="F63" s="7" t="s">
        <v>39</v>
      </c>
      <c r="G63" s="7" t="s">
        <v>54</v>
      </c>
      <c r="H63" s="7" t="s">
        <v>41</v>
      </c>
      <c r="I63" s="7" t="s">
        <v>42</v>
      </c>
      <c r="J63" s="7" t="s">
        <v>55</v>
      </c>
      <c r="K63" s="7" t="s">
        <v>107</v>
      </c>
      <c r="L63" s="7" t="s">
        <v>45</v>
      </c>
      <c r="M63" s="7" t="s">
        <v>46</v>
      </c>
      <c r="N63" s="7" t="s">
        <v>47</v>
      </c>
      <c r="O63" s="7" t="s">
        <v>47</v>
      </c>
      <c r="P63" s="7" t="s">
        <v>47</v>
      </c>
      <c r="Q63" s="7" t="s">
        <v>47</v>
      </c>
      <c r="R63" s="7" t="s">
        <v>47</v>
      </c>
      <c r="S63" s="7" t="s">
        <v>47</v>
      </c>
      <c r="T63" s="7" t="s">
        <v>47</v>
      </c>
      <c r="U63" s="7" t="s">
        <v>47</v>
      </c>
      <c r="V63" s="7" t="s">
        <v>47</v>
      </c>
      <c r="W63" s="7" t="s">
        <v>47</v>
      </c>
      <c r="X63" s="7" t="s">
        <v>47</v>
      </c>
      <c r="Y63" s="7" t="s">
        <v>47</v>
      </c>
      <c r="Z63" s="7" t="s">
        <v>47</v>
      </c>
      <c r="AA63" s="7" t="s">
        <v>47</v>
      </c>
      <c r="AB63" s="7" t="s">
        <v>47</v>
      </c>
      <c r="AC63" s="7" t="s">
        <v>48</v>
      </c>
      <c r="AD63" s="7" t="s">
        <v>48</v>
      </c>
      <c r="AE63" s="7" t="s">
        <v>48</v>
      </c>
      <c r="AF63" s="7" t="s">
        <v>48</v>
      </c>
      <c r="AG63" s="7" t="s">
        <v>123</v>
      </c>
      <c r="AH63" s="7" t="s">
        <v>55</v>
      </c>
      <c r="AI63" s="7" t="s">
        <v>51</v>
      </c>
      <c r="AJ63" s="7">
        <v>8</v>
      </c>
      <c r="AK63" s="7" t="s">
        <v>245</v>
      </c>
      <c r="AL63" s="7"/>
      <c r="AM63" s="7"/>
      <c r="AN63" s="7"/>
      <c r="AO63" s="7"/>
      <c r="AP63" s="7"/>
    </row>
    <row r="64" spans="1:43" x14ac:dyDescent="0.2">
      <c r="A64" s="6">
        <v>44336.339247685188</v>
      </c>
      <c r="B64" s="7" t="s">
        <v>246</v>
      </c>
      <c r="C64" s="7" t="s">
        <v>206</v>
      </c>
      <c r="D64" s="7" t="s">
        <v>38</v>
      </c>
      <c r="E64" s="7">
        <v>2021</v>
      </c>
      <c r="F64" s="7" t="s">
        <v>69</v>
      </c>
      <c r="G64" s="7" t="s">
        <v>54</v>
      </c>
      <c r="H64" s="7" t="s">
        <v>45</v>
      </c>
      <c r="I64" s="7" t="s">
        <v>42</v>
      </c>
      <c r="J64" s="7" t="s">
        <v>63</v>
      </c>
      <c r="K64" s="7" t="s">
        <v>44</v>
      </c>
      <c r="L64" s="7" t="s">
        <v>45</v>
      </c>
      <c r="M64" s="7" t="s">
        <v>57</v>
      </c>
      <c r="N64" s="7" t="s">
        <v>48</v>
      </c>
      <c r="O64" s="7" t="s">
        <v>48</v>
      </c>
      <c r="P64" s="7" t="s">
        <v>48</v>
      </c>
      <c r="Q64" s="7" t="s">
        <v>48</v>
      </c>
      <c r="R64" s="7" t="s">
        <v>48</v>
      </c>
      <c r="S64" s="7" t="s">
        <v>48</v>
      </c>
      <c r="T64" s="7" t="s">
        <v>48</v>
      </c>
      <c r="U64" s="7" t="s">
        <v>48</v>
      </c>
      <c r="V64" s="7" t="s">
        <v>48</v>
      </c>
      <c r="W64" s="7" t="s">
        <v>48</v>
      </c>
      <c r="X64" s="7" t="s">
        <v>48</v>
      </c>
      <c r="Y64" s="7" t="s">
        <v>48</v>
      </c>
      <c r="Z64" s="7" t="s">
        <v>48</v>
      </c>
      <c r="AA64" s="7" t="s">
        <v>48</v>
      </c>
      <c r="AB64" s="7" t="s">
        <v>48</v>
      </c>
      <c r="AC64" s="7" t="s">
        <v>48</v>
      </c>
      <c r="AD64" s="7" t="s">
        <v>48</v>
      </c>
      <c r="AE64" s="7" t="s">
        <v>48</v>
      </c>
      <c r="AF64" s="7" t="s">
        <v>48</v>
      </c>
      <c r="AG64" s="7" t="s">
        <v>207</v>
      </c>
      <c r="AH64" s="7" t="s">
        <v>50</v>
      </c>
      <c r="AI64" s="7" t="s">
        <v>124</v>
      </c>
      <c r="AJ64" s="7">
        <v>10</v>
      </c>
      <c r="AK64" s="7" t="s">
        <v>247</v>
      </c>
    </row>
    <row r="65" spans="1:37" x14ac:dyDescent="0.2">
      <c r="A65" s="6">
        <v>44361.073634259257</v>
      </c>
      <c r="B65" s="7" t="s">
        <v>248</v>
      </c>
      <c r="C65" s="7" t="s">
        <v>206</v>
      </c>
      <c r="D65" s="7" t="s">
        <v>38</v>
      </c>
      <c r="E65" s="7">
        <v>2021</v>
      </c>
      <c r="F65" s="7" t="s">
        <v>69</v>
      </c>
      <c r="G65" s="7" t="s">
        <v>40</v>
      </c>
      <c r="H65" s="7" t="s">
        <v>78</v>
      </c>
      <c r="I65" s="7" t="s">
        <v>42</v>
      </c>
      <c r="J65" s="7" t="s">
        <v>55</v>
      </c>
      <c r="K65" s="7" t="s">
        <v>44</v>
      </c>
      <c r="L65" s="7" t="s">
        <v>112</v>
      </c>
      <c r="M65" s="7" t="s">
        <v>79</v>
      </c>
      <c r="N65" s="7" t="s">
        <v>47</v>
      </c>
      <c r="O65" s="7" t="s">
        <v>47</v>
      </c>
      <c r="P65" s="7" t="s">
        <v>47</v>
      </c>
      <c r="Q65" s="7" t="s">
        <v>47</v>
      </c>
      <c r="R65" s="7" t="s">
        <v>47</v>
      </c>
      <c r="S65" s="7" t="s">
        <v>48</v>
      </c>
      <c r="T65" s="7" t="s">
        <v>48</v>
      </c>
      <c r="U65" s="7" t="s">
        <v>47</v>
      </c>
      <c r="V65" s="7" t="s">
        <v>47</v>
      </c>
      <c r="W65" s="7" t="s">
        <v>47</v>
      </c>
      <c r="X65" s="7" t="s">
        <v>47</v>
      </c>
      <c r="Y65" s="7" t="s">
        <v>47</v>
      </c>
      <c r="Z65" s="7" t="s">
        <v>47</v>
      </c>
      <c r="AA65" s="7" t="s">
        <v>48</v>
      </c>
      <c r="AB65" s="7" t="s">
        <v>48</v>
      </c>
      <c r="AC65" s="7" t="s">
        <v>48</v>
      </c>
      <c r="AD65" s="7" t="s">
        <v>47</v>
      </c>
      <c r="AE65" s="7" t="s">
        <v>47</v>
      </c>
      <c r="AF65" s="7" t="s">
        <v>47</v>
      </c>
      <c r="AG65" s="7" t="s">
        <v>207</v>
      </c>
      <c r="AH65" s="7" t="s">
        <v>50</v>
      </c>
      <c r="AI65" s="7" t="s">
        <v>124</v>
      </c>
      <c r="AJ65" s="7">
        <v>10</v>
      </c>
      <c r="AK65" s="7" t="s">
        <v>249</v>
      </c>
    </row>
    <row r="66" spans="1:37" x14ac:dyDescent="0.2">
      <c r="A66" s="6">
        <v>44379.722511574073</v>
      </c>
      <c r="B66" s="7" t="s">
        <v>250</v>
      </c>
      <c r="C66" s="7" t="s">
        <v>206</v>
      </c>
      <c r="D66" s="7" t="s">
        <v>38</v>
      </c>
      <c r="E66" s="7">
        <v>2021</v>
      </c>
      <c r="F66" s="7" t="s">
        <v>39</v>
      </c>
      <c r="G66" s="7" t="s">
        <v>40</v>
      </c>
      <c r="H66" s="7" t="s">
        <v>45</v>
      </c>
      <c r="I66" s="7" t="s">
        <v>42</v>
      </c>
      <c r="J66" s="7" t="s">
        <v>43</v>
      </c>
      <c r="K66" s="7" t="s">
        <v>44</v>
      </c>
      <c r="L66" s="7" t="s">
        <v>45</v>
      </c>
      <c r="M66" s="7" t="s">
        <v>61</v>
      </c>
      <c r="N66" s="7" t="s">
        <v>48</v>
      </c>
      <c r="O66" s="7" t="s">
        <v>48</v>
      </c>
      <c r="P66" s="7" t="s">
        <v>48</v>
      </c>
      <c r="Q66" s="7" t="s">
        <v>48</v>
      </c>
      <c r="R66" s="7" t="s">
        <v>48</v>
      </c>
      <c r="S66" s="7" t="s">
        <v>48</v>
      </c>
      <c r="T66" s="7" t="s">
        <v>48</v>
      </c>
      <c r="U66" s="7" t="s">
        <v>48</v>
      </c>
      <c r="V66" s="7" t="s">
        <v>48</v>
      </c>
      <c r="W66" s="7" t="s">
        <v>48</v>
      </c>
      <c r="X66" s="7" t="s">
        <v>48</v>
      </c>
      <c r="Y66" s="7" t="s">
        <v>48</v>
      </c>
      <c r="Z66" s="7" t="s">
        <v>48</v>
      </c>
      <c r="AA66" s="7" t="s">
        <v>48</v>
      </c>
      <c r="AB66" s="7" t="s">
        <v>48</v>
      </c>
      <c r="AC66" s="7" t="s">
        <v>48</v>
      </c>
      <c r="AD66" s="7" t="s">
        <v>48</v>
      </c>
      <c r="AE66" s="7" t="s">
        <v>48</v>
      </c>
      <c r="AF66" s="7" t="s">
        <v>48</v>
      </c>
      <c r="AG66" s="7" t="s">
        <v>207</v>
      </c>
      <c r="AH66" s="7" t="s">
        <v>50</v>
      </c>
      <c r="AI66" s="7" t="s">
        <v>124</v>
      </c>
      <c r="AJ66" s="7">
        <v>10</v>
      </c>
      <c r="AK66" s="7" t="s">
        <v>251</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Planilhas</vt:lpstr>
      </vt:variant>
      <vt:variant>
        <vt:i4>5</vt:i4>
      </vt:variant>
      <vt:variant>
        <vt:lpstr>Gráficos</vt:lpstr>
      </vt:variant>
      <vt:variant>
        <vt:i4>1</vt:i4>
      </vt:variant>
      <vt:variant>
        <vt:lpstr>Intervalos Nomeados</vt:lpstr>
      </vt:variant>
      <vt:variant>
        <vt:i4>1</vt:i4>
      </vt:variant>
    </vt:vector>
  </HeadingPairs>
  <TitlesOfParts>
    <vt:vector size="7" baseType="lpstr">
      <vt:lpstr>stats1</vt:lpstr>
      <vt:lpstr>stats2</vt:lpstr>
      <vt:lpstr>stats3</vt:lpstr>
      <vt:lpstr>SUCESSO_DESTAQUE</vt:lpstr>
      <vt:lpstr>DADOS_egressos</vt:lpstr>
      <vt:lpstr>CAPA</vt:lpstr>
      <vt:lpstr>stats1!Area_de_impressao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Arthur S Ferreira</cp:lastModifiedBy>
  <cp:lastPrinted>2021-07-15T16:48:08Z</cp:lastPrinted>
  <dcterms:created xsi:type="dcterms:W3CDTF">2018-02-01T12:58:27Z</dcterms:created>
  <dcterms:modified xsi:type="dcterms:W3CDTF">2021-07-15T16:48:10Z</dcterms:modified>
</cp:coreProperties>
</file>