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bessey/PycharmProjects/profound-model/tests/params/"/>
    </mc:Choice>
  </mc:AlternateContent>
  <xr:revisionPtr revIDLastSave="0" documentId="13_ncr:1_{D40C09AF-75D0-1440-89DC-118B38154E31}" xr6:coauthVersionLast="47" xr6:coauthVersionMax="47" xr10:uidLastSave="{00000000-0000-0000-0000-000000000000}"/>
  <bookViews>
    <workbookView xWindow="0" yWindow="500" windowWidth="51200" windowHeight="18180" activeTab="2" xr2:uid="{00000000-000D-0000-FFFF-FFFF00000000}"/>
  </bookViews>
  <sheets>
    <sheet name="InitialPop" sheetId="12" r:id="rId1"/>
    <sheet name="Demographic" sheetId="2" r:id="rId2"/>
    <sheet name="region_prob" sheetId="27" r:id="rId3"/>
    <sheet name="Demographic_pct" sheetId="26" r:id="rId4"/>
    <sheet name="OUDPrevNSDUH" sheetId="14" r:id="rId5"/>
    <sheet name="StimPrevNSDUH" sheetId="21" r:id="rId6"/>
    <sheet name="OpioidPattern" sheetId="5" r:id="rId7"/>
    <sheet name="StimulantPattern" sheetId="6" r:id="rId8"/>
    <sheet name="LifeTable" sheetId="1" r:id="rId9"/>
    <sheet name="OverdoseRisk" sheetId="7" r:id="rId10"/>
    <sheet name="TransProb" sheetId="8" r:id="rId11"/>
    <sheet name="DecisionTree" sheetId="9" r:id="rId12"/>
    <sheet name="ODSettingEMS" sheetId="20" r:id="rId13"/>
    <sheet name="ODSettingEMS(sp)" sheetId="22" r:id="rId14"/>
    <sheet name="Mortality" sheetId="10" r:id="rId15"/>
    <sheet name="NxKit" sheetId="11" r:id="rId16"/>
    <sheet name="NxDataOEND" sheetId="18" r:id="rId17"/>
    <sheet name="NxDataPharm" sheetId="25" r:id="rId18"/>
    <sheet name="NxMvt" sheetId="19" r:id="rId19"/>
    <sheet name="Cost" sheetId="16" r:id="rId20"/>
    <sheet name="NxOnSurv" sheetId="17" r:id="rId21"/>
    <sheet name="Target" sheetId="23" r:id="rId22"/>
    <sheet name="CalibPar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2" l="1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D51" i="2"/>
  <c r="A53" i="2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AP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AP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AK37" i="26"/>
  <c r="AL37" i="26"/>
  <c r="AM37" i="26"/>
  <c r="AN37" i="26"/>
  <c r="AO37" i="26"/>
  <c r="AP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38" i="26"/>
  <c r="AP38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Z44" i="26"/>
  <c r="AA44" i="26"/>
  <c r="AB44" i="26"/>
  <c r="AC44" i="26"/>
  <c r="AD44" i="26"/>
  <c r="AE44" i="26"/>
  <c r="AF44" i="26"/>
  <c r="AG44" i="26"/>
  <c r="AH44" i="26"/>
  <c r="AI44" i="26"/>
  <c r="AJ44" i="26"/>
  <c r="AK44" i="26"/>
  <c r="AL44" i="26"/>
  <c r="AM44" i="26"/>
  <c r="AN44" i="26"/>
  <c r="AO44" i="26"/>
  <c r="AP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D2" i="26"/>
  <c r="E2" i="24"/>
  <c r="C2" i="6"/>
  <c r="D2" i="6"/>
  <c r="B2" i="6"/>
  <c r="B15" i="24"/>
  <c r="C15" i="24"/>
  <c r="D15" i="24"/>
  <c r="E15" i="24"/>
  <c r="B16" i="24"/>
  <c r="C16" i="24"/>
  <c r="D16" i="24"/>
  <c r="E16" i="24"/>
  <c r="A16" i="24"/>
  <c r="A15" i="24"/>
  <c r="E5" i="9"/>
  <c r="D5" i="9"/>
  <c r="C5" i="9"/>
  <c r="D3" i="24" l="1"/>
  <c r="E3" i="24"/>
  <c r="C3" i="24"/>
  <c r="D20" i="24"/>
  <c r="E20" i="24"/>
  <c r="C20" i="24"/>
  <c r="D18" i="24"/>
  <c r="E18" i="24"/>
  <c r="C18" i="24"/>
  <c r="D17" i="24"/>
  <c r="E17" i="24"/>
  <c r="C17" i="24"/>
  <c r="D14" i="24"/>
  <c r="E14" i="24"/>
  <c r="C14" i="24"/>
  <c r="D13" i="24"/>
  <c r="E13" i="24"/>
  <c r="C13" i="24"/>
  <c r="D12" i="24"/>
  <c r="E12" i="24"/>
  <c r="C12" i="24"/>
  <c r="D11" i="24"/>
  <c r="E11" i="24"/>
  <c r="C11" i="24"/>
  <c r="D10" i="24"/>
  <c r="E10" i="24"/>
  <c r="C10" i="24"/>
  <c r="D9" i="24"/>
  <c r="E9" i="24"/>
  <c r="C9" i="24"/>
  <c r="D8" i="24"/>
  <c r="E8" i="24"/>
  <c r="C8" i="24"/>
  <c r="D7" i="24"/>
  <c r="E7" i="24"/>
  <c r="C7" i="24"/>
  <c r="D6" i="24"/>
  <c r="E6" i="24"/>
  <c r="C6" i="24"/>
  <c r="E5" i="24"/>
  <c r="D5" i="24"/>
  <c r="C5" i="24"/>
  <c r="D4" i="24"/>
  <c r="E4" i="24"/>
  <c r="C4" i="24"/>
  <c r="D2" i="24"/>
  <c r="D7" i="5"/>
  <c r="C2" i="24" s="1"/>
  <c r="D4" i="9"/>
  <c r="D3" i="9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C2" i="18" l="1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H8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<sst xmlns="http://schemas.openxmlformats.org/spreadsheetml/2006/main" count="1861" uniqueCount="248">
  <si>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</si>
  <si>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</si>
  <si>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</si>
  <si>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</si>
  <si>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</si>
  <si>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</si>
  <si>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</si>
  <si>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</si>
  <si>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</si>
  <si>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</si>
  <si>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</si>
  <si>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</si>
  <si>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</si>
  <si>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</si>
  <si>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</si>
  <si>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</si>
  <si>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</si>
  <si>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</si>
  <si>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</si>
  <si>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</si>
  <si>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</si>
  <si>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</si>
  <si>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</si>
  <si>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</si>
  <si>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</si>
  <si>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</si>
  <si>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</si>
  <si>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</si>
  <si>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</si>
  <si>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</si>
  <si>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</si>
  <si>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</si>
  <si>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</si>
  <si>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</si>
  <si>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</si>
  <si>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</si>
  <si>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</si>
  <si>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</si>
  <si>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</si>
  <si>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</si>
  <si>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</si>
  <si>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</si>
  <si>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</si>
  <si>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</si>
  <si>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</si>
  <si>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</si>
  <si>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</si>
  <si>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</si>
  <si>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</si>
  <si>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</si>
  <si>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</si>
  <si>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</si>
  <si>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</si>
  <si>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</si>
  <si>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</si>
  <si>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</si>
  <si>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</si>
  <si>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</si>
  <si>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</si>
  <si>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</si>
  <si>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</si>
  <si>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</si>
  <si>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</si>
  <si>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</si>
  <si>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</si>
  <si>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</si>
  <si>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</si>
  <si>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</si>
  <si>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</si>
  <si>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</si>
  <si>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</si>
  <si>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</si>
  <si>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</si>
  <si>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</si>
  <si>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</si>
  <si>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</si>
  <si>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</si>
  <si>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</si>
  <si>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</si>
  <si>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</si>
  <si>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</si>
  <si>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</si>
  <si>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</si>
  <si>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</si>
  <si>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</si>
  <si>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</si>
  <si>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</si>
  <si>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</si>
  <si>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</si>
  <si>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</si>
  <si>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</si>
  <si>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</si>
  <si>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</si>
  <si>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</si>
  <si>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</si>
  <si>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</si>
  <si>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</si>
  <si>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</si>
  <si>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</si>
  <si>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</si>
  <si>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</si>
  <si>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</si>
  <si>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</si>
  <si>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</si>
  <si>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</si>
  <si>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</si>
  <si>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</si>
  <si>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</si>
  <si>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</si>
  <si>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</si>
  <si>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</si>
  <si>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</si>
  <si>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</si>
  <si>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</si>
  <si>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</si>
  <si>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</si>
  <si>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</si>
  <si>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</si>
  <si>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</si>
  <si>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</si>
  <si>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</si>
  <si>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</si>
  <si>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</si>
  <si>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</si>
  <si>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</si>
  <si>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</si>
  <si>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</si>
  <si>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</si>
  <si>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</si>
  <si>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</si>
  <si>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</si>
  <si>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</si>
  <si>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</si>
  <si>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</si>
  <si>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</si>
  <si>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</si>
  <si>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</si>
  <si>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</si>
  <si>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</si>
  <si>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</si>
  <si>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</si>
  <si>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</si>
  <si>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</si>
  <si>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</si>
  <si>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</si>
  <si>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</si>
  <si>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</si>
  <si>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</si>
  <si>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</si>
  <si>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</si>
  <si>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</si>
  <si>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</si>
  <si>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</si>
  <si>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</si>
  <si>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</si>
  <si>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</si>
  <si>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</si>
  <si>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</si>
  <si>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</si>
  <si>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</si>
  <si>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</si>
  <si>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</si>
  <si>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</si>
  <si>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</si>
  <si>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</si>
  <si>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</si>
  <si>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</si>
  <si>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</si>
  <si>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</si>
  <si>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</si>
  <si>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</si>
  <si>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</si>
  <si>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</si>
  <si>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</si>
  <si>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</si>
  <si>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</si>
  <si>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</si>
  <si>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mor_Nx</t>
  </si>
  <si>
    <t>rr_mor_EMS</t>
  </si>
  <si>
    <t>ODdeaths</t>
  </si>
  <si>
    <t>cap</t>
  </si>
  <si>
    <t>exposed to fentanyl, old value 86.5800865800866%</t>
  </si>
  <si>
    <t>OD_wit_priv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</si>
  <si>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</si>
  <si>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</si>
  <si>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</si>
  <si>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</si>
  <si>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</si>
  <si>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OD_911_priv</t>
  </si>
  <si>
    <t>OD_911_pub_mul</t>
  </si>
  <si>
    <t>https://doi.org/10.1016/j.drugalcdep.2019.06.033</t>
  </si>
  <si>
    <t>Probability of witness calling 911 in a private setting</t>
  </si>
  <si>
    <t>Multipler (RR) for calling 911 in public setting compared to private (converted from OR to RR)</t>
  </si>
  <si>
    <t>ODD Fx, range assumed</t>
  </si>
  <si>
    <t>mortality_nx</t>
  </si>
  <si>
    <t>init_oud_fx</t>
  </si>
  <si>
    <t>init_inactive</t>
  </si>
  <si>
    <t>ppl_size</t>
  </si>
  <si>
    <t>Barringon</t>
  </si>
  <si>
    <t>prob</t>
  </si>
  <si>
    <t>m_white_12</t>
  </si>
  <si>
    <t>m_white_18</t>
  </si>
  <si>
    <t>m_white_26</t>
  </si>
  <si>
    <t>m_white_35</t>
  </si>
  <si>
    <t>m_white_50</t>
  </si>
  <si>
    <t>m_white_65</t>
  </si>
  <si>
    <t>m_black_12</t>
  </si>
  <si>
    <t>m_black_18</t>
  </si>
  <si>
    <t>m_black_26</t>
  </si>
  <si>
    <t>m_black_35</t>
  </si>
  <si>
    <t>m_black_50</t>
  </si>
  <si>
    <t>m_black_65</t>
  </si>
  <si>
    <t>m_hisp_12</t>
  </si>
  <si>
    <t>m_hisp_18</t>
  </si>
  <si>
    <t>m_hisp_26</t>
  </si>
  <si>
    <t>m_hisp_35</t>
  </si>
  <si>
    <t>m_other_50</t>
  </si>
  <si>
    <t>m_other_65</t>
  </si>
  <si>
    <t>f_white_12</t>
  </si>
  <si>
    <t>f_white_18</t>
  </si>
  <si>
    <t>f_white_26</t>
  </si>
  <si>
    <t>f_white_35</t>
  </si>
  <si>
    <t>f_white_50</t>
  </si>
  <si>
    <t>f_white_65</t>
  </si>
  <si>
    <t>f_black_12</t>
  </si>
  <si>
    <t>f_black_18</t>
  </si>
  <si>
    <t>f_black_26</t>
  </si>
  <si>
    <t>f_black_35</t>
  </si>
  <si>
    <t>f_black_50</t>
  </si>
  <si>
    <t>f_black_65</t>
  </si>
  <si>
    <t>f_hisp_12</t>
  </si>
  <si>
    <t>f_hisp_18</t>
  </si>
  <si>
    <t>f_hisp_26</t>
  </si>
  <si>
    <t>f_hisp_35</t>
  </si>
  <si>
    <t>f_other_50</t>
  </si>
  <si>
    <t>f_other_65</t>
  </si>
  <si>
    <t>m_hisp_65</t>
  </si>
  <si>
    <t>m_hisp_50</t>
  </si>
  <si>
    <t>m_other_12</t>
  </si>
  <si>
    <t>m_other_18</t>
  </si>
  <si>
    <t>m_other_26</t>
  </si>
  <si>
    <t>m_other_35</t>
  </si>
  <si>
    <t>f_hisp_50</t>
  </si>
  <si>
    <t>f_hisp_65</t>
  </si>
  <si>
    <t>f_other_12</t>
  </si>
  <si>
    <t>f_other_18</t>
  </si>
  <si>
    <t>f_other_26</t>
  </si>
  <si>
    <t>f_other_35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</si>
</sst>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drugalcdep.2019.06.033" TargetMode="External"/><Relationship Id="rId2" Type="http://schemas.openxmlformats.org/officeDocument/2006/relationships/hyperlink" Target="https://doi.org/10.1016/j.drugalcdep.2019.06.033" TargetMode="External"/><Relationship Id="rId1" Type="http://schemas.openxmlformats.org/officeDocument/2006/relationships/hyperlink" Target="https://doi.org/10.1016/j.jsat.2019.12.008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.83203125" customWidth="1"/>
    <col min="2" max="2" width="10.33203125" customWidth="1"/>
  </cols>
  <sheetData>
    <row r="1" spans="1:11" x14ac:dyDescent="0.2">
      <c r="A1" s="8" t="s">
        <v>66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197</v>
      </c>
      <c r="B2" t="s">
        <v>50</v>
      </c>
      <c r="C2">
        <v>10000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69</v>
      </c>
    </row>
    <row r="3" spans="1:11" x14ac:dyDescent="0.2">
      <c r="A3" t="s">
        <v>147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72</v>
      </c>
    </row>
    <row r="4" spans="1:11" x14ac:dyDescent="0.2">
      <c r="A4" t="s">
        <v>148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67</v>
      </c>
      <c r="G4" s="7">
        <f>C4</f>
        <v>5.1999999999999998E-2</v>
      </c>
      <c r="H4">
        <f>(E4-D4)/2/1.96</f>
        <v>7.7551020408163258E-3</v>
      </c>
      <c r="I4" t="s">
        <v>68</v>
      </c>
      <c r="J4" s="3"/>
      <c r="K4" s="3"/>
    </row>
    <row r="5" spans="1:11" x14ac:dyDescent="0.2">
      <c r="A5" t="s">
        <v>149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67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70</v>
      </c>
    </row>
    <row r="6" spans="1:11" x14ac:dyDescent="0.2">
      <c r="A6" t="s">
        <v>149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67</v>
      </c>
      <c r="G6" s="7">
        <f t="shared" si="0"/>
        <v>1.6E-2</v>
      </c>
      <c r="H6">
        <f t="shared" si="1"/>
        <v>1.5306122448979593E-3</v>
      </c>
      <c r="I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9.83203125" customWidth="1"/>
    <col min="2" max="2" width="12.1640625" customWidth="1"/>
  </cols>
  <sheetData>
    <row r="1" spans="1:9" x14ac:dyDescent="0.2">
      <c r="A1" s="8" t="s">
        <v>66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151</v>
      </c>
      <c r="B2" t="s">
        <v>110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152</v>
      </c>
      <c r="B3" t="s">
        <v>110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153</v>
      </c>
      <c r="B4" t="s">
        <v>110</v>
      </c>
      <c r="C4">
        <v>0</v>
      </c>
    </row>
    <row r="5" spans="1:9" x14ac:dyDescent="0.2">
      <c r="A5" t="s">
        <v>123</v>
      </c>
      <c r="B5" t="s">
        <v>155</v>
      </c>
      <c r="C5">
        <v>2.9</v>
      </c>
      <c r="D5">
        <v>1.7</v>
      </c>
      <c r="E5">
        <v>5</v>
      </c>
      <c r="F5" t="s">
        <v>175</v>
      </c>
    </row>
    <row r="6" spans="1:9" x14ac:dyDescent="0.2">
      <c r="A6" t="s">
        <v>124</v>
      </c>
      <c r="B6" t="s">
        <v>155</v>
      </c>
      <c r="C6" s="15">
        <v>2.9950980392156863</v>
      </c>
      <c r="D6" s="15">
        <v>1.5079650915246505</v>
      </c>
      <c r="E6" s="15">
        <v>5.9488195813894986</v>
      </c>
      <c r="F6" t="s">
        <v>175</v>
      </c>
    </row>
    <row r="7" spans="1:9" x14ac:dyDescent="0.2">
      <c r="A7" t="s">
        <v>125</v>
      </c>
      <c r="B7" t="s">
        <v>155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154</v>
      </c>
      <c r="B8" t="s">
        <v>155</v>
      </c>
      <c r="C8">
        <v>3.5</v>
      </c>
      <c r="D8">
        <v>1.9</v>
      </c>
      <c r="E8">
        <v>6.4</v>
      </c>
    </row>
    <row r="9" spans="1:9" x14ac:dyDescent="0.2">
      <c r="A9" t="s">
        <v>126</v>
      </c>
      <c r="B9" t="s">
        <v>155</v>
      </c>
      <c r="C9" s="6">
        <v>1</v>
      </c>
      <c r="D9">
        <v>0.8</v>
      </c>
      <c r="E9">
        <v>1.2</v>
      </c>
      <c r="I9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2.83203125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111</v>
      </c>
      <c r="B2">
        <v>4.1800000000000002E-4</v>
      </c>
    </row>
    <row r="3" spans="1:8" x14ac:dyDescent="0.2">
      <c r="A3" t="s">
        <v>112</v>
      </c>
      <c r="B3">
        <v>2.0199999999999999E-2</v>
      </c>
    </row>
    <row r="4" spans="1:8" x14ac:dyDescent="0.2">
      <c r="A4" t="s">
        <v>113</v>
      </c>
      <c r="B4">
        <v>8.2400000000000008E-3</v>
      </c>
    </row>
    <row r="5" spans="1:8" x14ac:dyDescent="0.2">
      <c r="A5" t="s">
        <v>114</v>
      </c>
      <c r="B5">
        <v>5.9500000000000004E-3</v>
      </c>
    </row>
    <row r="6" spans="1:8" x14ac:dyDescent="0.2">
      <c r="A6" t="s">
        <v>115</v>
      </c>
      <c r="B6">
        <v>1.4800000000000001E-2</v>
      </c>
    </row>
    <row r="7" spans="1:8" x14ac:dyDescent="0.2">
      <c r="A7" t="s">
        <v>116</v>
      </c>
      <c r="B7">
        <v>2.5400000000000002E-3</v>
      </c>
    </row>
    <row r="8" spans="1:8" x14ac:dyDescent="0.2">
      <c r="A8" t="s">
        <v>117</v>
      </c>
      <c r="B8">
        <v>4.5199999999999997E-2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J8"/>
  <sheetViews>
    <sheetView workbookViewId="0">
      <selection activeCell="N30" sqref="N30"/>
    </sheetView>
  </sheetViews>
  <sheetFormatPr baseColWidth="10" defaultColWidth="8.83203125" defaultRowHeight="15" x14ac:dyDescent="0.2"/>
  <cols>
    <col min="1" max="1" width="15.5" customWidth="1"/>
    <col min="2" max="2" width="12.5" customWidth="1"/>
  </cols>
  <sheetData>
    <row r="1" spans="1:10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87</v>
      </c>
    </row>
    <row r="2" spans="1:10" x14ac:dyDescent="0.2">
      <c r="A2" t="s">
        <v>60</v>
      </c>
      <c r="B2" t="s">
        <v>50</v>
      </c>
      <c r="C2">
        <v>0.68500000000000005</v>
      </c>
    </row>
    <row r="3" spans="1:10" x14ac:dyDescent="0.2">
      <c r="A3" t="s">
        <v>61</v>
      </c>
      <c r="B3" t="s">
        <v>62</v>
      </c>
      <c r="C3" s="14">
        <v>0.64500000000000002</v>
      </c>
      <c r="D3" s="15">
        <f>1-39/91</f>
        <v>0.5714285714285714</v>
      </c>
      <c r="E3">
        <v>0.85</v>
      </c>
    </row>
    <row r="4" spans="1:10" x14ac:dyDescent="0.2">
      <c r="A4" t="s">
        <v>61</v>
      </c>
      <c r="B4" t="s">
        <v>63</v>
      </c>
      <c r="C4" s="14">
        <v>0.64500000000000002</v>
      </c>
      <c r="D4" s="15">
        <f>1-39/91</f>
        <v>0.5714285714285714</v>
      </c>
      <c r="E4">
        <v>0.85</v>
      </c>
    </row>
    <row r="5" spans="1:10" x14ac:dyDescent="0.2">
      <c r="A5" t="s">
        <v>188</v>
      </c>
      <c r="B5" t="s">
        <v>50</v>
      </c>
      <c r="C5" s="14">
        <f>2651/6446</f>
        <v>0.4112627986348123</v>
      </c>
      <c r="D5" s="15">
        <f>2191/5728</f>
        <v>0.38250698324022347</v>
      </c>
      <c r="E5" s="15">
        <f>460/718</f>
        <v>0.64066852367688021</v>
      </c>
      <c r="I5" t="s">
        <v>191</v>
      </c>
      <c r="J5" s="18" t="s">
        <v>190</v>
      </c>
    </row>
    <row r="6" spans="1:10" x14ac:dyDescent="0.2">
      <c r="A6" t="s">
        <v>189</v>
      </c>
      <c r="B6" t="s">
        <v>50</v>
      </c>
      <c r="C6" s="14">
        <v>1.302</v>
      </c>
      <c r="D6">
        <v>1.232</v>
      </c>
      <c r="E6">
        <v>1.377</v>
      </c>
      <c r="I6" t="s">
        <v>192</v>
      </c>
      <c r="J6" s="18" t="s">
        <v>190</v>
      </c>
    </row>
    <row r="7" spans="1:10" x14ac:dyDescent="0.2">
      <c r="A7" t="s">
        <v>64</v>
      </c>
      <c r="B7" t="s">
        <v>50</v>
      </c>
      <c r="C7" s="14">
        <v>0.95</v>
      </c>
      <c r="D7">
        <v>0.85299999999999998</v>
      </c>
      <c r="E7">
        <v>0.99</v>
      </c>
    </row>
    <row r="8" spans="1:10" x14ac:dyDescent="0.2">
      <c r="A8" t="s">
        <v>65</v>
      </c>
      <c r="B8" t="s">
        <v>50</v>
      </c>
      <c r="C8" s="14">
        <v>7.5600000000000001E-2</v>
      </c>
      <c r="D8" s="14">
        <v>4.8390339999999997E-2</v>
      </c>
      <c r="E8" s="14">
        <v>0.11579589999999999</v>
      </c>
      <c r="F8" t="s">
        <v>168</v>
      </c>
      <c r="G8">
        <v>19</v>
      </c>
      <c r="H8">
        <f>251-G8</f>
        <v>232</v>
      </c>
      <c r="I8" s="22" t="s">
        <v>171</v>
      </c>
      <c r="J8" s="18" t="s">
        <v>169</v>
      </c>
    </row>
  </sheetData>
  <hyperlinks>
    <hyperlink ref="J8" r:id="rId1" xr:uid="{15D6B813-A970-440E-AF95-498C36C49594}"/>
    <hyperlink ref="J5" r:id="rId2" xr:uid="{7327CC0B-C88B-4874-A1C8-CDE2C37C2633}"/>
    <hyperlink ref="J6" r:id="rId3" xr:uid="{1BAC5FB8-A8E9-4DB6-A442-539600BE934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172</v>
      </c>
      <c r="B2" s="23">
        <f>1-C2</f>
        <v>0.30812608444187395</v>
      </c>
      <c r="C2" s="13">
        <v>0.69187391555812605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baseColWidth="10" defaultColWidth="8.83203125" defaultRowHeight="15" x14ac:dyDescent="0.2"/>
  <cols>
    <col min="1" max="1" width="14.6640625" customWidth="1"/>
  </cols>
  <sheetData>
    <row r="1" spans="1:3" x14ac:dyDescent="0.2">
      <c r="A1" t="s">
        <v>138</v>
      </c>
      <c r="B1" t="s">
        <v>136</v>
      </c>
      <c r="C1" t="s">
        <v>137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139</v>
      </c>
      <c r="B4" s="13">
        <v>0.16700000000000001</v>
      </c>
      <c r="C4" s="13">
        <v>0.83299999999999996</v>
      </c>
    </row>
    <row r="5" spans="1:3" x14ac:dyDescent="0.2">
      <c r="A5" t="s">
        <v>140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141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142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143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144</v>
      </c>
      <c r="B37" s="13">
        <v>0.33300000000000002</v>
      </c>
      <c r="C37" s="13">
        <v>0.66700000000000004</v>
      </c>
    </row>
    <row r="38" spans="1:3" x14ac:dyDescent="0.2">
      <c r="A38" t="s">
        <v>145</v>
      </c>
      <c r="B38" s="13">
        <v>0.13900000000000001</v>
      </c>
      <c r="C38" s="13">
        <v>0.86099999999999999</v>
      </c>
    </row>
    <row r="39" spans="1:3" x14ac:dyDescent="0.2">
      <c r="A39" t="s">
        <v>146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1.6640625" customWidth="1"/>
  </cols>
  <sheetData>
    <row r="1" spans="1:21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176</v>
      </c>
      <c r="B2" s="14">
        <v>0.1111111</v>
      </c>
      <c r="C2">
        <v>6.850038E-2</v>
      </c>
      <c r="D2">
        <v>0.17524139999999999</v>
      </c>
    </row>
    <row r="3" spans="1:21" x14ac:dyDescent="0.2">
      <c r="A3" t="s">
        <v>194</v>
      </c>
      <c r="B3" s="14">
        <v>3.7000000000000033E-2</v>
      </c>
      <c r="C3">
        <v>2.9000000000000026E-2</v>
      </c>
      <c r="D3">
        <v>4.500000000000004E-2</v>
      </c>
      <c r="G3" s="14"/>
      <c r="H3" s="14"/>
      <c r="I3" s="14"/>
    </row>
    <row r="4" spans="1:21" x14ac:dyDescent="0.2">
      <c r="A4" t="s">
        <v>178</v>
      </c>
      <c r="B4">
        <v>0.8</v>
      </c>
      <c r="C4">
        <v>0.65</v>
      </c>
      <c r="D4">
        <v>0.95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J14" sqref="J14"/>
    </sheetView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167</v>
      </c>
      <c r="B3" s="5">
        <v>0.3</v>
      </c>
      <c r="C3" s="5">
        <v>0</v>
      </c>
      <c r="D3" s="5">
        <v>0.6</v>
      </c>
    </row>
    <row r="4" spans="1:8" x14ac:dyDescent="0.2">
      <c r="A4" t="s">
        <v>170</v>
      </c>
      <c r="B4" s="5">
        <v>0.7</v>
      </c>
      <c r="C4" s="5">
        <v>0.4</v>
      </c>
      <c r="D4" s="5">
        <v>1</v>
      </c>
    </row>
    <row r="5" spans="1:8" x14ac:dyDescent="0.2">
      <c r="A5" t="s">
        <v>180</v>
      </c>
      <c r="B5">
        <v>0.9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41" x14ac:dyDescent="0.2">
      <c r="A1" t="s">
        <v>105</v>
      </c>
      <c r="B1" t="s">
        <v>106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107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107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107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108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107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108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107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108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" x14ac:dyDescent="0.2">
      <c r="A1" t="s">
        <v>105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baseColWidth="10" defaultColWidth="9.1640625" defaultRowHeight="15" x14ac:dyDescent="0.2"/>
  <cols>
    <col min="1" max="1" width="16.83203125" style="19" customWidth="1"/>
    <col min="2" max="16384" width="9.16406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140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3"/>
  <sheetViews>
    <sheetView workbookViewId="0">
      <selection activeCell="AP2" sqref="AP2:AP49"/>
    </sheetView>
  </sheetViews>
  <sheetFormatPr baseColWidth="10" defaultColWidth="8.83203125" defaultRowHeight="15" x14ac:dyDescent="0.2"/>
  <cols>
    <col min="4" max="8" width="11.1640625" customWidth="1"/>
    <col min="9" max="9" width="10.3320312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83</v>
      </c>
      <c r="C2" t="s">
        <v>74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83</v>
      </c>
      <c r="C3" t="s">
        <v>75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83</v>
      </c>
      <c r="C4" t="s">
        <v>76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83</v>
      </c>
      <c r="C5" t="s">
        <v>77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83</v>
      </c>
      <c r="C6" t="s">
        <v>78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83</v>
      </c>
      <c r="C7" t="s">
        <v>79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84</v>
      </c>
      <c r="C8" t="s">
        <v>74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84</v>
      </c>
      <c r="C9" t="s">
        <v>75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84</v>
      </c>
      <c r="C10" t="s">
        <v>76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84</v>
      </c>
      <c r="C11" t="s">
        <v>77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84</v>
      </c>
      <c r="C12" t="s">
        <v>78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84</v>
      </c>
      <c r="C13" t="s">
        <v>79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86</v>
      </c>
      <c r="C14" t="s">
        <v>74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86</v>
      </c>
      <c r="C15" t="s">
        <v>75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86</v>
      </c>
      <c r="C16" t="s">
        <v>76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86</v>
      </c>
      <c r="C17" t="s">
        <v>77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86</v>
      </c>
      <c r="C18" t="s">
        <v>78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86</v>
      </c>
      <c r="C19" t="s">
        <v>79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85</v>
      </c>
      <c r="C20" t="s">
        <v>74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85</v>
      </c>
      <c r="C21" t="s">
        <v>75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85</v>
      </c>
      <c r="C22" t="s">
        <v>76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85</v>
      </c>
      <c r="C23" t="s">
        <v>77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85</v>
      </c>
      <c r="C24" t="s">
        <v>78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85</v>
      </c>
      <c r="C25" t="s">
        <v>79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83</v>
      </c>
      <c r="C26" t="s">
        <v>74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83</v>
      </c>
      <c r="C27" t="s">
        <v>75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83</v>
      </c>
      <c r="C28" t="s">
        <v>76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83</v>
      </c>
      <c r="C29" t="s">
        <v>77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83</v>
      </c>
      <c r="C30" t="s">
        <v>78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83</v>
      </c>
      <c r="C31" t="s">
        <v>79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84</v>
      </c>
      <c r="C32" t="s">
        <v>74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84</v>
      </c>
      <c r="C33" t="s">
        <v>75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84</v>
      </c>
      <c r="C34" t="s">
        <v>76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84</v>
      </c>
      <c r="C35" t="s">
        <v>77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84</v>
      </c>
      <c r="C36" t="s">
        <v>78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84</v>
      </c>
      <c r="C37" t="s">
        <v>79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86</v>
      </c>
      <c r="C38" t="s">
        <v>74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86</v>
      </c>
      <c r="C39" t="s">
        <v>75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86</v>
      </c>
      <c r="C40" t="s">
        <v>76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86</v>
      </c>
      <c r="C41" t="s">
        <v>77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86</v>
      </c>
      <c r="C42" t="s">
        <v>78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86</v>
      </c>
      <c r="C43" t="s">
        <v>79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85</v>
      </c>
      <c r="C44" t="s">
        <v>74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85</v>
      </c>
      <c r="C45" t="s">
        <v>75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85</v>
      </c>
      <c r="C46" t="s">
        <v>76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85</v>
      </c>
      <c r="C47" t="s">
        <v>77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85</v>
      </c>
      <c r="C48" t="s">
        <v>78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85</v>
      </c>
      <c r="C49" t="s">
        <v>79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1" spans="1:42" x14ac:dyDescent="0.2">
      <c r="D51">
        <f xml:space="preserve"> SUM(D2:D49) / 909141</f>
        <v>1.4963575506989565E-2</v>
      </c>
      <c r="E51">
        <f t="shared" ref="E51:AP51" si="0" xml:space="preserve"> SUM(E2:E49) / 909141</f>
        <v>2.2703849017919112E-2</v>
      </c>
      <c r="F51">
        <f t="shared" si="0"/>
        <v>1.5080169082683545E-2</v>
      </c>
      <c r="G51">
        <f t="shared" si="0"/>
        <v>1.708645853613466E-2</v>
      </c>
      <c r="H51">
        <f t="shared" si="0"/>
        <v>7.5697829049619367E-3</v>
      </c>
      <c r="I51">
        <f t="shared" si="0"/>
        <v>3.3262167254584273E-2</v>
      </c>
      <c r="J51">
        <f t="shared" si="0"/>
        <v>7.6979258442859799E-2</v>
      </c>
      <c r="K51">
        <f t="shared" si="0"/>
        <v>3.1646356285768652E-2</v>
      </c>
      <c r="L51">
        <f t="shared" si="0"/>
        <v>1.2244525326654501E-2</v>
      </c>
      <c r="M51">
        <f t="shared" si="0"/>
        <v>4.5177810702630286E-2</v>
      </c>
      <c r="N51">
        <f t="shared" si="0"/>
        <v>6.2366563602345507E-3</v>
      </c>
      <c r="O51">
        <f t="shared" si="0"/>
        <v>4.4239562400111756E-3</v>
      </c>
      <c r="P51">
        <f t="shared" si="0"/>
        <v>9.3593842979251846E-3</v>
      </c>
      <c r="Q51">
        <f t="shared" si="0"/>
        <v>7.7490730260762631E-3</v>
      </c>
      <c r="R51">
        <f t="shared" si="0"/>
        <v>5.2885086031759648E-3</v>
      </c>
      <c r="S51">
        <f t="shared" si="0"/>
        <v>2.7820767075734127E-2</v>
      </c>
      <c r="T51">
        <f t="shared" si="0"/>
        <v>2.0054095019364435E-2</v>
      </c>
      <c r="U51">
        <f t="shared" si="0"/>
        <v>3.3900132102721138E-3</v>
      </c>
      <c r="V51">
        <f t="shared" si="0"/>
        <v>1.5150565203857267E-2</v>
      </c>
      <c r="W51">
        <f t="shared" si="0"/>
        <v>1.5954620900388388E-2</v>
      </c>
      <c r="X51">
        <f t="shared" si="0"/>
        <v>1.0350429691324008E-3</v>
      </c>
      <c r="Y51">
        <f t="shared" si="0"/>
        <v>2.4046875017186553E-2</v>
      </c>
      <c r="Z51">
        <f t="shared" si="0"/>
        <v>2.4907027622777984E-2</v>
      </c>
      <c r="AA51">
        <f t="shared" si="0"/>
        <v>3.1419768770740729E-2</v>
      </c>
      <c r="AB51">
        <f t="shared" si="0"/>
        <v>1.1531764599770553E-2</v>
      </c>
      <c r="AC51">
        <f t="shared" si="0"/>
        <v>6.5996363600365621E-2</v>
      </c>
      <c r="AD51">
        <f t="shared" si="0"/>
        <v>1.6512290172811479E-2</v>
      </c>
      <c r="AE51">
        <f t="shared" si="0"/>
        <v>0.16529779209165574</v>
      </c>
      <c r="AF51">
        <f t="shared" si="0"/>
        <v>7.1914037536531736E-3</v>
      </c>
      <c r="AG51">
        <f t="shared" si="0"/>
        <v>9.9434521157884207E-3</v>
      </c>
      <c r="AH51">
        <f t="shared" si="0"/>
        <v>2.1196932049044097E-2</v>
      </c>
      <c r="AI51">
        <f t="shared" si="0"/>
        <v>3.0106441135093455E-2</v>
      </c>
      <c r="AJ51">
        <f t="shared" si="0"/>
        <v>1.530015696135143E-2</v>
      </c>
      <c r="AK51">
        <f t="shared" si="0"/>
        <v>1.0266834297430211E-2</v>
      </c>
      <c r="AL51">
        <f t="shared" si="0"/>
        <v>7.9972193532136374E-2</v>
      </c>
      <c r="AM51">
        <f t="shared" si="0"/>
        <v>5.7570827847385608E-3</v>
      </c>
      <c r="AN51">
        <f t="shared" si="0"/>
        <v>2.7821867015127465E-2</v>
      </c>
      <c r="AO51">
        <f t="shared" si="0"/>
        <v>2.1716103442700307E-2</v>
      </c>
      <c r="AP51">
        <f t="shared" si="0"/>
        <v>3.7839015070269627E-2</v>
      </c>
    </row>
    <row r="52" spans="1:42" x14ac:dyDescent="0.2">
      <c r="D52" s="4"/>
    </row>
    <row r="53" spans="1:42" x14ac:dyDescent="0.2">
      <c r="A53">
        <f>SUM(D2:AP49)</f>
        <v>909141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baseColWidth="10" defaultColWidth="8.83203125" defaultRowHeight="15" x14ac:dyDescent="0.2"/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127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128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129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130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131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132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133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134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135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baseColWidth="10" defaultColWidth="8.83203125" defaultRowHeight="15" x14ac:dyDescent="0.2"/>
  <cols>
    <col min="6" max="6" width="15" customWidth="1"/>
  </cols>
  <sheetData>
    <row r="1" spans="1:11" x14ac:dyDescent="0.2">
      <c r="A1" s="18" t="s">
        <v>102</v>
      </c>
      <c r="F1" t="s">
        <v>103</v>
      </c>
      <c r="H1" t="s">
        <v>104</v>
      </c>
    </row>
    <row r="2" spans="1:11" x14ac:dyDescent="0.2">
      <c r="B2" t="s">
        <v>80</v>
      </c>
      <c r="C2" t="s">
        <v>73</v>
      </c>
      <c r="D2" t="s">
        <v>89</v>
      </c>
      <c r="F2">
        <v>5.7</v>
      </c>
      <c r="I2" t="s">
        <v>80</v>
      </c>
      <c r="J2" t="s">
        <v>73</v>
      </c>
      <c r="K2" t="s">
        <v>89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90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90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96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96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93</v>
      </c>
      <c r="B6" s="13">
        <v>0.879</v>
      </c>
      <c r="C6" s="13">
        <v>0.80940000000000001</v>
      </c>
      <c r="D6" s="13">
        <v>0.87019999999999997</v>
      </c>
      <c r="H6" t="s">
        <v>93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92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92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94</v>
      </c>
      <c r="B8" s="13">
        <v>0.94099999999999995</v>
      </c>
      <c r="C8" s="13">
        <v>0.92600000000000005</v>
      </c>
      <c r="D8" s="13">
        <v>0.93600000000000005</v>
      </c>
      <c r="H8" t="s">
        <v>94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97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97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95</v>
      </c>
      <c r="B10" s="13">
        <v>0.72699999999999998</v>
      </c>
      <c r="C10" s="13">
        <v>0.58399999999999996</v>
      </c>
      <c r="D10" s="13">
        <v>0.73799999999999999</v>
      </c>
      <c r="H10" t="s">
        <v>95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98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98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94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94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97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97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95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95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98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98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91</v>
      </c>
      <c r="C20" t="s">
        <v>99</v>
      </c>
      <c r="I20" t="s">
        <v>91</v>
      </c>
      <c r="J20" t="s">
        <v>99</v>
      </c>
    </row>
    <row r="21" spans="1:14" x14ac:dyDescent="0.2">
      <c r="A21" t="s">
        <v>90</v>
      </c>
      <c r="B21" s="17">
        <f>B13+C13+D13</f>
        <v>5243.8185345000002</v>
      </c>
      <c r="C21" s="17">
        <f>B14+C14+D14</f>
        <v>408.91196549999978</v>
      </c>
      <c r="H21" t="s">
        <v>90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96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96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100</v>
      </c>
      <c r="E24" s="15">
        <f>B21*C22/C21/B22</f>
        <v>8.4783479955198739</v>
      </c>
      <c r="K24" t="s">
        <v>100</v>
      </c>
      <c r="L24" s="15">
        <f>I21*J22/J21/I22</f>
        <v>5.7068048774948226</v>
      </c>
    </row>
    <row r="25" spans="1:14" x14ac:dyDescent="0.2">
      <c r="D25" t="s">
        <v>101</v>
      </c>
      <c r="E25" s="15">
        <f>(B21/(B21+C21))/(B22/(B22+C22))</f>
        <v>1.5409750168597309</v>
      </c>
      <c r="K25" t="s">
        <v>101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M37" sqref="M37"/>
    </sheetView>
  </sheetViews>
  <sheetFormatPr baseColWidth="10" defaultColWidth="8.83203125" defaultRowHeight="15" x14ac:dyDescent="0.2"/>
  <sheetData>
    <row r="1" spans="1:3" x14ac:dyDescent="0.2">
      <c r="A1" s="8" t="s">
        <v>66</v>
      </c>
      <c r="B1" s="8" t="s">
        <v>105</v>
      </c>
      <c r="C1" s="8" t="s">
        <v>0</v>
      </c>
    </row>
    <row r="2" spans="1:3" x14ac:dyDescent="0.2">
      <c r="A2" s="24" t="s">
        <v>179</v>
      </c>
      <c r="B2" s="24">
        <v>2016</v>
      </c>
      <c r="C2" s="24">
        <v>290</v>
      </c>
    </row>
    <row r="3" spans="1:3" x14ac:dyDescent="0.2">
      <c r="A3" s="24" t="s">
        <v>179</v>
      </c>
      <c r="B3" s="24">
        <v>2017</v>
      </c>
      <c r="C3" s="24">
        <v>286</v>
      </c>
    </row>
    <row r="4" spans="1:3" x14ac:dyDescent="0.2">
      <c r="A4" s="24" t="s">
        <v>179</v>
      </c>
      <c r="B4" s="24">
        <v>2018</v>
      </c>
      <c r="C4" s="24">
        <v>272</v>
      </c>
    </row>
    <row r="5" spans="1:3" x14ac:dyDescent="0.2">
      <c r="A5" s="24" t="s">
        <v>179</v>
      </c>
      <c r="B5" s="24">
        <v>2019</v>
      </c>
      <c r="C5" s="24">
        <v>256</v>
      </c>
    </row>
    <row r="6" spans="1:3" x14ac:dyDescent="0.2">
      <c r="A6" s="24" t="s">
        <v>174</v>
      </c>
      <c r="B6">
        <v>2016</v>
      </c>
      <c r="C6" s="2">
        <f>197/290</f>
        <v>0.67931034482758623</v>
      </c>
    </row>
    <row r="7" spans="1:3" x14ac:dyDescent="0.2">
      <c r="A7" s="24" t="s">
        <v>174</v>
      </c>
      <c r="B7">
        <v>2017</v>
      </c>
      <c r="C7" s="2">
        <f>207/286</f>
        <v>0.72377622377622375</v>
      </c>
    </row>
    <row r="8" spans="1:3" x14ac:dyDescent="0.2">
      <c r="A8" s="24" t="s">
        <v>174</v>
      </c>
      <c r="B8">
        <v>2018</v>
      </c>
      <c r="C8" s="2">
        <f>226/272</f>
        <v>0.83088235294117652</v>
      </c>
    </row>
    <row r="9" spans="1:3" x14ac:dyDescent="0.2">
      <c r="A9" s="24" t="s">
        <v>174</v>
      </c>
      <c r="B9">
        <v>2019</v>
      </c>
      <c r="C9" s="2">
        <f>214/256</f>
        <v>0.8359375</v>
      </c>
    </row>
    <row r="10" spans="1:3" x14ac:dyDescent="0.2">
      <c r="A10" t="s">
        <v>173</v>
      </c>
      <c r="B10">
        <v>2016</v>
      </c>
      <c r="C10">
        <f>110+108+107+149+147+169+151+167+134+132+107+127</f>
        <v>1608</v>
      </c>
    </row>
    <row r="11" spans="1:3" x14ac:dyDescent="0.2">
      <c r="A11" t="s">
        <v>173</v>
      </c>
      <c r="B11">
        <v>2017</v>
      </c>
      <c r="C11">
        <f>124+109+106+150+121+153+141+165+156+171+139+144</f>
        <v>1679</v>
      </c>
    </row>
    <row r="12" spans="1:3" x14ac:dyDescent="0.2">
      <c r="A12" t="s">
        <v>173</v>
      </c>
      <c r="B12">
        <v>2018</v>
      </c>
      <c r="C12">
        <f>114+102+119+134+163+142+120+149+112+139+148+119</f>
        <v>1561</v>
      </c>
    </row>
    <row r="13" spans="1:3" x14ac:dyDescent="0.2">
      <c r="A13" t="s">
        <v>173</v>
      </c>
      <c r="B13">
        <v>2019</v>
      </c>
      <c r="C13">
        <f>141+93+115+160+177+123+120+162+154+150+124+133</f>
        <v>1652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I2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2.33203125" customWidth="1"/>
  </cols>
  <sheetData>
    <row r="1" spans="1:9" x14ac:dyDescent="0.2">
      <c r="A1" s="8" t="s">
        <v>66</v>
      </c>
      <c r="B1" s="8" t="s">
        <v>109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120</v>
      </c>
      <c r="B2" t="s">
        <v>50</v>
      </c>
      <c r="C2" s="4">
        <f>OpioidPattern!D7</f>
        <v>0.5641025641025641</v>
      </c>
      <c r="D2" s="4">
        <f>OpioidPattern!E7</f>
        <v>0.41550429999999999</v>
      </c>
      <c r="E2" s="4">
        <f>207/286</f>
        <v>0.72377622377622375</v>
      </c>
      <c r="I2" s="18"/>
    </row>
    <row r="3" spans="1:9" x14ac:dyDescent="0.2">
      <c r="A3" t="s">
        <v>185</v>
      </c>
      <c r="B3" t="s">
        <v>50</v>
      </c>
      <c r="C3" s="23">
        <f>OpioidPattern!D8</f>
        <v>0.05</v>
      </c>
      <c r="D3" s="23">
        <f>OpioidPattern!E8</f>
        <v>0</v>
      </c>
      <c r="E3" s="23">
        <f>OpioidPattern!F8</f>
        <v>0.1</v>
      </c>
      <c r="I3" s="18"/>
    </row>
    <row r="4" spans="1:9" x14ac:dyDescent="0.2">
      <c r="A4" t="s">
        <v>151</v>
      </c>
      <c r="B4" t="s">
        <v>50</v>
      </c>
      <c r="C4" s="21">
        <f>OverdoseRisk!C2</f>
        <v>7.5438493580000003E-3</v>
      </c>
      <c r="D4" s="21">
        <f>OverdoseRisk!D2</f>
        <v>6.5657605787018403E-3</v>
      </c>
      <c r="E4" s="21">
        <f>OverdoseRisk!E2</f>
        <v>8.6259541200034429E-3</v>
      </c>
    </row>
    <row r="5" spans="1:9" x14ac:dyDescent="0.2">
      <c r="A5" t="s">
        <v>152</v>
      </c>
      <c r="B5" t="s">
        <v>50</v>
      </c>
      <c r="C5">
        <f>OverdoseRisk!C3</f>
        <v>1.538E-2</v>
      </c>
      <c r="D5" s="25">
        <f>OverdoseRisk!D3</f>
        <v>1.2175274191616903E-2</v>
      </c>
      <c r="E5" s="25">
        <f>OverdoseRisk!E3</f>
        <v>1.8575312252222864E-2</v>
      </c>
    </row>
    <row r="6" spans="1:9" x14ac:dyDescent="0.2">
      <c r="A6" t="s">
        <v>123</v>
      </c>
      <c r="B6" t="s">
        <v>50</v>
      </c>
      <c r="C6">
        <f>OverdoseRisk!C5</f>
        <v>2.9</v>
      </c>
      <c r="D6">
        <f>OverdoseRisk!D5</f>
        <v>1.7</v>
      </c>
      <c r="E6">
        <f>OverdoseRisk!E5</f>
        <v>5</v>
      </c>
    </row>
    <row r="7" spans="1:9" x14ac:dyDescent="0.2">
      <c r="A7" t="s">
        <v>124</v>
      </c>
      <c r="B7" t="s">
        <v>50</v>
      </c>
      <c r="C7" s="15">
        <f>OverdoseRisk!C6</f>
        <v>2.9950980392156863</v>
      </c>
      <c r="D7" s="15">
        <f>OverdoseRisk!D6</f>
        <v>1.5079650915246505</v>
      </c>
      <c r="E7" s="15">
        <f>OverdoseRisk!E6</f>
        <v>5.9488195813894986</v>
      </c>
    </row>
    <row r="8" spans="1:9" x14ac:dyDescent="0.2">
      <c r="A8" t="s">
        <v>125</v>
      </c>
      <c r="B8" t="s">
        <v>50</v>
      </c>
      <c r="C8" s="15">
        <f>OverdoseRisk!C7</f>
        <v>5.9153225806451619</v>
      </c>
      <c r="D8" s="15">
        <f>OverdoseRisk!D7</f>
        <v>3.6078748383811243</v>
      </c>
      <c r="E8" s="15">
        <f>OverdoseRisk!E7</f>
        <v>9.6985186018235687</v>
      </c>
    </row>
    <row r="9" spans="1:9" x14ac:dyDescent="0.2">
      <c r="A9" t="s">
        <v>154</v>
      </c>
      <c r="B9" t="s">
        <v>50</v>
      </c>
      <c r="C9">
        <f>OverdoseRisk!C8</f>
        <v>3.5</v>
      </c>
      <c r="D9">
        <f>OverdoseRisk!D8</f>
        <v>1.9</v>
      </c>
      <c r="E9">
        <f>OverdoseRisk!E8</f>
        <v>6.4</v>
      </c>
    </row>
    <row r="10" spans="1:9" x14ac:dyDescent="0.2">
      <c r="A10" t="s">
        <v>176</v>
      </c>
      <c r="B10" t="s">
        <v>50</v>
      </c>
      <c r="C10" s="14">
        <f>Mortality!B2</f>
        <v>0.1111111</v>
      </c>
      <c r="D10" s="14">
        <f>Mortality!C2</f>
        <v>6.850038E-2</v>
      </c>
      <c r="E10" s="14">
        <f>Mortality!D2</f>
        <v>0.17524139999999999</v>
      </c>
    </row>
    <row r="11" spans="1:9" x14ac:dyDescent="0.2">
      <c r="A11" t="s">
        <v>177</v>
      </c>
      <c r="B11" t="s">
        <v>50</v>
      </c>
      <c r="C11" s="14">
        <f>Mortality!B3</f>
        <v>3.7000000000000033E-2</v>
      </c>
      <c r="D11" s="14">
        <f>Mortality!C3</f>
        <v>2.9000000000000026E-2</v>
      </c>
      <c r="E11" s="14">
        <f>Mortality!D3</f>
        <v>4.500000000000004E-2</v>
      </c>
    </row>
    <row r="12" spans="1:9" x14ac:dyDescent="0.2">
      <c r="A12" t="s">
        <v>178</v>
      </c>
      <c r="B12" t="s">
        <v>50</v>
      </c>
      <c r="C12">
        <f>Mortality!B4</f>
        <v>0.8</v>
      </c>
      <c r="D12">
        <f>Mortality!C4</f>
        <v>0.65</v>
      </c>
      <c r="E12">
        <f>Mortality!D4</f>
        <v>0.95</v>
      </c>
    </row>
    <row r="13" spans="1:9" x14ac:dyDescent="0.2">
      <c r="A13" t="s">
        <v>182</v>
      </c>
      <c r="B13" t="s">
        <v>62</v>
      </c>
      <c r="C13" s="15">
        <f>DecisionTree!C3</f>
        <v>0.64500000000000002</v>
      </c>
      <c r="D13" s="15">
        <f>DecisionTree!D3</f>
        <v>0.5714285714285714</v>
      </c>
      <c r="E13" s="15">
        <f>DecisionTree!E3</f>
        <v>0.85</v>
      </c>
    </row>
    <row r="14" spans="1:9" x14ac:dyDescent="0.2">
      <c r="A14" t="s">
        <v>183</v>
      </c>
      <c r="B14" t="s">
        <v>63</v>
      </c>
      <c r="C14" s="15">
        <f>DecisionTree!C4</f>
        <v>0.64500000000000002</v>
      </c>
      <c r="D14" s="15">
        <f>DecisionTree!D4</f>
        <v>0.5714285714285714</v>
      </c>
      <c r="E14" s="15">
        <f>DecisionTree!E4</f>
        <v>0.85</v>
      </c>
    </row>
    <row r="15" spans="1:9" x14ac:dyDescent="0.2">
      <c r="A15" t="str">
        <f>DecisionTree!A5</f>
        <v>OD_911_priv</v>
      </c>
      <c r="B15" t="str">
        <f>DecisionTree!B5</f>
        <v>na</v>
      </c>
      <c r="C15" s="15">
        <f>DecisionTree!C5</f>
        <v>0.4112627986348123</v>
      </c>
      <c r="D15" s="15">
        <f>DecisionTree!D5</f>
        <v>0.38250698324022347</v>
      </c>
      <c r="E15" s="15">
        <f>DecisionTree!E5</f>
        <v>0.64066852367688021</v>
      </c>
    </row>
    <row r="16" spans="1:9" x14ac:dyDescent="0.2">
      <c r="A16" t="str">
        <f>DecisionTree!A6</f>
        <v>OD_911_pub_mul</v>
      </c>
      <c r="B16" t="str">
        <f>DecisionTree!B6</f>
        <v>na</v>
      </c>
      <c r="C16" s="15">
        <f>DecisionTree!C6</f>
        <v>1.302</v>
      </c>
      <c r="D16" s="15">
        <f>DecisionTree!D6</f>
        <v>1.232</v>
      </c>
      <c r="E16" s="15">
        <f>DecisionTree!E6</f>
        <v>1.377</v>
      </c>
    </row>
    <row r="17" spans="1:5" x14ac:dyDescent="0.2">
      <c r="A17" t="s">
        <v>64</v>
      </c>
      <c r="B17" t="s">
        <v>50</v>
      </c>
      <c r="C17">
        <f>DecisionTree!C7</f>
        <v>0.95</v>
      </c>
      <c r="D17">
        <f>DecisionTree!D7</f>
        <v>0.85299999999999998</v>
      </c>
      <c r="E17">
        <f>DecisionTree!E7</f>
        <v>0.99</v>
      </c>
    </row>
    <row r="18" spans="1:5" x14ac:dyDescent="0.2">
      <c r="A18" t="s">
        <v>65</v>
      </c>
      <c r="B18" t="s">
        <v>50</v>
      </c>
      <c r="C18" s="14">
        <f>DecisionTree!C8</f>
        <v>7.5600000000000001E-2</v>
      </c>
      <c r="D18" s="14">
        <f>DecisionTree!D8</f>
        <v>4.8390339999999997E-2</v>
      </c>
      <c r="E18" s="14">
        <f>DecisionTree!E8</f>
        <v>0.11579589999999999</v>
      </c>
    </row>
    <row r="19" spans="1:5" x14ac:dyDescent="0.2">
      <c r="A19" t="s">
        <v>167</v>
      </c>
      <c r="B19" t="s">
        <v>50</v>
      </c>
      <c r="C19">
        <v>0.5</v>
      </c>
      <c r="D19">
        <v>0.1</v>
      </c>
      <c r="E19">
        <v>0.9</v>
      </c>
    </row>
    <row r="20" spans="1:5" x14ac:dyDescent="0.2">
      <c r="A20" t="s">
        <v>170</v>
      </c>
      <c r="B20" t="s">
        <v>50</v>
      </c>
      <c r="C20">
        <f>NxKit!B4</f>
        <v>0.7</v>
      </c>
      <c r="D20">
        <f>NxKit!C4</f>
        <v>0.4</v>
      </c>
      <c r="E20">
        <f>NxKit!D4</f>
        <v>1</v>
      </c>
    </row>
    <row r="28" spans="1:5" ht="13.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9541-359A-934A-BFC4-1C074BFD215D}">
  <dimension ref="A1:AX42"/>
  <sheetViews>
    <sheetView tabSelected="1" topLeftCell="A13" workbookViewId="0">
      <selection activeCell="E47" sqref="E47"/>
    </sheetView>
  </sheetViews>
  <sheetFormatPr baseColWidth="10" defaultRowHeight="15" x14ac:dyDescent="0.2"/>
  <cols>
    <col min="1" max="1" width="15.33203125" customWidth="1"/>
    <col min="52" max="52" width="11.5" customWidth="1"/>
  </cols>
  <sheetData>
    <row r="1" spans="1:50" x14ac:dyDescent="0.2">
      <c r="A1" t="s">
        <v>138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237</v>
      </c>
      <c r="T1" t="s">
        <v>236</v>
      </c>
      <c r="U1" t="s">
        <v>238</v>
      </c>
      <c r="V1" t="s">
        <v>239</v>
      </c>
      <c r="W1" t="s">
        <v>240</v>
      </c>
      <c r="X1" t="s">
        <v>241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231</v>
      </c>
      <c r="AO1" t="s">
        <v>232</v>
      </c>
      <c r="AP1" t="s">
        <v>233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234</v>
      </c>
      <c r="AX1" t="s">
        <v>235</v>
      </c>
    </row>
    <row r="2" spans="1:50" x14ac:dyDescent="0.2">
      <c r="A2" s="8" t="s">
        <v>198</v>
      </c>
      <c r="B2">
        <v>1.4963575506989565E-2</v>
      </c>
      <c r="C2" s="11">
        <v>6.7553660688032938E-2</v>
      </c>
      <c r="D2" s="11">
        <v>3.3960599823581301E-2</v>
      </c>
      <c r="E2" s="11">
        <v>2.2125845339605998E-2</v>
      </c>
      <c r="F2" s="11">
        <v>0.11981770067627169</v>
      </c>
      <c r="G2" s="11">
        <v>0.13231402528668038</v>
      </c>
      <c r="H2" s="11">
        <v>7.3360776242281683E-2</v>
      </c>
      <c r="I2" s="11">
        <v>4.4104675095560131E-4</v>
      </c>
      <c r="J2" s="11">
        <v>4.4104675095560131E-4</v>
      </c>
      <c r="K2" s="11">
        <v>1.4701558365186709E-4</v>
      </c>
      <c r="L2" s="11">
        <v>7.3507791825933554E-4</v>
      </c>
      <c r="M2" s="11">
        <v>4.4104675095560131E-4</v>
      </c>
      <c r="N2" s="11">
        <v>2.2052337547780066E-4</v>
      </c>
      <c r="O2" s="11">
        <v>2.0582181711261394E-3</v>
      </c>
      <c r="P2" s="11">
        <v>1.2496324610408703E-3</v>
      </c>
      <c r="Q2" s="11">
        <v>8.0858571008526902E-4</v>
      </c>
      <c r="R2" s="11">
        <v>2.4257571302558072E-3</v>
      </c>
      <c r="S2" s="11">
        <v>1.3966480446927375E-3</v>
      </c>
      <c r="T2" s="11">
        <v>4.4104675095560131E-4</v>
      </c>
      <c r="U2" s="11">
        <v>4.4104675095560132E-3</v>
      </c>
      <c r="V2" s="11">
        <v>9.5560129373713611E-4</v>
      </c>
      <c r="W2" s="11">
        <v>1.1761246692149367E-3</v>
      </c>
      <c r="X2" s="11">
        <v>5.80711555424875E-3</v>
      </c>
      <c r="Y2" s="11">
        <v>3.4548662158188767E-3</v>
      </c>
      <c r="Z2" s="11">
        <v>1.3231402528668039E-3</v>
      </c>
      <c r="AA2" s="11">
        <v>5.9026756836224638E-2</v>
      </c>
      <c r="AB2" s="11">
        <v>2.6977359600117611E-2</v>
      </c>
      <c r="AC2" s="11">
        <v>2.8668038812114084E-2</v>
      </c>
      <c r="AD2" s="11">
        <v>0.13841517200823286</v>
      </c>
      <c r="AE2" s="11">
        <v>0.1428256395177889</v>
      </c>
      <c r="AF2" s="11">
        <v>9.7397824169361949E-2</v>
      </c>
      <c r="AG2" s="11">
        <v>3.6753895912966777E-4</v>
      </c>
      <c r="AH2" s="11">
        <v>3.6753895912966777E-4</v>
      </c>
      <c r="AI2" s="11">
        <v>2.2052337547780066E-4</v>
      </c>
      <c r="AJ2" s="11">
        <v>8.8209350191120262E-4</v>
      </c>
      <c r="AK2" s="11">
        <v>5.1455454278153485E-4</v>
      </c>
      <c r="AL2" s="11">
        <v>2.2052337547780066E-4</v>
      </c>
      <c r="AM2" s="11">
        <v>1.7641870038224052E-3</v>
      </c>
      <c r="AN2" s="11">
        <v>9.5560129373713611E-4</v>
      </c>
      <c r="AO2" s="11">
        <v>1.0291090855630697E-3</v>
      </c>
      <c r="AP2" s="11">
        <v>2.7932960893854749E-3</v>
      </c>
      <c r="AQ2" s="11">
        <v>1.4701558365186711E-3</v>
      </c>
      <c r="AR2" s="11">
        <v>6.6157012643340194E-4</v>
      </c>
      <c r="AS2" s="11">
        <v>3.8224051749485444E-3</v>
      </c>
      <c r="AT2" s="11">
        <v>8.0858571008526902E-4</v>
      </c>
      <c r="AU2" s="11">
        <v>1.5436636283446045E-3</v>
      </c>
      <c r="AV2" s="11">
        <v>6.7627168479858866E-3</v>
      </c>
      <c r="AW2" s="11">
        <v>3.6753895912966772E-3</v>
      </c>
      <c r="AX2" s="11">
        <v>1.7641870038224052E-3</v>
      </c>
    </row>
    <row r="3" spans="1:50" x14ac:dyDescent="0.2">
      <c r="A3" s="8" t="s">
        <v>35</v>
      </c>
      <c r="B3">
        <v>2.2703849017919112E-2</v>
      </c>
      <c r="C3" s="11">
        <v>3.0376435250230125E-2</v>
      </c>
      <c r="D3" s="11">
        <v>0.10479143452352115</v>
      </c>
      <c r="E3" s="11">
        <v>4.6606269076110651E-2</v>
      </c>
      <c r="F3" s="11">
        <v>9.2631170970398719E-2</v>
      </c>
      <c r="G3" s="11">
        <v>0.1029988857129015</v>
      </c>
      <c r="H3" s="11">
        <v>8.3523085121844878E-2</v>
      </c>
      <c r="I3" s="11">
        <v>3.8757812121505744E-4</v>
      </c>
      <c r="J3" s="11">
        <v>1.2111816287970543E-3</v>
      </c>
      <c r="K3" s="11">
        <v>5.3291991667070394E-4</v>
      </c>
      <c r="L3" s="11">
        <v>7.7515624243011487E-4</v>
      </c>
      <c r="M3" s="11">
        <v>6.782617121263505E-4</v>
      </c>
      <c r="N3" s="11">
        <v>3.3913085606317525E-4</v>
      </c>
      <c r="O3" s="11">
        <v>9.2049803788576132E-4</v>
      </c>
      <c r="P3" s="11">
        <v>3.2944140303279878E-3</v>
      </c>
      <c r="Q3" s="11">
        <v>1.6956542803158762E-3</v>
      </c>
      <c r="R3" s="11">
        <v>1.4534179545564654E-3</v>
      </c>
      <c r="S3" s="11">
        <v>1.0658398333414079E-3</v>
      </c>
      <c r="T3" s="11">
        <v>4.8447265151882175E-4</v>
      </c>
      <c r="U3" s="11">
        <v>9.6894530303764351E-4</v>
      </c>
      <c r="V3" s="11">
        <v>3.5850976212392811E-3</v>
      </c>
      <c r="W3" s="11">
        <v>1.3080761591008187E-3</v>
      </c>
      <c r="X3" s="11">
        <v>1.5987597500121118E-3</v>
      </c>
      <c r="Y3" s="11">
        <v>1.356523424252701E-3</v>
      </c>
      <c r="Z3" s="11">
        <v>7.7515624243011487E-4</v>
      </c>
      <c r="AA3" s="11">
        <v>2.8196308318395428E-2</v>
      </c>
      <c r="AB3" s="11">
        <v>0.10227217673562328</v>
      </c>
      <c r="AC3" s="11">
        <v>4.2682040598808195E-2</v>
      </c>
      <c r="AD3" s="11">
        <v>9.7815028341650109E-2</v>
      </c>
      <c r="AE3" s="11">
        <v>0.11356038951601181</v>
      </c>
      <c r="AF3" s="11">
        <v>0.10944237197810183</v>
      </c>
      <c r="AG3" s="11">
        <v>3.3913085606317525E-4</v>
      </c>
      <c r="AH3" s="11">
        <v>1.1627343636451723E-3</v>
      </c>
      <c r="AI3" s="11">
        <v>4.8447265151882175E-4</v>
      </c>
      <c r="AJ3" s="11">
        <v>8.2360350758199695E-4</v>
      </c>
      <c r="AK3" s="11">
        <v>7.2670897727823269E-4</v>
      </c>
      <c r="AL3" s="11">
        <v>4.3602538636693957E-4</v>
      </c>
      <c r="AM3" s="11">
        <v>8.2360350758199695E-4</v>
      </c>
      <c r="AN3" s="11">
        <v>3.1975195000242236E-3</v>
      </c>
      <c r="AO3" s="11">
        <v>1.5503124848602297E-3</v>
      </c>
      <c r="AP3" s="11">
        <v>1.5503124848602297E-3</v>
      </c>
      <c r="AQ3" s="11">
        <v>1.1627343636451723E-3</v>
      </c>
      <c r="AR3" s="11">
        <v>6.2981444697446831E-4</v>
      </c>
      <c r="AS3" s="11">
        <v>9.2049803788576132E-4</v>
      </c>
      <c r="AT3" s="11">
        <v>3.4882030909355165E-3</v>
      </c>
      <c r="AU3" s="11">
        <v>1.2111816287970543E-3</v>
      </c>
      <c r="AV3" s="11">
        <v>1.6956542803158762E-3</v>
      </c>
      <c r="AW3" s="11">
        <v>1.5018652197083474E-3</v>
      </c>
      <c r="AX3" s="11">
        <v>9.6894530303764351E-4</v>
      </c>
    </row>
    <row r="4" spans="1:50" x14ac:dyDescent="0.2">
      <c r="A4" s="8" t="s">
        <v>7</v>
      </c>
      <c r="B4">
        <v>1.5080169082683545E-2</v>
      </c>
      <c r="C4">
        <v>4.8942377826404086E-2</v>
      </c>
      <c r="D4">
        <v>4.7702407002188182E-2</v>
      </c>
      <c r="E4">
        <v>5.2662290299051784E-2</v>
      </c>
      <c r="F4">
        <v>0.13289569657184536</v>
      </c>
      <c r="G4">
        <v>0.137563822027717</v>
      </c>
      <c r="H4">
        <v>6.0539752005835154E-2</v>
      </c>
      <c r="I4">
        <v>5.1057622173595913E-4</v>
      </c>
      <c r="J4">
        <v>2.188183807439825E-4</v>
      </c>
      <c r="K4">
        <v>2.188183807439825E-4</v>
      </c>
      <c r="L4">
        <v>6.5645514223194748E-4</v>
      </c>
      <c r="M4">
        <v>2.9175784099197665E-4</v>
      </c>
      <c r="N4">
        <v>0</v>
      </c>
      <c r="O4">
        <v>1.8234865061998542E-3</v>
      </c>
      <c r="P4">
        <v>1.2399708242159008E-3</v>
      </c>
      <c r="Q4">
        <v>1.0211524434719183E-3</v>
      </c>
      <c r="R4">
        <v>1.9693654266958426E-3</v>
      </c>
      <c r="S4">
        <v>1.0211524434719183E-3</v>
      </c>
      <c r="T4">
        <v>2.188183807439825E-4</v>
      </c>
      <c r="U4">
        <v>1.6046681254558717E-3</v>
      </c>
      <c r="V4">
        <v>9.4821298322392419E-4</v>
      </c>
      <c r="W4">
        <v>7.2939460247994166E-4</v>
      </c>
      <c r="X4">
        <v>1.6046681254558717E-3</v>
      </c>
      <c r="Y4">
        <v>1.1670313639679066E-3</v>
      </c>
      <c r="Z4">
        <v>5.835156819839533E-4</v>
      </c>
      <c r="AA4">
        <v>4.0991976659372723E-2</v>
      </c>
      <c r="AB4">
        <v>4.4347191830780452E-2</v>
      </c>
      <c r="AC4">
        <v>5.2224653537563823E-2</v>
      </c>
      <c r="AD4">
        <v>0.13544857768052515</v>
      </c>
      <c r="AE4">
        <v>0.13296863603209336</v>
      </c>
      <c r="AF4">
        <v>8.2421590080233406E-2</v>
      </c>
      <c r="AG4">
        <v>4.3763676148796501E-4</v>
      </c>
      <c r="AH4">
        <v>2.188183807439825E-4</v>
      </c>
      <c r="AI4">
        <v>2.188183807439825E-4</v>
      </c>
      <c r="AJ4">
        <v>6.5645514223194748E-4</v>
      </c>
      <c r="AK4">
        <v>2.188183807439825E-4</v>
      </c>
      <c r="AL4">
        <v>7.2939460247994163E-5</v>
      </c>
      <c r="AM4">
        <v>1.5317286652078775E-3</v>
      </c>
      <c r="AN4">
        <v>1.1670313639679066E-3</v>
      </c>
      <c r="AO4">
        <v>1.0211524434719183E-3</v>
      </c>
      <c r="AP4">
        <v>1.9693654266958426E-3</v>
      </c>
      <c r="AQ4">
        <v>9.4821298322392419E-4</v>
      </c>
      <c r="AR4">
        <v>3.6469730123997083E-4</v>
      </c>
      <c r="AS4">
        <v>1.3858497447118891E-3</v>
      </c>
      <c r="AT4">
        <v>8.7527352297593001E-4</v>
      </c>
      <c r="AU4">
        <v>7.2939460247994166E-4</v>
      </c>
      <c r="AV4">
        <v>1.6776075857038658E-3</v>
      </c>
      <c r="AW4">
        <v>1.0940919037199124E-3</v>
      </c>
      <c r="AX4">
        <v>8.7527352297593001E-4</v>
      </c>
    </row>
    <row r="5" spans="1:50" x14ac:dyDescent="0.2">
      <c r="A5" s="8" t="s">
        <v>140</v>
      </c>
      <c r="B5">
        <v>1.708645853613466E-2</v>
      </c>
      <c r="C5">
        <v>8.1112398609501733E-3</v>
      </c>
      <c r="D5">
        <v>1.660872923908845E-2</v>
      </c>
      <c r="E5">
        <v>2.0471224410969487E-2</v>
      </c>
      <c r="F5">
        <v>3.0449336938328828E-2</v>
      </c>
      <c r="G5">
        <v>3.3989957512553112E-2</v>
      </c>
      <c r="H5">
        <v>2.9226213467233166E-2</v>
      </c>
      <c r="I5">
        <v>7.4031157461053173E-3</v>
      </c>
      <c r="J5">
        <v>9.7849877687652895E-3</v>
      </c>
      <c r="K5">
        <v>1.0299987125016093E-2</v>
      </c>
      <c r="L5">
        <v>1.3389983262520921E-2</v>
      </c>
      <c r="M5">
        <v>6.6306167117291103E-3</v>
      </c>
      <c r="N5">
        <v>1.3518733101583623E-3</v>
      </c>
      <c r="O5">
        <v>4.3517445603192997E-2</v>
      </c>
      <c r="P5">
        <v>6.1993047508690613E-2</v>
      </c>
      <c r="Q5">
        <v>6.5984292519634349E-2</v>
      </c>
      <c r="R5">
        <v>7.7571778035277456E-2</v>
      </c>
      <c r="S5">
        <v>3.8045577443028195E-2</v>
      </c>
      <c r="T5">
        <v>1.1265610917986352E-2</v>
      </c>
      <c r="U5">
        <v>2.6393717007853739E-3</v>
      </c>
      <c r="V5">
        <v>3.6049954937556329E-3</v>
      </c>
      <c r="W5">
        <v>3.8624951718810351E-3</v>
      </c>
      <c r="X5">
        <v>3.7337453328183338E-3</v>
      </c>
      <c r="Y5">
        <v>3.7981202523496844E-3</v>
      </c>
      <c r="Z5">
        <v>1.8024977468778164E-3</v>
      </c>
      <c r="AA5">
        <v>7.1456160679799147E-3</v>
      </c>
      <c r="AB5">
        <v>1.3969357538303077E-2</v>
      </c>
      <c r="AC5">
        <v>1.7896227629715464E-2</v>
      </c>
      <c r="AD5">
        <v>3.0127462340672075E-2</v>
      </c>
      <c r="AE5">
        <v>3.5534955581305525E-2</v>
      </c>
      <c r="AF5">
        <v>4.3388695764130292E-2</v>
      </c>
      <c r="AG5">
        <v>6.5662417921977601E-3</v>
      </c>
      <c r="AH5">
        <v>8.2399897000128754E-3</v>
      </c>
      <c r="AI5">
        <v>9.0124887343890816E-3</v>
      </c>
      <c r="AJ5">
        <v>1.319685850392687E-2</v>
      </c>
      <c r="AK5">
        <v>6.9524913093858632E-3</v>
      </c>
      <c r="AL5">
        <v>1.9956225054718682E-3</v>
      </c>
      <c r="AM5">
        <v>3.8303077121153599E-2</v>
      </c>
      <c r="AN5">
        <v>5.2014934981331272E-2</v>
      </c>
      <c r="AO5">
        <v>5.7744302819621472E-2</v>
      </c>
      <c r="AP5">
        <v>7.6734904081369903E-2</v>
      </c>
      <c r="AQ5">
        <v>3.9783700270374665E-2</v>
      </c>
      <c r="AR5">
        <v>1.6737479078151152E-2</v>
      </c>
      <c r="AS5">
        <v>2.3174971031286211E-3</v>
      </c>
      <c r="AT5">
        <v>3.0256212179734774E-3</v>
      </c>
      <c r="AU5">
        <v>3.4118707351615809E-3</v>
      </c>
      <c r="AV5">
        <v>3.6693704132869836E-3</v>
      </c>
      <c r="AW5">
        <v>3.9912450109437364E-3</v>
      </c>
      <c r="AX5">
        <v>2.7037466203167246E-3</v>
      </c>
    </row>
    <row r="6" spans="1:50" x14ac:dyDescent="0.2">
      <c r="A6" s="8" t="s">
        <v>37</v>
      </c>
      <c r="B6">
        <v>7.5697829049619367E-3</v>
      </c>
      <c r="C6">
        <v>3.6181342632955533E-2</v>
      </c>
      <c r="D6">
        <v>4.4173205463528042E-2</v>
      </c>
      <c r="E6">
        <v>4.1557686718977041E-2</v>
      </c>
      <c r="F6">
        <v>0.11115954664341761</v>
      </c>
      <c r="G6">
        <v>0.14603312990409764</v>
      </c>
      <c r="H6">
        <v>9.2996222028480097E-2</v>
      </c>
      <c r="I6">
        <v>2.906131938390003E-4</v>
      </c>
      <c r="J6">
        <v>1.4530659691950015E-4</v>
      </c>
      <c r="K6">
        <v>2.906131938390003E-4</v>
      </c>
      <c r="L6">
        <v>4.3591979075850045E-4</v>
      </c>
      <c r="M6">
        <v>2.906131938390003E-4</v>
      </c>
      <c r="N6">
        <v>2.906131938390003E-4</v>
      </c>
      <c r="O6">
        <v>1.3077593722755014E-3</v>
      </c>
      <c r="P6">
        <v>1.1624527753560012E-3</v>
      </c>
      <c r="Q6">
        <v>1.1624527753560012E-3</v>
      </c>
      <c r="R6">
        <v>1.888985759953502E-3</v>
      </c>
      <c r="S6">
        <v>1.4530659691950015E-3</v>
      </c>
      <c r="T6">
        <v>4.3591979075850045E-4</v>
      </c>
      <c r="U6">
        <v>3.1967451322290033E-3</v>
      </c>
      <c r="V6">
        <v>2.6155187445510027E-3</v>
      </c>
      <c r="W6">
        <v>1.3077593722755014E-3</v>
      </c>
      <c r="X6">
        <v>5.0857308921825051E-3</v>
      </c>
      <c r="Y6">
        <v>3.1967451322290033E-3</v>
      </c>
      <c r="Z6">
        <v>2.4702121476315024E-3</v>
      </c>
      <c r="AA6">
        <v>3.6181342632955533E-2</v>
      </c>
      <c r="AB6">
        <v>3.4873583260680033E-2</v>
      </c>
      <c r="AC6">
        <v>3.7925021795989541E-2</v>
      </c>
      <c r="AD6">
        <v>0.11740773031095612</v>
      </c>
      <c r="AE6">
        <v>0.14661435629177566</v>
      </c>
      <c r="AF6">
        <v>0.1008427782621331</v>
      </c>
      <c r="AG6">
        <v>2.906131938390003E-4</v>
      </c>
      <c r="AH6">
        <v>1.4530659691950015E-4</v>
      </c>
      <c r="AI6">
        <v>2.906131938390003E-4</v>
      </c>
      <c r="AJ6">
        <v>5.812263876780006E-4</v>
      </c>
      <c r="AK6">
        <v>4.3591979075850045E-4</v>
      </c>
      <c r="AL6">
        <v>2.906131938390003E-4</v>
      </c>
      <c r="AM6">
        <v>1.3077593722755014E-3</v>
      </c>
      <c r="AN6">
        <v>8.7183958151700091E-4</v>
      </c>
      <c r="AO6">
        <v>1.0171461784365011E-3</v>
      </c>
      <c r="AP6">
        <v>2.0342923568730021E-3</v>
      </c>
      <c r="AQ6">
        <v>1.4530659691950015E-3</v>
      </c>
      <c r="AR6">
        <v>5.812263876780006E-4</v>
      </c>
      <c r="AS6">
        <v>3.1967451322290033E-3</v>
      </c>
      <c r="AT6">
        <v>2.0342923568730021E-3</v>
      </c>
      <c r="AU6">
        <v>1.1624527753560012E-3</v>
      </c>
      <c r="AV6">
        <v>5.2310374891020054E-3</v>
      </c>
      <c r="AW6">
        <v>3.3420517291485033E-3</v>
      </c>
      <c r="AX6">
        <v>2.7608253414705027E-3</v>
      </c>
    </row>
    <row r="7" spans="1:50" x14ac:dyDescent="0.2">
      <c r="A7" s="8" t="s">
        <v>29</v>
      </c>
      <c r="B7">
        <v>3.3262167254584273E-2</v>
      </c>
      <c r="C7">
        <v>4.6858465608465606E-2</v>
      </c>
      <c r="D7">
        <v>4.732142857142857E-2</v>
      </c>
      <c r="E7">
        <v>4.6825396825396826E-2</v>
      </c>
      <c r="F7">
        <v>0.12744708994708995</v>
      </c>
      <c r="G7">
        <v>0.12248677248677249</v>
      </c>
      <c r="H7">
        <v>7.0436507936507936E-2</v>
      </c>
      <c r="I7">
        <v>5.6216931216931216E-4</v>
      </c>
      <c r="J7">
        <v>3.3068783068783067E-4</v>
      </c>
      <c r="K7">
        <v>3.6375661375661375E-4</v>
      </c>
      <c r="L7">
        <v>8.9285714285714283E-4</v>
      </c>
      <c r="M7">
        <v>6.6137566137566134E-4</v>
      </c>
      <c r="N7">
        <v>1.6534391534391533E-4</v>
      </c>
      <c r="O7">
        <v>1.8849206349206349E-3</v>
      </c>
      <c r="P7">
        <v>1.0912698412698413E-3</v>
      </c>
      <c r="Q7">
        <v>1.025132275132275E-3</v>
      </c>
      <c r="R7">
        <v>2.1164021164021165E-3</v>
      </c>
      <c r="S7">
        <v>9.9206349206349201E-4</v>
      </c>
      <c r="T7">
        <v>5.2910052910052914E-4</v>
      </c>
      <c r="U7">
        <v>1.5542328042328043E-3</v>
      </c>
      <c r="V7">
        <v>1.3227513227513227E-3</v>
      </c>
      <c r="W7">
        <v>1.1243386243386243E-3</v>
      </c>
      <c r="X7">
        <v>2.48015873015873E-3</v>
      </c>
      <c r="Y7">
        <v>1.6534391534391533E-3</v>
      </c>
      <c r="Z7">
        <v>4.6296296296296298E-4</v>
      </c>
      <c r="AA7">
        <v>4.4675925925925924E-2</v>
      </c>
      <c r="AB7">
        <v>4.4444444444444446E-2</v>
      </c>
      <c r="AC7">
        <v>4.7354497354497357E-2</v>
      </c>
      <c r="AD7">
        <v>0.13716931216931216</v>
      </c>
      <c r="AE7">
        <v>0.12893518518518518</v>
      </c>
      <c r="AF7">
        <v>9.689153439153439E-2</v>
      </c>
      <c r="AG7">
        <v>5.2910052910052914E-4</v>
      </c>
      <c r="AH7">
        <v>2.9761904761904765E-4</v>
      </c>
      <c r="AI7">
        <v>3.6375661375661375E-4</v>
      </c>
      <c r="AJ7">
        <v>9.9206349206349201E-4</v>
      </c>
      <c r="AK7">
        <v>7.2751322751322749E-4</v>
      </c>
      <c r="AL7">
        <v>1.9841269841269841E-4</v>
      </c>
      <c r="AM7">
        <v>1.8187830687830687E-3</v>
      </c>
      <c r="AN7">
        <v>1.025132275132275E-3</v>
      </c>
      <c r="AO7">
        <v>1.025132275132275E-3</v>
      </c>
      <c r="AP7">
        <v>2.2817460317460319E-3</v>
      </c>
      <c r="AQ7">
        <v>1.0582010582010583E-3</v>
      </c>
      <c r="AR7">
        <v>6.9444444444444447E-4</v>
      </c>
      <c r="AS7">
        <v>1.488095238095238E-3</v>
      </c>
      <c r="AT7">
        <v>1.2566137566137566E-3</v>
      </c>
      <c r="AU7">
        <v>1.1243386243386243E-3</v>
      </c>
      <c r="AV7">
        <v>2.6785714285714286E-3</v>
      </c>
      <c r="AW7">
        <v>1.7526455026455026E-3</v>
      </c>
      <c r="AX7">
        <v>6.2830687830687832E-4</v>
      </c>
    </row>
    <row r="8" spans="1:50" x14ac:dyDescent="0.2">
      <c r="A8" s="8" t="s">
        <v>9</v>
      </c>
      <c r="B8">
        <v>7.6979258442859799E-2</v>
      </c>
      <c r="C8">
        <v>3.0678002429091949E-2</v>
      </c>
      <c r="D8">
        <v>4.4580981638922629E-2</v>
      </c>
      <c r="E8">
        <v>4.7167250125026788E-2</v>
      </c>
      <c r="F8">
        <v>9.932128313209973E-2</v>
      </c>
      <c r="G8">
        <v>9.7935271843966568E-2</v>
      </c>
      <c r="H8">
        <v>6.6885761234550256E-2</v>
      </c>
      <c r="I8">
        <v>2.5576909337715224E-3</v>
      </c>
      <c r="J8">
        <v>5.7440880188611848E-3</v>
      </c>
      <c r="K8">
        <v>5.6726441380295775E-3</v>
      </c>
      <c r="L8">
        <v>7.0586554261627488E-3</v>
      </c>
      <c r="M8">
        <v>4.3866542830606559E-3</v>
      </c>
      <c r="N8">
        <v>1.285989854968922E-3</v>
      </c>
      <c r="O8">
        <v>7.2586982924912483E-3</v>
      </c>
      <c r="P8">
        <v>1.013074230192184E-2</v>
      </c>
      <c r="Q8">
        <v>1.0773737229406301E-2</v>
      </c>
      <c r="R8">
        <v>1.3117096520683004E-2</v>
      </c>
      <c r="S8">
        <v>6.3442166178466815E-3</v>
      </c>
      <c r="T8">
        <v>1.771808244623848E-3</v>
      </c>
      <c r="U8">
        <v>4.0294348789026218E-3</v>
      </c>
      <c r="V8">
        <v>5.2439808530399369E-3</v>
      </c>
      <c r="W8">
        <v>6.1441737515181821E-3</v>
      </c>
      <c r="X8">
        <v>8.0160034293062805E-3</v>
      </c>
      <c r="Y8">
        <v>5.4583124955347572E-3</v>
      </c>
      <c r="Z8">
        <v>1.8003857969564907E-3</v>
      </c>
      <c r="AA8">
        <v>2.8648996213474318E-2</v>
      </c>
      <c r="AB8">
        <v>3.6479245552618417E-2</v>
      </c>
      <c r="AC8">
        <v>4.1623204972494103E-2</v>
      </c>
      <c r="AD8">
        <v>9.6877902407658784E-2</v>
      </c>
      <c r="AE8">
        <v>0.10420804458098164</v>
      </c>
      <c r="AF8">
        <v>9.6863613631492457E-2</v>
      </c>
      <c r="AG8">
        <v>2.4005143959419874E-3</v>
      </c>
      <c r="AH8">
        <v>4.7010073587197259E-3</v>
      </c>
      <c r="AI8">
        <v>5.015360434378795E-3</v>
      </c>
      <c r="AJ8">
        <v>6.8871901121668926E-3</v>
      </c>
      <c r="AK8">
        <v>4.6724298063870826E-3</v>
      </c>
      <c r="AL8">
        <v>1.8575409016217761E-3</v>
      </c>
      <c r="AM8">
        <v>6.7871686790026437E-3</v>
      </c>
      <c r="AN8">
        <v>8.2874901764663864E-3</v>
      </c>
      <c r="AO8">
        <v>9.5163249267700215E-3</v>
      </c>
      <c r="AP8">
        <v>1.2788454668857613E-2</v>
      </c>
      <c r="AQ8">
        <v>6.7443023505036797E-3</v>
      </c>
      <c r="AR8">
        <v>2.5576909337715224E-3</v>
      </c>
      <c r="AS8">
        <v>3.7579481317425163E-3</v>
      </c>
      <c r="AT8">
        <v>4.3009216260627278E-3</v>
      </c>
      <c r="AU8">
        <v>5.4154461670357932E-3</v>
      </c>
      <c r="AV8">
        <v>7.815960562977781E-3</v>
      </c>
      <c r="AW8">
        <v>5.8155318996927913E-3</v>
      </c>
      <c r="AX8">
        <v>2.6148460384368081E-3</v>
      </c>
    </row>
    <row r="9" spans="1:50" x14ac:dyDescent="0.2">
      <c r="A9" s="8" t="s">
        <v>10</v>
      </c>
      <c r="B9">
        <v>3.1646356285768652E-2</v>
      </c>
      <c r="C9">
        <v>4.2090994404087451E-2</v>
      </c>
      <c r="D9">
        <v>3.9936046713704772E-2</v>
      </c>
      <c r="E9">
        <v>4.6400889784852802E-2</v>
      </c>
      <c r="F9">
        <v>0.11581105974766258</v>
      </c>
      <c r="G9">
        <v>0.11654096138472768</v>
      </c>
      <c r="H9">
        <v>7.3059678148135271E-2</v>
      </c>
      <c r="I9">
        <v>1.0774738451913386E-3</v>
      </c>
      <c r="J9">
        <v>7.2990163706510025E-4</v>
      </c>
      <c r="K9">
        <v>8.341732995029717E-4</v>
      </c>
      <c r="L9">
        <v>2.1549476903826772E-3</v>
      </c>
      <c r="M9">
        <v>1.3207743908797052E-3</v>
      </c>
      <c r="N9">
        <v>1.7378610406311912E-4</v>
      </c>
      <c r="O9">
        <v>3.2671787563866394E-3</v>
      </c>
      <c r="P9">
        <v>3.0238782106982724E-3</v>
      </c>
      <c r="Q9">
        <v>3.6842654061381252E-3</v>
      </c>
      <c r="R9">
        <v>5.2483403427061974E-3</v>
      </c>
      <c r="S9">
        <v>2.8500921066351536E-3</v>
      </c>
      <c r="T9">
        <v>1.2512599492544576E-3</v>
      </c>
      <c r="U9">
        <v>2.2939765736331723E-3</v>
      </c>
      <c r="V9">
        <v>2.2244621320079245E-3</v>
      </c>
      <c r="W9">
        <v>5.3873692259566921E-3</v>
      </c>
      <c r="X9">
        <v>3.8928087310138681E-3</v>
      </c>
      <c r="Y9">
        <v>2.3634910152584201E-3</v>
      </c>
      <c r="Z9">
        <v>1.0079594035660908E-3</v>
      </c>
      <c r="AA9">
        <v>4.1743422195961208E-2</v>
      </c>
      <c r="AB9">
        <v>3.757255569844635E-2</v>
      </c>
      <c r="AC9">
        <v>4.782593583817038E-2</v>
      </c>
      <c r="AD9">
        <v>0.12557783879600987</v>
      </c>
      <c r="AE9">
        <v>0.12029474123249105</v>
      </c>
      <c r="AF9">
        <v>0.10538389350387543</v>
      </c>
      <c r="AG9">
        <v>1.0774738451913386E-3</v>
      </c>
      <c r="AH9">
        <v>6.9514441625247647E-4</v>
      </c>
      <c r="AI9">
        <v>8.6893052031559558E-4</v>
      </c>
      <c r="AJ9">
        <v>2.328733794445796E-3</v>
      </c>
      <c r="AK9">
        <v>1.355531611692329E-3</v>
      </c>
      <c r="AL9">
        <v>2.7805776650099057E-4</v>
      </c>
      <c r="AM9">
        <v>3.2324215355740153E-3</v>
      </c>
      <c r="AN9">
        <v>2.8500921066351536E-3</v>
      </c>
      <c r="AO9">
        <v>3.7885370685759967E-3</v>
      </c>
      <c r="AP9">
        <v>5.7001842132703073E-3</v>
      </c>
      <c r="AQ9">
        <v>2.9543637690730251E-3</v>
      </c>
      <c r="AR9">
        <v>1.8073754822564387E-3</v>
      </c>
      <c r="AS9">
        <v>2.2939765736331723E-3</v>
      </c>
      <c r="AT9">
        <v>2.0854332487574294E-3</v>
      </c>
      <c r="AU9">
        <v>5.5611553300198117E-3</v>
      </c>
      <c r="AV9">
        <v>4.2056237183274829E-3</v>
      </c>
      <c r="AW9">
        <v>2.4330054568836674E-3</v>
      </c>
      <c r="AX9">
        <v>1.4598032741302005E-3</v>
      </c>
    </row>
    <row r="10" spans="1:50" x14ac:dyDescent="0.2">
      <c r="A10" s="8" t="s">
        <v>30</v>
      </c>
      <c r="B10">
        <v>1.2244525326654501E-2</v>
      </c>
      <c r="C10">
        <v>5.6863097376931369E-2</v>
      </c>
      <c r="D10">
        <v>3.1620553359683792E-2</v>
      </c>
      <c r="E10">
        <v>2.7488321954725118E-2</v>
      </c>
      <c r="F10">
        <v>0.11381602587136185</v>
      </c>
      <c r="G10">
        <v>0.12917714696370822</v>
      </c>
      <c r="H10">
        <v>7.7434423284225659E-2</v>
      </c>
      <c r="I10">
        <v>6.2881782249371186E-4</v>
      </c>
      <c r="J10">
        <v>7.1864893999281352E-4</v>
      </c>
      <c r="K10">
        <v>4.4915558749550842E-4</v>
      </c>
      <c r="L10">
        <v>8.9831117499101685E-4</v>
      </c>
      <c r="M10">
        <v>1.0779734099892202E-3</v>
      </c>
      <c r="N10">
        <v>1.7966223499820338E-4</v>
      </c>
      <c r="O10">
        <v>2.0661157024793389E-3</v>
      </c>
      <c r="P10">
        <v>1.0779734099892202E-3</v>
      </c>
      <c r="Q10">
        <v>8.0848005749191518E-4</v>
      </c>
      <c r="R10">
        <v>1.7966223499820337E-3</v>
      </c>
      <c r="S10">
        <v>1.1678045274883221E-3</v>
      </c>
      <c r="T10">
        <v>3.5932446999640676E-4</v>
      </c>
      <c r="U10">
        <v>4.7610492274523892E-3</v>
      </c>
      <c r="V10">
        <v>1.7966223499820337E-3</v>
      </c>
      <c r="W10">
        <v>1.976284584980237E-3</v>
      </c>
      <c r="X10">
        <v>8.3542939274164566E-3</v>
      </c>
      <c r="Y10">
        <v>5.3000359324469996E-3</v>
      </c>
      <c r="Z10">
        <v>1.3474667624865254E-3</v>
      </c>
      <c r="AA10">
        <v>5.6863097376931369E-2</v>
      </c>
      <c r="AB10">
        <v>2.9374775422206251E-2</v>
      </c>
      <c r="AC10">
        <v>3.2249371182177508E-2</v>
      </c>
      <c r="AD10">
        <v>0.12872799137621271</v>
      </c>
      <c r="AE10">
        <v>0.1323212360761768</v>
      </c>
      <c r="AF10">
        <v>0.1117499101688825</v>
      </c>
      <c r="AG10">
        <v>6.2881782249371186E-4</v>
      </c>
      <c r="AH10">
        <v>6.2881782249371186E-4</v>
      </c>
      <c r="AI10">
        <v>5.3898670499461009E-4</v>
      </c>
      <c r="AJ10">
        <v>9.8814229249011851E-4</v>
      </c>
      <c r="AK10">
        <v>1.0779734099892202E-3</v>
      </c>
      <c r="AL10">
        <v>3.5932446999640676E-4</v>
      </c>
      <c r="AM10">
        <v>2.0661157024793389E-3</v>
      </c>
      <c r="AN10">
        <v>1.0779734099892202E-3</v>
      </c>
      <c r="AO10">
        <v>8.9831117499101685E-4</v>
      </c>
      <c r="AP10">
        <v>2.0661157024793389E-3</v>
      </c>
      <c r="AQ10">
        <v>1.1678045274883221E-3</v>
      </c>
      <c r="AR10">
        <v>4.4915558749550842E-4</v>
      </c>
      <c r="AS10">
        <v>4.7610492274523892E-3</v>
      </c>
      <c r="AT10">
        <v>1.706791232482932E-3</v>
      </c>
      <c r="AU10">
        <v>2.2457779374775422E-3</v>
      </c>
      <c r="AV10">
        <v>9.4322673374056774E-3</v>
      </c>
      <c r="AW10">
        <v>5.4796981674452034E-3</v>
      </c>
      <c r="AX10">
        <v>1.976284584980237E-3</v>
      </c>
    </row>
    <row r="11" spans="1:50" x14ac:dyDescent="0.2">
      <c r="A11" s="8" t="s">
        <v>11</v>
      </c>
      <c r="B11">
        <v>4.5177810702630286E-2</v>
      </c>
      <c r="C11">
        <v>2.9849292722713219E-2</v>
      </c>
      <c r="D11">
        <v>4.0756701482725879E-2</v>
      </c>
      <c r="E11">
        <v>5.154237576997054E-2</v>
      </c>
      <c r="F11" s="8">
        <v>9.4052053660555593E-2</v>
      </c>
      <c r="G11">
        <v>9.7338884425291552E-2</v>
      </c>
      <c r="H11">
        <v>7.3381540184549454E-2</v>
      </c>
      <c r="I11">
        <v>3.0920556083071605E-3</v>
      </c>
      <c r="J11">
        <v>3.9198500231295503E-3</v>
      </c>
      <c r="K11">
        <v>4.0415844958975487E-3</v>
      </c>
      <c r="L11">
        <v>6.3301925839359188E-3</v>
      </c>
      <c r="M11">
        <v>5.3563168017919313E-3</v>
      </c>
      <c r="N11">
        <v>3.2868307647359579E-3</v>
      </c>
      <c r="O11">
        <v>2.8972804518783628E-3</v>
      </c>
      <c r="P11">
        <v>2.9216273464319625E-3</v>
      </c>
      <c r="Q11">
        <v>3.5789934993791543E-3</v>
      </c>
      <c r="R11">
        <v>3.6520341830399532E-3</v>
      </c>
      <c r="S11">
        <v>2.0938329316095732E-3</v>
      </c>
      <c r="T11">
        <v>7.3040683660799063E-4</v>
      </c>
      <c r="U11">
        <v>4.1876658632191465E-3</v>
      </c>
      <c r="V11">
        <v>5.7215202200959266E-3</v>
      </c>
      <c r="W11">
        <v>6.0623767438463226E-3</v>
      </c>
      <c r="X11">
        <v>8.5214130937598907E-3</v>
      </c>
      <c r="Y11">
        <v>6.3301925839359188E-3</v>
      </c>
      <c r="Z11">
        <v>3.9198500231295503E-3</v>
      </c>
      <c r="AA11">
        <v>2.8339785260390039E-2</v>
      </c>
      <c r="AB11">
        <v>3.9880213278796289E-2</v>
      </c>
      <c r="AC11">
        <v>5.5023981691135294E-2</v>
      </c>
      <c r="AD11">
        <v>0.1021839164414579</v>
      </c>
      <c r="AE11">
        <v>0.1097071068585202</v>
      </c>
      <c r="AF11">
        <v>0.1164998904389745</v>
      </c>
      <c r="AG11">
        <v>2.9459742409855623E-3</v>
      </c>
      <c r="AH11">
        <v>3.8224624449151512E-3</v>
      </c>
      <c r="AI11">
        <v>4.3337472305407443E-3</v>
      </c>
      <c r="AJ11">
        <v>6.8901711586687115E-3</v>
      </c>
      <c r="AK11">
        <v>6.0380298492927224E-3</v>
      </c>
      <c r="AL11">
        <v>5.2102354344703335E-3</v>
      </c>
      <c r="AM11">
        <v>2.751199084556765E-3</v>
      </c>
      <c r="AN11">
        <v>2.8729335573247634E-3</v>
      </c>
      <c r="AO11">
        <v>3.8224624449151512E-3</v>
      </c>
      <c r="AP11">
        <v>3.9685438122367489E-3</v>
      </c>
      <c r="AQ11">
        <v>2.3616487716991699E-3</v>
      </c>
      <c r="AR11">
        <v>1.1443040440191853E-3</v>
      </c>
      <c r="AS11">
        <v>3.9685438122367489E-3</v>
      </c>
      <c r="AT11">
        <v>5.5997857473279282E-3</v>
      </c>
      <c r="AU11">
        <v>6.4762739512575175E-3</v>
      </c>
      <c r="AV11">
        <v>9.2518199303678814E-3</v>
      </c>
      <c r="AW11">
        <v>7.1336401042047084E-3</v>
      </c>
      <c r="AX11">
        <v>6.2084581111679204E-3</v>
      </c>
    </row>
    <row r="12" spans="1:50" x14ac:dyDescent="0.2">
      <c r="A12" s="8" t="s">
        <v>38</v>
      </c>
      <c r="B12">
        <v>6.2366563602345507E-3</v>
      </c>
      <c r="C12">
        <v>4.4268077601410938E-2</v>
      </c>
      <c r="D12">
        <v>5.4497354497354496E-2</v>
      </c>
      <c r="E12">
        <v>4.4091710758377423E-2</v>
      </c>
      <c r="F12">
        <v>0.12398589065255732</v>
      </c>
      <c r="G12">
        <v>0.14867724867724869</v>
      </c>
      <c r="H12">
        <v>6.0846560846560843E-2</v>
      </c>
      <c r="I12">
        <v>5.2910052910052914E-4</v>
      </c>
      <c r="J12">
        <v>4.2328042328042331E-3</v>
      </c>
      <c r="K12">
        <v>3.5273368606701942E-4</v>
      </c>
      <c r="L12">
        <v>8.8183421516754845E-4</v>
      </c>
      <c r="M12">
        <v>3.5273368606701942E-4</v>
      </c>
      <c r="N12">
        <v>3.5273368606701942E-4</v>
      </c>
      <c r="O12">
        <v>2.8218694885361554E-3</v>
      </c>
      <c r="P12">
        <v>4.7619047619047623E-3</v>
      </c>
      <c r="Q12">
        <v>1.4109347442680777E-3</v>
      </c>
      <c r="R12">
        <v>1.2345679012345679E-3</v>
      </c>
      <c r="S12">
        <v>1.5873015873015873E-3</v>
      </c>
      <c r="T12">
        <v>1.7636684303350971E-4</v>
      </c>
      <c r="U12">
        <v>1.4109347442680777E-3</v>
      </c>
      <c r="V12">
        <v>2.2927689594356261E-3</v>
      </c>
      <c r="W12">
        <v>1.0582010582010583E-3</v>
      </c>
      <c r="X12">
        <v>2.4691358024691358E-3</v>
      </c>
      <c r="Y12">
        <v>2.2927689594356261E-3</v>
      </c>
      <c r="Z12">
        <v>8.8183421516754845E-4</v>
      </c>
      <c r="AA12">
        <v>4.797178130511464E-2</v>
      </c>
      <c r="AB12">
        <v>4.5326278659611995E-2</v>
      </c>
      <c r="AC12">
        <v>3.968253968253968E-2</v>
      </c>
      <c r="AD12">
        <v>0.12751322751322752</v>
      </c>
      <c r="AE12">
        <v>0.14303350970017636</v>
      </c>
      <c r="AF12">
        <v>6.3315696649029987E-2</v>
      </c>
      <c r="AG12">
        <v>5.2910052910052914E-4</v>
      </c>
      <c r="AH12">
        <v>3.5273368606701938E-3</v>
      </c>
      <c r="AI12">
        <v>3.5273368606701942E-4</v>
      </c>
      <c r="AJ12">
        <v>8.8183421516754845E-4</v>
      </c>
      <c r="AK12">
        <v>3.5273368606701942E-4</v>
      </c>
      <c r="AL12">
        <v>5.2910052910052914E-4</v>
      </c>
      <c r="AM12">
        <v>3.1746031746031746E-3</v>
      </c>
      <c r="AN12">
        <v>3.8800705467372134E-3</v>
      </c>
      <c r="AO12">
        <v>1.2345679012345679E-3</v>
      </c>
      <c r="AP12">
        <v>1.4109347442680777E-3</v>
      </c>
      <c r="AQ12">
        <v>1.5873015873015873E-3</v>
      </c>
      <c r="AR12">
        <v>3.5273368606701942E-4</v>
      </c>
      <c r="AS12">
        <v>1.5873015873015873E-3</v>
      </c>
      <c r="AT12">
        <v>1.9400352733686067E-3</v>
      </c>
      <c r="AU12">
        <v>8.8183421516754845E-4</v>
      </c>
      <c r="AV12">
        <v>2.4691358024691358E-3</v>
      </c>
      <c r="AW12">
        <v>2.1164021164021165E-3</v>
      </c>
      <c r="AX12">
        <v>8.8183421516754845E-4</v>
      </c>
    </row>
    <row r="13" spans="1:50" x14ac:dyDescent="0.2">
      <c r="A13" s="8" t="s">
        <v>12</v>
      </c>
      <c r="B13">
        <v>4.4239562400111756E-3</v>
      </c>
      <c r="C13">
        <v>5.171556439582297E-2</v>
      </c>
      <c r="D13">
        <v>5.0223769269020391E-2</v>
      </c>
      <c r="E13">
        <v>3.2322227747389361E-2</v>
      </c>
      <c r="F13">
        <v>0.13625062158130283</v>
      </c>
      <c r="G13">
        <v>0.14992541024365988</v>
      </c>
      <c r="H13">
        <v>6.6384883142715068E-2</v>
      </c>
      <c r="I13">
        <v>9.945300845350571E-4</v>
      </c>
      <c r="J13">
        <v>2.4863252113376428E-4</v>
      </c>
      <c r="K13">
        <v>0</v>
      </c>
      <c r="L13">
        <v>4.9726504226752855E-4</v>
      </c>
      <c r="M13">
        <v>7.4589756340129288E-4</v>
      </c>
      <c r="N13">
        <v>2.4863252113376428E-4</v>
      </c>
      <c r="O13">
        <v>1.2431626056688214E-3</v>
      </c>
      <c r="P13">
        <v>1.2431626056688214E-3</v>
      </c>
      <c r="Q13">
        <v>9.945300845350571E-4</v>
      </c>
      <c r="R13">
        <v>9.945300845350571E-4</v>
      </c>
      <c r="S13">
        <v>9.945300845350571E-4</v>
      </c>
      <c r="T13">
        <v>2.4863252113376428E-4</v>
      </c>
      <c r="U13">
        <v>9.945300845350571E-4</v>
      </c>
      <c r="V13">
        <v>1.7404276479363501E-3</v>
      </c>
      <c r="W13">
        <v>7.4589756340129288E-4</v>
      </c>
      <c r="X13">
        <v>1.9890601690701142E-3</v>
      </c>
      <c r="Y13">
        <v>2.2376926902038788E-3</v>
      </c>
      <c r="Z13">
        <v>1.7404276479363501E-3</v>
      </c>
      <c r="AA13">
        <v>4.2516161113873692E-2</v>
      </c>
      <c r="AB13">
        <v>3.804077573346594E-2</v>
      </c>
      <c r="AC13">
        <v>3.1576330183988068E-2</v>
      </c>
      <c r="AD13">
        <v>0.13898557931377425</v>
      </c>
      <c r="AE13">
        <v>0.15141720537046247</v>
      </c>
      <c r="AF13">
        <v>7.6081551466931879E-2</v>
      </c>
      <c r="AG13">
        <v>7.4589756340129288E-4</v>
      </c>
      <c r="AH13">
        <v>0</v>
      </c>
      <c r="AI13">
        <v>0</v>
      </c>
      <c r="AJ13">
        <v>7.4589756340129288E-4</v>
      </c>
      <c r="AK13">
        <v>7.4589756340129288E-4</v>
      </c>
      <c r="AL13">
        <v>2.4863252113376428E-4</v>
      </c>
      <c r="AM13">
        <v>9.945300845350571E-4</v>
      </c>
      <c r="AN13">
        <v>9.945300845350571E-4</v>
      </c>
      <c r="AO13">
        <v>9.945300845350571E-4</v>
      </c>
      <c r="AP13">
        <v>9.945300845350571E-4</v>
      </c>
      <c r="AQ13">
        <v>9.945300845350571E-4</v>
      </c>
      <c r="AR13">
        <v>2.4863252113376428E-4</v>
      </c>
      <c r="AS13">
        <v>7.4589756340129288E-4</v>
      </c>
      <c r="AT13">
        <v>1.2431626056688214E-3</v>
      </c>
      <c r="AU13">
        <v>7.4589756340129288E-4</v>
      </c>
      <c r="AV13">
        <v>1.9890601690701142E-3</v>
      </c>
      <c r="AW13">
        <v>2.2376926902038788E-3</v>
      </c>
      <c r="AX13">
        <v>1.9890601690701142E-3</v>
      </c>
    </row>
    <row r="14" spans="1:50" x14ac:dyDescent="0.2">
      <c r="A14" s="8" t="s">
        <v>13</v>
      </c>
      <c r="B14">
        <v>9.3593842979251846E-3</v>
      </c>
      <c r="C14">
        <v>4.9241979080973088E-2</v>
      </c>
      <c r="D14">
        <v>5.2650135151016568E-2</v>
      </c>
      <c r="E14">
        <v>3.9017510870842639E-2</v>
      </c>
      <c r="F14">
        <v>0.1312727700082266</v>
      </c>
      <c r="G14">
        <v>0.1507815254436479</v>
      </c>
      <c r="H14">
        <v>6.6047714184980608E-2</v>
      </c>
      <c r="I14">
        <v>4.7009049241979081E-4</v>
      </c>
      <c r="J14">
        <v>3.5256786931484312E-4</v>
      </c>
      <c r="K14">
        <v>1.175226231049477E-4</v>
      </c>
      <c r="L14">
        <v>3.5256786931484312E-4</v>
      </c>
      <c r="M14">
        <v>2.350452462098954E-4</v>
      </c>
      <c r="N14">
        <v>0</v>
      </c>
      <c r="O14">
        <v>1.0577036079445293E-3</v>
      </c>
      <c r="P14">
        <v>8.2265836173463387E-4</v>
      </c>
      <c r="Q14">
        <v>5.876131155247385E-4</v>
      </c>
      <c r="R14">
        <v>1.4102714772593725E-3</v>
      </c>
      <c r="S14">
        <v>9.4018098483958162E-4</v>
      </c>
      <c r="T14">
        <v>3.5256786931484312E-4</v>
      </c>
      <c r="U14">
        <v>1.997884592784111E-3</v>
      </c>
      <c r="V14">
        <v>7.0513573862968624E-4</v>
      </c>
      <c r="W14">
        <v>5.876131155247385E-4</v>
      </c>
      <c r="X14">
        <v>1.8803619696791632E-3</v>
      </c>
      <c r="Y14">
        <v>1.997884592784111E-3</v>
      </c>
      <c r="Z14">
        <v>3.5256786931484312E-4</v>
      </c>
      <c r="AA14">
        <v>4.4776119402985072E-2</v>
      </c>
      <c r="AB14">
        <v>4.0427782348102008E-2</v>
      </c>
      <c r="AC14">
        <v>3.9605123986367376E-2</v>
      </c>
      <c r="AD14">
        <v>0.13855917264073334</v>
      </c>
      <c r="AE14">
        <v>0.14161476084146199</v>
      </c>
      <c r="AF14">
        <v>7.8270066987895168E-2</v>
      </c>
      <c r="AG14">
        <v>4.7009049241979081E-4</v>
      </c>
      <c r="AH14">
        <v>2.350452462098954E-4</v>
      </c>
      <c r="AI14">
        <v>1.175226231049477E-4</v>
      </c>
      <c r="AJ14">
        <v>3.5256786931484312E-4</v>
      </c>
      <c r="AK14">
        <v>2.350452462098954E-4</v>
      </c>
      <c r="AL14">
        <v>1.175226231049477E-4</v>
      </c>
      <c r="AM14">
        <v>9.4018098483958162E-4</v>
      </c>
      <c r="AN14">
        <v>5.876131155247385E-4</v>
      </c>
      <c r="AO14">
        <v>5.876131155247385E-4</v>
      </c>
      <c r="AP14">
        <v>1.5277941003643202E-3</v>
      </c>
      <c r="AQ14">
        <v>8.2265836173463387E-4</v>
      </c>
      <c r="AR14">
        <v>4.7009049241979081E-4</v>
      </c>
      <c r="AS14">
        <v>1.8803619696791632E-3</v>
      </c>
      <c r="AT14">
        <v>5.876131155247385E-4</v>
      </c>
      <c r="AU14">
        <v>5.876131155247385E-4</v>
      </c>
      <c r="AV14">
        <v>1.8803619696791632E-3</v>
      </c>
      <c r="AW14">
        <v>1.7628393465742155E-3</v>
      </c>
      <c r="AX14">
        <v>3.5256786931484312E-4</v>
      </c>
    </row>
    <row r="15" spans="1:50" x14ac:dyDescent="0.2">
      <c r="A15" s="8" t="s">
        <v>39</v>
      </c>
      <c r="B15">
        <v>7.7490730260762631E-3</v>
      </c>
      <c r="C15">
        <v>5.0816181689141232E-2</v>
      </c>
      <c r="D15">
        <v>4.1873669268985093E-2</v>
      </c>
      <c r="E15">
        <v>4.4854506742370473E-2</v>
      </c>
      <c r="F15">
        <v>0.13200851667849539</v>
      </c>
      <c r="G15">
        <v>0.1334279630943932</v>
      </c>
      <c r="H15">
        <v>6.9836763662171758E-2</v>
      </c>
      <c r="I15">
        <v>2.8388928317955999E-4</v>
      </c>
      <c r="J15">
        <v>4.2583392476933996E-4</v>
      </c>
      <c r="K15">
        <v>2.8388928317955999E-4</v>
      </c>
      <c r="L15">
        <v>5.6777856635911999E-4</v>
      </c>
      <c r="M15">
        <v>7.0972320794889996E-4</v>
      </c>
      <c r="N15">
        <v>5.6777856635911999E-4</v>
      </c>
      <c r="O15">
        <v>1.4194464158977999E-3</v>
      </c>
      <c r="P15">
        <v>1.13555713271824E-3</v>
      </c>
      <c r="Q15">
        <v>1.13555713271824E-3</v>
      </c>
      <c r="R15">
        <v>2.2711142654364799E-3</v>
      </c>
      <c r="S15">
        <v>1.8452803406671398E-3</v>
      </c>
      <c r="T15">
        <v>5.6777856635911999E-4</v>
      </c>
      <c r="U15">
        <v>2.6969481902058196E-3</v>
      </c>
      <c r="V15">
        <v>1.5613910574875799E-3</v>
      </c>
      <c r="W15">
        <v>1.5613910574875799E-3</v>
      </c>
      <c r="X15">
        <v>3.5486160397444995E-3</v>
      </c>
      <c r="Y15">
        <v>2.1291696238466998E-3</v>
      </c>
      <c r="Z15">
        <v>1.5613910574875799E-3</v>
      </c>
      <c r="AA15">
        <v>4.1589779985805535E-2</v>
      </c>
      <c r="AB15">
        <v>3.9744499645138397E-2</v>
      </c>
      <c r="AC15">
        <v>4.7551454932576294E-2</v>
      </c>
      <c r="AD15">
        <v>0.13286018452803405</v>
      </c>
      <c r="AE15">
        <v>0.13484740951029098</v>
      </c>
      <c r="AF15">
        <v>8.2469836763662166E-2</v>
      </c>
      <c r="AG15">
        <v>1.4194464158978E-4</v>
      </c>
      <c r="AH15">
        <v>4.2583392476933996E-4</v>
      </c>
      <c r="AI15">
        <v>2.8388928317955999E-4</v>
      </c>
      <c r="AJ15">
        <v>5.6777856635911999E-4</v>
      </c>
      <c r="AK15">
        <v>7.0972320794889996E-4</v>
      </c>
      <c r="AL15">
        <v>5.6777856635911999E-4</v>
      </c>
      <c r="AM15">
        <v>1.13555713271824E-3</v>
      </c>
      <c r="AN15">
        <v>1.13555713271824E-3</v>
      </c>
      <c r="AO15">
        <v>1.2775017743080199E-3</v>
      </c>
      <c r="AP15">
        <v>2.2711142654364799E-3</v>
      </c>
      <c r="AQ15">
        <v>1.8452803406671398E-3</v>
      </c>
      <c r="AR15">
        <v>5.6777856635911999E-4</v>
      </c>
      <c r="AS15">
        <v>2.1291696238466998E-3</v>
      </c>
      <c r="AT15">
        <v>1.5613910574875799E-3</v>
      </c>
      <c r="AU15">
        <v>1.7033356990773599E-3</v>
      </c>
      <c r="AV15">
        <v>3.5486160397444995E-3</v>
      </c>
      <c r="AW15">
        <v>2.1291696238466998E-3</v>
      </c>
      <c r="AX15">
        <v>1.8452803406671398E-3</v>
      </c>
    </row>
    <row r="16" spans="1:50" x14ac:dyDescent="0.2">
      <c r="A16" s="8" t="s">
        <v>23</v>
      </c>
      <c r="B16">
        <v>5.2885086031759648E-3</v>
      </c>
      <c r="C16">
        <v>4.8044925124792012E-2</v>
      </c>
      <c r="D16">
        <v>3.1405990016638935E-2</v>
      </c>
      <c r="E16">
        <v>2.7038269550748752E-2</v>
      </c>
      <c r="F16">
        <v>0.10024958402662229</v>
      </c>
      <c r="G16">
        <v>0.17013311148086521</v>
      </c>
      <c r="H16">
        <v>9.6505823627287851E-2</v>
      </c>
      <c r="I16">
        <v>4.1597337770382697E-4</v>
      </c>
      <c r="J16">
        <v>6.2396006655574042E-4</v>
      </c>
      <c r="K16">
        <v>2.0798668885191348E-4</v>
      </c>
      <c r="L16">
        <v>6.2396006655574042E-4</v>
      </c>
      <c r="M16">
        <v>2.0798668885191348E-4</v>
      </c>
      <c r="N16">
        <v>8.3194675540765393E-4</v>
      </c>
      <c r="O16">
        <v>1.8718801996672214E-3</v>
      </c>
      <c r="P16">
        <v>8.3194675540765393E-4</v>
      </c>
      <c r="Q16">
        <v>6.2396006655574042E-4</v>
      </c>
      <c r="R16">
        <v>2.2878535773710484E-3</v>
      </c>
      <c r="S16">
        <v>1.4559068219633944E-3</v>
      </c>
      <c r="T16">
        <v>4.1597337770382697E-4</v>
      </c>
      <c r="U16">
        <v>2.2878535773710484E-3</v>
      </c>
      <c r="V16">
        <v>8.3194675540765393E-4</v>
      </c>
      <c r="W16">
        <v>8.3194675540765393E-4</v>
      </c>
      <c r="X16">
        <v>2.7038269550748754E-3</v>
      </c>
      <c r="Y16">
        <v>2.0798668885191347E-3</v>
      </c>
      <c r="Z16">
        <v>1.4559068219633944E-3</v>
      </c>
      <c r="AA16">
        <v>3.7437603993344427E-2</v>
      </c>
      <c r="AB16">
        <v>2.3918469217970049E-2</v>
      </c>
      <c r="AC16">
        <v>2.4334442595673876E-2</v>
      </c>
      <c r="AD16">
        <v>0.11751247920133112</v>
      </c>
      <c r="AE16">
        <v>0.17866056572379369</v>
      </c>
      <c r="AF16">
        <v>0.10420133111480866</v>
      </c>
      <c r="AG16">
        <v>2.0798668885191348E-4</v>
      </c>
      <c r="AH16">
        <v>4.1597337770382697E-4</v>
      </c>
      <c r="AI16">
        <v>2.0798668885191348E-4</v>
      </c>
      <c r="AJ16">
        <v>6.2396006655574042E-4</v>
      </c>
      <c r="AK16">
        <v>2.0798668885191348E-4</v>
      </c>
      <c r="AL16">
        <v>1.0399334442595673E-3</v>
      </c>
      <c r="AM16">
        <v>1.4559068219633944E-3</v>
      </c>
      <c r="AN16">
        <v>6.2396006655574042E-4</v>
      </c>
      <c r="AO16">
        <v>6.2396006655574042E-4</v>
      </c>
      <c r="AP16">
        <v>2.4958402662229617E-3</v>
      </c>
      <c r="AQ16">
        <v>1.4559068219633944E-3</v>
      </c>
      <c r="AR16">
        <v>6.2396006655574042E-4</v>
      </c>
      <c r="AS16">
        <v>1.6638935108153079E-3</v>
      </c>
      <c r="AT16">
        <v>6.2396006655574042E-4</v>
      </c>
      <c r="AU16">
        <v>6.2396006655574042E-4</v>
      </c>
      <c r="AV16">
        <v>3.3277870216306157E-3</v>
      </c>
      <c r="AW16">
        <v>2.0798668885191347E-3</v>
      </c>
      <c r="AX16">
        <v>1.6638935108153079E-3</v>
      </c>
    </row>
    <row r="17" spans="1:50" x14ac:dyDescent="0.2">
      <c r="A17" s="8" t="s">
        <v>14</v>
      </c>
      <c r="B17">
        <v>2.7820767075734127E-2</v>
      </c>
      <c r="C17">
        <v>3.1906060965484519E-2</v>
      </c>
      <c r="D17">
        <v>4.2343731467204368E-2</v>
      </c>
      <c r="E17">
        <v>4.6732297473609297E-2</v>
      </c>
      <c r="F17">
        <v>0.10943739374530502</v>
      </c>
      <c r="G17">
        <v>0.1062744632902384</v>
      </c>
      <c r="H17">
        <v>8.4213023366148734E-2</v>
      </c>
      <c r="I17">
        <v>1.1465622899616494E-3</v>
      </c>
      <c r="J17">
        <v>1.4233187047799788E-3</v>
      </c>
      <c r="K17">
        <v>1.5023919661566441E-3</v>
      </c>
      <c r="L17">
        <v>2.6884908868066264E-3</v>
      </c>
      <c r="M17">
        <v>1.7396117502866406E-3</v>
      </c>
      <c r="N17">
        <v>3.9536630688332742E-4</v>
      </c>
      <c r="O17">
        <v>4.1118095915866053E-3</v>
      </c>
      <c r="P17">
        <v>4.4281026370932668E-3</v>
      </c>
      <c r="Q17">
        <v>4.5467125291582654E-3</v>
      </c>
      <c r="R17">
        <v>6.4444708021982365E-3</v>
      </c>
      <c r="S17">
        <v>3.360613608508283E-3</v>
      </c>
      <c r="T17">
        <v>8.698058751433203E-4</v>
      </c>
      <c r="U17">
        <v>2.0163681651049698E-3</v>
      </c>
      <c r="V17">
        <v>2.2140513185466334E-3</v>
      </c>
      <c r="W17">
        <v>3.4001502391966159E-3</v>
      </c>
      <c r="X17">
        <v>3.835053176768276E-3</v>
      </c>
      <c r="Y17">
        <v>2.3326612106116316E-3</v>
      </c>
      <c r="Z17">
        <v>7.9073261376665484E-4</v>
      </c>
      <c r="AA17">
        <v>3.2538647056497845E-2</v>
      </c>
      <c r="AB17">
        <v>4.1592535484126045E-2</v>
      </c>
      <c r="AC17">
        <v>4.8195152809077609E-2</v>
      </c>
      <c r="AD17">
        <v>0.11477483888822995</v>
      </c>
      <c r="AE17">
        <v>0.11849128217293323</v>
      </c>
      <c r="AF17">
        <v>0.12635907167991145</v>
      </c>
      <c r="AG17">
        <v>1.1860989206499823E-3</v>
      </c>
      <c r="AH17">
        <v>1.3837820740916459E-3</v>
      </c>
      <c r="AI17">
        <v>1.5419285968449768E-3</v>
      </c>
      <c r="AJ17">
        <v>2.8071007788716246E-3</v>
      </c>
      <c r="AK17">
        <v>1.9372949037283042E-3</v>
      </c>
      <c r="AL17">
        <v>5.5351282963665835E-4</v>
      </c>
      <c r="AM17">
        <v>4.1908828529632703E-3</v>
      </c>
      <c r="AN17">
        <v>4.3490293757166018E-3</v>
      </c>
      <c r="AO17">
        <v>4.6653224212232633E-3</v>
      </c>
      <c r="AP17">
        <v>6.7607638477048988E-3</v>
      </c>
      <c r="AQ17">
        <v>3.7559799153916102E-3</v>
      </c>
      <c r="AR17">
        <v>1.2651721820266476E-3</v>
      </c>
      <c r="AS17">
        <v>2.0559047957933027E-3</v>
      </c>
      <c r="AT17">
        <v>2.1745146878583009E-3</v>
      </c>
      <c r="AU17">
        <v>3.4792235005732812E-3</v>
      </c>
      <c r="AV17">
        <v>4.0327363302099396E-3</v>
      </c>
      <c r="AW17">
        <v>2.609417625429961E-3</v>
      </c>
      <c r="AX17">
        <v>1.1465622899616494E-3</v>
      </c>
    </row>
    <row r="18" spans="1:50" x14ac:dyDescent="0.2">
      <c r="A18" s="8" t="s">
        <v>15</v>
      </c>
      <c r="B18">
        <v>2.0054095019364435E-2</v>
      </c>
      <c r="C18">
        <v>4.4701623519087318E-2</v>
      </c>
      <c r="D18">
        <v>4.3604651162790699E-2</v>
      </c>
      <c r="E18">
        <v>4.2014041246160594E-2</v>
      </c>
      <c r="F18">
        <v>0.10728389644580956</v>
      </c>
      <c r="G18">
        <v>0.11419482229047828</v>
      </c>
      <c r="H18">
        <v>7.333260201842913E-2</v>
      </c>
      <c r="I18">
        <v>1.3712154453707766E-3</v>
      </c>
      <c r="J18">
        <v>7.6788064940763495E-4</v>
      </c>
      <c r="K18">
        <v>1.0969723562966214E-3</v>
      </c>
      <c r="L18">
        <v>2.4133391838525669E-3</v>
      </c>
      <c r="M18">
        <v>1.3163668275559457E-3</v>
      </c>
      <c r="N18">
        <v>2.7424308907415536E-4</v>
      </c>
      <c r="O18">
        <v>3.6748573935936816E-3</v>
      </c>
      <c r="P18">
        <v>2.9618253620008776E-3</v>
      </c>
      <c r="Q18">
        <v>2.7424308907415531E-3</v>
      </c>
      <c r="R18">
        <v>4.936375603334796E-3</v>
      </c>
      <c r="S18">
        <v>2.3584905660377358E-3</v>
      </c>
      <c r="T18">
        <v>4.3878894251864854E-4</v>
      </c>
      <c r="U18">
        <v>4.2233435717419924E-3</v>
      </c>
      <c r="V18">
        <v>2.1939447125932428E-3</v>
      </c>
      <c r="W18">
        <v>2.8521281263712154E-3</v>
      </c>
      <c r="X18">
        <v>5.5945590171127685E-3</v>
      </c>
      <c r="Y18">
        <v>4.1684949539271612E-3</v>
      </c>
      <c r="Z18">
        <v>1.6454585344449319E-3</v>
      </c>
      <c r="AA18">
        <v>4.0587977182974987E-2</v>
      </c>
      <c r="AB18">
        <v>4.1026766125493636E-2</v>
      </c>
      <c r="AC18">
        <v>4.6950416849495392E-2</v>
      </c>
      <c r="AD18">
        <v>0.11792452830188679</v>
      </c>
      <c r="AE18">
        <v>0.12318999561211058</v>
      </c>
      <c r="AF18">
        <v>0.11227512066695919</v>
      </c>
      <c r="AG18">
        <v>1.2615182097411146E-3</v>
      </c>
      <c r="AH18">
        <v>7.1303203159280384E-4</v>
      </c>
      <c r="AI18">
        <v>1.2066695919262834E-3</v>
      </c>
      <c r="AJ18">
        <v>2.6875822729267224E-3</v>
      </c>
      <c r="AK18">
        <v>1.4260640631856077E-3</v>
      </c>
      <c r="AL18">
        <v>4.3878894251864854E-4</v>
      </c>
      <c r="AM18">
        <v>3.345765686704695E-3</v>
      </c>
      <c r="AN18">
        <v>2.7972795085563842E-3</v>
      </c>
      <c r="AO18">
        <v>3.0715225976305398E-3</v>
      </c>
      <c r="AP18">
        <v>5.4300131636682751E-3</v>
      </c>
      <c r="AQ18">
        <v>2.5230364194822291E-3</v>
      </c>
      <c r="AR18">
        <v>7.1303203159280384E-4</v>
      </c>
      <c r="AS18">
        <v>3.8394032470381746E-3</v>
      </c>
      <c r="AT18">
        <v>2.0293988591487495E-3</v>
      </c>
      <c r="AU18">
        <v>3.181219833260202E-3</v>
      </c>
      <c r="AV18">
        <v>6.1978938130759107E-3</v>
      </c>
      <c r="AW18">
        <v>4.4427380430013159E-3</v>
      </c>
      <c r="AX18">
        <v>2.5778850372970602E-3</v>
      </c>
    </row>
    <row r="19" spans="1:50" x14ac:dyDescent="0.2">
      <c r="A19" s="8" t="s">
        <v>24</v>
      </c>
      <c r="B19">
        <v>3.3900132102721138E-3</v>
      </c>
      <c r="C19">
        <v>3.8611291369240755E-2</v>
      </c>
      <c r="D19">
        <v>3.5691109669046074E-2</v>
      </c>
      <c r="E19">
        <v>3.2121998702141469E-2</v>
      </c>
      <c r="F19">
        <v>0.10415314730694354</v>
      </c>
      <c r="G19">
        <v>0.14763140817650877</v>
      </c>
      <c r="H19">
        <v>0.11940298507462686</v>
      </c>
      <c r="I19">
        <v>6.4892926670992858E-4</v>
      </c>
      <c r="J19">
        <v>3.2446463335496429E-4</v>
      </c>
      <c r="K19">
        <v>3.2446463335496429E-4</v>
      </c>
      <c r="L19">
        <v>6.4892926670992858E-4</v>
      </c>
      <c r="M19">
        <v>6.4892926670992858E-4</v>
      </c>
      <c r="N19">
        <v>0</v>
      </c>
      <c r="O19">
        <v>1.9467878001297859E-3</v>
      </c>
      <c r="P19">
        <v>3.2446463335496429E-4</v>
      </c>
      <c r="Q19">
        <v>3.2446463335496429E-4</v>
      </c>
      <c r="R19">
        <v>9.7339390006489297E-4</v>
      </c>
      <c r="S19">
        <v>3.2446463335496429E-4</v>
      </c>
      <c r="T19">
        <v>3.2446463335496429E-4</v>
      </c>
      <c r="U19">
        <v>9.7339390006489297E-4</v>
      </c>
      <c r="V19">
        <v>3.2446463335496429E-4</v>
      </c>
      <c r="W19">
        <v>3.2446463335496429E-4</v>
      </c>
      <c r="X19">
        <v>1.9467878001297859E-3</v>
      </c>
      <c r="Y19">
        <v>9.7339390006489297E-4</v>
      </c>
      <c r="Z19">
        <v>3.2446463335496429E-4</v>
      </c>
      <c r="AA19">
        <v>3.5042180402336143E-2</v>
      </c>
      <c r="AB19">
        <v>2.6606099935107073E-2</v>
      </c>
      <c r="AC19">
        <v>2.8877352368591822E-2</v>
      </c>
      <c r="AD19">
        <v>0.11648280337443219</v>
      </c>
      <c r="AE19">
        <v>0.15574302401038287</v>
      </c>
      <c r="AF19">
        <v>0.13595068137573005</v>
      </c>
      <c r="AG19">
        <v>6.4892926670992858E-4</v>
      </c>
      <c r="AH19">
        <v>3.2446463335496429E-4</v>
      </c>
      <c r="AI19">
        <v>3.2446463335496429E-4</v>
      </c>
      <c r="AJ19">
        <v>6.4892926670992858E-4</v>
      </c>
      <c r="AK19">
        <v>6.4892926670992858E-4</v>
      </c>
      <c r="AL19">
        <v>0</v>
      </c>
      <c r="AM19">
        <v>1.6223231667748216E-3</v>
      </c>
      <c r="AN19">
        <v>3.2446463335496429E-4</v>
      </c>
      <c r="AO19">
        <v>3.2446463335496429E-4</v>
      </c>
      <c r="AP19">
        <v>9.7339390006489297E-4</v>
      </c>
      <c r="AQ19">
        <v>3.2446463335496429E-4</v>
      </c>
      <c r="AR19">
        <v>3.2446463335496429E-4</v>
      </c>
      <c r="AS19">
        <v>9.7339390006489297E-4</v>
      </c>
      <c r="AT19">
        <v>3.2446463335496429E-4</v>
      </c>
      <c r="AU19">
        <v>3.2446463335496429E-4</v>
      </c>
      <c r="AV19">
        <v>1.9467878001297859E-3</v>
      </c>
      <c r="AW19">
        <v>1.2978585334198572E-3</v>
      </c>
      <c r="AX19">
        <v>6.4892926670992858E-4</v>
      </c>
    </row>
    <row r="20" spans="1:50" x14ac:dyDescent="0.2">
      <c r="A20" s="8" t="s">
        <v>25</v>
      </c>
      <c r="B20">
        <v>1.5150565203857267E-2</v>
      </c>
      <c r="C20">
        <v>3.6372876433860897E-2</v>
      </c>
      <c r="D20">
        <v>3.8623493538550893E-2</v>
      </c>
      <c r="E20">
        <v>4.493974154203572E-2</v>
      </c>
      <c r="F20">
        <v>0.10098736750399304</v>
      </c>
      <c r="G20">
        <v>0.11049803978510236</v>
      </c>
      <c r="H20">
        <v>7.9207201974735006E-2</v>
      </c>
      <c r="I20">
        <v>2.2506171046899957E-3</v>
      </c>
      <c r="J20">
        <v>2.3958182082183823E-3</v>
      </c>
      <c r="K20">
        <v>3.7752286917380573E-3</v>
      </c>
      <c r="L20">
        <v>5.2998402787861184E-3</v>
      </c>
      <c r="M20">
        <v>4.5012342093799914E-3</v>
      </c>
      <c r="N20">
        <v>3.1218237258603164E-3</v>
      </c>
      <c r="O20">
        <v>2.9766226223319299E-3</v>
      </c>
      <c r="P20">
        <v>3.6300275882096703E-3</v>
      </c>
      <c r="Q20">
        <v>4.7190358646725713E-3</v>
      </c>
      <c r="R20">
        <v>5.2998402787861184E-3</v>
      </c>
      <c r="S20">
        <v>2.323217656454189E-3</v>
      </c>
      <c r="T20">
        <v>8.7120662117032093E-4</v>
      </c>
      <c r="U20">
        <v>4.0656308987948309E-3</v>
      </c>
      <c r="V20">
        <v>3.557427036445477E-3</v>
      </c>
      <c r="W20">
        <v>5.0820386234935386E-3</v>
      </c>
      <c r="X20">
        <v>6.82445186583418E-3</v>
      </c>
      <c r="Y20">
        <v>3.6300275882096703E-3</v>
      </c>
      <c r="Z20">
        <v>2.1054160011616087E-3</v>
      </c>
      <c r="AA20">
        <v>3.7316683606795409E-2</v>
      </c>
      <c r="AB20">
        <v>3.3178452156236389E-2</v>
      </c>
      <c r="AC20">
        <v>4.3850733265572817E-2</v>
      </c>
      <c r="AD20">
        <v>0.10977203426746043</v>
      </c>
      <c r="AE20">
        <v>0.11659648613329461</v>
      </c>
      <c r="AF20">
        <v>0.11260345578626398</v>
      </c>
      <c r="AG20">
        <v>2.323217656454189E-3</v>
      </c>
      <c r="AH20">
        <v>2.0328154493974154E-3</v>
      </c>
      <c r="AI20">
        <v>3.702628139973864E-3</v>
      </c>
      <c r="AJ20">
        <v>5.735443589371279E-3</v>
      </c>
      <c r="AK20">
        <v>4.7190358646725713E-3</v>
      </c>
      <c r="AL20">
        <v>4.4286336576157981E-3</v>
      </c>
      <c r="AM20">
        <v>3.1218237258603164E-3</v>
      </c>
      <c r="AN20">
        <v>3.1218237258603164E-3</v>
      </c>
      <c r="AO20">
        <v>4.646435312908378E-3</v>
      </c>
      <c r="AP20">
        <v>5.735443589371279E-3</v>
      </c>
      <c r="AQ20">
        <v>2.468418759982576E-3</v>
      </c>
      <c r="AR20">
        <v>1.234209379991288E-3</v>
      </c>
      <c r="AS20">
        <v>4.1382314505590241E-3</v>
      </c>
      <c r="AT20">
        <v>3.0492231740961231E-3</v>
      </c>
      <c r="AU20">
        <v>4.936837519965152E-3</v>
      </c>
      <c r="AV20">
        <v>7.405256279947728E-3</v>
      </c>
      <c r="AW20">
        <v>3.8478292435022506E-3</v>
      </c>
      <c r="AX20">
        <v>2.9766226223319299E-3</v>
      </c>
    </row>
    <row r="21" spans="1:50" x14ac:dyDescent="0.2">
      <c r="A21" s="8" t="s">
        <v>40</v>
      </c>
      <c r="B21">
        <v>1.5954620900388388E-2</v>
      </c>
      <c r="C21">
        <v>2.8335056876938988E-2</v>
      </c>
      <c r="D21">
        <v>0.1280248190279214</v>
      </c>
      <c r="E21">
        <v>3.7435367114788003E-2</v>
      </c>
      <c r="F21">
        <v>7.762840399862117E-2</v>
      </c>
      <c r="G21">
        <v>0.11085832471561531</v>
      </c>
      <c r="H21">
        <v>7.9351947604274387E-2</v>
      </c>
      <c r="I21">
        <v>6.2047569803516027E-4</v>
      </c>
      <c r="J21">
        <v>1.5167183729748364E-3</v>
      </c>
      <c r="K21">
        <v>2.0682523267838676E-4</v>
      </c>
      <c r="L21">
        <v>6.2047569803516027E-4</v>
      </c>
      <c r="M21">
        <v>6.8941744226128923E-4</v>
      </c>
      <c r="N21">
        <v>2.7576697690451566E-4</v>
      </c>
      <c r="O21">
        <v>1.1030679076180626E-3</v>
      </c>
      <c r="P21">
        <v>3.0334367459496727E-3</v>
      </c>
      <c r="Q21">
        <v>8.2730093071354703E-4</v>
      </c>
      <c r="R21">
        <v>1.2409513960703205E-3</v>
      </c>
      <c r="S21">
        <v>8.9624267493967598E-4</v>
      </c>
      <c r="T21">
        <v>2.7576697690451566E-4</v>
      </c>
      <c r="U21">
        <v>1.4477766287487074E-3</v>
      </c>
      <c r="V21">
        <v>3.447087211306446E-3</v>
      </c>
      <c r="W21">
        <v>1.723543605653223E-3</v>
      </c>
      <c r="X21">
        <v>2.2750775594622542E-3</v>
      </c>
      <c r="Y21">
        <v>1.8614270941054809E-3</v>
      </c>
      <c r="Z21">
        <v>1.1720096518441916E-3</v>
      </c>
      <c r="AA21">
        <v>2.8266115132712856E-2</v>
      </c>
      <c r="AB21">
        <v>0.12643915891072044</v>
      </c>
      <c r="AC21">
        <v>3.3919338159255429E-2</v>
      </c>
      <c r="AD21">
        <v>8.3902102723198896E-2</v>
      </c>
      <c r="AE21">
        <v>0.11988969320923819</v>
      </c>
      <c r="AF21">
        <v>9.8862461220268871E-2</v>
      </c>
      <c r="AG21">
        <v>6.2047569803516027E-4</v>
      </c>
      <c r="AH21">
        <v>1.5167183729748364E-3</v>
      </c>
      <c r="AI21">
        <v>2.0682523267838676E-4</v>
      </c>
      <c r="AJ21">
        <v>6.8941744226128923E-4</v>
      </c>
      <c r="AK21">
        <v>7.5835918648741818E-4</v>
      </c>
      <c r="AL21">
        <v>2.7576697690451566E-4</v>
      </c>
      <c r="AM21">
        <v>1.1030679076180626E-3</v>
      </c>
      <c r="AN21">
        <v>2.9644950017235438E-3</v>
      </c>
      <c r="AO21">
        <v>7.5835918648741818E-4</v>
      </c>
      <c r="AP21">
        <v>1.3098931402964495E-3</v>
      </c>
      <c r="AQ21">
        <v>9.6518441916580494E-4</v>
      </c>
      <c r="AR21">
        <v>3.4470872113064461E-4</v>
      </c>
      <c r="AS21">
        <v>1.4477766287487074E-3</v>
      </c>
      <c r="AT21">
        <v>3.3781454670803171E-3</v>
      </c>
      <c r="AU21">
        <v>1.5856601172009651E-3</v>
      </c>
      <c r="AV21">
        <v>2.4819027921406411E-3</v>
      </c>
      <c r="AW21">
        <v>1.9993105825577388E-3</v>
      </c>
      <c r="AX21">
        <v>1.4477766287487074E-3</v>
      </c>
    </row>
    <row r="22" spans="1:50" x14ac:dyDescent="0.2">
      <c r="A22" s="8" t="s">
        <v>41</v>
      </c>
      <c r="B22">
        <v>1.0350429691324008E-3</v>
      </c>
      <c r="C22">
        <v>3.1880977683315624E-2</v>
      </c>
      <c r="D22">
        <v>2.2316684378320937E-2</v>
      </c>
      <c r="E22">
        <v>4.6758767268862911E-2</v>
      </c>
      <c r="F22">
        <v>0.11052072263549416</v>
      </c>
      <c r="G22">
        <v>0.14984059511158343</v>
      </c>
      <c r="H22">
        <v>0.12539851222104145</v>
      </c>
      <c r="I22">
        <v>0</v>
      </c>
      <c r="J22">
        <v>1.0626992561105207E-3</v>
      </c>
      <c r="K22">
        <v>1.0626992561105207E-3</v>
      </c>
      <c r="L22">
        <v>0</v>
      </c>
      <c r="M22">
        <v>0</v>
      </c>
      <c r="N22">
        <v>0</v>
      </c>
      <c r="O22">
        <v>2.1253985122210413E-3</v>
      </c>
      <c r="P22">
        <v>2.1253985122210413E-3</v>
      </c>
      <c r="Q22">
        <v>1.0626992561105207E-3</v>
      </c>
      <c r="R22">
        <v>4.2507970244420826E-3</v>
      </c>
      <c r="S22">
        <v>2.1253985122210413E-3</v>
      </c>
      <c r="T22">
        <v>1.0626992561105207E-3</v>
      </c>
      <c r="U22">
        <v>1.0626992561105207E-3</v>
      </c>
      <c r="V22">
        <v>1.0626992561105207E-3</v>
      </c>
      <c r="W22">
        <v>0</v>
      </c>
      <c r="X22">
        <v>2.1253985122210413E-3</v>
      </c>
      <c r="Y22">
        <v>1.0626992561105207E-3</v>
      </c>
      <c r="Z22">
        <v>3.188097768331562E-3</v>
      </c>
      <c r="AA22">
        <v>2.0191285866099893E-2</v>
      </c>
      <c r="AB22">
        <v>1.8065887353878853E-2</v>
      </c>
      <c r="AC22">
        <v>4.0382571732199786E-2</v>
      </c>
      <c r="AD22">
        <v>0.12433581296493093</v>
      </c>
      <c r="AE22">
        <v>0.15515409139213601</v>
      </c>
      <c r="AF22">
        <v>0.10626992561105207</v>
      </c>
      <c r="AG22">
        <v>0</v>
      </c>
      <c r="AH22">
        <v>1.0626992561105207E-3</v>
      </c>
      <c r="AI22">
        <v>1.0626992561105207E-3</v>
      </c>
      <c r="AJ22">
        <v>1.0626992561105207E-3</v>
      </c>
      <c r="AK22">
        <v>1.0626992561105207E-3</v>
      </c>
      <c r="AL22">
        <v>0</v>
      </c>
      <c r="AM22">
        <v>1.0626992561105207E-3</v>
      </c>
      <c r="AN22">
        <v>2.1253985122210413E-3</v>
      </c>
      <c r="AO22">
        <v>1.0626992561105207E-3</v>
      </c>
      <c r="AP22">
        <v>5.3134962805526037E-3</v>
      </c>
      <c r="AQ22">
        <v>3.188097768331562E-3</v>
      </c>
      <c r="AR22">
        <v>0</v>
      </c>
      <c r="AS22">
        <v>0</v>
      </c>
      <c r="AT22">
        <v>1.0626992561105207E-3</v>
      </c>
      <c r="AU22">
        <v>0</v>
      </c>
      <c r="AV22">
        <v>3.188097768331562E-3</v>
      </c>
      <c r="AW22">
        <v>2.1253985122210413E-3</v>
      </c>
      <c r="AX22">
        <v>2.1253985122210413E-3</v>
      </c>
    </row>
    <row r="23" spans="1:50" x14ac:dyDescent="0.2">
      <c r="A23" s="8" t="s">
        <v>26</v>
      </c>
      <c r="B23">
        <v>2.4046875017186553E-2</v>
      </c>
      <c r="C23">
        <v>1.724453389442869E-2</v>
      </c>
      <c r="D23">
        <v>7.195133107675418E-2</v>
      </c>
      <c r="E23">
        <v>6.2208398133748059E-2</v>
      </c>
      <c r="F23">
        <v>9.1620162839630412E-2</v>
      </c>
      <c r="G23">
        <v>8.7183240325679257E-2</v>
      </c>
      <c r="H23">
        <v>6.1339310218644222E-2</v>
      </c>
      <c r="I23">
        <v>3.339127252767359E-3</v>
      </c>
      <c r="J23">
        <v>5.9006495288628667E-3</v>
      </c>
      <c r="K23">
        <v>6.2208398133748056E-3</v>
      </c>
      <c r="L23">
        <v>7.8217912359344974E-3</v>
      </c>
      <c r="M23">
        <v>5.9921324672948494E-3</v>
      </c>
      <c r="N23">
        <v>3.5220931296313239E-3</v>
      </c>
      <c r="O23">
        <v>4.7113713292470955E-3</v>
      </c>
      <c r="P23">
        <v>9.9258988198700944E-3</v>
      </c>
      <c r="Q23">
        <v>9.2397767816302257E-3</v>
      </c>
      <c r="R23">
        <v>7.5016009514225594E-3</v>
      </c>
      <c r="S23">
        <v>3.0646784374714115E-3</v>
      </c>
      <c r="T23">
        <v>1.0977952611837892E-3</v>
      </c>
      <c r="U23">
        <v>3.933766352575245E-3</v>
      </c>
      <c r="V23">
        <v>5.7634251212148931E-3</v>
      </c>
      <c r="W23">
        <v>4.7571127984630864E-3</v>
      </c>
      <c r="X23">
        <v>5.8091665904308849E-3</v>
      </c>
      <c r="Y23">
        <v>3.2933857835513677E-3</v>
      </c>
      <c r="Z23">
        <v>1.8296587686396487E-3</v>
      </c>
      <c r="AA23">
        <v>1.7198792425212699E-2</v>
      </c>
      <c r="AB23">
        <v>8.2883542219376091E-2</v>
      </c>
      <c r="AC23">
        <v>5.639923154331717E-2</v>
      </c>
      <c r="AD23">
        <v>8.1465556673680356E-2</v>
      </c>
      <c r="AE23">
        <v>9.6514500045741469E-2</v>
      </c>
      <c r="AF23">
        <v>8.3935596011343885E-2</v>
      </c>
      <c r="AG23">
        <v>3.2933857835513677E-3</v>
      </c>
      <c r="AH23">
        <v>6.8154789131826916E-3</v>
      </c>
      <c r="AI23">
        <v>5.6262007135669196E-3</v>
      </c>
      <c r="AJ23">
        <v>6.9527033208306652E-3</v>
      </c>
      <c r="AK23">
        <v>6.6325130363187263E-3</v>
      </c>
      <c r="AL23">
        <v>4.8485957368950691E-3</v>
      </c>
      <c r="AM23">
        <v>4.6656298600311046E-3</v>
      </c>
      <c r="AN23">
        <v>1.1435367303997804E-2</v>
      </c>
      <c r="AO23">
        <v>8.3706888665263934E-3</v>
      </c>
      <c r="AP23">
        <v>6.6325130363187263E-3</v>
      </c>
      <c r="AQ23">
        <v>3.4306101911993413E-3</v>
      </c>
      <c r="AR23">
        <v>1.4637270149117189E-3</v>
      </c>
      <c r="AS23">
        <v>3.8880248833592537E-3</v>
      </c>
      <c r="AT23">
        <v>6.6325130363187263E-3</v>
      </c>
      <c r="AU23">
        <v>4.3454395755191657E-3</v>
      </c>
      <c r="AV23">
        <v>5.168786021407008E-3</v>
      </c>
      <c r="AW23">
        <v>3.6593175372792975E-3</v>
      </c>
      <c r="AX23">
        <v>2.4700393376635259E-3</v>
      </c>
    </row>
    <row r="24" spans="1:50" x14ac:dyDescent="0.2">
      <c r="A24" s="8" t="s">
        <v>42</v>
      </c>
      <c r="B24">
        <v>2.4907027622777984E-2</v>
      </c>
      <c r="C24">
        <v>4.8092209856915737E-2</v>
      </c>
      <c r="D24">
        <v>4.2660307366189719E-2</v>
      </c>
      <c r="E24">
        <v>3.7714184773008301E-2</v>
      </c>
      <c r="F24">
        <v>0.11694046988164636</v>
      </c>
      <c r="G24">
        <v>0.13610669493022434</v>
      </c>
      <c r="H24">
        <v>6.9599010775481363E-2</v>
      </c>
      <c r="I24">
        <v>8.3907436848613319E-4</v>
      </c>
      <c r="J24">
        <v>5.7410351527998585E-4</v>
      </c>
      <c r="K24">
        <v>6.1826532414767713E-4</v>
      </c>
      <c r="L24">
        <v>9.7155979508920681E-4</v>
      </c>
      <c r="M24">
        <v>9.2739798622151564E-4</v>
      </c>
      <c r="N24">
        <v>6.1826532414767713E-4</v>
      </c>
      <c r="O24">
        <v>2.031443207913796E-3</v>
      </c>
      <c r="P24">
        <v>1.8989577813107224E-3</v>
      </c>
      <c r="Q24">
        <v>1.4573396926338103E-3</v>
      </c>
      <c r="R24">
        <v>2.2080904433845611E-3</v>
      </c>
      <c r="S24">
        <v>1.5015015015015015E-3</v>
      </c>
      <c r="T24">
        <v>4.857798975446034E-4</v>
      </c>
      <c r="U24">
        <v>2.2522522522522522E-3</v>
      </c>
      <c r="V24">
        <v>1.9872813990461048E-3</v>
      </c>
      <c r="W24">
        <v>2.2964140611199434E-3</v>
      </c>
      <c r="X24">
        <v>4.0187246069599012E-3</v>
      </c>
      <c r="Y24">
        <v>2.9588411941353118E-3</v>
      </c>
      <c r="Z24">
        <v>1.3248542660307366E-3</v>
      </c>
      <c r="AA24">
        <v>5.113937466878643E-2</v>
      </c>
      <c r="AB24">
        <v>3.5373608903020666E-2</v>
      </c>
      <c r="AC24">
        <v>3.9348171701112877E-2</v>
      </c>
      <c r="AD24">
        <v>0.12983571807101218</v>
      </c>
      <c r="AE24">
        <v>0.14454160042395336</v>
      </c>
      <c r="AF24">
        <v>8.9118530295000886E-2</v>
      </c>
      <c r="AG24">
        <v>8.8323617735382436E-4</v>
      </c>
      <c r="AH24">
        <v>4.857798975446034E-4</v>
      </c>
      <c r="AI24">
        <v>6.624271330153683E-4</v>
      </c>
      <c r="AJ24">
        <v>1.0598834128245894E-3</v>
      </c>
      <c r="AK24">
        <v>1.015721603956898E-3</v>
      </c>
      <c r="AL24">
        <v>7.5075075075075074E-4</v>
      </c>
      <c r="AM24">
        <v>2.1639286345168699E-3</v>
      </c>
      <c r="AN24">
        <v>1.589825119236884E-3</v>
      </c>
      <c r="AO24">
        <v>1.5456633103691927E-3</v>
      </c>
      <c r="AP24">
        <v>2.4288994877230173E-3</v>
      </c>
      <c r="AQ24">
        <v>1.589825119236884E-3</v>
      </c>
      <c r="AR24">
        <v>6.624271330153683E-4</v>
      </c>
      <c r="AS24">
        <v>2.3847376788553257E-3</v>
      </c>
      <c r="AT24">
        <v>1.6781487369722664E-3</v>
      </c>
      <c r="AU24">
        <v>2.3847376788553257E-3</v>
      </c>
      <c r="AV24">
        <v>4.4603426956368129E-3</v>
      </c>
      <c r="AW24">
        <v>3.1354884296060765E-3</v>
      </c>
      <c r="AX24">
        <v>1.6781487369722664E-3</v>
      </c>
    </row>
    <row r="25" spans="1:50" x14ac:dyDescent="0.2">
      <c r="A25" s="8" t="s">
        <v>16</v>
      </c>
      <c r="B25">
        <v>3.1419768770740729E-2</v>
      </c>
      <c r="C25">
        <v>2.3035182916156135E-2</v>
      </c>
      <c r="D25">
        <v>4.130929459128304E-2</v>
      </c>
      <c r="E25">
        <v>4.953614563276737E-2</v>
      </c>
      <c r="F25">
        <v>9.1650621389812711E-2</v>
      </c>
      <c r="G25">
        <v>9.7251881673376506E-2</v>
      </c>
      <c r="H25">
        <v>8.0658148083318754E-2</v>
      </c>
      <c r="I25">
        <v>2.345527743742342E-3</v>
      </c>
      <c r="J25">
        <v>2.3805356205146158E-3</v>
      </c>
      <c r="K25">
        <v>3.6758270610887452E-3</v>
      </c>
      <c r="L25">
        <v>6.6865044635042881E-3</v>
      </c>
      <c r="M25">
        <v>3.6758270610887452E-3</v>
      </c>
      <c r="N25">
        <v>1.3653071941186767E-3</v>
      </c>
      <c r="O25">
        <v>5.0061263784351483E-3</v>
      </c>
      <c r="P25">
        <v>5.9513390512865392E-3</v>
      </c>
      <c r="Q25">
        <v>5.9163311745142654E-3</v>
      </c>
      <c r="R25">
        <v>8.9270085769298096E-3</v>
      </c>
      <c r="S25">
        <v>4.6560476107124103E-3</v>
      </c>
      <c r="T25">
        <v>1.7854017153859619E-3</v>
      </c>
      <c r="U25">
        <v>2.0304568527918783E-3</v>
      </c>
      <c r="V25">
        <v>3.1857167862769124E-3</v>
      </c>
      <c r="W25">
        <v>4.5510239803955889E-3</v>
      </c>
      <c r="X25">
        <v>4.5160161036233151E-3</v>
      </c>
      <c r="Y25">
        <v>3.6408191843164714E-3</v>
      </c>
      <c r="Z25">
        <v>1.4703308244354979E-3</v>
      </c>
      <c r="AA25">
        <v>2.6255907579205321E-2</v>
      </c>
      <c r="AB25">
        <v>4.1764396989322598E-2</v>
      </c>
      <c r="AC25">
        <v>5.2266760021004728E-2</v>
      </c>
      <c r="AD25">
        <v>0.10197794503763347</v>
      </c>
      <c r="AE25">
        <v>0.11454577279887974</v>
      </c>
      <c r="AF25">
        <v>0.12693856117626465</v>
      </c>
      <c r="AG25">
        <v>2.6956065114650796E-3</v>
      </c>
      <c r="AH25">
        <v>2.3805356205146158E-3</v>
      </c>
      <c r="AI25">
        <v>3.8508664449501137E-3</v>
      </c>
      <c r="AJ25">
        <v>7.4566777524943109E-3</v>
      </c>
      <c r="AK25">
        <v>4.3409767197619461E-3</v>
      </c>
      <c r="AL25">
        <v>2.1354804831086992E-3</v>
      </c>
      <c r="AM25">
        <v>5.7062839138806234E-3</v>
      </c>
      <c r="AN25">
        <v>6.0213548048310868E-3</v>
      </c>
      <c r="AO25">
        <v>6.2314020654647296E-3</v>
      </c>
      <c r="AP25">
        <v>9.942237003325749E-3</v>
      </c>
      <c r="AQ25">
        <v>5.4962366532469806E-3</v>
      </c>
      <c r="AR25">
        <v>2.8356380185541748E-3</v>
      </c>
      <c r="AS25">
        <v>2.3105198669700682E-3</v>
      </c>
      <c r="AT25">
        <v>3.2207246630491862E-3</v>
      </c>
      <c r="AU25">
        <v>4.7960791178015055E-3</v>
      </c>
      <c r="AV25">
        <v>5.0411342552074221E-3</v>
      </c>
      <c r="AW25">
        <v>4.2709609662173985E-3</v>
      </c>
      <c r="AX25">
        <v>2.3105198669700682E-3</v>
      </c>
    </row>
    <row r="26" spans="1:50" x14ac:dyDescent="0.2">
      <c r="A26" s="8" t="s">
        <v>17</v>
      </c>
      <c r="B26">
        <v>1.1531764599770553E-2</v>
      </c>
      <c r="C26">
        <v>4.2254864555513166E-2</v>
      </c>
      <c r="D26">
        <v>4.1491797024036624E-2</v>
      </c>
      <c r="E26">
        <v>3.691339183517741E-2</v>
      </c>
      <c r="F26">
        <v>0.11932468523464326</v>
      </c>
      <c r="G26">
        <v>0.12752766119801603</v>
      </c>
      <c r="H26">
        <v>7.811903853491034E-2</v>
      </c>
      <c r="I26">
        <v>2.8615032430370085E-4</v>
      </c>
      <c r="J26">
        <v>4.7691720717283481E-4</v>
      </c>
      <c r="K26">
        <v>2.8615032430370085E-4</v>
      </c>
      <c r="L26">
        <v>7.6306753147653572E-4</v>
      </c>
      <c r="M26">
        <v>5.7230064860740171E-4</v>
      </c>
      <c r="N26">
        <v>9.5383441434566965E-5</v>
      </c>
      <c r="O26">
        <v>1.7169019458222053E-3</v>
      </c>
      <c r="P26">
        <v>1.5261350629530714E-3</v>
      </c>
      <c r="Q26">
        <v>1.8122853872567723E-3</v>
      </c>
      <c r="R26">
        <v>2.2892025944296068E-3</v>
      </c>
      <c r="S26">
        <v>9.5383441434566962E-4</v>
      </c>
      <c r="T26">
        <v>8.5845097291110267E-4</v>
      </c>
      <c r="U26">
        <v>1.4307516215185045E-3</v>
      </c>
      <c r="V26">
        <v>1.0492178557802365E-3</v>
      </c>
      <c r="W26">
        <v>1.8122853872567723E-3</v>
      </c>
      <c r="X26">
        <v>2.0984357115604729E-3</v>
      </c>
      <c r="Y26">
        <v>1.6215185043876384E-3</v>
      </c>
      <c r="Z26">
        <v>6.6768409004196877E-4</v>
      </c>
      <c r="AA26">
        <v>4.339946585272797E-2</v>
      </c>
      <c r="AB26">
        <v>3.7294925600915678E-2</v>
      </c>
      <c r="AC26">
        <v>4.006104540251812E-2</v>
      </c>
      <c r="AD26">
        <v>0.12552460892789011</v>
      </c>
      <c r="AE26">
        <v>0.13229683326974437</v>
      </c>
      <c r="AF26">
        <v>0.13363220144982832</v>
      </c>
      <c r="AG26">
        <v>2.8615032430370085E-4</v>
      </c>
      <c r="AH26">
        <v>3.8153376573826786E-4</v>
      </c>
      <c r="AI26">
        <v>3.8153376573826786E-4</v>
      </c>
      <c r="AJ26">
        <v>7.6306753147653572E-4</v>
      </c>
      <c r="AK26">
        <v>5.7230064860740171E-4</v>
      </c>
      <c r="AL26">
        <v>9.5383441434566965E-5</v>
      </c>
      <c r="AM26">
        <v>1.8122853872567723E-3</v>
      </c>
      <c r="AN26">
        <v>1.3353681800839375E-3</v>
      </c>
      <c r="AO26">
        <v>2.003052270125906E-3</v>
      </c>
      <c r="AP26">
        <v>2.3845860358641738E-3</v>
      </c>
      <c r="AQ26">
        <v>9.5383441434566962E-4</v>
      </c>
      <c r="AR26">
        <v>1.4307516215185045E-3</v>
      </c>
      <c r="AS26">
        <v>1.5261350629530714E-3</v>
      </c>
      <c r="AT26">
        <v>9.5383441434566962E-4</v>
      </c>
      <c r="AU26">
        <v>1.9076688286913392E-3</v>
      </c>
      <c r="AV26">
        <v>2.2892025944296068E-3</v>
      </c>
      <c r="AW26">
        <v>1.6215185043876384E-3</v>
      </c>
      <c r="AX26">
        <v>1.1446012972148034E-3</v>
      </c>
    </row>
    <row r="27" spans="1:50" x14ac:dyDescent="0.2">
      <c r="A27" s="8" t="s">
        <v>18</v>
      </c>
      <c r="B27">
        <v>6.5996363600365621E-2</v>
      </c>
      <c r="C27">
        <v>1.7983333333333334E-2</v>
      </c>
      <c r="D27">
        <v>3.1683333333333334E-2</v>
      </c>
      <c r="E27">
        <v>3.9583333333333331E-2</v>
      </c>
      <c r="F27">
        <v>7.091666666666667E-2</v>
      </c>
      <c r="G27">
        <v>7.0599999999999996E-2</v>
      </c>
      <c r="H27">
        <v>4.898333333333333E-2</v>
      </c>
      <c r="I27">
        <v>8.6999999999999994E-3</v>
      </c>
      <c r="J27">
        <v>1.0633333333333333E-2</v>
      </c>
      <c r="K27">
        <v>1.1366666666666667E-2</v>
      </c>
      <c r="L27">
        <v>1.6916666666666667E-2</v>
      </c>
      <c r="M27">
        <v>1.0133333333333333E-2</v>
      </c>
      <c r="N27">
        <v>2.5333333333333332E-3</v>
      </c>
      <c r="O27">
        <v>1.315E-2</v>
      </c>
      <c r="P27">
        <v>1.5533333333333333E-2</v>
      </c>
      <c r="Q27">
        <v>1.5983333333333332E-2</v>
      </c>
      <c r="R27">
        <v>2.3716666666666667E-2</v>
      </c>
      <c r="S27">
        <v>1.4483333333333334E-2</v>
      </c>
      <c r="T27">
        <v>4.0333333333333332E-3</v>
      </c>
      <c r="U27">
        <v>6.0000000000000001E-3</v>
      </c>
      <c r="V27">
        <v>7.4833333333333332E-3</v>
      </c>
      <c r="W27">
        <v>8.4666666666666675E-3</v>
      </c>
      <c r="X27">
        <v>1.155E-2</v>
      </c>
      <c r="Y27">
        <v>8.1833333333333341E-3</v>
      </c>
      <c r="Z27">
        <v>3.7833333333333334E-3</v>
      </c>
      <c r="AA27">
        <v>1.7566666666666668E-2</v>
      </c>
      <c r="AB27">
        <v>3.3383333333333334E-2</v>
      </c>
      <c r="AC27">
        <v>4.19E-2</v>
      </c>
      <c r="AD27">
        <v>7.5649999999999995E-2</v>
      </c>
      <c r="AE27">
        <v>7.6816666666666672E-2</v>
      </c>
      <c r="AF27">
        <v>7.4616666666666664E-2</v>
      </c>
      <c r="AG27">
        <v>8.5000000000000006E-3</v>
      </c>
      <c r="AH27">
        <v>1.12E-2</v>
      </c>
      <c r="AI27">
        <v>1.2033333333333333E-2</v>
      </c>
      <c r="AJ27">
        <v>1.8033333333333332E-2</v>
      </c>
      <c r="AK27">
        <v>1.1016666666666666E-2</v>
      </c>
      <c r="AL27">
        <v>3.8666666666666667E-3</v>
      </c>
      <c r="AM27">
        <v>1.2833333333333334E-2</v>
      </c>
      <c r="AN27">
        <v>1.6366666666666668E-2</v>
      </c>
      <c r="AO27">
        <v>1.6916666666666667E-2</v>
      </c>
      <c r="AP27">
        <v>2.53E-2</v>
      </c>
      <c r="AQ27">
        <v>1.5766666666666665E-2</v>
      </c>
      <c r="AR27">
        <v>6.1500000000000001E-3</v>
      </c>
      <c r="AS27">
        <v>5.8666666666666667E-3</v>
      </c>
      <c r="AT27">
        <v>7.8833333333333325E-3</v>
      </c>
      <c r="AU27">
        <v>8.9499999999999996E-3</v>
      </c>
      <c r="AV27">
        <v>1.2316666666666667E-2</v>
      </c>
      <c r="AW27">
        <v>8.8999999999999999E-3</v>
      </c>
      <c r="AX27">
        <v>5.7666666666666665E-3</v>
      </c>
    </row>
    <row r="28" spans="1:50" x14ac:dyDescent="0.2">
      <c r="A28" s="8" t="s">
        <v>27</v>
      </c>
      <c r="B28">
        <v>1.6512290172811479E-2</v>
      </c>
      <c r="C28">
        <v>5.1425526245670129E-2</v>
      </c>
      <c r="D28">
        <v>4.4497735145217161E-2</v>
      </c>
      <c r="E28">
        <v>3.2507327471356248E-2</v>
      </c>
      <c r="F28">
        <v>0.11137756461497468</v>
      </c>
      <c r="G28">
        <v>0.13116173727684519</v>
      </c>
      <c r="H28">
        <v>8.3133493205435657E-2</v>
      </c>
      <c r="I28">
        <v>1.0658140154543032E-3</v>
      </c>
      <c r="J28">
        <v>7.993605115907274E-4</v>
      </c>
      <c r="K28">
        <v>7.993605115907274E-4</v>
      </c>
      <c r="L28">
        <v>1.5987210231814548E-3</v>
      </c>
      <c r="M28">
        <v>1.398880895283773E-3</v>
      </c>
      <c r="N28">
        <v>9.9920063948840928E-4</v>
      </c>
      <c r="O28">
        <v>2.1316280309086064E-3</v>
      </c>
      <c r="P28">
        <v>1.5987210231814548E-3</v>
      </c>
      <c r="Q28">
        <v>1.398880895283773E-3</v>
      </c>
      <c r="R28">
        <v>2.3314681588062882E-3</v>
      </c>
      <c r="S28">
        <v>1.199040767386091E-3</v>
      </c>
      <c r="T28">
        <v>3.996802557953637E-4</v>
      </c>
      <c r="U28">
        <v>2.86437516653344E-3</v>
      </c>
      <c r="V28">
        <v>1.9984012789768186E-3</v>
      </c>
      <c r="W28">
        <v>1.2656541433519852E-3</v>
      </c>
      <c r="X28">
        <v>3.5305089261923796E-3</v>
      </c>
      <c r="Y28">
        <v>3.1308286703970157E-3</v>
      </c>
      <c r="Z28">
        <v>1.5987210231814548E-3</v>
      </c>
      <c r="AA28">
        <v>4.4364508393285373E-2</v>
      </c>
      <c r="AB28">
        <v>3.910205169197975E-2</v>
      </c>
      <c r="AC28">
        <v>3.4772182254196642E-2</v>
      </c>
      <c r="AD28">
        <v>0.12596589395150545</v>
      </c>
      <c r="AE28">
        <v>0.13908872901678657</v>
      </c>
      <c r="AF28">
        <v>0.10131894484412469</v>
      </c>
      <c r="AG28">
        <v>9.3258726352251535E-4</v>
      </c>
      <c r="AH28">
        <v>7.3274713562483348E-4</v>
      </c>
      <c r="AI28">
        <v>8.6597388755662132E-4</v>
      </c>
      <c r="AJ28">
        <v>1.7985611510791368E-3</v>
      </c>
      <c r="AK28">
        <v>1.465494271249667E-3</v>
      </c>
      <c r="AL28">
        <v>1.2656541433519852E-3</v>
      </c>
      <c r="AM28">
        <v>1.8651745270450307E-3</v>
      </c>
      <c r="AN28">
        <v>1.398880895283773E-3</v>
      </c>
      <c r="AO28">
        <v>1.5321076472155609E-3</v>
      </c>
      <c r="AP28">
        <v>2.5979216626698643E-3</v>
      </c>
      <c r="AQ28">
        <v>1.3322675193178791E-3</v>
      </c>
      <c r="AR28">
        <v>4.6629363176125768E-4</v>
      </c>
      <c r="AS28">
        <v>2.464694910738076E-3</v>
      </c>
      <c r="AT28">
        <v>1.7319477751132426E-3</v>
      </c>
      <c r="AU28">
        <v>1.3322675193178791E-3</v>
      </c>
      <c r="AV28">
        <v>4.063415933919531E-3</v>
      </c>
      <c r="AW28">
        <v>3.3306687982946974E-3</v>
      </c>
      <c r="AX28">
        <v>1.9984012789768186E-3</v>
      </c>
    </row>
    <row r="29" spans="1:50" x14ac:dyDescent="0.2">
      <c r="A29" s="8" t="s">
        <v>19</v>
      </c>
      <c r="B29">
        <v>0.16529779209165574</v>
      </c>
      <c r="C29">
        <v>7.1400528350601218E-3</v>
      </c>
      <c r="D29">
        <v>5.6262019310748673E-2</v>
      </c>
      <c r="E29">
        <v>3.2413045069504057E-2</v>
      </c>
      <c r="F29">
        <v>3.6379001723461028E-2</v>
      </c>
      <c r="G29">
        <v>3.5746844203115538E-2</v>
      </c>
      <c r="H29">
        <v>2.6497381537007831E-2</v>
      </c>
      <c r="I29">
        <v>1.0081248877088615E-2</v>
      </c>
      <c r="J29">
        <v>1.5404680627366432E-2</v>
      </c>
      <c r="K29">
        <v>1.1452032552785154E-2</v>
      </c>
      <c r="L29">
        <v>1.7567324775916795E-2</v>
      </c>
      <c r="M29">
        <v>1.3428356590075793E-2</v>
      </c>
      <c r="N29">
        <v>5.2103088255844128E-3</v>
      </c>
      <c r="O29">
        <v>2.5858569726974492E-2</v>
      </c>
      <c r="P29">
        <v>3.525442676621484E-2</v>
      </c>
      <c r="Q29">
        <v>3.2792339581711349E-2</v>
      </c>
      <c r="R29">
        <v>4.200187650969197E-2</v>
      </c>
      <c r="S29">
        <v>2.430812022970608E-2</v>
      </c>
      <c r="T29">
        <v>7.6990131688392926E-3</v>
      </c>
      <c r="U29">
        <v>3.3537620026750244E-3</v>
      </c>
      <c r="V29">
        <v>1.4972151797656359E-2</v>
      </c>
      <c r="W29">
        <v>8.4975279313809649E-3</v>
      </c>
      <c r="X29">
        <v>6.6276725290958819E-3</v>
      </c>
      <c r="Y29">
        <v>4.3918311939791987E-3</v>
      </c>
      <c r="Z29">
        <v>2.1426812794868213E-3</v>
      </c>
      <c r="AA29">
        <v>7.0468927794302598E-3</v>
      </c>
      <c r="AB29">
        <v>6.3741440919889009E-2</v>
      </c>
      <c r="AC29">
        <v>3.3191596962982184E-2</v>
      </c>
      <c r="AD29">
        <v>3.7816328296036039E-2</v>
      </c>
      <c r="AE29">
        <v>3.9073989047039175E-2</v>
      </c>
      <c r="AF29">
        <v>3.9326852055177372E-2</v>
      </c>
      <c r="AG29">
        <v>9.9415087936438225E-3</v>
      </c>
      <c r="AH29">
        <v>1.7447547561535545E-2</v>
      </c>
      <c r="AI29">
        <v>1.1724858429986891E-2</v>
      </c>
      <c r="AJ29">
        <v>1.825937090345291E-2</v>
      </c>
      <c r="AK29">
        <v>1.467936305139108E-2</v>
      </c>
      <c r="AL29">
        <v>7.725630327590681E-3</v>
      </c>
      <c r="AM29">
        <v>2.5512546663206435E-2</v>
      </c>
      <c r="AN29">
        <v>3.993904670645932E-2</v>
      </c>
      <c r="AO29">
        <v>3.3584200054565173E-2</v>
      </c>
      <c r="AP29">
        <v>4.3665448931653791E-2</v>
      </c>
      <c r="AQ29">
        <v>2.6570578723574153E-2</v>
      </c>
      <c r="AR29">
        <v>1.1432069683721612E-2</v>
      </c>
      <c r="AS29">
        <v>3.3071819748600934E-3</v>
      </c>
      <c r="AT29">
        <v>1.6961784414322695E-2</v>
      </c>
      <c r="AU29">
        <v>8.6971566220163821E-3</v>
      </c>
      <c r="AV29">
        <v>6.8938441166097727E-3</v>
      </c>
      <c r="AW29">
        <v>4.7977428649378824E-3</v>
      </c>
      <c r="AX29">
        <v>3.1807504707909956E-3</v>
      </c>
    </row>
    <row r="30" spans="1:50" x14ac:dyDescent="0.2">
      <c r="A30" s="8" t="s">
        <v>43</v>
      </c>
      <c r="B30">
        <v>7.1914037536531736E-3</v>
      </c>
      <c r="C30">
        <v>4.9862343224227591E-2</v>
      </c>
      <c r="D30">
        <v>4.8485775466503518E-2</v>
      </c>
      <c r="E30">
        <v>4.802691954726216E-2</v>
      </c>
      <c r="F30">
        <v>0.14453961456102785</v>
      </c>
      <c r="G30">
        <v>0.13673906393392474</v>
      </c>
      <c r="H30">
        <v>5.3839094524319363E-2</v>
      </c>
      <c r="I30">
        <v>6.1180789232181097E-4</v>
      </c>
      <c r="J30">
        <v>1.5295197308045274E-4</v>
      </c>
      <c r="K30">
        <v>1.5295197308045274E-4</v>
      </c>
      <c r="L30">
        <v>7.6475986540226369E-4</v>
      </c>
      <c r="M30">
        <v>6.1180789232181097E-4</v>
      </c>
      <c r="N30">
        <v>0</v>
      </c>
      <c r="O30">
        <v>1.5295197308045274E-3</v>
      </c>
      <c r="P30">
        <v>1.2236157846436219E-3</v>
      </c>
      <c r="Q30">
        <v>9.177118384827164E-4</v>
      </c>
      <c r="R30">
        <v>2.2942795962067912E-3</v>
      </c>
      <c r="S30">
        <v>1.2236157846436219E-3</v>
      </c>
      <c r="T30">
        <v>4.588559192413582E-4</v>
      </c>
      <c r="U30">
        <v>1.6824717038849801E-3</v>
      </c>
      <c r="V30">
        <v>1.6824717038849801E-3</v>
      </c>
      <c r="W30">
        <v>7.6475986540226369E-4</v>
      </c>
      <c r="X30">
        <v>3.5178953808504129E-3</v>
      </c>
      <c r="Y30">
        <v>3.0590394616090547E-3</v>
      </c>
      <c r="Z30">
        <v>9.177118384827164E-4</v>
      </c>
      <c r="AA30">
        <v>4.6344447843377178E-2</v>
      </c>
      <c r="AB30">
        <v>3.6708473539308659E-2</v>
      </c>
      <c r="AC30">
        <v>5.3686142551238908E-2</v>
      </c>
      <c r="AD30">
        <v>0.14928112572652188</v>
      </c>
      <c r="AE30">
        <v>0.13153869684918937</v>
      </c>
      <c r="AF30">
        <v>5.7968797797491589E-2</v>
      </c>
      <c r="AG30">
        <v>6.1180789232181097E-4</v>
      </c>
      <c r="AH30">
        <v>1.5295197308045274E-4</v>
      </c>
      <c r="AI30">
        <v>1.5295197308045274E-4</v>
      </c>
      <c r="AJ30">
        <v>7.6475986540226369E-4</v>
      </c>
      <c r="AK30">
        <v>6.1180789232181097E-4</v>
      </c>
      <c r="AL30">
        <v>1.5295197308045274E-4</v>
      </c>
      <c r="AM30">
        <v>1.3765677577240747E-3</v>
      </c>
      <c r="AN30">
        <v>9.177118384827164E-4</v>
      </c>
      <c r="AO30">
        <v>1.0706638115631692E-3</v>
      </c>
      <c r="AP30">
        <v>2.2942795962067912E-3</v>
      </c>
      <c r="AQ30">
        <v>1.2236157846436219E-3</v>
      </c>
      <c r="AR30">
        <v>6.1180789232181097E-4</v>
      </c>
      <c r="AS30">
        <v>1.5295197308045274E-3</v>
      </c>
      <c r="AT30">
        <v>1.3765677577240747E-3</v>
      </c>
      <c r="AU30">
        <v>9.177118384827164E-4</v>
      </c>
      <c r="AV30">
        <v>3.6708473539308656E-3</v>
      </c>
      <c r="AW30">
        <v>2.906087488528602E-3</v>
      </c>
      <c r="AX30">
        <v>1.0706638115631692E-3</v>
      </c>
    </row>
    <row r="31" spans="1:50" x14ac:dyDescent="0.2">
      <c r="A31" s="8" t="s">
        <v>20</v>
      </c>
      <c r="B31">
        <v>9.9434521157884207E-3</v>
      </c>
      <c r="C31">
        <v>5.2876106194690263E-2</v>
      </c>
      <c r="D31">
        <v>4.4247787610619468E-2</v>
      </c>
      <c r="E31">
        <v>3.6836283185840708E-2</v>
      </c>
      <c r="F31">
        <v>0.12168141592920353</v>
      </c>
      <c r="G31">
        <v>0.14590707964601771</v>
      </c>
      <c r="H31">
        <v>7.7544247787610626E-2</v>
      </c>
      <c r="I31">
        <v>2.2123893805309734E-4</v>
      </c>
      <c r="J31">
        <v>2.2123893805309734E-4</v>
      </c>
      <c r="K31">
        <v>2.2123893805309734E-4</v>
      </c>
      <c r="L31">
        <v>4.4247787610619468E-4</v>
      </c>
      <c r="M31">
        <v>5.5309734513274336E-4</v>
      </c>
      <c r="N31">
        <v>3.3185840707964601E-4</v>
      </c>
      <c r="O31">
        <v>1.3274336283185841E-3</v>
      </c>
      <c r="P31">
        <v>8.8495575221238937E-4</v>
      </c>
      <c r="Q31">
        <v>5.5309734513274336E-4</v>
      </c>
      <c r="R31">
        <v>1.3274336283185841E-3</v>
      </c>
      <c r="S31">
        <v>9.9557522123893804E-4</v>
      </c>
      <c r="T31">
        <v>1.1061946902654867E-4</v>
      </c>
      <c r="U31">
        <v>1.6592920353982301E-3</v>
      </c>
      <c r="V31">
        <v>8.8495575221238937E-4</v>
      </c>
      <c r="W31">
        <v>7.743362831858407E-4</v>
      </c>
      <c r="X31">
        <v>1.3274336283185841E-3</v>
      </c>
      <c r="Y31">
        <v>1.8805309734513274E-3</v>
      </c>
      <c r="Z31">
        <v>4.4247787610619468E-4</v>
      </c>
      <c r="AA31">
        <v>4.9557522123893805E-2</v>
      </c>
      <c r="AB31">
        <v>3.8827433628318586E-2</v>
      </c>
      <c r="AC31">
        <v>3.506637168141593E-2</v>
      </c>
      <c r="AD31">
        <v>0.1370575221238938</v>
      </c>
      <c r="AE31">
        <v>0.14358407079646018</v>
      </c>
      <c r="AF31">
        <v>8.8938053097345135E-2</v>
      </c>
      <c r="AG31">
        <v>2.2123893805309734E-4</v>
      </c>
      <c r="AH31">
        <v>2.2123893805309734E-4</v>
      </c>
      <c r="AI31">
        <v>2.2123893805309734E-4</v>
      </c>
      <c r="AJ31">
        <v>4.4247787610619468E-4</v>
      </c>
      <c r="AK31">
        <v>4.4247787610619468E-4</v>
      </c>
      <c r="AL31">
        <v>3.3185840707964601E-4</v>
      </c>
      <c r="AM31">
        <v>1.2168141592920354E-3</v>
      </c>
      <c r="AN31">
        <v>7.743362831858407E-4</v>
      </c>
      <c r="AO31">
        <v>4.4247787610619468E-4</v>
      </c>
      <c r="AP31">
        <v>1.4380530973451327E-3</v>
      </c>
      <c r="AQ31">
        <v>9.9557522123893804E-4</v>
      </c>
      <c r="AR31">
        <v>2.2123893805309734E-4</v>
      </c>
      <c r="AS31">
        <v>1.5486725663716814E-3</v>
      </c>
      <c r="AT31">
        <v>7.743362831858407E-4</v>
      </c>
      <c r="AU31">
        <v>7.743362831858407E-4</v>
      </c>
      <c r="AV31">
        <v>1.4380530973451327E-3</v>
      </c>
      <c r="AW31">
        <v>1.7699115044247787E-3</v>
      </c>
      <c r="AX31">
        <v>4.4247787610619468E-4</v>
      </c>
    </row>
    <row r="32" spans="1:50" x14ac:dyDescent="0.2">
      <c r="A32" s="8" t="s">
        <v>21</v>
      </c>
      <c r="B32">
        <v>2.1196932049044097E-2</v>
      </c>
      <c r="C32">
        <v>3.5856987182813556E-2</v>
      </c>
      <c r="D32">
        <v>0.10627367547091485</v>
      </c>
      <c r="E32">
        <v>3.1186757303720617E-2</v>
      </c>
      <c r="F32">
        <v>9.6725649940324843E-2</v>
      </c>
      <c r="G32">
        <v>0.10741528721913757</v>
      </c>
      <c r="H32">
        <v>7.2803694670748792E-2</v>
      </c>
      <c r="I32">
        <v>6.2269731721239163E-4</v>
      </c>
      <c r="J32">
        <v>3.4248352446681544E-3</v>
      </c>
      <c r="K32">
        <v>1.5567432930309791E-4</v>
      </c>
      <c r="L32">
        <v>9.8593741891962023E-4</v>
      </c>
      <c r="M32">
        <v>6.7458876031342436E-4</v>
      </c>
      <c r="N32">
        <v>3.6324010170722849E-4</v>
      </c>
      <c r="O32">
        <v>1.1935031913237507E-3</v>
      </c>
      <c r="P32">
        <v>5.3448186394063615E-3</v>
      </c>
      <c r="Q32">
        <v>1.141611748222718E-3</v>
      </c>
      <c r="R32">
        <v>1.8162005085361425E-3</v>
      </c>
      <c r="S32">
        <v>7.2648020341445699E-4</v>
      </c>
      <c r="T32">
        <v>2.5945721550516319E-4</v>
      </c>
      <c r="U32">
        <v>1.141611748222718E-3</v>
      </c>
      <c r="V32">
        <v>4.981578537699133E-3</v>
      </c>
      <c r="W32">
        <v>9.8593741891962023E-4</v>
      </c>
      <c r="X32">
        <v>1.9199833947382077E-3</v>
      </c>
      <c r="Y32">
        <v>1.5567432930309792E-3</v>
      </c>
      <c r="Z32">
        <v>5.70805874111359E-4</v>
      </c>
      <c r="AA32">
        <v>3.4767266877691869E-2</v>
      </c>
      <c r="AB32">
        <v>8.5776555446006958E-2</v>
      </c>
      <c r="AC32">
        <v>3.3781329458772248E-2</v>
      </c>
      <c r="AD32">
        <v>0.10933527061387577</v>
      </c>
      <c r="AE32">
        <v>0.11457630636708006</v>
      </c>
      <c r="AF32">
        <v>0.11675574697732344</v>
      </c>
      <c r="AG32">
        <v>5.70805874111359E-4</v>
      </c>
      <c r="AH32">
        <v>2.8021379274557625E-3</v>
      </c>
      <c r="AI32">
        <v>2.0756577240413056E-4</v>
      </c>
      <c r="AJ32">
        <v>1.0897203051216855E-3</v>
      </c>
      <c r="AK32">
        <v>7.2648020341445699E-4</v>
      </c>
      <c r="AL32">
        <v>5.1891443101032637E-4</v>
      </c>
      <c r="AM32">
        <v>1.1935031913237507E-3</v>
      </c>
      <c r="AN32">
        <v>4.3069897773857094E-3</v>
      </c>
      <c r="AO32">
        <v>1.2453946344247833E-3</v>
      </c>
      <c r="AP32">
        <v>2.0756577240413055E-3</v>
      </c>
      <c r="AQ32">
        <v>7.7837164651548961E-4</v>
      </c>
      <c r="AR32">
        <v>4.1513154480826112E-4</v>
      </c>
      <c r="AS32">
        <v>1.0897203051216855E-3</v>
      </c>
      <c r="AT32">
        <v>4.0475325618805459E-3</v>
      </c>
      <c r="AU32">
        <v>1.0897203051216855E-3</v>
      </c>
      <c r="AV32">
        <v>2.179440610243371E-3</v>
      </c>
      <c r="AW32">
        <v>1.6605261792330445E-3</v>
      </c>
      <c r="AX32">
        <v>8.8215453271755487E-4</v>
      </c>
    </row>
    <row r="33" spans="1:50" x14ac:dyDescent="0.2">
      <c r="A33" s="8" t="s">
        <v>44</v>
      </c>
      <c r="B33">
        <v>3.0106441135093455E-2</v>
      </c>
      <c r="C33">
        <v>3.4452522743049212E-2</v>
      </c>
      <c r="D33">
        <v>0.10624383471557487</v>
      </c>
      <c r="E33">
        <v>3.2881516933981218E-2</v>
      </c>
      <c r="F33">
        <v>8.1582697015088967E-2</v>
      </c>
      <c r="G33">
        <v>0.10273647290928355</v>
      </c>
      <c r="H33">
        <v>6.0976946403127397E-2</v>
      </c>
      <c r="I33">
        <v>5.8456030104855504E-4</v>
      </c>
      <c r="J33">
        <v>6.8320485185049866E-3</v>
      </c>
      <c r="K33">
        <v>6.5763033867962447E-4</v>
      </c>
      <c r="L33">
        <v>8.7684045157283255E-4</v>
      </c>
      <c r="M33">
        <v>9.1337547038836727E-4</v>
      </c>
      <c r="N33">
        <v>5.8456030104855504E-4</v>
      </c>
      <c r="O33">
        <v>1.4979357714369223E-3</v>
      </c>
      <c r="P33">
        <v>7.3435387819224731E-3</v>
      </c>
      <c r="Q33">
        <v>1.0595155456505059E-3</v>
      </c>
      <c r="R33">
        <v>1.6806108655145957E-3</v>
      </c>
      <c r="S33">
        <v>9.4991048920390199E-4</v>
      </c>
      <c r="T33">
        <v>4.7495524460195099E-4</v>
      </c>
      <c r="U33">
        <v>3.068941580504914E-3</v>
      </c>
      <c r="V33">
        <v>7.6723539512622849E-3</v>
      </c>
      <c r="W33">
        <v>4.1649921449709547E-3</v>
      </c>
      <c r="X33">
        <v>4.3476672390486285E-3</v>
      </c>
      <c r="Y33">
        <v>3.8361769756311425E-3</v>
      </c>
      <c r="Z33">
        <v>2.2286361477476162E-3</v>
      </c>
      <c r="AA33">
        <v>3.4087172554893866E-2</v>
      </c>
      <c r="AB33">
        <v>0.12542471959373058</v>
      </c>
      <c r="AC33">
        <v>3.2552701764641409E-2</v>
      </c>
      <c r="AD33">
        <v>9.0862591794234768E-2</v>
      </c>
      <c r="AE33">
        <v>0.10986080157831281</v>
      </c>
      <c r="AF33">
        <v>8.4578568557962808E-2</v>
      </c>
      <c r="AG33">
        <v>5.8456030104855504E-4</v>
      </c>
      <c r="AH33">
        <v>8.0377041394176316E-3</v>
      </c>
      <c r="AI33">
        <v>6.2109531986408975E-4</v>
      </c>
      <c r="AJ33">
        <v>9.864455080194367E-4</v>
      </c>
      <c r="AK33">
        <v>9.864455080194367E-4</v>
      </c>
      <c r="AL33">
        <v>8.0377041394176323E-4</v>
      </c>
      <c r="AM33">
        <v>1.4979357714369223E-3</v>
      </c>
      <c r="AN33">
        <v>8.658799459281722E-3</v>
      </c>
      <c r="AO33">
        <v>1.0229805268349714E-3</v>
      </c>
      <c r="AP33">
        <v>1.8632859595922693E-3</v>
      </c>
      <c r="AQ33">
        <v>1.0229805268349714E-3</v>
      </c>
      <c r="AR33">
        <v>6.5763033867962447E-4</v>
      </c>
      <c r="AS33">
        <v>3.068941580504914E-3</v>
      </c>
      <c r="AT33">
        <v>9.0606846662526028E-3</v>
      </c>
      <c r="AU33">
        <v>4.0919221073398857E-3</v>
      </c>
      <c r="AV33">
        <v>4.8591575024661141E-3</v>
      </c>
      <c r="AW33">
        <v>4.0919221073398857E-3</v>
      </c>
      <c r="AX33">
        <v>3.068941580504914E-3</v>
      </c>
    </row>
    <row r="34" spans="1:50" x14ac:dyDescent="0.2">
      <c r="A34" s="8" t="s">
        <v>28</v>
      </c>
      <c r="B34">
        <v>1.530015696135143E-2</v>
      </c>
      <c r="C34">
        <v>3.8677210639827465E-2</v>
      </c>
      <c r="D34">
        <v>3.9755571531272467E-2</v>
      </c>
      <c r="E34">
        <v>4.191229331416247E-2</v>
      </c>
      <c r="F34">
        <v>0.1194823867721064</v>
      </c>
      <c r="G34">
        <v>0.12940330697340044</v>
      </c>
      <c r="H34">
        <v>9.288281811646297E-2</v>
      </c>
      <c r="I34">
        <v>4.3134435657800146E-4</v>
      </c>
      <c r="J34">
        <v>6.4701653486700218E-4</v>
      </c>
      <c r="K34">
        <v>5.7512580877066861E-4</v>
      </c>
      <c r="L34">
        <v>1.0783608914450035E-3</v>
      </c>
      <c r="M34">
        <v>8.6268871315600291E-4</v>
      </c>
      <c r="N34">
        <v>4.3134435657800146E-4</v>
      </c>
      <c r="O34">
        <v>1.0064701653486701E-3</v>
      </c>
      <c r="P34">
        <v>5.7512580877066861E-4</v>
      </c>
      <c r="Q34">
        <v>7.1890726096333576E-4</v>
      </c>
      <c r="R34">
        <v>1.4378145219266715E-3</v>
      </c>
      <c r="S34">
        <v>7.1890726096333576E-4</v>
      </c>
      <c r="T34">
        <v>2.1567217828900073E-4</v>
      </c>
      <c r="U34">
        <v>1.3659237958303378E-3</v>
      </c>
      <c r="V34">
        <v>8.6268871315600291E-4</v>
      </c>
      <c r="W34">
        <v>1.2940330697340044E-3</v>
      </c>
      <c r="X34">
        <v>2.5880661394680087E-3</v>
      </c>
      <c r="Y34">
        <v>1.7972681524083393E-3</v>
      </c>
      <c r="Z34">
        <v>1.0064701653486701E-3</v>
      </c>
      <c r="AA34">
        <v>3.716750539180446E-2</v>
      </c>
      <c r="AB34">
        <v>3.6664270309130123E-2</v>
      </c>
      <c r="AC34">
        <v>4.1984184040258804E-2</v>
      </c>
      <c r="AD34">
        <v>0.12602444284687275</v>
      </c>
      <c r="AE34">
        <v>0.13666427030913011</v>
      </c>
      <c r="AF34">
        <v>0.12336448598130841</v>
      </c>
      <c r="AG34">
        <v>4.3134435657800146E-4</v>
      </c>
      <c r="AH34">
        <v>5.7512580877066861E-4</v>
      </c>
      <c r="AI34">
        <v>5.7512580877066861E-4</v>
      </c>
      <c r="AJ34">
        <v>1.1502516175413372E-3</v>
      </c>
      <c r="AK34">
        <v>9.3457943925233649E-4</v>
      </c>
      <c r="AL34">
        <v>5.0323508267433503E-4</v>
      </c>
      <c r="AM34">
        <v>9.3457943925233649E-4</v>
      </c>
      <c r="AN34">
        <v>5.0323508267433503E-4</v>
      </c>
      <c r="AO34">
        <v>7.1890726096333576E-4</v>
      </c>
      <c r="AP34">
        <v>1.509705248023005E-3</v>
      </c>
      <c r="AQ34">
        <v>7.9079798705966934E-4</v>
      </c>
      <c r="AR34">
        <v>3.5945363048166788E-4</v>
      </c>
      <c r="AS34">
        <v>1.2940330697340044E-3</v>
      </c>
      <c r="AT34">
        <v>7.9079798705966934E-4</v>
      </c>
      <c r="AU34">
        <v>1.2940330697340044E-3</v>
      </c>
      <c r="AV34">
        <v>2.7318475916606757E-3</v>
      </c>
      <c r="AW34">
        <v>1.9410496046010064E-3</v>
      </c>
      <c r="AX34">
        <v>1.3659237958303378E-3</v>
      </c>
    </row>
    <row r="35" spans="1:50" x14ac:dyDescent="0.2">
      <c r="A35" s="8" t="s">
        <v>36</v>
      </c>
      <c r="B35">
        <v>1.0266834297430211E-2</v>
      </c>
      <c r="C35">
        <v>3.4818941504178275E-2</v>
      </c>
      <c r="D35">
        <v>5.1103492607670879E-2</v>
      </c>
      <c r="E35">
        <v>5.8388686522391257E-2</v>
      </c>
      <c r="F35">
        <v>0.10734947503749732</v>
      </c>
      <c r="G35">
        <v>0.12138418684379687</v>
      </c>
      <c r="H35">
        <v>7.7565888150846363E-2</v>
      </c>
      <c r="I35">
        <v>8.5708163702592668E-4</v>
      </c>
      <c r="J35">
        <v>7.4994643239768583E-4</v>
      </c>
      <c r="K35">
        <v>9.6421684165416753E-4</v>
      </c>
      <c r="L35">
        <v>1.2856224555388902E-3</v>
      </c>
      <c r="M35">
        <v>1.0713520462824085E-3</v>
      </c>
      <c r="N35">
        <v>1.0713520462824084E-4</v>
      </c>
      <c r="O35">
        <v>9.6421684165416753E-4</v>
      </c>
      <c r="P35">
        <v>1.4998928647953717E-3</v>
      </c>
      <c r="Q35">
        <v>1.8212984786800943E-3</v>
      </c>
      <c r="R35">
        <v>1.4998928647953717E-3</v>
      </c>
      <c r="S35">
        <v>9.6421684165416753E-4</v>
      </c>
      <c r="T35">
        <v>3.2140561388472255E-4</v>
      </c>
      <c r="U35">
        <v>1.2856224555388902E-3</v>
      </c>
      <c r="V35">
        <v>1.4998928647953717E-3</v>
      </c>
      <c r="W35">
        <v>1.8212984786800943E-3</v>
      </c>
      <c r="X35">
        <v>1.7141632740518534E-3</v>
      </c>
      <c r="Y35">
        <v>1.6070280694236126E-3</v>
      </c>
      <c r="Z35">
        <v>8.5708163702592668E-4</v>
      </c>
      <c r="AA35">
        <v>3.0962074137561604E-2</v>
      </c>
      <c r="AB35">
        <v>4.7568030854938936E-2</v>
      </c>
      <c r="AC35">
        <v>5.892436254553246E-2</v>
      </c>
      <c r="AD35">
        <v>0.11634883222626956</v>
      </c>
      <c r="AE35">
        <v>0.13049067923719734</v>
      </c>
      <c r="AF35">
        <v>0.12234840368545104</v>
      </c>
      <c r="AG35">
        <v>7.4994643239768583E-4</v>
      </c>
      <c r="AH35">
        <v>6.4281122776944509E-4</v>
      </c>
      <c r="AI35">
        <v>9.6421684165416753E-4</v>
      </c>
      <c r="AJ35">
        <v>1.4998928647953717E-3</v>
      </c>
      <c r="AK35">
        <v>1.0713520462824085E-3</v>
      </c>
      <c r="AL35">
        <v>2.1427040925648167E-4</v>
      </c>
      <c r="AM35">
        <v>8.5708163702592668E-4</v>
      </c>
      <c r="AN35">
        <v>1.3927576601671309E-3</v>
      </c>
      <c r="AO35">
        <v>1.8212984786800943E-3</v>
      </c>
      <c r="AP35">
        <v>1.6070280694236126E-3</v>
      </c>
      <c r="AQ35">
        <v>1.0713520462824085E-3</v>
      </c>
      <c r="AR35">
        <v>6.4281122776944509E-4</v>
      </c>
      <c r="AS35">
        <v>1.1784872509106492E-3</v>
      </c>
      <c r="AT35">
        <v>1.3927576601671309E-3</v>
      </c>
      <c r="AU35">
        <v>1.8212984786800943E-3</v>
      </c>
      <c r="AV35">
        <v>1.8212984786800943E-3</v>
      </c>
      <c r="AW35">
        <v>1.8212984786800943E-3</v>
      </c>
      <c r="AX35">
        <v>1.2856224555388902E-3</v>
      </c>
    </row>
    <row r="36" spans="1:50" x14ac:dyDescent="0.2">
      <c r="A36" s="8" t="s">
        <v>31</v>
      </c>
      <c r="B36">
        <v>7.9972193532136374E-2</v>
      </c>
      <c r="C36">
        <v>3.5416609358237282E-2</v>
      </c>
      <c r="D36">
        <v>4.6474843891838362E-2</v>
      </c>
      <c r="E36">
        <v>5.3049266910571345E-2</v>
      </c>
      <c r="F36">
        <v>0.10953703958407834</v>
      </c>
      <c r="G36">
        <v>0.11388331086842901</v>
      </c>
      <c r="H36">
        <v>7.4354248617720678E-2</v>
      </c>
      <c r="I36">
        <v>8.2524138310455806E-4</v>
      </c>
      <c r="J36">
        <v>1.471680466536462E-3</v>
      </c>
      <c r="K36">
        <v>1.2791241438120651E-3</v>
      </c>
      <c r="L36">
        <v>1.9118092041922263E-3</v>
      </c>
      <c r="M36">
        <v>1.7054988584160866E-3</v>
      </c>
      <c r="N36">
        <v>6.7394712953538908E-4</v>
      </c>
      <c r="O36">
        <v>2.516986218468902E-3</v>
      </c>
      <c r="P36">
        <v>2.599510356779358E-3</v>
      </c>
      <c r="Q36">
        <v>2.627018402882843E-3</v>
      </c>
      <c r="R36">
        <v>3.7961103622809671E-3</v>
      </c>
      <c r="S36">
        <v>2.1868896652270787E-3</v>
      </c>
      <c r="T36">
        <v>7.2896322174235962E-4</v>
      </c>
      <c r="U36">
        <v>2.4619701262619314E-3</v>
      </c>
      <c r="V36">
        <v>2.8195747256072401E-3</v>
      </c>
      <c r="W36">
        <v>3.5485379473495999E-3</v>
      </c>
      <c r="X36">
        <v>4.5525816301268118E-3</v>
      </c>
      <c r="Y36">
        <v>3.2046873710560339E-3</v>
      </c>
      <c r="Z36">
        <v>1.2241080516050946E-3</v>
      </c>
      <c r="AA36">
        <v>3.3587324292355517E-2</v>
      </c>
      <c r="AB36">
        <v>4.0725662256209938E-2</v>
      </c>
      <c r="AC36">
        <v>5.3049266910571345E-2</v>
      </c>
      <c r="AD36">
        <v>0.11708799823948506</v>
      </c>
      <c r="AE36">
        <v>0.12696338679063626</v>
      </c>
      <c r="AF36">
        <v>0.11384204879927379</v>
      </c>
      <c r="AG36">
        <v>7.7022529089758752E-4</v>
      </c>
      <c r="AH36">
        <v>1.2928781668638076E-3</v>
      </c>
      <c r="AI36">
        <v>1.2791241438120651E-3</v>
      </c>
      <c r="AJ36">
        <v>2.0493494347096526E-3</v>
      </c>
      <c r="AK36">
        <v>1.8980551811404835E-3</v>
      </c>
      <c r="AL36">
        <v>1.0315517288806977E-3</v>
      </c>
      <c r="AM36">
        <v>2.3932000110032186E-3</v>
      </c>
      <c r="AN36">
        <v>2.2831678265892775E-3</v>
      </c>
      <c r="AO36">
        <v>2.627018402882843E-3</v>
      </c>
      <c r="AP36">
        <v>4.0436827772123343E-3</v>
      </c>
      <c r="AQ36">
        <v>2.4344620801584464E-3</v>
      </c>
      <c r="AR36">
        <v>1.127829890242896E-3</v>
      </c>
      <c r="AS36">
        <v>2.338183918796248E-3</v>
      </c>
      <c r="AT36">
        <v>2.4757241493136742E-3</v>
      </c>
      <c r="AU36">
        <v>3.5485379473495999E-3</v>
      </c>
      <c r="AV36">
        <v>4.8689241603168927E-3</v>
      </c>
      <c r="AW36">
        <v>3.5622919704013426E-3</v>
      </c>
      <c r="AX36">
        <v>1.8705471350369983E-3</v>
      </c>
    </row>
    <row r="37" spans="1:50" x14ac:dyDescent="0.2">
      <c r="A37" s="8" t="s">
        <v>32</v>
      </c>
      <c r="B37">
        <v>5.7570827847385608E-3</v>
      </c>
      <c r="C37">
        <v>4.8146732900267483E-2</v>
      </c>
      <c r="D37">
        <v>4.852884982804738E-2</v>
      </c>
      <c r="E37">
        <v>4.222392051967902E-2</v>
      </c>
      <c r="F37">
        <v>0.13985479556744365</v>
      </c>
      <c r="G37">
        <v>0.13584256782575468</v>
      </c>
      <c r="H37">
        <v>5.4451662208635843E-2</v>
      </c>
      <c r="I37">
        <v>5.7317539166985094E-4</v>
      </c>
      <c r="J37">
        <v>5.7317539166985094E-4</v>
      </c>
      <c r="K37">
        <v>5.7317539166985094E-4</v>
      </c>
      <c r="L37">
        <v>1.1463507833397019E-3</v>
      </c>
      <c r="M37">
        <v>7.6423385555980129E-4</v>
      </c>
      <c r="N37">
        <v>0</v>
      </c>
      <c r="O37">
        <v>2.1016431027894534E-3</v>
      </c>
      <c r="P37">
        <v>9.5529231944975165E-4</v>
      </c>
      <c r="Q37">
        <v>1.3374092472296522E-3</v>
      </c>
      <c r="R37">
        <v>2.6748184944593045E-3</v>
      </c>
      <c r="S37">
        <v>1.3374092472296522E-3</v>
      </c>
      <c r="T37">
        <v>1.9105846388995032E-4</v>
      </c>
      <c r="U37">
        <v>1.1463507833397019E-3</v>
      </c>
      <c r="V37">
        <v>1.5284677111196026E-3</v>
      </c>
      <c r="W37">
        <v>2.1016431027894534E-3</v>
      </c>
      <c r="X37">
        <v>3.6301108139090562E-3</v>
      </c>
      <c r="Y37">
        <v>2.4837600305693541E-3</v>
      </c>
      <c r="Z37">
        <v>5.7317539166985094E-4</v>
      </c>
      <c r="AA37">
        <v>5.3687428353076043E-2</v>
      </c>
      <c r="AB37">
        <v>4.6427206725257929E-2</v>
      </c>
      <c r="AC37">
        <v>4.5662972869698129E-2</v>
      </c>
      <c r="AD37">
        <v>0.14329384791746275</v>
      </c>
      <c r="AE37">
        <v>0.13565150936186474</v>
      </c>
      <c r="AF37">
        <v>5.73175391669851E-2</v>
      </c>
      <c r="AG37">
        <v>5.7317539166985094E-4</v>
      </c>
      <c r="AH37">
        <v>5.7317539166985094E-4</v>
      </c>
      <c r="AI37">
        <v>7.6423385555980129E-4</v>
      </c>
      <c r="AJ37">
        <v>1.1463507833397019E-3</v>
      </c>
      <c r="AK37">
        <v>7.6423385555980129E-4</v>
      </c>
      <c r="AL37">
        <v>1.9105846388995032E-4</v>
      </c>
      <c r="AM37">
        <v>2.2927015666794038E-3</v>
      </c>
      <c r="AN37">
        <v>9.5529231944975165E-4</v>
      </c>
      <c r="AO37">
        <v>1.3374092472296522E-3</v>
      </c>
      <c r="AP37">
        <v>2.8658769583492548E-3</v>
      </c>
      <c r="AQ37">
        <v>1.3374092472296522E-3</v>
      </c>
      <c r="AR37">
        <v>3.8211692777990065E-4</v>
      </c>
      <c r="AS37">
        <v>1.3374092472296522E-3</v>
      </c>
      <c r="AT37">
        <v>1.5284677111196026E-3</v>
      </c>
      <c r="AU37">
        <v>2.2927015666794038E-3</v>
      </c>
      <c r="AV37">
        <v>3.6301108139090562E-3</v>
      </c>
      <c r="AW37">
        <v>2.4837600305693541E-3</v>
      </c>
      <c r="AX37">
        <v>7.6423385555980129E-4</v>
      </c>
    </row>
    <row r="38" spans="1:50" x14ac:dyDescent="0.2">
      <c r="A38" s="8" t="s">
        <v>33</v>
      </c>
      <c r="B38">
        <v>2.7821867015127465E-2</v>
      </c>
      <c r="C38">
        <v>3.0916422867083102E-2</v>
      </c>
      <c r="D38">
        <v>5.3293271131493632E-2</v>
      </c>
      <c r="E38">
        <v>7.0293350201628843E-2</v>
      </c>
      <c r="F38">
        <v>0.10836562030521073</v>
      </c>
      <c r="G38">
        <v>0.1056377006404681</v>
      </c>
      <c r="H38">
        <v>6.2228196410215861E-2</v>
      </c>
      <c r="I38">
        <v>1.1465169605440026E-3</v>
      </c>
      <c r="J38">
        <v>1.8186131098284178E-3</v>
      </c>
      <c r="K38">
        <v>2.0558235154582113E-3</v>
      </c>
      <c r="L38">
        <v>2.6883845971376612E-3</v>
      </c>
      <c r="M38">
        <v>1.897683245038349E-3</v>
      </c>
      <c r="N38">
        <v>5.1395587886455282E-4</v>
      </c>
      <c r="O38">
        <v>3.7953664900766981E-3</v>
      </c>
      <c r="P38">
        <v>3.5976911520518699E-3</v>
      </c>
      <c r="Q38">
        <v>4.4674626393611137E-3</v>
      </c>
      <c r="R38">
        <v>5.5744445323001506E-3</v>
      </c>
      <c r="S38">
        <v>2.2534988534830395E-3</v>
      </c>
      <c r="T38">
        <v>7.9070135209931205E-4</v>
      </c>
      <c r="U38">
        <v>2.6488495295326955E-3</v>
      </c>
      <c r="V38">
        <v>2.9651300703724204E-3</v>
      </c>
      <c r="W38">
        <v>3.7953664900766981E-3</v>
      </c>
      <c r="X38">
        <v>5.1000237210405627E-3</v>
      </c>
      <c r="Y38">
        <v>3.0046651379773861E-3</v>
      </c>
      <c r="Z38">
        <v>1.2255870957539336E-3</v>
      </c>
      <c r="AA38">
        <v>2.7595477188265993E-2</v>
      </c>
      <c r="AB38">
        <v>5.3609551672333361E-2</v>
      </c>
      <c r="AC38">
        <v>7.1993358108642366E-2</v>
      </c>
      <c r="AD38">
        <v>0.10777259429113624</v>
      </c>
      <c r="AE38">
        <v>0.11761682612477267</v>
      </c>
      <c r="AF38">
        <v>9.0653910018186137E-2</v>
      </c>
      <c r="AG38">
        <v>1.0279117577291056E-3</v>
      </c>
      <c r="AH38">
        <v>1.8186131098284178E-3</v>
      </c>
      <c r="AI38">
        <v>2.1348936506681427E-3</v>
      </c>
      <c r="AJ38">
        <v>2.6488495295326955E-3</v>
      </c>
      <c r="AK38">
        <v>2.095358583063177E-3</v>
      </c>
      <c r="AL38">
        <v>7.5116628449434654E-4</v>
      </c>
      <c r="AM38">
        <v>3.3604807464220764E-3</v>
      </c>
      <c r="AN38">
        <v>3.6372262196568356E-3</v>
      </c>
      <c r="AO38">
        <v>4.5860678421760104E-3</v>
      </c>
      <c r="AP38">
        <v>5.5349094646951844E-3</v>
      </c>
      <c r="AQ38">
        <v>2.5302443267177987E-3</v>
      </c>
      <c r="AR38">
        <v>1.1465169605440026E-3</v>
      </c>
      <c r="AS38">
        <v>2.3325689886929705E-3</v>
      </c>
      <c r="AT38">
        <v>3.0046651379773861E-3</v>
      </c>
      <c r="AU38">
        <v>3.8744366252866291E-3</v>
      </c>
      <c r="AV38">
        <v>5.0604886534355974E-3</v>
      </c>
      <c r="AW38">
        <v>3.3604807464220764E-3</v>
      </c>
      <c r="AX38">
        <v>1.7790780422234523E-3</v>
      </c>
    </row>
    <row r="39" spans="1:50" x14ac:dyDescent="0.2">
      <c r="A39" s="8" t="s">
        <v>45</v>
      </c>
      <c r="B39">
        <v>2.1716103442700307E-2</v>
      </c>
      <c r="C39">
        <v>3.8697259788279391E-2</v>
      </c>
      <c r="D39">
        <v>3.9760927923821104E-2</v>
      </c>
      <c r="E39">
        <v>4.8878083371321483E-2</v>
      </c>
      <c r="F39">
        <v>0.10773438687129616</v>
      </c>
      <c r="G39">
        <v>0.11695284404599099</v>
      </c>
      <c r="H39">
        <v>8.6359722433267491E-2</v>
      </c>
      <c r="I39">
        <v>9.1171554475003795E-4</v>
      </c>
      <c r="J39">
        <v>4.5585777237501897E-4</v>
      </c>
      <c r="K39">
        <v>9.6236640834726234E-4</v>
      </c>
      <c r="L39">
        <v>1.0636681355417109E-3</v>
      </c>
      <c r="M39">
        <v>9.1171554475003795E-4</v>
      </c>
      <c r="N39">
        <v>2.5325431798612166E-4</v>
      </c>
      <c r="O39">
        <v>1.5701767715139542E-3</v>
      </c>
      <c r="P39">
        <v>1.7727802259028516E-3</v>
      </c>
      <c r="Q39">
        <v>2.7857974978473385E-3</v>
      </c>
      <c r="R39">
        <v>3.1403535430279085E-3</v>
      </c>
      <c r="S39">
        <v>1.3675733171250571E-3</v>
      </c>
      <c r="T39">
        <v>7.0911209036114069E-4</v>
      </c>
      <c r="U39">
        <v>4.2040216785696194E-3</v>
      </c>
      <c r="V39">
        <v>2.5325431798612166E-3</v>
      </c>
      <c r="W39">
        <v>2.4818923162639923E-3</v>
      </c>
      <c r="X39">
        <v>5.7235475864863498E-3</v>
      </c>
      <c r="Y39">
        <v>4.6092285873474146E-3</v>
      </c>
      <c r="Z39">
        <v>1.6208276351111787E-3</v>
      </c>
      <c r="AA39">
        <v>3.6164716608418176E-2</v>
      </c>
      <c r="AB39">
        <v>3.9406371878640531E-2</v>
      </c>
      <c r="AC39">
        <v>4.9333941143696498E-2</v>
      </c>
      <c r="AD39">
        <v>0.11350858532137972</v>
      </c>
      <c r="AE39">
        <v>0.12480372790356076</v>
      </c>
      <c r="AF39">
        <v>0.12267639163247733</v>
      </c>
      <c r="AG39">
        <v>8.6106468115281366E-4</v>
      </c>
      <c r="AH39">
        <v>4.5585777237501897E-4</v>
      </c>
      <c r="AI39">
        <v>9.6236640834726234E-4</v>
      </c>
      <c r="AJ39">
        <v>1.1143189991389354E-3</v>
      </c>
      <c r="AK39">
        <v>9.6236640834726234E-4</v>
      </c>
      <c r="AL39">
        <v>3.03905181583346E-4</v>
      </c>
      <c r="AM39">
        <v>1.4688750443195057E-3</v>
      </c>
      <c r="AN39">
        <v>1.7727802259028516E-3</v>
      </c>
      <c r="AO39">
        <v>2.8364483614445627E-3</v>
      </c>
      <c r="AP39">
        <v>3.2923061338195818E-3</v>
      </c>
      <c r="AQ39">
        <v>1.4688750443195057E-3</v>
      </c>
      <c r="AR39">
        <v>1.0636681355417109E-3</v>
      </c>
      <c r="AS39">
        <v>3.9001164969862737E-3</v>
      </c>
      <c r="AT39">
        <v>2.4818923162639923E-3</v>
      </c>
      <c r="AU39">
        <v>2.4818923162639923E-3</v>
      </c>
      <c r="AV39">
        <v>6.0274527680696955E-3</v>
      </c>
      <c r="AW39">
        <v>4.9131337689307603E-3</v>
      </c>
      <c r="AX39">
        <v>2.2792888618750951E-3</v>
      </c>
    </row>
    <row r="40" spans="1:50" x14ac:dyDescent="0.2">
      <c r="A40" s="8" t="s">
        <v>22</v>
      </c>
      <c r="B40">
        <v>3.7839015070269627E-2</v>
      </c>
      <c r="C40">
        <v>2.5580651725240544E-2</v>
      </c>
      <c r="D40">
        <v>4.0929042760384872E-2</v>
      </c>
      <c r="E40">
        <v>5.1161303450481088E-2</v>
      </c>
      <c r="F40">
        <v>8.8776489055550717E-2</v>
      </c>
      <c r="G40">
        <v>9.0724106857358794E-2</v>
      </c>
      <c r="H40">
        <v>6.0492427545710881E-2</v>
      </c>
      <c r="I40">
        <v>4.0987180605214961E-3</v>
      </c>
      <c r="J40">
        <v>4.0987180605214961E-3</v>
      </c>
      <c r="K40">
        <v>5.0870614226330626E-3</v>
      </c>
      <c r="L40">
        <v>8.2555739658730851E-3</v>
      </c>
      <c r="M40">
        <v>5.435888491613616E-3</v>
      </c>
      <c r="N40">
        <v>1.5406528879974418E-3</v>
      </c>
      <c r="O40">
        <v>1.2296154181564489E-2</v>
      </c>
      <c r="P40">
        <v>1.1220604052207785E-2</v>
      </c>
      <c r="Q40">
        <v>1.1365948664283015E-2</v>
      </c>
      <c r="R40">
        <v>1.3691462457486701E-2</v>
      </c>
      <c r="S40">
        <v>7.03467922444115E-3</v>
      </c>
      <c r="T40">
        <v>1.5406528879974418E-3</v>
      </c>
      <c r="U40">
        <v>5.116130345048109E-3</v>
      </c>
      <c r="V40">
        <v>5.7265777157640765E-3</v>
      </c>
      <c r="W40">
        <v>7.3835062934217025E-3</v>
      </c>
      <c r="X40">
        <v>9.2148484055696051E-3</v>
      </c>
      <c r="Y40">
        <v>6.1335426295747219E-3</v>
      </c>
      <c r="Z40">
        <v>1.5115839655823959E-3</v>
      </c>
      <c r="AA40">
        <v>2.3691171768262551E-2</v>
      </c>
      <c r="AB40">
        <v>4.4068486381209845E-2</v>
      </c>
      <c r="AC40">
        <v>5.5376297200662769E-2</v>
      </c>
      <c r="AD40">
        <v>9.1712450219470359E-2</v>
      </c>
      <c r="AE40">
        <v>9.4037964012674044E-2</v>
      </c>
      <c r="AF40">
        <v>8.6334699572686843E-2</v>
      </c>
      <c r="AG40">
        <v>3.7789599139559896E-3</v>
      </c>
      <c r="AH40">
        <v>4.4184762070870031E-3</v>
      </c>
      <c r="AI40">
        <v>5.4940263364437079E-3</v>
      </c>
      <c r="AJ40">
        <v>8.5171942676085001E-3</v>
      </c>
      <c r="AK40">
        <v>5.6393709485189382E-3</v>
      </c>
      <c r="AL40">
        <v>2.2092381035435016E-3</v>
      </c>
      <c r="AM40">
        <v>1.1365948664283015E-2</v>
      </c>
      <c r="AN40">
        <v>1.2092671724659167E-2</v>
      </c>
      <c r="AO40">
        <v>1.2296154181564489E-2</v>
      </c>
      <c r="AP40">
        <v>1.4156565216127438E-2</v>
      </c>
      <c r="AQ40">
        <v>7.296299526176565E-3</v>
      </c>
      <c r="AR40">
        <v>2.1801691811284556E-3</v>
      </c>
      <c r="AS40">
        <v>4.7382343536525101E-3</v>
      </c>
      <c r="AT40">
        <v>6.1626115519897674E-3</v>
      </c>
      <c r="AU40">
        <v>7.99395366413767E-3</v>
      </c>
      <c r="AV40">
        <v>9.5055376297200657E-3</v>
      </c>
      <c r="AW40">
        <v>6.3660940088950905E-3</v>
      </c>
      <c r="AX40">
        <v>2.1511002587134096E-3</v>
      </c>
    </row>
    <row r="42" spans="1:50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ECE4-5653-D34E-96EB-20DC16D9D77C}">
  <dimension ref="A1:AQ49"/>
  <sheetViews>
    <sheetView workbookViewId="0">
      <selection activeCell="P24" sqref="P24"/>
    </sheetView>
  </sheetViews>
  <sheetFormatPr baseColWidth="10" defaultRowHeight="15" x14ac:dyDescent="0.2"/>
  <cols>
    <col min="4" max="4" width="17.83203125" bestFit="1" customWidth="1"/>
  </cols>
  <sheetData>
    <row r="1" spans="1:43" x14ac:dyDescent="0.2">
      <c r="A1" s="8" t="s">
        <v>46</v>
      </c>
      <c r="B1" s="8" t="s">
        <v>81</v>
      </c>
      <c r="C1" s="8" t="s">
        <v>82</v>
      </c>
      <c r="D1" s="8" t="s">
        <v>34</v>
      </c>
      <c r="E1" s="8" t="s">
        <v>35</v>
      </c>
      <c r="F1" s="8" t="s">
        <v>7</v>
      </c>
      <c r="G1" s="8" t="s">
        <v>140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43" x14ac:dyDescent="0.2">
      <c r="A2" t="s">
        <v>51</v>
      </c>
      <c r="B2" t="s">
        <v>83</v>
      </c>
      <c r="C2" t="s">
        <v>74</v>
      </c>
      <c r="D2" s="14">
        <f>Demographic!D2/1059000</f>
        <v>8.6779981114258739E-4</v>
      </c>
      <c r="E2" s="14">
        <f>Demographic!E2/1059000</f>
        <v>5.9206798866855528E-4</v>
      </c>
      <c r="F2" s="14">
        <f>Demographic!F2/1059000</f>
        <v>6.3361661945231349E-4</v>
      </c>
      <c r="G2" s="14">
        <f>Demographic!G2/1059000</f>
        <v>1.1898016997167138E-4</v>
      </c>
      <c r="H2" s="14">
        <f>Demographic!H2/1059000</f>
        <v>2.3512747875354108E-4</v>
      </c>
      <c r="I2" s="14">
        <f>Demographic!I2/1059000</f>
        <v>1.3380547686496695E-3</v>
      </c>
      <c r="J2" s="14">
        <f>Demographic!J2/1059000</f>
        <v>2.0273843248347499E-3</v>
      </c>
      <c r="K2" s="14">
        <f>Demographic!K2/1059000</f>
        <v>1.1435316336166194E-3</v>
      </c>
      <c r="L2" s="14">
        <f>Demographic!L2/1059000</f>
        <v>5.9773371104815864E-4</v>
      </c>
      <c r="M2" s="14">
        <f>Demographic!M2/1059000</f>
        <v>1.157695939565628E-3</v>
      </c>
      <c r="N2" s="14">
        <f>Demographic!N2/1059000</f>
        <v>2.3701605288007553E-4</v>
      </c>
      <c r="O2" s="14">
        <f>Demographic!O2/1059000</f>
        <v>1.964117091595845E-4</v>
      </c>
      <c r="P2" s="14">
        <f>Demographic!P2/1059000</f>
        <v>3.9565627950897075E-4</v>
      </c>
      <c r="Q2" s="14">
        <f>Demographic!Q2/1059000</f>
        <v>3.3805476864966948E-4</v>
      </c>
      <c r="R2" s="14">
        <f>Demographic!R2/1059000</f>
        <v>2.1813031161473087E-4</v>
      </c>
      <c r="S2" s="14">
        <f>Demographic!S2/1059000</f>
        <v>7.6203966005665717E-4</v>
      </c>
      <c r="T2" s="14">
        <f>Demographic!T2/1059000</f>
        <v>7.6959395656279507E-4</v>
      </c>
      <c r="U2" s="14">
        <f>Demographic!U2/1059000</f>
        <v>1.1237016052880075E-4</v>
      </c>
      <c r="V2" s="14">
        <f>Demographic!V2/1059000</f>
        <v>4.7308781869688385E-4</v>
      </c>
      <c r="W2" s="14">
        <f>Demographic!W2/1059000</f>
        <v>3.8810198300283285E-4</v>
      </c>
      <c r="X2" s="14">
        <f>Demographic!X2/1059000</f>
        <v>2.8328611898016997E-5</v>
      </c>
      <c r="Y2" s="14">
        <f>Demographic!Y2/1059000</f>
        <v>3.5599622285174696E-4</v>
      </c>
      <c r="Z2" s="14">
        <f>Demographic!Z2/1059000</f>
        <v>1.0283286118980171E-3</v>
      </c>
      <c r="AA2" s="14">
        <f>Demographic!AA2/1059000</f>
        <v>6.2134088762983949E-4</v>
      </c>
      <c r="AB2" s="14">
        <f>Demographic!AB2/1059000</f>
        <v>4.1831916902738432E-4</v>
      </c>
      <c r="AC2" s="14">
        <f>Demographic!AC2/1059000</f>
        <v>1.0188857412653447E-3</v>
      </c>
      <c r="AD2" s="14">
        <f>Demographic!AD2/1059000</f>
        <v>7.2898961284230401E-4</v>
      </c>
      <c r="AE2" s="14">
        <f>Demographic!AE2/1059000</f>
        <v>1.0132200188857413E-3</v>
      </c>
      <c r="AF2" s="14">
        <f>Demographic!AF2/1059000</f>
        <v>3.0783758262511806E-4</v>
      </c>
      <c r="AG2" s="14">
        <f>Demographic!AG2/1059000</f>
        <v>4.5136921624173748E-4</v>
      </c>
      <c r="AH2" s="14">
        <f>Demographic!AH2/1059000</f>
        <v>6.5250236071765812E-4</v>
      </c>
      <c r="AI2" s="14">
        <f>Demographic!AI2/1059000</f>
        <v>8.9046270066100097E-4</v>
      </c>
      <c r="AJ2" s="14">
        <f>Demographic!AJ2/1059000</f>
        <v>5.0802644003777148E-4</v>
      </c>
      <c r="AK2" s="14">
        <f>Demographic!AK2/1059000</f>
        <v>3.068932955618508E-4</v>
      </c>
      <c r="AL2" s="14">
        <f>Demographic!AL2/1059000</f>
        <v>2.4315391879131255E-3</v>
      </c>
      <c r="AM2" s="14">
        <f>Demographic!AM2/1059000</f>
        <v>2.3796033994334277E-4</v>
      </c>
      <c r="AN2" s="14">
        <f>Demographic!AN2/1059000</f>
        <v>7.3843248347497644E-4</v>
      </c>
      <c r="AO2" s="14">
        <f>Demographic!AO2/1059000</f>
        <v>7.2143531633616623E-4</v>
      </c>
      <c r="AP2" s="14">
        <f>Demographic!AP2/1059000</f>
        <v>8.3097261567516528E-4</v>
      </c>
      <c r="AQ2" s="14"/>
    </row>
    <row r="3" spans="1:43" x14ac:dyDescent="0.2">
      <c r="A3" t="s">
        <v>51</v>
      </c>
      <c r="B3" t="s">
        <v>83</v>
      </c>
      <c r="C3" t="s">
        <v>75</v>
      </c>
      <c r="D3" s="14">
        <f>Demographic!D3/1059000</f>
        <v>4.3626062322946175E-4</v>
      </c>
      <c r="E3" s="14">
        <f>Demographic!E3/1059000</f>
        <v>2.0424929178470253E-3</v>
      </c>
      <c r="F3" s="14">
        <f>Demographic!F3/1059000</f>
        <v>6.1756373937677054E-4</v>
      </c>
      <c r="G3" s="14">
        <f>Demographic!G3/1059000</f>
        <v>2.4362606232294616E-4</v>
      </c>
      <c r="H3" s="14">
        <f>Demographic!H3/1059000</f>
        <v>2.870632672332389E-4</v>
      </c>
      <c r="I3" s="14">
        <f>Demographic!I3/1059000</f>
        <v>1.3512747875354108E-3</v>
      </c>
      <c r="J3" s="14">
        <f>Demographic!J3/1059000</f>
        <v>2.9461756373937676E-3</v>
      </c>
      <c r="K3" s="14">
        <f>Demographic!K3/1059000</f>
        <v>1.084985835694051E-3</v>
      </c>
      <c r="L3" s="14">
        <f>Demographic!L3/1059000</f>
        <v>3.3238904627006611E-4</v>
      </c>
      <c r="M3" s="14">
        <f>Demographic!M3/1059000</f>
        <v>1.5807365439093485E-3</v>
      </c>
      <c r="N3" s="14">
        <f>Demographic!N3/1059000</f>
        <v>2.9178470254957506E-4</v>
      </c>
      <c r="O3" s="14">
        <f>Demographic!O3/1059000</f>
        <v>1.9074598677998111E-4</v>
      </c>
      <c r="P3" s="14">
        <f>Demographic!P3/1059000</f>
        <v>4.2304060434372048E-4</v>
      </c>
      <c r="Q3" s="14">
        <f>Demographic!Q3/1059000</f>
        <v>2.7856468366383379E-4</v>
      </c>
      <c r="R3" s="14">
        <f>Demographic!R3/1059000</f>
        <v>1.4258734655335221E-4</v>
      </c>
      <c r="S3" s="14">
        <f>Demographic!S3/1059000</f>
        <v>1.0113314447592068E-3</v>
      </c>
      <c r="T3" s="14">
        <f>Demographic!T3/1059000</f>
        <v>7.5070821529745044E-4</v>
      </c>
      <c r="U3" s="14">
        <f>Demographic!U3/1059000</f>
        <v>1.0387157695939566E-4</v>
      </c>
      <c r="V3" s="14">
        <f>Demographic!V3/1059000</f>
        <v>5.0236071765816812E-4</v>
      </c>
      <c r="W3" s="14">
        <f>Demographic!W3/1059000</f>
        <v>1.753541076487252E-3</v>
      </c>
      <c r="X3" s="14">
        <f>Demographic!X3/1059000</f>
        <v>1.9830028328611898E-5</v>
      </c>
      <c r="Y3" s="14">
        <f>Demographic!Y3/1059000</f>
        <v>1.4853635505193579E-3</v>
      </c>
      <c r="Z3" s="14">
        <f>Demographic!Z3/1059000</f>
        <v>9.1218130311614728E-4</v>
      </c>
      <c r="AA3" s="14">
        <f>Demographic!AA3/1059000</f>
        <v>1.1142587346553352E-3</v>
      </c>
      <c r="AB3" s="14">
        <f>Demographic!AB3/1059000</f>
        <v>4.1076487252124648E-4</v>
      </c>
      <c r="AC3" s="14">
        <f>Demographic!AC3/1059000</f>
        <v>1.7950897072710104E-3</v>
      </c>
      <c r="AD3" s="14">
        <f>Demographic!AD3/1059000</f>
        <v>6.307837582625118E-4</v>
      </c>
      <c r="AE3" s="14">
        <f>Demographic!AE3/1059000</f>
        <v>7.9839471199244574E-3</v>
      </c>
      <c r="AF3" s="14">
        <f>Demographic!AF3/1059000</f>
        <v>2.9933899905571295E-4</v>
      </c>
      <c r="AG3" s="14">
        <f>Demographic!AG3/1059000</f>
        <v>3.7771482530689327E-4</v>
      </c>
      <c r="AH3" s="14">
        <f>Demographic!AH3/1059000</f>
        <v>1.9338999055712937E-3</v>
      </c>
      <c r="AI3" s="14">
        <f>Demographic!AI3/1059000</f>
        <v>2.7459867799811142E-3</v>
      </c>
      <c r="AJ3" s="14">
        <f>Demographic!AJ3/1059000</f>
        <v>5.2219074598678001E-4</v>
      </c>
      <c r="AK3" s="14">
        <f>Demographic!AK3/1059000</f>
        <v>4.5042492917847027E-4</v>
      </c>
      <c r="AL3" s="14">
        <f>Demographic!AL3/1059000</f>
        <v>3.1907459867799811E-3</v>
      </c>
      <c r="AM3" s="14">
        <f>Demographic!AM3/1059000</f>
        <v>2.3984891406987724E-4</v>
      </c>
      <c r="AN3" s="14">
        <f>Demographic!AN3/1059000</f>
        <v>1.2728989612842303E-3</v>
      </c>
      <c r="AO3" s="14">
        <f>Demographic!AO3/1059000</f>
        <v>7.4126534466477812E-4</v>
      </c>
      <c r="AP3" s="14">
        <f>Demographic!AP3/1059000</f>
        <v>1.3295561850802644E-3</v>
      </c>
    </row>
    <row r="4" spans="1:43" x14ac:dyDescent="0.2">
      <c r="A4" t="s">
        <v>51</v>
      </c>
      <c r="B4" t="s">
        <v>83</v>
      </c>
      <c r="C4" t="s">
        <v>76</v>
      </c>
      <c r="D4" s="14">
        <f>Demographic!D4/1059000</f>
        <v>2.8423040604343722E-4</v>
      </c>
      <c r="E4" s="14">
        <f>Demographic!E4/1059000</f>
        <v>9.0840415486307833E-4</v>
      </c>
      <c r="F4" s="14">
        <f>Demographic!F4/1059000</f>
        <v>6.8177525967894244E-4</v>
      </c>
      <c r="G4" s="14">
        <f>Demographic!G4/1059000</f>
        <v>3.0028328611898016E-4</v>
      </c>
      <c r="H4" s="14">
        <f>Demographic!H4/1059000</f>
        <v>2.7006610009442869E-4</v>
      </c>
      <c r="I4" s="14">
        <f>Demographic!I4/1059000</f>
        <v>1.3371104815864023E-3</v>
      </c>
      <c r="J4" s="14">
        <f>Demographic!J4/1059000</f>
        <v>3.1170915958451369E-3</v>
      </c>
      <c r="K4" s="14">
        <f>Demographic!K4/1059000</f>
        <v>1.2606232294617564E-3</v>
      </c>
      <c r="L4" s="14">
        <f>Demographic!L4/1059000</f>
        <v>2.8895184135977337E-4</v>
      </c>
      <c r="M4" s="14">
        <f>Demographic!M4/1059000</f>
        <v>1.9990557129367327E-3</v>
      </c>
      <c r="N4" s="14">
        <f>Demographic!N4/1059000</f>
        <v>2.3607176581680832E-4</v>
      </c>
      <c r="O4" s="14">
        <f>Demographic!O4/1059000</f>
        <v>1.2275731822474032E-4</v>
      </c>
      <c r="P4" s="14">
        <f>Demographic!P4/1059000</f>
        <v>3.1350330500472143E-4</v>
      </c>
      <c r="Q4" s="14">
        <f>Demographic!Q4/1059000</f>
        <v>2.9839471199244569E-4</v>
      </c>
      <c r="R4" s="14">
        <f>Demographic!R4/1059000</f>
        <v>1.2275731822474032E-4</v>
      </c>
      <c r="S4" s="14">
        <f>Demographic!S4/1059000</f>
        <v>1.1161473087818697E-3</v>
      </c>
      <c r="T4" s="14">
        <f>Demographic!T4/1059000</f>
        <v>7.2332389046270065E-4</v>
      </c>
      <c r="U4" s="14">
        <f>Demographic!U4/1059000</f>
        <v>9.3484419263456094E-5</v>
      </c>
      <c r="V4" s="14">
        <f>Demographic!V4/1059000</f>
        <v>5.8451369216241738E-4</v>
      </c>
      <c r="W4" s="14">
        <f>Demographic!W4/1059000</f>
        <v>5.127478753541077E-4</v>
      </c>
      <c r="X4" s="14">
        <f>Demographic!X4/1059000</f>
        <v>4.1548630783758264E-5</v>
      </c>
      <c r="Y4" s="14">
        <f>Demographic!Y4/1059000</f>
        <v>1.2842304060434373E-3</v>
      </c>
      <c r="Z4" s="14">
        <f>Demographic!Z4/1059000</f>
        <v>8.0642115203021717E-4</v>
      </c>
      <c r="AA4" s="14">
        <f>Demographic!AA4/1059000</f>
        <v>1.336166194523135E-3</v>
      </c>
      <c r="AB4" s="14">
        <f>Demographic!AB4/1059000</f>
        <v>3.6543909348441927E-4</v>
      </c>
      <c r="AC4" s="14">
        <f>Demographic!AC4/1059000</f>
        <v>2.2426817752596788E-3</v>
      </c>
      <c r="AD4" s="14">
        <f>Demographic!AD4/1059000</f>
        <v>4.608120868744098E-4</v>
      </c>
      <c r="AE4" s="14">
        <f>Demographic!AE4/1059000</f>
        <v>4.5996222851746931E-3</v>
      </c>
      <c r="AF4" s="14">
        <f>Demographic!AF4/1059000</f>
        <v>2.9650613786591122E-4</v>
      </c>
      <c r="AG4" s="14">
        <f>Demographic!AG4/1059000</f>
        <v>3.1444759206798869E-4</v>
      </c>
      <c r="AH4" s="14">
        <f>Demographic!AH4/1059000</f>
        <v>5.6751652502360717E-4</v>
      </c>
      <c r="AI4" s="14">
        <f>Demographic!AI4/1059000</f>
        <v>8.4985835694050991E-4</v>
      </c>
      <c r="AJ4" s="14">
        <f>Demographic!AJ4/1059000</f>
        <v>5.5051935788479696E-4</v>
      </c>
      <c r="AK4" s="14">
        <f>Demographic!AK4/1059000</f>
        <v>5.1463644948064212E-4</v>
      </c>
      <c r="AL4" s="14">
        <f>Demographic!AL4/1059000</f>
        <v>3.6421152030217188E-3</v>
      </c>
      <c r="AM4" s="14">
        <f>Demographic!AM4/1059000</f>
        <v>2.0868744098205856E-4</v>
      </c>
      <c r="AN4" s="14">
        <f>Demographic!AN4/1059000</f>
        <v>1.6789423984891407E-3</v>
      </c>
      <c r="AO4" s="14">
        <f>Demographic!AO4/1059000</f>
        <v>9.1123701605288013E-4</v>
      </c>
      <c r="AP4" s="14">
        <f>Demographic!AP4/1059000</f>
        <v>1.6619452313503306E-3</v>
      </c>
    </row>
    <row r="5" spans="1:43" x14ac:dyDescent="0.2">
      <c r="A5" t="s">
        <v>51</v>
      </c>
      <c r="B5" t="s">
        <v>83</v>
      </c>
      <c r="C5" t="s">
        <v>77</v>
      </c>
      <c r="D5" s="14">
        <f>Demographic!D5/1059000</f>
        <v>1.5391879131255901E-3</v>
      </c>
      <c r="E5" s="14">
        <f>Demographic!E5/1059000</f>
        <v>1.8054768649669499E-3</v>
      </c>
      <c r="F5" s="14">
        <f>Demographic!F5/1059000</f>
        <v>1.720491029272899E-3</v>
      </c>
      <c r="G5" s="14">
        <f>Demographic!G5/1059000</f>
        <v>4.4664778092540132E-4</v>
      </c>
      <c r="H5" s="14">
        <f>Demographic!H5/1059000</f>
        <v>7.2237960339943338E-4</v>
      </c>
      <c r="I5" s="14">
        <f>Demographic!I5/1059000</f>
        <v>3.6392823418319167E-3</v>
      </c>
      <c r="J5" s="14">
        <f>Demographic!J5/1059000</f>
        <v>6.5637393767705382E-3</v>
      </c>
      <c r="K5" s="14">
        <f>Demographic!K5/1059000</f>
        <v>3.1463644948064211E-3</v>
      </c>
      <c r="L5" s="14">
        <f>Demographic!L5/1059000</f>
        <v>1.1964117091595844E-3</v>
      </c>
      <c r="M5" s="14">
        <f>Demographic!M5/1059000</f>
        <v>3.6477809254013222E-3</v>
      </c>
      <c r="N5" s="14">
        <f>Demographic!N5/1059000</f>
        <v>6.6383380547686496E-4</v>
      </c>
      <c r="O5" s="14">
        <f>Demographic!O5/1059000</f>
        <v>5.174693106704438E-4</v>
      </c>
      <c r="P5" s="14">
        <f>Demographic!P5/1059000</f>
        <v>1.0547686496694996E-3</v>
      </c>
      <c r="Q5" s="14">
        <f>Demographic!Q5/1059000</f>
        <v>8.7818696883852686E-4</v>
      </c>
      <c r="R5" s="14">
        <f>Demographic!R5/1059000</f>
        <v>4.5514636449480643E-4</v>
      </c>
      <c r="S5" s="14">
        <f>Demographic!S5/1059000</f>
        <v>2.6137865911237015E-3</v>
      </c>
      <c r="T5" s="14">
        <f>Demographic!T5/1059000</f>
        <v>1.8470254957507082E-3</v>
      </c>
      <c r="U5" s="14">
        <f>Demographic!U5/1059000</f>
        <v>3.0311614730878185E-4</v>
      </c>
      <c r="V5" s="14">
        <f>Demographic!V5/1059000</f>
        <v>1.3135033050047215E-3</v>
      </c>
      <c r="W5" s="14">
        <f>Demographic!W5/1059000</f>
        <v>1.0632672332389047E-3</v>
      </c>
      <c r="X5" s="14">
        <f>Demographic!X5/1059000</f>
        <v>9.8205854579792252E-5</v>
      </c>
      <c r="Y5" s="14">
        <f>Demographic!Y5/1059000</f>
        <v>1.8914069877242683E-3</v>
      </c>
      <c r="Z5" s="14">
        <f>Demographic!Z5/1059000</f>
        <v>2.5004721435316337E-3</v>
      </c>
      <c r="AA5" s="14">
        <f>Demographic!AA5/1059000</f>
        <v>2.4721435316336165E-3</v>
      </c>
      <c r="AB5" s="14">
        <f>Demographic!AB5/1059000</f>
        <v>1.1813031161473089E-3</v>
      </c>
      <c r="AC5" s="14">
        <f>Demographic!AC5/1059000</f>
        <v>4.0179414542020776E-3</v>
      </c>
      <c r="AD5" s="14">
        <f>Demographic!AD5/1059000</f>
        <v>1.5788479697828139E-3</v>
      </c>
      <c r="AE5" s="14">
        <f>Demographic!AE5/1059000</f>
        <v>5.1624173748819639E-3</v>
      </c>
      <c r="AF5" s="14">
        <f>Demographic!AF5/1059000</f>
        <v>8.9235127478753539E-4</v>
      </c>
      <c r="AG5" s="14">
        <f>Demographic!AG5/1059000</f>
        <v>1.0387157695939567E-3</v>
      </c>
      <c r="AH5" s="14">
        <f>Demographic!AH5/1059000</f>
        <v>1.7601510859301228E-3</v>
      </c>
      <c r="AI5" s="14">
        <f>Demographic!AI5/1059000</f>
        <v>2.1085930122757318E-3</v>
      </c>
      <c r="AJ5" s="14">
        <f>Demographic!AJ5/1059000</f>
        <v>1.5694050991501417E-3</v>
      </c>
      <c r="AK5" s="14">
        <f>Demographic!AK5/1059000</f>
        <v>9.461756373937677E-4</v>
      </c>
      <c r="AL5" s="14">
        <f>Demographic!AL5/1059000</f>
        <v>7.5203021718602452E-3</v>
      </c>
      <c r="AM5" s="14">
        <f>Demographic!AM5/1059000</f>
        <v>6.9121813031161475E-4</v>
      </c>
      <c r="AN5" s="14">
        <f>Demographic!AN5/1059000</f>
        <v>2.5882908404154864E-3</v>
      </c>
      <c r="AO5" s="14">
        <f>Demographic!AO5/1059000</f>
        <v>2.0084985835694051E-3</v>
      </c>
      <c r="AP5" s="14">
        <f>Demographic!AP5/1059000</f>
        <v>2.8838526912181302E-3</v>
      </c>
    </row>
    <row r="6" spans="1:43" x14ac:dyDescent="0.2">
      <c r="A6" t="s">
        <v>51</v>
      </c>
      <c r="B6" t="s">
        <v>83</v>
      </c>
      <c r="C6" t="s">
        <v>78</v>
      </c>
      <c r="D6" s="14">
        <f>Demographic!D6/1059000</f>
        <v>1.6997167138810198E-3</v>
      </c>
      <c r="E6" s="14">
        <f>Demographic!E6/1059000</f>
        <v>2.0075542965061377E-3</v>
      </c>
      <c r="F6" s="14">
        <f>Demographic!F6/1059000</f>
        <v>1.7809254013220019E-3</v>
      </c>
      <c r="G6" s="14">
        <f>Demographic!G6/1059000</f>
        <v>4.9858356940509917E-4</v>
      </c>
      <c r="H6" s="14">
        <f>Demographic!H6/1059000</f>
        <v>9.4900849858356939E-4</v>
      </c>
      <c r="I6" s="14">
        <f>Demographic!I6/1059000</f>
        <v>3.4976392823418321E-3</v>
      </c>
      <c r="J6" s="14">
        <f>Demographic!J6/1059000</f>
        <v>6.472143531633617E-3</v>
      </c>
      <c r="K6" s="14">
        <f>Demographic!K6/1059000</f>
        <v>3.1661945231350329E-3</v>
      </c>
      <c r="L6" s="14">
        <f>Demographic!L6/1059000</f>
        <v>1.3578847969782815E-3</v>
      </c>
      <c r="M6" s="14">
        <f>Demographic!M6/1059000</f>
        <v>3.7752596789423984E-3</v>
      </c>
      <c r="N6" s="14">
        <f>Demographic!N6/1059000</f>
        <v>7.9603399433427759E-4</v>
      </c>
      <c r="O6" s="14">
        <f>Demographic!O6/1059000</f>
        <v>5.6940509915014159E-4</v>
      </c>
      <c r="P6" s="14">
        <f>Demographic!P6/1059000</f>
        <v>1.2115203021718602E-3</v>
      </c>
      <c r="Q6" s="14">
        <f>Demographic!Q6/1059000</f>
        <v>8.8762983947119928E-4</v>
      </c>
      <c r="R6" s="14">
        <f>Demographic!R6/1059000</f>
        <v>7.7242681775259675E-4</v>
      </c>
      <c r="S6" s="14">
        <f>Demographic!S6/1059000</f>
        <v>2.538243626062323E-3</v>
      </c>
      <c r="T6" s="14">
        <f>Demographic!T6/1059000</f>
        <v>1.9660056657223794E-3</v>
      </c>
      <c r="U6" s="14">
        <f>Demographic!U6/1059000</f>
        <v>4.2965061378659111E-4</v>
      </c>
      <c r="V6" s="14">
        <f>Demographic!V6/1059000</f>
        <v>1.4372049102927291E-3</v>
      </c>
      <c r="W6" s="14">
        <f>Demographic!W6/1059000</f>
        <v>1.518413597733711E-3</v>
      </c>
      <c r="X6" s="14">
        <f>Demographic!X6/1059000</f>
        <v>1.331444759206799E-4</v>
      </c>
      <c r="Y6" s="14">
        <f>Demographic!Y6/1059000</f>
        <v>1.7998111425873466E-3</v>
      </c>
      <c r="Z6" s="14">
        <f>Demographic!Z6/1059000</f>
        <v>2.9102927289896127E-3</v>
      </c>
      <c r="AA6" s="14">
        <f>Demographic!AA6/1059000</f>
        <v>2.6232294617563739E-3</v>
      </c>
      <c r="AB6" s="14">
        <f>Demographic!AB6/1059000</f>
        <v>1.2625118035882908E-3</v>
      </c>
      <c r="AC6" s="14">
        <f>Demographic!AC6/1059000</f>
        <v>4.0000000000000001E-3</v>
      </c>
      <c r="AD6" s="14">
        <f>Demographic!AD6/1059000</f>
        <v>1.8593012275731821E-3</v>
      </c>
      <c r="AE6" s="14">
        <f>Demographic!AE6/1059000</f>
        <v>5.0727101038715774E-3</v>
      </c>
      <c r="AF6" s="14">
        <f>Demographic!AF6/1059000</f>
        <v>8.4419263456090654E-4</v>
      </c>
      <c r="AG6" s="14">
        <f>Demographic!AG6/1059000</f>
        <v>1.2455146364494807E-3</v>
      </c>
      <c r="AH6" s="14">
        <f>Demographic!AH6/1059000</f>
        <v>1.9546742209631727E-3</v>
      </c>
      <c r="AI6" s="14">
        <f>Demographic!AI6/1059000</f>
        <v>2.6553352219074598E-3</v>
      </c>
      <c r="AJ6" s="14">
        <f>Demographic!AJ6/1059000</f>
        <v>1.6997167138810198E-3</v>
      </c>
      <c r="AK6" s="14">
        <f>Demographic!AK6/1059000</f>
        <v>1.0698772426817752E-3</v>
      </c>
      <c r="AL6" s="14">
        <f>Demographic!AL6/1059000</f>
        <v>7.8186968838526907E-3</v>
      </c>
      <c r="AM6" s="14">
        <f>Demographic!AM6/1059000</f>
        <v>6.7138810198300286E-4</v>
      </c>
      <c r="AN6" s="14">
        <f>Demographic!AN6/1059000</f>
        <v>2.5231350330500472E-3</v>
      </c>
      <c r="AO6" s="14">
        <f>Demographic!AO6/1059000</f>
        <v>2.1803588290840417E-3</v>
      </c>
      <c r="AP6" s="14">
        <f>Demographic!AP6/1059000</f>
        <v>2.947119924457035E-3</v>
      </c>
    </row>
    <row r="7" spans="1:43" x14ac:dyDescent="0.2">
      <c r="A7" t="s">
        <v>51</v>
      </c>
      <c r="B7" t="s">
        <v>83</v>
      </c>
      <c r="C7" t="s">
        <v>79</v>
      </c>
      <c r="D7" s="14">
        <f>Demographic!D7/1059000</f>
        <v>9.4239848914069876E-4</v>
      </c>
      <c r="E7" s="14">
        <f>Demographic!E7/1059000</f>
        <v>1.6279508970727101E-3</v>
      </c>
      <c r="F7" s="14">
        <f>Demographic!F7/1059000</f>
        <v>7.8375826251180359E-4</v>
      </c>
      <c r="G7" s="14">
        <f>Demographic!G7/1059000</f>
        <v>4.287063267233239E-4</v>
      </c>
      <c r="H7" s="14">
        <f>Demographic!H7/1059000</f>
        <v>6.0434372049102928E-4</v>
      </c>
      <c r="I7" s="14">
        <f>Demographic!I7/1059000</f>
        <v>2.0113314447592068E-3</v>
      </c>
      <c r="J7" s="14">
        <f>Demographic!J7/1059000</f>
        <v>4.4202077431539184E-3</v>
      </c>
      <c r="K7" s="14">
        <f>Demographic!K7/1059000</f>
        <v>1.9848914069877243E-3</v>
      </c>
      <c r="L7" s="14">
        <f>Demographic!L7/1059000</f>
        <v>8.1397544853635507E-4</v>
      </c>
      <c r="M7" s="14">
        <f>Demographic!M7/1059000</f>
        <v>2.8460812086874409E-3</v>
      </c>
      <c r="N7" s="14">
        <f>Demographic!N7/1059000</f>
        <v>3.2577903682719548E-4</v>
      </c>
      <c r="O7" s="14">
        <f>Demographic!O7/1059000</f>
        <v>2.5212464589235127E-4</v>
      </c>
      <c r="P7" s="14">
        <f>Demographic!P7/1059000</f>
        <v>5.3068932955618506E-4</v>
      </c>
      <c r="Q7" s="14">
        <f>Demographic!Q7/1059000</f>
        <v>4.6458923512747875E-4</v>
      </c>
      <c r="R7" s="14">
        <f>Demographic!R7/1059000</f>
        <v>4.3814919735599622E-4</v>
      </c>
      <c r="S7" s="14">
        <f>Demographic!S7/1059000</f>
        <v>2.0113314447592068E-3</v>
      </c>
      <c r="T7" s="14">
        <f>Demographic!T7/1059000</f>
        <v>1.2625118035882908E-3</v>
      </c>
      <c r="U7" s="14">
        <f>Demographic!U7/1059000</f>
        <v>3.4749763928234185E-4</v>
      </c>
      <c r="V7" s="14">
        <f>Demographic!V7/1059000</f>
        <v>1.0302171860245514E-3</v>
      </c>
      <c r="W7" s="14">
        <f>Demographic!W7/1059000</f>
        <v>1.0868744098205855E-3</v>
      </c>
      <c r="X7" s="14">
        <f>Demographic!X7/1059000</f>
        <v>1.1142587346553353E-4</v>
      </c>
      <c r="Y7" s="14">
        <f>Demographic!Y7/1059000</f>
        <v>1.2662889518413598E-3</v>
      </c>
      <c r="Z7" s="14">
        <f>Demographic!Z7/1059000</f>
        <v>1.4881964117091596E-3</v>
      </c>
      <c r="AA7" s="14">
        <f>Demographic!AA7/1059000</f>
        <v>2.1756373937677053E-3</v>
      </c>
      <c r="AB7" s="14">
        <f>Demographic!AB7/1059000</f>
        <v>7.7337110481586402E-4</v>
      </c>
      <c r="AC7" s="14">
        <f>Demographic!AC7/1059000</f>
        <v>2.7752596789423984E-3</v>
      </c>
      <c r="AD7" s="14">
        <f>Demographic!AD7/1059000</f>
        <v>1.1784702549575072E-3</v>
      </c>
      <c r="AE7" s="14">
        <f>Demographic!AE7/1059000</f>
        <v>3.7601510859301226E-3</v>
      </c>
      <c r="AF7" s="14">
        <f>Demographic!AF7/1059000</f>
        <v>3.3238904627006611E-4</v>
      </c>
      <c r="AG7" s="14">
        <f>Demographic!AG7/1059000</f>
        <v>6.6194523135033054E-4</v>
      </c>
      <c r="AH7" s="14">
        <f>Demographic!AH7/1059000</f>
        <v>1.3248347497639282E-3</v>
      </c>
      <c r="AI7" s="14">
        <f>Demographic!AI7/1059000</f>
        <v>1.5760151085930122E-3</v>
      </c>
      <c r="AJ7" s="14">
        <f>Demographic!AJ7/1059000</f>
        <v>1.2200188857412653E-3</v>
      </c>
      <c r="AK7" s="14">
        <f>Demographic!AK7/1059000</f>
        <v>6.8366383380547686E-4</v>
      </c>
      <c r="AL7" s="14">
        <f>Demographic!AL7/1059000</f>
        <v>5.1048158640226628E-3</v>
      </c>
      <c r="AM7" s="14">
        <f>Demographic!AM7/1059000</f>
        <v>2.6912181303116148E-4</v>
      </c>
      <c r="AN7" s="14">
        <f>Demographic!AN7/1059000</f>
        <v>1.4863078375826251E-3</v>
      </c>
      <c r="AO7" s="14">
        <f>Demographic!AO7/1059000</f>
        <v>1.6100094428706327E-3</v>
      </c>
      <c r="AP7" s="14">
        <f>Demographic!AP7/1059000</f>
        <v>1.9650613786591125E-3</v>
      </c>
    </row>
    <row r="8" spans="1:43" x14ac:dyDescent="0.2">
      <c r="A8" t="s">
        <v>51</v>
      </c>
      <c r="B8" t="s">
        <v>84</v>
      </c>
      <c r="C8" t="s">
        <v>74</v>
      </c>
      <c r="D8" s="14">
        <f>Demographic!D8/1059000</f>
        <v>5.6657223796033998E-6</v>
      </c>
      <c r="E8" s="14">
        <f>Demographic!E8/1059000</f>
        <v>7.5542965061378661E-6</v>
      </c>
      <c r="F8" s="14">
        <f>Demographic!F8/1059000</f>
        <v>6.6100094428706325E-6</v>
      </c>
      <c r="G8" s="14">
        <f>Demographic!G8/1059000</f>
        <v>1.0859301227573182E-4</v>
      </c>
      <c r="H8" s="14">
        <f>Demographic!H8/1059000</f>
        <v>1.8885741265344665E-6</v>
      </c>
      <c r="I8" s="14">
        <f>Demographic!I8/1059000</f>
        <v>1.6052880075542964E-5</v>
      </c>
      <c r="J8" s="14">
        <f>Demographic!J8/1059000</f>
        <v>1.6902738432483474E-4</v>
      </c>
      <c r="K8" s="14">
        <f>Demographic!K8/1059000</f>
        <v>2.9272898961284231E-5</v>
      </c>
      <c r="L8" s="14">
        <f>Demographic!L8/1059000</f>
        <v>6.6100094428706325E-6</v>
      </c>
      <c r="M8" s="14">
        <f>Demographic!M8/1059000</f>
        <v>1.1992445703493862E-4</v>
      </c>
      <c r="N8" s="14">
        <f>Demographic!N8/1059000</f>
        <v>2.8328611898016999E-6</v>
      </c>
      <c r="O8" s="14">
        <f>Demographic!O8/1059000</f>
        <v>3.7771482530689331E-6</v>
      </c>
      <c r="P8" s="14">
        <f>Demographic!P8/1059000</f>
        <v>3.7771482530689331E-6</v>
      </c>
      <c r="Q8" s="14">
        <f>Demographic!Q8/1059000</f>
        <v>1.8885741265344665E-6</v>
      </c>
      <c r="R8" s="14">
        <f>Demographic!R8/1059000</f>
        <v>1.8885741265344665E-6</v>
      </c>
      <c r="S8" s="14">
        <f>Demographic!S8/1059000</f>
        <v>2.7384324834749764E-5</v>
      </c>
      <c r="T8" s="14">
        <f>Demographic!T8/1059000</f>
        <v>2.3607176581680829E-5</v>
      </c>
      <c r="U8" s="14">
        <f>Demographic!U8/1059000</f>
        <v>1.8885741265344665E-6</v>
      </c>
      <c r="V8" s="14">
        <f>Demographic!V8/1059000</f>
        <v>2.9272898961284231E-5</v>
      </c>
      <c r="W8" s="14">
        <f>Demographic!W8/1059000</f>
        <v>8.4985835694050988E-6</v>
      </c>
      <c r="X8" s="14">
        <f>Demographic!X8/1059000</f>
        <v>0</v>
      </c>
      <c r="Y8" s="14">
        <f>Demographic!Y8/1059000</f>
        <v>6.8932955618508028E-5</v>
      </c>
      <c r="Z8" s="14">
        <f>Demographic!Z8/1059000</f>
        <v>1.7941454202077431E-5</v>
      </c>
      <c r="AA8" s="14">
        <f>Demographic!AA8/1059000</f>
        <v>6.3267233238904633E-5</v>
      </c>
      <c r="AB8" s="14">
        <f>Demographic!AB8/1059000</f>
        <v>2.8328611898016999E-6</v>
      </c>
      <c r="AC8" s="14">
        <f>Demographic!AC8/1059000</f>
        <v>4.929178470254958E-4</v>
      </c>
      <c r="AD8" s="14">
        <f>Demographic!AD8/1059000</f>
        <v>1.5108593012275732E-5</v>
      </c>
      <c r="AE8" s="14">
        <f>Demographic!AE8/1059000</f>
        <v>1.4305949008498583E-3</v>
      </c>
      <c r="AF8" s="14">
        <f>Demographic!AF8/1059000</f>
        <v>3.7771482530689331E-6</v>
      </c>
      <c r="AG8" s="14">
        <f>Demographic!AG8/1059000</f>
        <v>1.8885741265344665E-6</v>
      </c>
      <c r="AH8" s="14">
        <f>Demographic!AH8/1059000</f>
        <v>1.13314447592068E-5</v>
      </c>
      <c r="AI8" s="14">
        <f>Demographic!AI8/1059000</f>
        <v>1.5108593012275732E-5</v>
      </c>
      <c r="AJ8" s="14">
        <f>Demographic!AJ8/1059000</f>
        <v>5.6657223796033998E-6</v>
      </c>
      <c r="AK8" s="14">
        <f>Demographic!AK8/1059000</f>
        <v>7.5542965061378661E-6</v>
      </c>
      <c r="AL8" s="14">
        <f>Demographic!AL8/1059000</f>
        <v>5.6657223796033995E-5</v>
      </c>
      <c r="AM8" s="14">
        <f>Demographic!AM8/1059000</f>
        <v>2.8328611898016999E-6</v>
      </c>
      <c r="AN8" s="14">
        <f>Demographic!AN8/1059000</f>
        <v>2.7384324834749764E-5</v>
      </c>
      <c r="AO8" s="14">
        <f>Demographic!AO8/1059000</f>
        <v>1.6997167138810198E-5</v>
      </c>
      <c r="AP8" s="14">
        <f>Demographic!AP8/1059000</f>
        <v>1.331444759206799E-4</v>
      </c>
    </row>
    <row r="9" spans="1:43" x14ac:dyDescent="0.2">
      <c r="A9" t="s">
        <v>51</v>
      </c>
      <c r="B9" t="s">
        <v>84</v>
      </c>
      <c r="C9" t="s">
        <v>75</v>
      </c>
      <c r="D9" s="14">
        <f>Demographic!D9/1059000</f>
        <v>5.6657223796033998E-6</v>
      </c>
      <c r="E9" s="14">
        <f>Demographic!E9/1059000</f>
        <v>2.3607176581680829E-5</v>
      </c>
      <c r="F9" s="14">
        <f>Demographic!F9/1059000</f>
        <v>2.8328611898016999E-6</v>
      </c>
      <c r="G9" s="14">
        <f>Demographic!G9/1059000</f>
        <v>1.4353163361661945E-4</v>
      </c>
      <c r="H9" s="14">
        <f>Demographic!H9/1059000</f>
        <v>9.4428706326723326E-7</v>
      </c>
      <c r="I9" s="14">
        <f>Demographic!I9/1059000</f>
        <v>9.4428706326723324E-6</v>
      </c>
      <c r="J9" s="14">
        <f>Demographic!J9/1059000</f>
        <v>3.7960339943342774E-4</v>
      </c>
      <c r="K9" s="14">
        <f>Demographic!K9/1059000</f>
        <v>1.9830028328611898E-5</v>
      </c>
      <c r="L9" s="14">
        <f>Demographic!L9/1059000</f>
        <v>7.5542965061378661E-6</v>
      </c>
      <c r="M9" s="14">
        <f>Demographic!M9/1059000</f>
        <v>1.5203021718602456E-4</v>
      </c>
      <c r="N9" s="14">
        <f>Demographic!N9/1059000</f>
        <v>2.2662889518413599E-5</v>
      </c>
      <c r="O9" s="14">
        <f>Demographic!O9/1059000</f>
        <v>9.4428706326723326E-7</v>
      </c>
      <c r="P9" s="14">
        <f>Demographic!P9/1059000</f>
        <v>2.8328611898016999E-6</v>
      </c>
      <c r="Q9" s="14">
        <f>Demographic!Q9/1059000</f>
        <v>2.8328611898016999E-6</v>
      </c>
      <c r="R9" s="14">
        <f>Demographic!R9/1059000</f>
        <v>2.8328611898016999E-6</v>
      </c>
      <c r="S9" s="14">
        <f>Demographic!S9/1059000</f>
        <v>3.3994334277620395E-5</v>
      </c>
      <c r="T9" s="14">
        <f>Demographic!T9/1059000</f>
        <v>1.3220018885741265E-5</v>
      </c>
      <c r="U9" s="14">
        <f>Demographic!U9/1059000</f>
        <v>9.4428706326723326E-7</v>
      </c>
      <c r="V9" s="14">
        <f>Demographic!V9/1059000</f>
        <v>3.1161473087818698E-5</v>
      </c>
      <c r="W9" s="14">
        <f>Demographic!W9/1059000</f>
        <v>2.0774315391879132E-5</v>
      </c>
      <c r="X9" s="14">
        <f>Demographic!X9/1059000</f>
        <v>9.4428706326723326E-7</v>
      </c>
      <c r="Y9" s="14">
        <f>Demographic!Y9/1059000</f>
        <v>1.2181303116147308E-4</v>
      </c>
      <c r="Z9" s="14">
        <f>Demographic!Z9/1059000</f>
        <v>1.2275731822474031E-5</v>
      </c>
      <c r="AA9" s="14">
        <f>Demographic!AA9/1059000</f>
        <v>6.4211520302171856E-5</v>
      </c>
      <c r="AB9" s="14">
        <f>Demographic!AB9/1059000</f>
        <v>4.7214353163361662E-6</v>
      </c>
      <c r="AC9" s="14">
        <f>Demographic!AC9/1059000</f>
        <v>6.0245514636449486E-4</v>
      </c>
      <c r="AD9" s="14">
        <f>Demographic!AD9/1059000</f>
        <v>1.13314447592068E-5</v>
      </c>
      <c r="AE9" s="14">
        <f>Demographic!AE9/1059000</f>
        <v>2.1860245514636451E-3</v>
      </c>
      <c r="AF9" s="14">
        <f>Demographic!AF9/1059000</f>
        <v>9.4428706326723326E-7</v>
      </c>
      <c r="AG9" s="14">
        <f>Demographic!AG9/1059000</f>
        <v>1.8885741265344665E-6</v>
      </c>
      <c r="AH9" s="14">
        <f>Demographic!AH9/1059000</f>
        <v>6.2322946175637396E-5</v>
      </c>
      <c r="AI9" s="14">
        <f>Demographic!AI9/1059000</f>
        <v>1.7658168083097261E-4</v>
      </c>
      <c r="AJ9" s="14">
        <f>Demographic!AJ9/1059000</f>
        <v>8.4985835694050988E-6</v>
      </c>
      <c r="AK9" s="14">
        <f>Demographic!AK9/1059000</f>
        <v>6.6100094428706325E-6</v>
      </c>
      <c r="AL9" s="14">
        <f>Demographic!AL9/1059000</f>
        <v>1.0103871576959396E-4</v>
      </c>
      <c r="AM9" s="14">
        <f>Demographic!AM9/1059000</f>
        <v>2.8328611898016999E-6</v>
      </c>
      <c r="AN9" s="14">
        <f>Demographic!AN9/1059000</f>
        <v>4.3437204910292731E-5</v>
      </c>
      <c r="AO9" s="14">
        <f>Demographic!AO9/1059000</f>
        <v>8.4985835694050988E-6</v>
      </c>
      <c r="AP9" s="14">
        <f>Demographic!AP9/1059000</f>
        <v>1.331444759206799E-4</v>
      </c>
    </row>
    <row r="10" spans="1:43" x14ac:dyDescent="0.2">
      <c r="A10" t="s">
        <v>51</v>
      </c>
      <c r="B10" t="s">
        <v>84</v>
      </c>
      <c r="C10" t="s">
        <v>76</v>
      </c>
      <c r="D10" s="14">
        <f>Demographic!D10/1059000</f>
        <v>1.8885741265344665E-6</v>
      </c>
      <c r="E10" s="14">
        <f>Demographic!E10/1059000</f>
        <v>1.0387157695939566E-5</v>
      </c>
      <c r="F10" s="14">
        <f>Demographic!F10/1059000</f>
        <v>2.8328611898016999E-6</v>
      </c>
      <c r="G10" s="14">
        <f>Demographic!G10/1059000</f>
        <v>1.5108593012275732E-4</v>
      </c>
      <c r="H10" s="14">
        <f>Demographic!H10/1059000</f>
        <v>1.8885741265344665E-6</v>
      </c>
      <c r="I10" s="14">
        <f>Demographic!I10/1059000</f>
        <v>1.0387157695939566E-5</v>
      </c>
      <c r="J10" s="14">
        <f>Demographic!J10/1059000</f>
        <v>3.7488196411709159E-4</v>
      </c>
      <c r="K10" s="14">
        <f>Demographic!K10/1059000</f>
        <v>2.2662889518413599E-5</v>
      </c>
      <c r="L10" s="14">
        <f>Demographic!L10/1059000</f>
        <v>4.7214353163361662E-6</v>
      </c>
      <c r="M10" s="14">
        <f>Demographic!M10/1059000</f>
        <v>1.5675165250236071E-4</v>
      </c>
      <c r="N10" s="14">
        <f>Demographic!N10/1059000</f>
        <v>1.8885741265344665E-6</v>
      </c>
      <c r="O10" s="14">
        <f>Demographic!O10/1059000</f>
        <v>0</v>
      </c>
      <c r="P10" s="14">
        <f>Demographic!P10/1059000</f>
        <v>9.4428706326723326E-7</v>
      </c>
      <c r="Q10" s="14">
        <f>Demographic!Q10/1059000</f>
        <v>1.8885741265344665E-6</v>
      </c>
      <c r="R10" s="14">
        <f>Demographic!R10/1059000</f>
        <v>9.4428706326723326E-7</v>
      </c>
      <c r="S10" s="14">
        <f>Demographic!S10/1059000</f>
        <v>3.5882908404154863E-5</v>
      </c>
      <c r="T10" s="14">
        <f>Demographic!T10/1059000</f>
        <v>1.8885741265344665E-5</v>
      </c>
      <c r="U10" s="14">
        <f>Demographic!U10/1059000</f>
        <v>9.4428706326723326E-7</v>
      </c>
      <c r="V10" s="14">
        <f>Demographic!V10/1059000</f>
        <v>4.9102927289896126E-5</v>
      </c>
      <c r="W10" s="14">
        <f>Demographic!W10/1059000</f>
        <v>2.8328611898016999E-6</v>
      </c>
      <c r="X10" s="14">
        <f>Demographic!X10/1059000</f>
        <v>9.4428706326723326E-7</v>
      </c>
      <c r="Y10" s="14">
        <f>Demographic!Y10/1059000</f>
        <v>1.2842304060434371E-4</v>
      </c>
      <c r="Z10" s="14">
        <f>Demographic!Z10/1059000</f>
        <v>1.3220018885741265E-5</v>
      </c>
      <c r="AA10" s="14">
        <f>Demographic!AA10/1059000</f>
        <v>9.9150141643059489E-5</v>
      </c>
      <c r="AB10" s="14">
        <f>Demographic!AB10/1059000</f>
        <v>2.8328611898016999E-6</v>
      </c>
      <c r="AC10" s="14">
        <f>Demographic!AC10/1059000</f>
        <v>6.4400377714825307E-4</v>
      </c>
      <c r="AD10" s="14">
        <f>Demographic!AD10/1059000</f>
        <v>1.13314447592068E-5</v>
      </c>
      <c r="AE10" s="14">
        <f>Demographic!AE10/1059000</f>
        <v>1.6251180358829085E-3</v>
      </c>
      <c r="AF10" s="14">
        <f>Demographic!AF10/1059000</f>
        <v>9.4428706326723326E-7</v>
      </c>
      <c r="AG10" s="14">
        <f>Demographic!AG10/1059000</f>
        <v>1.8885741265344665E-6</v>
      </c>
      <c r="AH10" s="14">
        <f>Demographic!AH10/1059000</f>
        <v>2.8328611898016999E-6</v>
      </c>
      <c r="AI10" s="14">
        <f>Demographic!AI10/1059000</f>
        <v>1.6997167138810198E-5</v>
      </c>
      <c r="AJ10" s="14">
        <f>Demographic!AJ10/1059000</f>
        <v>7.5542965061378661E-6</v>
      </c>
      <c r="AK10" s="14">
        <f>Demographic!AK10/1059000</f>
        <v>8.4985835694050988E-6</v>
      </c>
      <c r="AL10" s="14">
        <f>Demographic!AL10/1059000</f>
        <v>8.7818696883852686E-5</v>
      </c>
      <c r="AM10" s="14">
        <f>Demographic!AM10/1059000</f>
        <v>2.8328611898016999E-6</v>
      </c>
      <c r="AN10" s="14">
        <f>Demographic!AN10/1059000</f>
        <v>4.9102927289896126E-5</v>
      </c>
      <c r="AO10" s="14">
        <f>Demographic!AO10/1059000</f>
        <v>1.7941454202077431E-5</v>
      </c>
      <c r="AP10" s="14">
        <f>Demographic!AP10/1059000</f>
        <v>1.6525023607176582E-4</v>
      </c>
    </row>
    <row r="11" spans="1:43" x14ac:dyDescent="0.2">
      <c r="A11" t="s">
        <v>51</v>
      </c>
      <c r="B11" t="s">
        <v>84</v>
      </c>
      <c r="C11" t="s">
        <v>77</v>
      </c>
      <c r="D11" s="14">
        <f>Demographic!D11/1059000</f>
        <v>9.4428706326723324E-6</v>
      </c>
      <c r="E11" s="14">
        <f>Demographic!E11/1059000</f>
        <v>1.5108593012275732E-5</v>
      </c>
      <c r="F11" s="14">
        <f>Demographic!F11/1059000</f>
        <v>8.4985835694050988E-6</v>
      </c>
      <c r="G11" s="14">
        <f>Demographic!G11/1059000</f>
        <v>1.964117091595845E-4</v>
      </c>
      <c r="H11" s="14">
        <f>Demographic!H11/1059000</f>
        <v>2.8328611898016999E-6</v>
      </c>
      <c r="I11" s="14">
        <f>Demographic!I11/1059000</f>
        <v>2.5495750708215297E-5</v>
      </c>
      <c r="J11" s="14">
        <f>Demographic!J11/1059000</f>
        <v>4.6647780925401322E-4</v>
      </c>
      <c r="K11" s="14">
        <f>Demographic!K11/1059000</f>
        <v>5.8545797922568462E-5</v>
      </c>
      <c r="L11" s="14">
        <f>Demographic!L11/1059000</f>
        <v>9.4428706326723324E-6</v>
      </c>
      <c r="M11" s="14">
        <f>Demographic!M11/1059000</f>
        <v>2.4551463644948064E-4</v>
      </c>
      <c r="N11" s="14">
        <f>Demographic!N11/1059000</f>
        <v>4.7214353163361662E-6</v>
      </c>
      <c r="O11" s="14">
        <f>Demographic!O11/1059000</f>
        <v>1.8885741265344665E-6</v>
      </c>
      <c r="P11" s="14">
        <f>Demographic!P11/1059000</f>
        <v>2.8328611898016999E-6</v>
      </c>
      <c r="Q11" s="14">
        <f>Demographic!Q11/1059000</f>
        <v>3.7771482530689331E-6</v>
      </c>
      <c r="R11" s="14">
        <f>Demographic!R11/1059000</f>
        <v>2.8328611898016999E-6</v>
      </c>
      <c r="S11" s="14">
        <f>Demographic!S11/1059000</f>
        <v>6.4211520302171856E-5</v>
      </c>
      <c r="T11" s="14">
        <f>Demographic!T11/1059000</f>
        <v>4.1548630783758264E-5</v>
      </c>
      <c r="U11" s="14">
        <f>Demographic!U11/1059000</f>
        <v>1.8885741265344665E-6</v>
      </c>
      <c r="V11" s="14">
        <f>Demographic!V11/1059000</f>
        <v>6.8932955618508028E-5</v>
      </c>
      <c r="W11" s="14">
        <f>Demographic!W11/1059000</f>
        <v>8.4985835694050988E-6</v>
      </c>
      <c r="X11" s="14">
        <f>Demographic!X11/1059000</f>
        <v>0</v>
      </c>
      <c r="Y11" s="14">
        <f>Demographic!Y11/1059000</f>
        <v>1.6147308781869687E-4</v>
      </c>
      <c r="Z11" s="14">
        <f>Demographic!Z11/1059000</f>
        <v>2.0774315391879132E-5</v>
      </c>
      <c r="AA11" s="14">
        <f>Demographic!AA11/1059000</f>
        <v>1.8035882908404156E-4</v>
      </c>
      <c r="AB11" s="14">
        <f>Demographic!AB11/1059000</f>
        <v>7.5542965061378661E-6</v>
      </c>
      <c r="AC11" s="14">
        <f>Demographic!AC11/1059000</f>
        <v>9.584513692162417E-4</v>
      </c>
      <c r="AD11" s="14">
        <f>Demographic!AD11/1059000</f>
        <v>2.2662889518413599E-5</v>
      </c>
      <c r="AE11" s="14">
        <f>Demographic!AE11/1059000</f>
        <v>2.4929178470254956E-3</v>
      </c>
      <c r="AF11" s="14">
        <f>Demographic!AF11/1059000</f>
        <v>4.7214353163361662E-6</v>
      </c>
      <c r="AG11" s="14">
        <f>Demographic!AG11/1059000</f>
        <v>3.7771482530689331E-6</v>
      </c>
      <c r="AH11" s="14">
        <f>Demographic!AH11/1059000</f>
        <v>1.7941454202077431E-5</v>
      </c>
      <c r="AI11" s="14">
        <f>Demographic!AI11/1059000</f>
        <v>2.2662889518413599E-5</v>
      </c>
      <c r="AJ11" s="14">
        <f>Demographic!AJ11/1059000</f>
        <v>1.4164305949008499E-5</v>
      </c>
      <c r="AK11" s="14">
        <f>Demographic!AK11/1059000</f>
        <v>1.13314447592068E-5</v>
      </c>
      <c r="AL11" s="14">
        <f>Demographic!AL11/1059000</f>
        <v>1.3125590179414542E-4</v>
      </c>
      <c r="AM11" s="14">
        <f>Demographic!AM11/1059000</f>
        <v>5.6657223796033998E-6</v>
      </c>
      <c r="AN11" s="14">
        <f>Demographic!AN11/1059000</f>
        <v>6.4211520302171856E-5</v>
      </c>
      <c r="AO11" s="14">
        <f>Demographic!AO11/1059000</f>
        <v>1.9830028328611898E-5</v>
      </c>
      <c r="AP11" s="14">
        <f>Demographic!AP11/1059000</f>
        <v>2.6817752596789422E-4</v>
      </c>
    </row>
    <row r="12" spans="1:43" x14ac:dyDescent="0.2">
      <c r="A12" t="s">
        <v>51</v>
      </c>
      <c r="B12" t="s">
        <v>84</v>
      </c>
      <c r="C12" t="s">
        <v>78</v>
      </c>
      <c r="D12" s="14">
        <f>Demographic!D12/1059000</f>
        <v>5.6657223796033998E-6</v>
      </c>
      <c r="E12" s="14">
        <f>Demographic!E12/1059000</f>
        <v>1.3220018885741265E-5</v>
      </c>
      <c r="F12" s="14">
        <f>Demographic!F12/1059000</f>
        <v>3.7771482530689331E-6</v>
      </c>
      <c r="G12" s="14">
        <f>Demographic!G12/1059000</f>
        <v>9.7261567516525028E-5</v>
      </c>
      <c r="H12" s="14">
        <f>Demographic!H12/1059000</f>
        <v>1.8885741265344665E-6</v>
      </c>
      <c r="I12" s="14">
        <f>Demographic!I12/1059000</f>
        <v>1.8885741265344665E-5</v>
      </c>
      <c r="J12" s="14">
        <f>Demographic!J12/1059000</f>
        <v>2.8989612842304058E-4</v>
      </c>
      <c r="K12" s="14">
        <f>Demographic!K12/1059000</f>
        <v>3.5882908404154863E-5</v>
      </c>
      <c r="L12" s="14">
        <f>Demographic!L12/1059000</f>
        <v>1.13314447592068E-5</v>
      </c>
      <c r="M12" s="14">
        <f>Demographic!M12/1059000</f>
        <v>2.0774315391879132E-4</v>
      </c>
      <c r="N12" s="14">
        <f>Demographic!N12/1059000</f>
        <v>1.8885741265344665E-6</v>
      </c>
      <c r="O12" s="14">
        <f>Demographic!O12/1059000</f>
        <v>2.8328611898016999E-6</v>
      </c>
      <c r="P12" s="14">
        <f>Demographic!P12/1059000</f>
        <v>1.8885741265344665E-6</v>
      </c>
      <c r="Q12" s="14">
        <f>Demographic!Q12/1059000</f>
        <v>4.7214353163361662E-6</v>
      </c>
      <c r="R12" s="14">
        <f>Demographic!R12/1059000</f>
        <v>9.4428706326723326E-7</v>
      </c>
      <c r="S12" s="14">
        <f>Demographic!S12/1059000</f>
        <v>4.1548630783758264E-5</v>
      </c>
      <c r="T12" s="14">
        <f>Demographic!T12/1059000</f>
        <v>2.2662889518413599E-5</v>
      </c>
      <c r="U12" s="14">
        <f>Demographic!U12/1059000</f>
        <v>1.8885741265344665E-6</v>
      </c>
      <c r="V12" s="14">
        <f>Demographic!V12/1059000</f>
        <v>5.8545797922568462E-5</v>
      </c>
      <c r="W12" s="14">
        <f>Demographic!W12/1059000</f>
        <v>9.4428706326723324E-6</v>
      </c>
      <c r="X12" s="14">
        <f>Demographic!X12/1059000</f>
        <v>0</v>
      </c>
      <c r="Y12" s="14">
        <f>Demographic!Y12/1059000</f>
        <v>1.2370160528800756E-4</v>
      </c>
      <c r="Z12" s="14">
        <f>Demographic!Z12/1059000</f>
        <v>1.9830028328611898E-5</v>
      </c>
      <c r="AA12" s="14">
        <f>Demographic!AA12/1059000</f>
        <v>9.9150141643059489E-5</v>
      </c>
      <c r="AB12" s="14">
        <f>Demographic!AB12/1059000</f>
        <v>5.6657223796033998E-6</v>
      </c>
      <c r="AC12" s="14">
        <f>Demographic!AC12/1059000</f>
        <v>5.741265344664778E-4</v>
      </c>
      <c r="AD12" s="14">
        <f>Demographic!AD12/1059000</f>
        <v>1.9830028328611898E-5</v>
      </c>
      <c r="AE12" s="14">
        <f>Demographic!AE12/1059000</f>
        <v>1.9055712936732767E-3</v>
      </c>
      <c r="AF12" s="14">
        <f>Demographic!AF12/1059000</f>
        <v>3.7771482530689331E-6</v>
      </c>
      <c r="AG12" s="14">
        <f>Demographic!AG12/1059000</f>
        <v>4.7214353163361662E-6</v>
      </c>
      <c r="AH12" s="14">
        <f>Demographic!AH12/1059000</f>
        <v>1.2275731822474031E-5</v>
      </c>
      <c r="AI12" s="14">
        <f>Demographic!AI12/1059000</f>
        <v>2.3607176581680829E-5</v>
      </c>
      <c r="AJ12" s="14">
        <f>Demographic!AJ12/1059000</f>
        <v>1.13314447592068E-5</v>
      </c>
      <c r="AK12" s="14">
        <f>Demographic!AK12/1059000</f>
        <v>9.4428706326723324E-6</v>
      </c>
      <c r="AL12" s="14">
        <f>Demographic!AL12/1059000</f>
        <v>1.1709159584513692E-4</v>
      </c>
      <c r="AM12" s="14">
        <f>Demographic!AM12/1059000</f>
        <v>3.7771482530689331E-6</v>
      </c>
      <c r="AN12" s="14">
        <f>Demographic!AN12/1059000</f>
        <v>4.5325779036827198E-5</v>
      </c>
      <c r="AO12" s="14">
        <f>Demographic!AO12/1059000</f>
        <v>1.6997167138810198E-5</v>
      </c>
      <c r="AP12" s="14">
        <f>Demographic!AP12/1059000</f>
        <v>1.7658168083097261E-4</v>
      </c>
    </row>
    <row r="13" spans="1:43" x14ac:dyDescent="0.2">
      <c r="A13" t="s">
        <v>51</v>
      </c>
      <c r="B13" t="s">
        <v>84</v>
      </c>
      <c r="C13" t="s">
        <v>79</v>
      </c>
      <c r="D13" s="14">
        <f>Demographic!D13/1059000</f>
        <v>2.8328611898016999E-6</v>
      </c>
      <c r="E13" s="14">
        <f>Demographic!E13/1059000</f>
        <v>6.6100094428706325E-6</v>
      </c>
      <c r="F13" s="14">
        <f>Demographic!F13/1059000</f>
        <v>0</v>
      </c>
      <c r="G13" s="14">
        <f>Demographic!G13/1059000</f>
        <v>1.9830028328611898E-5</v>
      </c>
      <c r="H13" s="14">
        <f>Demographic!H13/1059000</f>
        <v>1.8885741265344665E-6</v>
      </c>
      <c r="I13" s="14">
        <f>Demographic!I13/1059000</f>
        <v>4.7214353163361662E-6</v>
      </c>
      <c r="J13" s="14">
        <f>Demographic!J13/1059000</f>
        <v>8.4985835694050988E-5</v>
      </c>
      <c r="K13" s="14">
        <f>Demographic!K13/1059000</f>
        <v>4.7214353163361662E-6</v>
      </c>
      <c r="L13" s="14">
        <f>Demographic!L13/1059000</f>
        <v>1.8885741265344665E-6</v>
      </c>
      <c r="M13" s="14">
        <f>Demographic!M13/1059000</f>
        <v>1.2747875354107648E-4</v>
      </c>
      <c r="N13" s="14">
        <f>Demographic!N13/1059000</f>
        <v>1.8885741265344665E-6</v>
      </c>
      <c r="O13" s="14">
        <f>Demographic!O13/1059000</f>
        <v>9.4428706326723326E-7</v>
      </c>
      <c r="P13" s="14">
        <f>Demographic!P13/1059000</f>
        <v>0</v>
      </c>
      <c r="Q13" s="14">
        <f>Demographic!Q13/1059000</f>
        <v>3.7771482530689331E-6</v>
      </c>
      <c r="R13" s="14">
        <f>Demographic!R13/1059000</f>
        <v>3.7771482530689331E-6</v>
      </c>
      <c r="S13" s="14">
        <f>Demographic!S13/1059000</f>
        <v>9.4428706326723324E-6</v>
      </c>
      <c r="T13" s="14">
        <f>Demographic!T13/1059000</f>
        <v>4.7214353163361662E-6</v>
      </c>
      <c r="U13" s="14">
        <f>Demographic!U13/1059000</f>
        <v>0</v>
      </c>
      <c r="V13" s="14">
        <f>Demographic!V13/1059000</f>
        <v>4.0604343720491027E-5</v>
      </c>
      <c r="W13" s="14">
        <f>Demographic!W13/1059000</f>
        <v>3.7771482530689331E-6</v>
      </c>
      <c r="X13" s="14">
        <f>Demographic!X13/1059000</f>
        <v>0</v>
      </c>
      <c r="Y13" s="14">
        <f>Demographic!Y13/1059000</f>
        <v>7.2710103871576962E-5</v>
      </c>
      <c r="Z13" s="14">
        <f>Demographic!Z13/1059000</f>
        <v>1.3220018885741265E-5</v>
      </c>
      <c r="AA13" s="14">
        <f>Demographic!AA13/1059000</f>
        <v>3.68271954674221E-5</v>
      </c>
      <c r="AB13" s="14">
        <f>Demographic!AB13/1059000</f>
        <v>9.4428706326723326E-7</v>
      </c>
      <c r="AC13" s="14">
        <f>Demographic!AC13/1059000</f>
        <v>1.4353163361661945E-4</v>
      </c>
      <c r="AD13" s="14">
        <f>Demographic!AD13/1059000</f>
        <v>1.4164305949008499E-5</v>
      </c>
      <c r="AE13" s="14">
        <f>Demographic!AE13/1059000</f>
        <v>7.3937677053824359E-4</v>
      </c>
      <c r="AF13" s="14">
        <f>Demographic!AF13/1059000</f>
        <v>0</v>
      </c>
      <c r="AG13" s="14">
        <f>Demographic!AG13/1059000</f>
        <v>2.8328611898016999E-6</v>
      </c>
      <c r="AH13" s="14">
        <f>Demographic!AH13/1059000</f>
        <v>6.6100094428706325E-6</v>
      </c>
      <c r="AI13" s="14">
        <f>Demographic!AI13/1059000</f>
        <v>1.5108593012275732E-5</v>
      </c>
      <c r="AJ13" s="14">
        <f>Demographic!AJ13/1059000</f>
        <v>5.6657223796033998E-6</v>
      </c>
      <c r="AK13" s="14">
        <f>Demographic!AK13/1059000</f>
        <v>9.4428706326723326E-7</v>
      </c>
      <c r="AL13" s="14">
        <f>Demographic!AL13/1059000</f>
        <v>4.6270066100094429E-5</v>
      </c>
      <c r="AM13" s="14">
        <f>Demographic!AM13/1059000</f>
        <v>0</v>
      </c>
      <c r="AN13" s="14">
        <f>Demographic!AN13/1059000</f>
        <v>1.2275731822474031E-5</v>
      </c>
      <c r="AO13" s="14">
        <f>Demographic!AO13/1059000</f>
        <v>4.7214353163361662E-6</v>
      </c>
      <c r="AP13" s="14">
        <f>Demographic!AP13/1059000</f>
        <v>5.0047214353163363E-5</v>
      </c>
    </row>
    <row r="14" spans="1:43" x14ac:dyDescent="0.2">
      <c r="A14" t="s">
        <v>51</v>
      </c>
      <c r="B14" t="s">
        <v>86</v>
      </c>
      <c r="C14" t="s">
        <v>74</v>
      </c>
      <c r="D14" s="14">
        <f>Demographic!D14/1059000</f>
        <v>2.644003777148253E-5</v>
      </c>
      <c r="E14" s="14">
        <f>Demographic!E14/1059000</f>
        <v>1.7941454202077431E-5</v>
      </c>
      <c r="F14" s="14">
        <f>Demographic!F14/1059000</f>
        <v>2.3607176581680829E-5</v>
      </c>
      <c r="G14" s="14">
        <f>Demographic!G14/1059000</f>
        <v>6.383380547686497E-4</v>
      </c>
      <c r="H14" s="14">
        <f>Demographic!H14/1059000</f>
        <v>8.4985835694050988E-6</v>
      </c>
      <c r="I14" s="14">
        <f>Demographic!I14/1059000</f>
        <v>5.3824362606232297E-5</v>
      </c>
      <c r="J14" s="14">
        <f>Demographic!J14/1059000</f>
        <v>4.7969782813975448E-4</v>
      </c>
      <c r="K14" s="14">
        <f>Demographic!K14/1059000</f>
        <v>8.8762983947119923E-5</v>
      </c>
      <c r="L14" s="14">
        <f>Demographic!L14/1059000</f>
        <v>2.1718602455146366E-5</v>
      </c>
      <c r="M14" s="14">
        <f>Demographic!M14/1059000</f>
        <v>1.1237016052880075E-4</v>
      </c>
      <c r="N14" s="14">
        <f>Demographic!N14/1059000</f>
        <v>1.5108593012275732E-5</v>
      </c>
      <c r="O14" s="14">
        <f>Demographic!O14/1059000</f>
        <v>4.7214353163361662E-6</v>
      </c>
      <c r="P14" s="14">
        <f>Demographic!P14/1059000</f>
        <v>8.4985835694050988E-6</v>
      </c>
      <c r="Q14" s="14">
        <f>Demographic!Q14/1059000</f>
        <v>9.4428706326723324E-6</v>
      </c>
      <c r="R14" s="14">
        <f>Demographic!R14/1059000</f>
        <v>8.4985835694050988E-6</v>
      </c>
      <c r="S14" s="14">
        <f>Demographic!S14/1059000</f>
        <v>9.8205854579792252E-5</v>
      </c>
      <c r="T14" s="14">
        <f>Demographic!T14/1059000</f>
        <v>6.3267233238904633E-5</v>
      </c>
      <c r="U14" s="14">
        <f>Demographic!U14/1059000</f>
        <v>5.6657223796033998E-6</v>
      </c>
      <c r="V14" s="14">
        <f>Demographic!V14/1059000</f>
        <v>3.871576959395656E-5</v>
      </c>
      <c r="W14" s="14">
        <f>Demographic!W14/1059000</f>
        <v>1.5108593012275732E-5</v>
      </c>
      <c r="X14" s="14">
        <f>Demographic!X14/1059000</f>
        <v>1.8885741265344665E-6</v>
      </c>
      <c r="Y14" s="14">
        <f>Demographic!Y14/1059000</f>
        <v>9.7261567516525028E-5</v>
      </c>
      <c r="Z14" s="14">
        <f>Demographic!Z14/1059000</f>
        <v>4.3437204910292731E-5</v>
      </c>
      <c r="AA14" s="14">
        <f>Demographic!AA14/1059000</f>
        <v>1.3503305004721434E-4</v>
      </c>
      <c r="AB14" s="14">
        <f>Demographic!AB14/1059000</f>
        <v>1.6997167138810198E-5</v>
      </c>
      <c r="AC14" s="14">
        <f>Demographic!AC14/1059000</f>
        <v>7.4504249291784707E-4</v>
      </c>
      <c r="AD14" s="14">
        <f>Demographic!AD14/1059000</f>
        <v>3.0217186024551464E-5</v>
      </c>
      <c r="AE14" s="14">
        <f>Demographic!AE14/1059000</f>
        <v>3.6694995278564683E-3</v>
      </c>
      <c r="AF14" s="14">
        <f>Demographic!AF14/1059000</f>
        <v>9.4428706326723324E-6</v>
      </c>
      <c r="AG14" s="14">
        <f>Demographic!AG14/1059000</f>
        <v>1.13314447592068E-5</v>
      </c>
      <c r="AH14" s="14">
        <f>Demographic!AH14/1059000</f>
        <v>2.1718602455146366E-5</v>
      </c>
      <c r="AI14" s="14">
        <f>Demographic!AI14/1059000</f>
        <v>3.871576959395656E-5</v>
      </c>
      <c r="AJ14" s="14">
        <f>Demographic!AJ14/1059000</f>
        <v>1.3220018885741265E-5</v>
      </c>
      <c r="AK14" s="14">
        <f>Demographic!AK14/1059000</f>
        <v>8.4985835694050988E-6</v>
      </c>
      <c r="AL14" s="14">
        <f>Demographic!AL14/1059000</f>
        <v>1.7280453257790369E-4</v>
      </c>
      <c r="AM14" s="14">
        <f>Demographic!AM14/1059000</f>
        <v>1.0387157695939566E-5</v>
      </c>
      <c r="AN14" s="14">
        <f>Demographic!AN14/1059000</f>
        <v>9.0651558073654397E-5</v>
      </c>
      <c r="AO14" s="14">
        <f>Demographic!AO14/1059000</f>
        <v>2.9272898961284231E-5</v>
      </c>
      <c r="AP14" s="14">
        <f>Demographic!AP14/1059000</f>
        <v>3.9943342776203964E-4</v>
      </c>
    </row>
    <row r="15" spans="1:43" x14ac:dyDescent="0.2">
      <c r="A15" t="s">
        <v>51</v>
      </c>
      <c r="B15" t="s">
        <v>86</v>
      </c>
      <c r="C15" t="s">
        <v>75</v>
      </c>
      <c r="D15" s="14">
        <f>Demographic!D15/1059000</f>
        <v>1.6052880075542964E-5</v>
      </c>
      <c r="E15" s="14">
        <f>Demographic!E15/1059000</f>
        <v>6.4211520302171856E-5</v>
      </c>
      <c r="F15" s="14">
        <f>Demographic!F15/1059000</f>
        <v>1.6052880075542964E-5</v>
      </c>
      <c r="G15" s="14">
        <f>Demographic!G15/1059000</f>
        <v>9.093484419263456E-4</v>
      </c>
      <c r="H15" s="14">
        <f>Demographic!H15/1059000</f>
        <v>7.5542965061378661E-6</v>
      </c>
      <c r="I15" s="14">
        <f>Demographic!I15/1059000</f>
        <v>3.1161473087818698E-5</v>
      </c>
      <c r="J15" s="14">
        <f>Demographic!J15/1059000</f>
        <v>6.6949952785646833E-4</v>
      </c>
      <c r="K15" s="14">
        <f>Demographic!K15/1059000</f>
        <v>8.2152974504249291E-5</v>
      </c>
      <c r="L15" s="14">
        <f>Demographic!L15/1059000</f>
        <v>1.13314447592068E-5</v>
      </c>
      <c r="M15" s="14">
        <f>Demographic!M15/1059000</f>
        <v>1.1331444759206799E-4</v>
      </c>
      <c r="N15" s="14">
        <f>Demographic!N15/1059000</f>
        <v>2.5495750708215297E-5</v>
      </c>
      <c r="O15" s="14">
        <f>Demographic!O15/1059000</f>
        <v>4.7214353163361662E-6</v>
      </c>
      <c r="P15" s="14">
        <f>Demographic!P15/1059000</f>
        <v>6.6100094428706325E-6</v>
      </c>
      <c r="Q15" s="14">
        <f>Demographic!Q15/1059000</f>
        <v>7.5542965061378661E-6</v>
      </c>
      <c r="R15" s="14">
        <f>Demographic!R15/1059000</f>
        <v>3.7771482530689331E-6</v>
      </c>
      <c r="S15" s="14">
        <f>Demographic!S15/1059000</f>
        <v>1.0576015108593012E-4</v>
      </c>
      <c r="T15" s="14">
        <f>Demographic!T15/1059000</f>
        <v>5.0991501416430593E-5</v>
      </c>
      <c r="U15" s="14">
        <f>Demographic!U15/1059000</f>
        <v>9.4428706326723326E-7</v>
      </c>
      <c r="V15" s="14">
        <f>Demographic!V15/1059000</f>
        <v>4.7214353163361659E-5</v>
      </c>
      <c r="W15" s="14">
        <f>Demographic!W15/1059000</f>
        <v>4.1548630783758264E-5</v>
      </c>
      <c r="X15" s="14">
        <f>Demographic!X15/1059000</f>
        <v>1.8885741265344665E-6</v>
      </c>
      <c r="Y15" s="14">
        <f>Demographic!Y15/1059000</f>
        <v>2.0491029272898961E-4</v>
      </c>
      <c r="Z15" s="14">
        <f>Demographic!Z15/1059000</f>
        <v>4.0604343720491027E-5</v>
      </c>
      <c r="AA15" s="14">
        <f>Demographic!AA15/1059000</f>
        <v>1.6052880075542966E-4</v>
      </c>
      <c r="AB15" s="14">
        <f>Demographic!AB15/1059000</f>
        <v>1.5108593012275732E-5</v>
      </c>
      <c r="AC15" s="14">
        <f>Demographic!AC15/1059000</f>
        <v>8.8007554296506139E-4</v>
      </c>
      <c r="AD15" s="14">
        <f>Demographic!AD15/1059000</f>
        <v>2.2662889518413599E-5</v>
      </c>
      <c r="AE15" s="14">
        <f>Demographic!AE15/1059000</f>
        <v>5.0028328611898014E-3</v>
      </c>
      <c r="AF15" s="14">
        <f>Demographic!AF15/1059000</f>
        <v>7.5542965061378661E-6</v>
      </c>
      <c r="AG15" s="14">
        <f>Demographic!AG15/1059000</f>
        <v>7.5542965061378661E-6</v>
      </c>
      <c r="AH15" s="14">
        <f>Demographic!AH15/1059000</f>
        <v>9.7261567516525028E-5</v>
      </c>
      <c r="AI15" s="14">
        <f>Demographic!AI15/1059000</f>
        <v>1.8980169971671387E-4</v>
      </c>
      <c r="AJ15" s="14">
        <f>Demographic!AJ15/1059000</f>
        <v>7.5542965061378661E-6</v>
      </c>
      <c r="AK15" s="14">
        <f>Demographic!AK15/1059000</f>
        <v>1.3220018885741265E-5</v>
      </c>
      <c r="AL15" s="14">
        <f>Demographic!AL15/1059000</f>
        <v>1.7847025495750708E-4</v>
      </c>
      <c r="AM15" s="14">
        <f>Demographic!AM15/1059000</f>
        <v>4.7214353163361662E-6</v>
      </c>
      <c r="AN15" s="14">
        <f>Demographic!AN15/1059000</f>
        <v>8.5930122757318225E-5</v>
      </c>
      <c r="AO15" s="14">
        <f>Demographic!AO15/1059000</f>
        <v>3.3050047214353165E-5</v>
      </c>
      <c r="AP15" s="14">
        <f>Demographic!AP15/1059000</f>
        <v>3.6449480642115201E-4</v>
      </c>
    </row>
    <row r="16" spans="1:43" x14ac:dyDescent="0.2">
      <c r="A16" t="s">
        <v>51</v>
      </c>
      <c r="B16" t="s">
        <v>86</v>
      </c>
      <c r="C16" t="s">
        <v>76</v>
      </c>
      <c r="D16" s="14">
        <f>Demographic!D16/1059000</f>
        <v>1.0387157695939566E-5</v>
      </c>
      <c r="E16" s="14">
        <f>Demographic!E16/1059000</f>
        <v>3.3050047214353165E-5</v>
      </c>
      <c r="F16" s="14">
        <f>Demographic!F16/1059000</f>
        <v>1.3220018885741265E-5</v>
      </c>
      <c r="G16" s="14">
        <f>Demographic!G16/1059000</f>
        <v>9.6789423984891402E-4</v>
      </c>
      <c r="H16" s="14">
        <f>Demographic!H16/1059000</f>
        <v>7.5542965061378661E-6</v>
      </c>
      <c r="I16" s="14">
        <f>Demographic!I16/1059000</f>
        <v>2.9272898961284231E-5</v>
      </c>
      <c r="J16" s="14">
        <f>Demographic!J16/1059000</f>
        <v>7.1199244570349391E-4</v>
      </c>
      <c r="K16" s="14">
        <f>Demographic!K16/1059000</f>
        <v>1.0009442870632673E-4</v>
      </c>
      <c r="L16" s="14">
        <f>Demographic!L16/1059000</f>
        <v>8.4985835694050988E-6</v>
      </c>
      <c r="M16" s="14">
        <f>Demographic!M16/1059000</f>
        <v>1.3881019830028329E-4</v>
      </c>
      <c r="N16" s="14">
        <f>Demographic!N16/1059000</f>
        <v>7.5542965061378661E-6</v>
      </c>
      <c r="O16" s="14">
        <f>Demographic!O16/1059000</f>
        <v>3.7771482530689331E-6</v>
      </c>
      <c r="P16" s="14">
        <f>Demographic!P16/1059000</f>
        <v>4.7214353163361662E-6</v>
      </c>
      <c r="Q16" s="14">
        <f>Demographic!Q16/1059000</f>
        <v>7.5542965061378661E-6</v>
      </c>
      <c r="R16" s="14">
        <f>Demographic!R16/1059000</f>
        <v>2.8328611898016999E-6</v>
      </c>
      <c r="S16" s="14">
        <f>Demographic!S16/1059000</f>
        <v>1.0859301227573182E-4</v>
      </c>
      <c r="T16" s="14">
        <f>Demographic!T16/1059000</f>
        <v>4.7214353163361659E-5</v>
      </c>
      <c r="U16" s="14">
        <f>Demographic!U16/1059000</f>
        <v>9.4428706326723326E-7</v>
      </c>
      <c r="V16" s="14">
        <f>Demographic!V16/1059000</f>
        <v>6.1378659112370159E-5</v>
      </c>
      <c r="W16" s="14">
        <f>Demographic!W16/1059000</f>
        <v>1.13314447592068E-5</v>
      </c>
      <c r="X16" s="14">
        <f>Demographic!X16/1059000</f>
        <v>9.4428706326723326E-7</v>
      </c>
      <c r="Y16" s="14">
        <f>Demographic!Y16/1059000</f>
        <v>1.9074598677998111E-4</v>
      </c>
      <c r="Z16" s="14">
        <f>Demographic!Z16/1059000</f>
        <v>3.1161473087818698E-5</v>
      </c>
      <c r="AA16" s="14">
        <f>Demographic!AA16/1059000</f>
        <v>1.5958451369216242E-4</v>
      </c>
      <c r="AB16" s="14">
        <f>Demographic!AB16/1059000</f>
        <v>1.7941454202077431E-5</v>
      </c>
      <c r="AC16" s="14">
        <f>Demographic!AC16/1059000</f>
        <v>9.0557129367327665E-4</v>
      </c>
      <c r="AD16" s="14">
        <f>Demographic!AD16/1059000</f>
        <v>1.9830028328611898E-5</v>
      </c>
      <c r="AE16" s="14">
        <f>Demographic!AE16/1059000</f>
        <v>4.6534466477809256E-3</v>
      </c>
      <c r="AF16" s="14">
        <f>Demographic!AF16/1059000</f>
        <v>5.6657223796033998E-6</v>
      </c>
      <c r="AG16" s="14">
        <f>Demographic!AG16/1059000</f>
        <v>4.7214353163361662E-6</v>
      </c>
      <c r="AH16" s="14">
        <f>Demographic!AH16/1059000</f>
        <v>2.0774315391879132E-5</v>
      </c>
      <c r="AI16" s="14">
        <f>Demographic!AI16/1059000</f>
        <v>2.7384324834749764E-5</v>
      </c>
      <c r="AJ16" s="14">
        <f>Demographic!AJ16/1059000</f>
        <v>9.4428706326723324E-6</v>
      </c>
      <c r="AK16" s="14">
        <f>Demographic!AK16/1059000</f>
        <v>1.6052880075542964E-5</v>
      </c>
      <c r="AL16" s="14">
        <f>Demographic!AL16/1059000</f>
        <v>1.8035882908404156E-4</v>
      </c>
      <c r="AM16" s="14">
        <f>Demographic!AM16/1059000</f>
        <v>6.6100094428706325E-6</v>
      </c>
      <c r="AN16" s="14">
        <f>Demographic!AN16/1059000</f>
        <v>1.0670443814919736E-4</v>
      </c>
      <c r="AO16" s="14">
        <f>Demographic!AO16/1059000</f>
        <v>5.193578847969783E-5</v>
      </c>
      <c r="AP16" s="14">
        <f>Demographic!AP16/1059000</f>
        <v>3.6921624173748822E-4</v>
      </c>
    </row>
    <row r="17" spans="1:42" x14ac:dyDescent="0.2">
      <c r="A17" t="s">
        <v>51</v>
      </c>
      <c r="B17" t="s">
        <v>86</v>
      </c>
      <c r="C17" t="s">
        <v>77</v>
      </c>
      <c r="D17" s="14">
        <f>Demographic!D17/1059000</f>
        <v>3.1161473087818698E-5</v>
      </c>
      <c r="E17" s="14">
        <f>Demographic!E17/1059000</f>
        <v>2.8328611898016997E-5</v>
      </c>
      <c r="F17" s="14">
        <f>Demographic!F17/1059000</f>
        <v>2.5495750708215297E-5</v>
      </c>
      <c r="G17" s="14">
        <f>Demographic!G17/1059000</f>
        <v>1.137865911237016E-3</v>
      </c>
      <c r="H17" s="14">
        <f>Demographic!H17/1059000</f>
        <v>1.2275731822474031E-5</v>
      </c>
      <c r="I17" s="14">
        <f>Demographic!I17/1059000</f>
        <v>6.0434372049102929E-5</v>
      </c>
      <c r="J17" s="14">
        <f>Demographic!J17/1059000</f>
        <v>8.6685552407932012E-4</v>
      </c>
      <c r="K17" s="14">
        <f>Demographic!K17/1059000</f>
        <v>1.4258734655335221E-4</v>
      </c>
      <c r="L17" s="14">
        <f>Demographic!L17/1059000</f>
        <v>1.8885741265344665E-5</v>
      </c>
      <c r="M17" s="14">
        <f>Demographic!M17/1059000</f>
        <v>1.4164305949008498E-4</v>
      </c>
      <c r="N17" s="14">
        <f>Demographic!N17/1059000</f>
        <v>6.6100094428706325E-6</v>
      </c>
      <c r="O17" s="14">
        <f>Demographic!O17/1059000</f>
        <v>3.7771482530689331E-6</v>
      </c>
      <c r="P17" s="14">
        <f>Demographic!P17/1059000</f>
        <v>1.13314447592068E-5</v>
      </c>
      <c r="Q17" s="14">
        <f>Demographic!Q17/1059000</f>
        <v>1.5108593012275732E-5</v>
      </c>
      <c r="R17" s="14">
        <f>Demographic!R17/1059000</f>
        <v>1.0387157695939566E-5</v>
      </c>
      <c r="S17" s="14">
        <f>Demographic!S17/1059000</f>
        <v>1.5391879131255903E-4</v>
      </c>
      <c r="T17" s="14">
        <f>Demographic!T17/1059000</f>
        <v>8.4985835694050988E-5</v>
      </c>
      <c r="U17" s="14">
        <f>Demographic!U17/1059000</f>
        <v>2.8328611898016999E-6</v>
      </c>
      <c r="V17" s="14">
        <f>Demographic!V17/1059000</f>
        <v>6.8932955618508028E-5</v>
      </c>
      <c r="W17" s="14">
        <f>Demographic!W17/1059000</f>
        <v>1.6997167138810198E-5</v>
      </c>
      <c r="X17" s="14">
        <f>Demographic!X17/1059000</f>
        <v>3.7771482530689331E-6</v>
      </c>
      <c r="Y17" s="14">
        <f>Demographic!Y17/1059000</f>
        <v>1.5486307837582624E-4</v>
      </c>
      <c r="Z17" s="14">
        <f>Demographic!Z17/1059000</f>
        <v>4.7214353163361659E-5</v>
      </c>
      <c r="AA17" s="14">
        <f>Demographic!AA17/1059000</f>
        <v>2.4079320113314448E-4</v>
      </c>
      <c r="AB17" s="14">
        <f>Demographic!AB17/1059000</f>
        <v>2.2662889518413599E-5</v>
      </c>
      <c r="AC17" s="14">
        <f>Demographic!AC17/1059000</f>
        <v>1.3437204910292729E-3</v>
      </c>
      <c r="AD17" s="14">
        <f>Demographic!AD17/1059000</f>
        <v>3.3050047214353165E-5</v>
      </c>
      <c r="AE17" s="14">
        <f>Demographic!AE17/1059000</f>
        <v>5.9603399433427766E-3</v>
      </c>
      <c r="AF17" s="14">
        <f>Demographic!AF17/1059000</f>
        <v>1.4164305949008499E-5</v>
      </c>
      <c r="AG17" s="14">
        <f>Demographic!AG17/1059000</f>
        <v>1.13314447592068E-5</v>
      </c>
      <c r="AH17" s="14">
        <f>Demographic!AH17/1059000</f>
        <v>3.3050047214353165E-5</v>
      </c>
      <c r="AI17" s="14">
        <f>Demographic!AI17/1059000</f>
        <v>4.3437204910292731E-5</v>
      </c>
      <c r="AJ17" s="14">
        <f>Demographic!AJ17/1059000</f>
        <v>1.8885741265344665E-5</v>
      </c>
      <c r="AK17" s="14">
        <f>Demographic!AK17/1059000</f>
        <v>1.3220018885741265E-5</v>
      </c>
      <c r="AL17" s="14">
        <f>Demographic!AL17/1059000</f>
        <v>2.6062322946175637E-4</v>
      </c>
      <c r="AM17" s="14">
        <f>Demographic!AM17/1059000</f>
        <v>1.3220018885741265E-5</v>
      </c>
      <c r="AN17" s="14">
        <f>Demographic!AN17/1059000</f>
        <v>1.331444759206799E-4</v>
      </c>
      <c r="AO17" s="14">
        <f>Demographic!AO17/1059000</f>
        <v>5.8545797922568462E-5</v>
      </c>
      <c r="AP17" s="14">
        <f>Demographic!AP17/1059000</f>
        <v>4.4475920679886685E-4</v>
      </c>
    </row>
    <row r="18" spans="1:42" x14ac:dyDescent="0.2">
      <c r="A18" t="s">
        <v>51</v>
      </c>
      <c r="B18" t="s">
        <v>86</v>
      </c>
      <c r="C18" t="s">
        <v>78</v>
      </c>
      <c r="D18" s="14">
        <f>Demographic!D18/1059000</f>
        <v>1.7941454202077431E-5</v>
      </c>
      <c r="E18" s="14">
        <f>Demographic!E18/1059000</f>
        <v>2.0774315391879132E-5</v>
      </c>
      <c r="F18" s="14">
        <f>Demographic!F18/1059000</f>
        <v>1.3220018885741265E-5</v>
      </c>
      <c r="G18" s="14">
        <f>Demographic!G18/1059000</f>
        <v>5.5807365439093485E-4</v>
      </c>
      <c r="H18" s="14">
        <f>Demographic!H18/1059000</f>
        <v>9.4428706326723324E-6</v>
      </c>
      <c r="I18" s="14">
        <f>Demographic!I18/1059000</f>
        <v>2.8328611898016997E-5</v>
      </c>
      <c r="J18" s="14">
        <f>Demographic!J18/1059000</f>
        <v>4.1926345609065153E-4</v>
      </c>
      <c r="K18" s="14">
        <f>Demographic!K18/1059000</f>
        <v>7.743153918791312E-5</v>
      </c>
      <c r="L18" s="14">
        <f>Demographic!L18/1059000</f>
        <v>1.2275731822474031E-5</v>
      </c>
      <c r="M18" s="14">
        <f>Demographic!M18/1059000</f>
        <v>8.1208687440982054E-5</v>
      </c>
      <c r="N18" s="14">
        <f>Demographic!N18/1059000</f>
        <v>8.4985835694050988E-6</v>
      </c>
      <c r="O18" s="14">
        <f>Demographic!O18/1059000</f>
        <v>3.7771482530689331E-6</v>
      </c>
      <c r="P18" s="14">
        <f>Demographic!P18/1059000</f>
        <v>7.5542965061378661E-6</v>
      </c>
      <c r="Q18" s="14">
        <f>Demographic!Q18/1059000</f>
        <v>1.2275731822474031E-5</v>
      </c>
      <c r="R18" s="14">
        <f>Demographic!R18/1059000</f>
        <v>6.6100094428706325E-6</v>
      </c>
      <c r="S18" s="14">
        <f>Demographic!S18/1059000</f>
        <v>8.0264400377714831E-5</v>
      </c>
      <c r="T18" s="14">
        <f>Demographic!T18/1059000</f>
        <v>4.0604343720491027E-5</v>
      </c>
      <c r="U18" s="14">
        <f>Demographic!U18/1059000</f>
        <v>9.4428706326723326E-7</v>
      </c>
      <c r="V18" s="14">
        <f>Demographic!V18/1059000</f>
        <v>3.0217186024551464E-5</v>
      </c>
      <c r="W18" s="14">
        <f>Demographic!W18/1059000</f>
        <v>1.2275731822474031E-5</v>
      </c>
      <c r="X18" s="14">
        <f>Demographic!X18/1059000</f>
        <v>1.8885741265344665E-6</v>
      </c>
      <c r="Y18" s="14">
        <f>Demographic!Y18/1059000</f>
        <v>6.3267233238904633E-5</v>
      </c>
      <c r="Z18" s="14">
        <f>Demographic!Z18/1059000</f>
        <v>3.2105760151085928E-5</v>
      </c>
      <c r="AA18" s="14">
        <f>Demographic!AA18/1059000</f>
        <v>1.2559017941454203E-4</v>
      </c>
      <c r="AB18" s="14">
        <f>Demographic!AB18/1059000</f>
        <v>9.4428706326723324E-6</v>
      </c>
      <c r="AC18" s="14">
        <f>Demographic!AC18/1059000</f>
        <v>8.205854579792257E-4</v>
      </c>
      <c r="AD18" s="14">
        <f>Demographic!AD18/1059000</f>
        <v>1.6997167138810198E-5</v>
      </c>
      <c r="AE18" s="14">
        <f>Demographic!AE18/1059000</f>
        <v>3.449480642115203E-3</v>
      </c>
      <c r="AF18" s="14">
        <f>Demographic!AF18/1059000</f>
        <v>7.5542965061378661E-6</v>
      </c>
      <c r="AG18" s="14">
        <f>Demographic!AG18/1059000</f>
        <v>8.4985835694050988E-6</v>
      </c>
      <c r="AH18" s="14">
        <f>Demographic!AH18/1059000</f>
        <v>1.3220018885741265E-5</v>
      </c>
      <c r="AI18" s="14">
        <f>Demographic!AI18/1059000</f>
        <v>2.4551463644948063E-5</v>
      </c>
      <c r="AJ18" s="14">
        <f>Demographic!AJ18/1059000</f>
        <v>9.4428706326723324E-6</v>
      </c>
      <c r="AK18" s="14">
        <f>Demographic!AK18/1059000</f>
        <v>8.4985835694050988E-6</v>
      </c>
      <c r="AL18" s="14">
        <f>Demographic!AL18/1059000</f>
        <v>1.5014164305949008E-4</v>
      </c>
      <c r="AM18" s="14">
        <f>Demographic!AM18/1059000</f>
        <v>6.6100094428706325E-6</v>
      </c>
      <c r="AN18" s="14">
        <f>Demographic!AN18/1059000</f>
        <v>5.3824362606232297E-5</v>
      </c>
      <c r="AO18" s="14">
        <f>Demographic!AO18/1059000</f>
        <v>2.5495750708215297E-5</v>
      </c>
      <c r="AP18" s="14">
        <f>Demographic!AP18/1059000</f>
        <v>2.2851746931067045E-4</v>
      </c>
    </row>
    <row r="19" spans="1:42" x14ac:dyDescent="0.2">
      <c r="A19" t="s">
        <v>51</v>
      </c>
      <c r="B19" t="s">
        <v>86</v>
      </c>
      <c r="C19" t="s">
        <v>79</v>
      </c>
      <c r="D19" s="14">
        <f>Demographic!D19/1059000</f>
        <v>5.6657223796033998E-6</v>
      </c>
      <c r="E19" s="14">
        <f>Demographic!E19/1059000</f>
        <v>9.4428706326723324E-6</v>
      </c>
      <c r="F19" s="14">
        <f>Demographic!F19/1059000</f>
        <v>2.8328611898016999E-6</v>
      </c>
      <c r="G19" s="14">
        <f>Demographic!G19/1059000</f>
        <v>1.6525023607176582E-4</v>
      </c>
      <c r="H19" s="14">
        <f>Demographic!H19/1059000</f>
        <v>2.8328611898016999E-6</v>
      </c>
      <c r="I19" s="14">
        <f>Demographic!I19/1059000</f>
        <v>1.5108593012275732E-5</v>
      </c>
      <c r="J19" s="14">
        <f>Demographic!J19/1059000</f>
        <v>1.1709159584513692E-4</v>
      </c>
      <c r="K19" s="14">
        <f>Demographic!K19/1059000</f>
        <v>3.3994334277620395E-5</v>
      </c>
      <c r="L19" s="14">
        <f>Demographic!L19/1059000</f>
        <v>3.7771482530689331E-6</v>
      </c>
      <c r="M19" s="14">
        <f>Demographic!M19/1059000</f>
        <v>2.8328611898016997E-5</v>
      </c>
      <c r="N19" s="14">
        <f>Demographic!N19/1059000</f>
        <v>9.4428706326723326E-7</v>
      </c>
      <c r="O19" s="14">
        <f>Demographic!O19/1059000</f>
        <v>9.4428706326723326E-7</v>
      </c>
      <c r="P19" s="14">
        <f>Demographic!P19/1059000</f>
        <v>2.8328611898016999E-6</v>
      </c>
      <c r="Q19" s="14">
        <f>Demographic!Q19/1059000</f>
        <v>3.7771482530689331E-6</v>
      </c>
      <c r="R19" s="14">
        <f>Demographic!R19/1059000</f>
        <v>1.8885741265344665E-6</v>
      </c>
      <c r="S19" s="14">
        <f>Demographic!S19/1059000</f>
        <v>2.0774315391879132E-5</v>
      </c>
      <c r="T19" s="14">
        <f>Demographic!T19/1059000</f>
        <v>7.5542965061378661E-6</v>
      </c>
      <c r="U19" s="14">
        <f>Demographic!U19/1059000</f>
        <v>9.4428706326723326E-7</v>
      </c>
      <c r="V19" s="14">
        <f>Demographic!V19/1059000</f>
        <v>1.13314447592068E-5</v>
      </c>
      <c r="W19" s="14">
        <f>Demographic!W19/1059000</f>
        <v>3.7771482530689331E-6</v>
      </c>
      <c r="X19" s="14">
        <f>Demographic!X19/1059000</f>
        <v>9.4428706326723326E-7</v>
      </c>
      <c r="Y19" s="14">
        <f>Demographic!Y19/1059000</f>
        <v>2.2662889518413599E-5</v>
      </c>
      <c r="Z19" s="14">
        <f>Demographic!Z19/1059000</f>
        <v>1.0387157695939566E-5</v>
      </c>
      <c r="AA19" s="14">
        <f>Demographic!AA19/1059000</f>
        <v>4.8158640226628896E-5</v>
      </c>
      <c r="AB19" s="14">
        <f>Demographic!AB19/1059000</f>
        <v>8.4985835694050988E-6</v>
      </c>
      <c r="AC19" s="14">
        <f>Demographic!AC19/1059000</f>
        <v>2.2851746931067045E-4</v>
      </c>
      <c r="AD19" s="14">
        <f>Demographic!AD19/1059000</f>
        <v>5.6657223796033998E-6</v>
      </c>
      <c r="AE19" s="14">
        <f>Demographic!AE19/1059000</f>
        <v>1.0925401322001889E-3</v>
      </c>
      <c r="AF19" s="14">
        <f>Demographic!AF19/1059000</f>
        <v>2.8328611898016999E-6</v>
      </c>
      <c r="AG19" s="14">
        <f>Demographic!AG19/1059000</f>
        <v>9.4428706326723326E-7</v>
      </c>
      <c r="AH19" s="14">
        <f>Demographic!AH19/1059000</f>
        <v>4.7214353163361662E-6</v>
      </c>
      <c r="AI19" s="14">
        <f>Demographic!AI19/1059000</f>
        <v>1.2275731822474031E-5</v>
      </c>
      <c r="AJ19" s="14">
        <f>Demographic!AJ19/1059000</f>
        <v>2.8328611898016999E-6</v>
      </c>
      <c r="AK19" s="14">
        <f>Demographic!AK19/1059000</f>
        <v>2.8328611898016999E-6</v>
      </c>
      <c r="AL19" s="14">
        <f>Demographic!AL19/1059000</f>
        <v>5.0047214353163363E-5</v>
      </c>
      <c r="AM19" s="14">
        <f>Demographic!AM19/1059000</f>
        <v>9.4428706326723326E-7</v>
      </c>
      <c r="AN19" s="14">
        <f>Demographic!AN19/1059000</f>
        <v>1.8885741265344665E-5</v>
      </c>
      <c r="AO19" s="14">
        <f>Demographic!AO19/1059000</f>
        <v>1.3220018885741265E-5</v>
      </c>
      <c r="AP19" s="14">
        <f>Demographic!AP19/1059000</f>
        <v>5.0047214353163363E-5</v>
      </c>
    </row>
    <row r="20" spans="1:42" x14ac:dyDescent="0.2">
      <c r="A20" t="s">
        <v>51</v>
      </c>
      <c r="B20" t="s">
        <v>85</v>
      </c>
      <c r="C20" t="s">
        <v>74</v>
      </c>
      <c r="D20" s="14">
        <f>Demographic!D20/1059000</f>
        <v>5.6657223796033995E-5</v>
      </c>
      <c r="E20" s="14">
        <f>Demographic!E20/1059000</f>
        <v>1.8885741265344665E-5</v>
      </c>
      <c r="F20" s="14">
        <f>Demographic!F20/1059000</f>
        <v>2.0774315391879132E-5</v>
      </c>
      <c r="G20" s="14">
        <f>Demographic!G20/1059000</f>
        <v>3.871576959395656E-5</v>
      </c>
      <c r="H20" s="14">
        <f>Demographic!H20/1059000</f>
        <v>2.0774315391879132E-5</v>
      </c>
      <c r="I20" s="14">
        <f>Demographic!I20/1059000</f>
        <v>4.4381491973559961E-5</v>
      </c>
      <c r="J20" s="14">
        <f>Demographic!J20/1059000</f>
        <v>2.662889518413598E-4</v>
      </c>
      <c r="K20" s="14">
        <f>Demographic!K20/1059000</f>
        <v>6.2322946175637396E-5</v>
      </c>
      <c r="L20" s="14">
        <f>Demographic!L20/1059000</f>
        <v>5.0047214353163363E-5</v>
      </c>
      <c r="M20" s="14">
        <f>Demographic!M20/1059000</f>
        <v>1.6241737488196411E-4</v>
      </c>
      <c r="N20" s="14">
        <f>Demographic!N20/1059000</f>
        <v>7.5542965061378661E-6</v>
      </c>
      <c r="O20" s="14">
        <f>Demographic!O20/1059000</f>
        <v>3.7771482530689331E-6</v>
      </c>
      <c r="P20" s="14">
        <f>Demographic!P20/1059000</f>
        <v>1.6052880075542964E-5</v>
      </c>
      <c r="Q20" s="14">
        <f>Demographic!Q20/1059000</f>
        <v>1.7941454202077431E-5</v>
      </c>
      <c r="R20" s="14">
        <f>Demographic!R20/1059000</f>
        <v>1.0387157695939566E-5</v>
      </c>
      <c r="S20" s="14">
        <f>Demographic!S20/1059000</f>
        <v>4.8158640226628896E-5</v>
      </c>
      <c r="T20" s="14">
        <f>Demographic!T20/1059000</f>
        <v>7.2710103871576962E-5</v>
      </c>
      <c r="U20" s="14">
        <f>Demographic!U20/1059000</f>
        <v>2.8328611898016999E-6</v>
      </c>
      <c r="V20" s="14">
        <f>Demographic!V20/1059000</f>
        <v>5.288007554296506E-5</v>
      </c>
      <c r="W20" s="14">
        <f>Demographic!W20/1059000</f>
        <v>1.9830028328611898E-5</v>
      </c>
      <c r="X20" s="14">
        <f>Demographic!X20/1059000</f>
        <v>9.4428706326723326E-7</v>
      </c>
      <c r="Y20" s="14">
        <f>Demographic!Y20/1059000</f>
        <v>8.1208687440982054E-5</v>
      </c>
      <c r="Z20" s="14">
        <f>Demographic!Z20/1059000</f>
        <v>4.8158640226628896E-5</v>
      </c>
      <c r="AA20" s="14">
        <f>Demographic!AA20/1059000</f>
        <v>5.4768649669499527E-5</v>
      </c>
      <c r="AB20" s="14">
        <f>Demographic!AB20/1059000</f>
        <v>1.4164305949008499E-5</v>
      </c>
      <c r="AC20" s="14">
        <f>Demographic!AC20/1059000</f>
        <v>3.3994334277620395E-4</v>
      </c>
      <c r="AD20" s="14">
        <f>Demographic!AD20/1059000</f>
        <v>4.0604343720491027E-5</v>
      </c>
      <c r="AE20" s="14">
        <f>Demographic!AE20/1059000</f>
        <v>4.7592067988668554E-4</v>
      </c>
      <c r="AF20" s="14">
        <f>Demographic!AF20/1059000</f>
        <v>1.0387157695939566E-5</v>
      </c>
      <c r="AG20" s="14">
        <f>Demographic!AG20/1059000</f>
        <v>1.4164305949008499E-5</v>
      </c>
      <c r="AH20" s="14">
        <f>Demographic!AH20/1059000</f>
        <v>2.0774315391879132E-5</v>
      </c>
      <c r="AI20" s="14">
        <f>Demographic!AI20/1059000</f>
        <v>7.9320113314447594E-5</v>
      </c>
      <c r="AJ20" s="14">
        <f>Demographic!AJ20/1059000</f>
        <v>1.7941454202077431E-5</v>
      </c>
      <c r="AK20" s="14">
        <f>Demographic!AK20/1059000</f>
        <v>1.13314447592068E-5</v>
      </c>
      <c r="AL20" s="14">
        <f>Demographic!AL20/1059000</f>
        <v>1.6902738432483474E-4</v>
      </c>
      <c r="AM20" s="14">
        <f>Demographic!AM20/1059000</f>
        <v>5.6657223796033998E-6</v>
      </c>
      <c r="AN20" s="14">
        <f>Demographic!AN20/1059000</f>
        <v>6.3267233238904633E-5</v>
      </c>
      <c r="AO20" s="14">
        <f>Demographic!AO20/1059000</f>
        <v>7.8375826251180357E-5</v>
      </c>
      <c r="AP20" s="14">
        <f>Demographic!AP20/1059000</f>
        <v>1.6619452313503306E-4</v>
      </c>
    </row>
    <row r="21" spans="1:42" x14ac:dyDescent="0.2">
      <c r="A21" t="s">
        <v>51</v>
      </c>
      <c r="B21" t="s">
        <v>85</v>
      </c>
      <c r="C21" t="s">
        <v>75</v>
      </c>
      <c r="D21" s="14">
        <f>Demographic!D21/1059000</f>
        <v>1.2275731822474031E-5</v>
      </c>
      <c r="E21" s="14">
        <f>Demographic!E21/1059000</f>
        <v>6.9877242681775265E-5</v>
      </c>
      <c r="F21" s="14">
        <f>Demographic!F21/1059000</f>
        <v>1.2275731822474031E-5</v>
      </c>
      <c r="G21" s="14">
        <f>Demographic!G21/1059000</f>
        <v>5.288007554296506E-5</v>
      </c>
      <c r="H21" s="14">
        <f>Demographic!H21/1059000</f>
        <v>1.6997167138810198E-5</v>
      </c>
      <c r="I21" s="14">
        <f>Demographic!I21/1059000</f>
        <v>3.777148253068933E-5</v>
      </c>
      <c r="J21" s="14">
        <f>Demographic!J21/1059000</f>
        <v>3.4655335221907459E-4</v>
      </c>
      <c r="K21" s="14">
        <f>Demographic!K21/1059000</f>
        <v>6.0434372049102929E-5</v>
      </c>
      <c r="L21" s="14">
        <f>Demographic!L21/1059000</f>
        <v>1.8885741265344665E-5</v>
      </c>
      <c r="M21" s="14">
        <f>Demographic!M21/1059000</f>
        <v>2.2190745986779982E-4</v>
      </c>
      <c r="N21" s="14">
        <f>Demographic!N21/1059000</f>
        <v>1.2275731822474031E-5</v>
      </c>
      <c r="O21" s="14">
        <f>Demographic!O21/1059000</f>
        <v>6.6100094428706325E-6</v>
      </c>
      <c r="P21" s="14">
        <f>Demographic!P21/1059000</f>
        <v>5.6657223796033998E-6</v>
      </c>
      <c r="Q21" s="14">
        <f>Demographic!Q21/1059000</f>
        <v>1.0387157695939566E-5</v>
      </c>
      <c r="R21" s="14">
        <f>Demographic!R21/1059000</f>
        <v>3.7771482530689331E-6</v>
      </c>
      <c r="S21" s="14">
        <f>Demographic!S21/1059000</f>
        <v>5.288007554296506E-5</v>
      </c>
      <c r="T21" s="14">
        <f>Demographic!T21/1059000</f>
        <v>3.777148253068933E-5</v>
      </c>
      <c r="U21" s="14">
        <f>Demographic!U21/1059000</f>
        <v>9.4428706326723326E-7</v>
      </c>
      <c r="V21" s="14">
        <f>Demographic!V21/1059000</f>
        <v>4.6270066100094429E-5</v>
      </c>
      <c r="W21" s="14">
        <f>Demographic!W21/1059000</f>
        <v>4.7214353163361659E-5</v>
      </c>
      <c r="X21" s="14">
        <f>Demographic!X21/1059000</f>
        <v>9.4428706326723326E-7</v>
      </c>
      <c r="Y21" s="14">
        <f>Demographic!Y21/1059000</f>
        <v>1.1898016997167138E-4</v>
      </c>
      <c r="Z21" s="14">
        <f>Demographic!Z21/1059000</f>
        <v>4.2492917847025494E-5</v>
      </c>
      <c r="AA21" s="14">
        <f>Demographic!AA21/1059000</f>
        <v>8.5930122757318225E-5</v>
      </c>
      <c r="AB21" s="14">
        <f>Demographic!AB21/1059000</f>
        <v>1.0387157695939566E-5</v>
      </c>
      <c r="AC21" s="14">
        <f>Demographic!AC21/1059000</f>
        <v>4.2398489140698775E-4</v>
      </c>
      <c r="AD21" s="14">
        <f>Demographic!AD21/1059000</f>
        <v>2.8328611898016997E-5</v>
      </c>
      <c r="AE21" s="14">
        <f>Demographic!AE21/1059000</f>
        <v>2.124645892351275E-3</v>
      </c>
      <c r="AF21" s="14">
        <f>Demographic!AF21/1059000</f>
        <v>1.0387157695939566E-5</v>
      </c>
      <c r="AG21" s="14">
        <f>Demographic!AG21/1059000</f>
        <v>7.5542965061378661E-6</v>
      </c>
      <c r="AH21" s="14">
        <f>Demographic!AH21/1059000</f>
        <v>9.0651558073654397E-5</v>
      </c>
      <c r="AI21" s="14">
        <f>Demographic!AI21/1059000</f>
        <v>1.9830028328611898E-4</v>
      </c>
      <c r="AJ21" s="14">
        <f>Demographic!AJ21/1059000</f>
        <v>1.13314447592068E-5</v>
      </c>
      <c r="AK21" s="14">
        <f>Demographic!AK21/1059000</f>
        <v>1.3220018885741265E-5</v>
      </c>
      <c r="AL21" s="14">
        <f>Demographic!AL21/1059000</f>
        <v>1.9357884796978282E-4</v>
      </c>
      <c r="AM21" s="14">
        <f>Demographic!AM21/1059000</f>
        <v>7.5542965061378661E-6</v>
      </c>
      <c r="AN21" s="14">
        <f>Demographic!AN21/1059000</f>
        <v>7.0821529745042488E-5</v>
      </c>
      <c r="AO21" s="14">
        <f>Demographic!AO21/1059000</f>
        <v>4.7214353163361659E-5</v>
      </c>
      <c r="AP21" s="14">
        <f>Demographic!AP21/1059000</f>
        <v>1.8602455146364495E-4</v>
      </c>
    </row>
    <row r="22" spans="1:42" x14ac:dyDescent="0.2">
      <c r="A22" t="s">
        <v>51</v>
      </c>
      <c r="B22" t="s">
        <v>85</v>
      </c>
      <c r="C22" t="s">
        <v>76</v>
      </c>
      <c r="D22" s="14">
        <f>Demographic!D22/1059000</f>
        <v>1.5108593012275732E-5</v>
      </c>
      <c r="E22" s="14">
        <f>Demographic!E22/1059000</f>
        <v>2.5495750708215297E-5</v>
      </c>
      <c r="F22" s="14">
        <f>Demographic!F22/1059000</f>
        <v>9.4428706326723324E-6</v>
      </c>
      <c r="G22" s="14">
        <f>Demographic!G22/1059000</f>
        <v>5.6657223796033995E-5</v>
      </c>
      <c r="H22" s="14">
        <f>Demographic!H22/1059000</f>
        <v>8.4985835694050988E-6</v>
      </c>
      <c r="I22" s="14">
        <f>Demographic!I22/1059000</f>
        <v>3.2105760151085928E-5</v>
      </c>
      <c r="J22" s="14">
        <f>Demographic!J22/1059000</f>
        <v>4.0604343720491027E-4</v>
      </c>
      <c r="K22" s="14">
        <f>Demographic!K22/1059000</f>
        <v>1.4636449480642116E-4</v>
      </c>
      <c r="L22" s="14">
        <f>Demographic!L22/1059000</f>
        <v>2.0774315391879132E-5</v>
      </c>
      <c r="M22" s="14">
        <f>Demographic!M22/1059000</f>
        <v>2.3512747875354108E-4</v>
      </c>
      <c r="N22" s="14">
        <f>Demographic!N22/1059000</f>
        <v>5.6657223796033998E-6</v>
      </c>
      <c r="O22" s="14">
        <f>Demographic!O22/1059000</f>
        <v>2.8328611898016999E-6</v>
      </c>
      <c r="P22" s="14">
        <f>Demographic!P22/1059000</f>
        <v>4.7214353163361662E-6</v>
      </c>
      <c r="Q22" s="14">
        <f>Demographic!Q22/1059000</f>
        <v>1.0387157695939566E-5</v>
      </c>
      <c r="R22" s="14">
        <f>Demographic!R22/1059000</f>
        <v>3.7771482530689331E-6</v>
      </c>
      <c r="S22" s="14">
        <f>Demographic!S22/1059000</f>
        <v>8.1208687440982054E-5</v>
      </c>
      <c r="T22" s="14">
        <f>Demographic!T22/1059000</f>
        <v>4.9102927289896126E-5</v>
      </c>
      <c r="U22" s="14">
        <f>Demographic!U22/1059000</f>
        <v>9.4428706326723326E-7</v>
      </c>
      <c r="V22" s="14">
        <f>Demographic!V22/1059000</f>
        <v>6.610009442870633E-5</v>
      </c>
      <c r="W22" s="14">
        <f>Demographic!W22/1059000</f>
        <v>2.3607176581680829E-5</v>
      </c>
      <c r="X22" s="14">
        <f>Demographic!X22/1059000</f>
        <v>0</v>
      </c>
      <c r="Y22" s="14">
        <f>Demographic!Y22/1059000</f>
        <v>9.8205854579792252E-5</v>
      </c>
      <c r="Z22" s="14">
        <f>Demographic!Z22/1059000</f>
        <v>4.9102927289896126E-5</v>
      </c>
      <c r="AA22" s="14">
        <f>Demographic!AA22/1059000</f>
        <v>1.2275731822474032E-4</v>
      </c>
      <c r="AB22" s="14">
        <f>Demographic!AB22/1059000</f>
        <v>1.7941454202077431E-5</v>
      </c>
      <c r="AC22" s="14">
        <f>Demographic!AC22/1059000</f>
        <v>4.7969782813975448E-4</v>
      </c>
      <c r="AD22" s="14">
        <f>Demographic!AD22/1059000</f>
        <v>1.7941454202077431E-5</v>
      </c>
      <c r="AE22" s="14">
        <f>Demographic!AE22/1059000</f>
        <v>1.2058545797922569E-3</v>
      </c>
      <c r="AF22" s="14">
        <f>Demographic!AF22/1059000</f>
        <v>4.7214353163361662E-6</v>
      </c>
      <c r="AG22" s="14">
        <f>Demographic!AG22/1059000</f>
        <v>6.6100094428706325E-6</v>
      </c>
      <c r="AH22" s="14">
        <f>Demographic!AH22/1059000</f>
        <v>1.7941454202077431E-5</v>
      </c>
      <c r="AI22" s="14">
        <f>Demographic!AI22/1059000</f>
        <v>1.0764872521246459E-4</v>
      </c>
      <c r="AJ22" s="14">
        <f>Demographic!AJ22/1059000</f>
        <v>1.6997167138810198E-5</v>
      </c>
      <c r="AK22" s="14">
        <f>Demographic!AK22/1059000</f>
        <v>1.6052880075542964E-5</v>
      </c>
      <c r="AL22" s="14">
        <f>Demographic!AL22/1059000</f>
        <v>2.4362606232294616E-4</v>
      </c>
      <c r="AM22" s="14">
        <f>Demographic!AM22/1059000</f>
        <v>1.0387157695939566E-5</v>
      </c>
      <c r="AN22" s="14">
        <f>Demographic!AN22/1059000</f>
        <v>9.0651558073654397E-5</v>
      </c>
      <c r="AO22" s="14">
        <f>Demographic!AO22/1059000</f>
        <v>4.6270066100094429E-5</v>
      </c>
      <c r="AP22" s="14">
        <f>Demographic!AP22/1059000</f>
        <v>2.3984891406987724E-4</v>
      </c>
    </row>
    <row r="23" spans="1:42" x14ac:dyDescent="0.2">
      <c r="A23" t="s">
        <v>51</v>
      </c>
      <c r="B23" t="s">
        <v>85</v>
      </c>
      <c r="C23" t="s">
        <v>77</v>
      </c>
      <c r="D23" s="14">
        <f>Demographic!D23/1059000</f>
        <v>7.4598677998111422E-5</v>
      </c>
      <c r="E23" s="14">
        <f>Demographic!E23/1059000</f>
        <v>3.1161473087818698E-5</v>
      </c>
      <c r="F23" s="14">
        <f>Demographic!F23/1059000</f>
        <v>2.0774315391879132E-5</v>
      </c>
      <c r="G23" s="14">
        <f>Demographic!G23/1059000</f>
        <v>5.4768649669499527E-5</v>
      </c>
      <c r="H23" s="14">
        <f>Demographic!H23/1059000</f>
        <v>3.3050047214353165E-5</v>
      </c>
      <c r="I23" s="14">
        <f>Demographic!I23/1059000</f>
        <v>7.0821529745042488E-5</v>
      </c>
      <c r="J23" s="14">
        <f>Demographic!J23/1059000</f>
        <v>5.297450424929178E-4</v>
      </c>
      <c r="K23" s="14">
        <f>Demographic!K23/1059000</f>
        <v>1.0576015108593012E-4</v>
      </c>
      <c r="L23" s="14">
        <f>Demographic!L23/1059000</f>
        <v>8.7818696883852686E-5</v>
      </c>
      <c r="M23" s="14">
        <f>Demographic!M23/1059000</f>
        <v>3.3050047214353164E-4</v>
      </c>
      <c r="N23" s="14">
        <f>Demographic!N23/1059000</f>
        <v>1.3220018885741265E-5</v>
      </c>
      <c r="O23" s="14">
        <f>Demographic!O23/1059000</f>
        <v>7.5542965061378661E-6</v>
      </c>
      <c r="P23" s="14">
        <f>Demographic!P23/1059000</f>
        <v>1.5108593012275732E-5</v>
      </c>
      <c r="Q23" s="14">
        <f>Demographic!Q23/1059000</f>
        <v>2.3607176581680829E-5</v>
      </c>
      <c r="R23" s="14">
        <f>Demographic!R23/1059000</f>
        <v>1.2275731822474031E-5</v>
      </c>
      <c r="S23" s="14">
        <f>Demographic!S23/1059000</f>
        <v>9.159584513692162E-5</v>
      </c>
      <c r="T23" s="14">
        <f>Demographic!T23/1059000</f>
        <v>9.6317280453257791E-5</v>
      </c>
      <c r="U23" s="14">
        <f>Demographic!U23/1059000</f>
        <v>5.6657223796033998E-6</v>
      </c>
      <c r="V23" s="14">
        <f>Demographic!V23/1059000</f>
        <v>8.8762983947119923E-5</v>
      </c>
      <c r="W23" s="14">
        <f>Demographic!W23/1059000</f>
        <v>3.1161473087818698E-5</v>
      </c>
      <c r="X23" s="14">
        <f>Demographic!X23/1059000</f>
        <v>1.8885741265344665E-6</v>
      </c>
      <c r="Y23" s="14">
        <f>Demographic!Y23/1059000</f>
        <v>1.1992445703493862E-4</v>
      </c>
      <c r="Z23" s="14">
        <f>Demographic!Z23/1059000</f>
        <v>8.5930122757318225E-5</v>
      </c>
      <c r="AA23" s="14">
        <f>Demographic!AA23/1059000</f>
        <v>1.2181303116147308E-4</v>
      </c>
      <c r="AB23" s="14">
        <f>Demographic!AB23/1059000</f>
        <v>2.0774315391879132E-5</v>
      </c>
      <c r="AC23" s="14">
        <f>Demographic!AC23/1059000</f>
        <v>6.5439093484419265E-4</v>
      </c>
      <c r="AD23" s="14">
        <f>Demographic!AD23/1059000</f>
        <v>5.0047214353163363E-5</v>
      </c>
      <c r="AE23" s="14">
        <f>Demographic!AE23/1059000</f>
        <v>9.4050991501416434E-4</v>
      </c>
      <c r="AF23" s="14">
        <f>Demographic!AF23/1059000</f>
        <v>2.1718602455146366E-5</v>
      </c>
      <c r="AG23" s="14">
        <f>Demographic!AG23/1059000</f>
        <v>1.13314447592068E-5</v>
      </c>
      <c r="AH23" s="14">
        <f>Demographic!AH23/1059000</f>
        <v>3.4938621340887632E-5</v>
      </c>
      <c r="AI23" s="14">
        <f>Demographic!AI23/1059000</f>
        <v>1.1237016052880075E-4</v>
      </c>
      <c r="AJ23" s="14">
        <f>Demographic!AJ23/1059000</f>
        <v>3.3994334277620395E-5</v>
      </c>
      <c r="AK23" s="14">
        <f>Demographic!AK23/1059000</f>
        <v>1.5108593012275732E-5</v>
      </c>
      <c r="AL23" s="14">
        <f>Demographic!AL23/1059000</f>
        <v>3.1255901794145422E-4</v>
      </c>
      <c r="AM23" s="14">
        <f>Demographic!AM23/1059000</f>
        <v>1.7941454202077431E-5</v>
      </c>
      <c r="AN23" s="14">
        <f>Demographic!AN23/1059000</f>
        <v>1.2181303116147308E-4</v>
      </c>
      <c r="AO23" s="14">
        <f>Demographic!AO23/1059000</f>
        <v>1.0670443814919736E-4</v>
      </c>
      <c r="AP23" s="14">
        <f>Demographic!AP23/1059000</f>
        <v>2.9933899905571295E-4</v>
      </c>
    </row>
    <row r="24" spans="1:42" x14ac:dyDescent="0.2">
      <c r="A24" t="s">
        <v>51</v>
      </c>
      <c r="B24" t="s">
        <v>85</v>
      </c>
      <c r="C24" t="s">
        <v>78</v>
      </c>
      <c r="D24" s="14">
        <f>Demographic!D24/1059000</f>
        <v>4.4381491973559961E-5</v>
      </c>
      <c r="E24" s="14">
        <f>Demographic!E24/1059000</f>
        <v>2.644003777148253E-5</v>
      </c>
      <c r="F24" s="14">
        <f>Demographic!F24/1059000</f>
        <v>1.5108593012275732E-5</v>
      </c>
      <c r="G24" s="14">
        <f>Demographic!G24/1059000</f>
        <v>5.5712936732766764E-5</v>
      </c>
      <c r="H24" s="14">
        <f>Demographic!H24/1059000</f>
        <v>2.0774315391879132E-5</v>
      </c>
      <c r="I24" s="14">
        <f>Demographic!I24/1059000</f>
        <v>4.7214353163361659E-5</v>
      </c>
      <c r="J24" s="14">
        <f>Demographic!J24/1059000</f>
        <v>3.6071765816808311E-4</v>
      </c>
      <c r="K24" s="14">
        <f>Demographic!K24/1059000</f>
        <v>6.4211520302171856E-5</v>
      </c>
      <c r="L24" s="14">
        <f>Demographic!L24/1059000</f>
        <v>5.5712936732766764E-5</v>
      </c>
      <c r="M24" s="14">
        <f>Demographic!M24/1059000</f>
        <v>2.4551463644948064E-4</v>
      </c>
      <c r="N24" s="14">
        <f>Demographic!N24/1059000</f>
        <v>1.2275731822474031E-5</v>
      </c>
      <c r="O24" s="14">
        <f>Demographic!O24/1059000</f>
        <v>8.4985835694050988E-6</v>
      </c>
      <c r="P24" s="14">
        <f>Demographic!P24/1059000</f>
        <v>1.6052880075542964E-5</v>
      </c>
      <c r="Q24" s="14">
        <f>Demographic!Q24/1059000</f>
        <v>1.4164305949008499E-5</v>
      </c>
      <c r="R24" s="14">
        <f>Demographic!R24/1059000</f>
        <v>9.4428706326723324E-6</v>
      </c>
      <c r="S24" s="14">
        <f>Demographic!S24/1059000</f>
        <v>5.5712936732766764E-5</v>
      </c>
      <c r="T24" s="14">
        <f>Demographic!T24/1059000</f>
        <v>7.1765816808309725E-5</v>
      </c>
      <c r="U24" s="14">
        <f>Demographic!U24/1059000</f>
        <v>2.8328611898016999E-6</v>
      </c>
      <c r="V24" s="14">
        <f>Demographic!V24/1059000</f>
        <v>4.7214353163361659E-5</v>
      </c>
      <c r="W24" s="14">
        <f>Demographic!W24/1059000</f>
        <v>2.5495750708215297E-5</v>
      </c>
      <c r="X24" s="14">
        <f>Demographic!X24/1059000</f>
        <v>9.4428706326723326E-7</v>
      </c>
      <c r="Y24" s="14">
        <f>Demographic!Y24/1059000</f>
        <v>6.7988668555240791E-5</v>
      </c>
      <c r="Z24" s="14">
        <f>Demographic!Z24/1059000</f>
        <v>6.3267233238904633E-5</v>
      </c>
      <c r="AA24" s="14">
        <f>Demographic!AA24/1059000</f>
        <v>9.8205854579792252E-5</v>
      </c>
      <c r="AB24" s="14">
        <f>Demographic!AB24/1059000</f>
        <v>1.6052880075542964E-5</v>
      </c>
      <c r="AC24" s="14">
        <f>Demographic!AC24/1059000</f>
        <v>4.6364494806421154E-4</v>
      </c>
      <c r="AD24" s="14">
        <f>Demographic!AD24/1059000</f>
        <v>4.4381491973559961E-5</v>
      </c>
      <c r="AE24" s="14">
        <f>Demographic!AE24/1059000</f>
        <v>6.2322946175637391E-4</v>
      </c>
      <c r="AF24" s="14">
        <f>Demographic!AF24/1059000</f>
        <v>1.8885741265344665E-5</v>
      </c>
      <c r="AG24" s="14">
        <f>Demographic!AG24/1059000</f>
        <v>1.6052880075542964E-5</v>
      </c>
      <c r="AH24" s="14">
        <f>Demographic!AH24/1059000</f>
        <v>2.8328611898016997E-5</v>
      </c>
      <c r="AI24" s="14">
        <f>Demographic!AI24/1059000</f>
        <v>9.9150141643059489E-5</v>
      </c>
      <c r="AJ24" s="14">
        <f>Demographic!AJ24/1059000</f>
        <v>2.3607176581680829E-5</v>
      </c>
      <c r="AK24" s="14">
        <f>Demographic!AK24/1059000</f>
        <v>1.4164305949008499E-5</v>
      </c>
      <c r="AL24" s="14">
        <f>Demographic!AL24/1059000</f>
        <v>2.2001888574126535E-4</v>
      </c>
      <c r="AM24" s="14">
        <f>Demographic!AM24/1059000</f>
        <v>1.2275731822474031E-5</v>
      </c>
      <c r="AN24" s="14">
        <f>Demographic!AN24/1059000</f>
        <v>7.1765816808309725E-5</v>
      </c>
      <c r="AO24" s="14">
        <f>Demographic!AO24/1059000</f>
        <v>8.5930122757318225E-5</v>
      </c>
      <c r="AP24" s="14">
        <f>Demographic!AP24/1059000</f>
        <v>1.9924457034938621E-4</v>
      </c>
    </row>
    <row r="25" spans="1:42" x14ac:dyDescent="0.2">
      <c r="A25" t="s">
        <v>51</v>
      </c>
      <c r="B25" t="s">
        <v>85</v>
      </c>
      <c r="C25" t="s">
        <v>79</v>
      </c>
      <c r="D25" s="14">
        <f>Demographic!D25/1059000</f>
        <v>1.6997167138810198E-5</v>
      </c>
      <c r="E25" s="14">
        <f>Demographic!E25/1059000</f>
        <v>1.5108593012275732E-5</v>
      </c>
      <c r="F25" s="14">
        <f>Demographic!F25/1059000</f>
        <v>7.5542965061378661E-6</v>
      </c>
      <c r="G25" s="14">
        <f>Demographic!G25/1059000</f>
        <v>2.644003777148253E-5</v>
      </c>
      <c r="H25" s="14">
        <f>Demographic!H25/1059000</f>
        <v>1.6052880075542964E-5</v>
      </c>
      <c r="I25" s="14">
        <f>Demographic!I25/1059000</f>
        <v>1.3220018885741265E-5</v>
      </c>
      <c r="J25" s="14">
        <f>Demographic!J25/1059000</f>
        <v>1.1898016997167138E-4</v>
      </c>
      <c r="K25" s="14">
        <f>Demographic!K25/1059000</f>
        <v>2.7384324834749764E-5</v>
      </c>
      <c r="L25" s="14">
        <f>Demographic!L25/1059000</f>
        <v>1.4164305949008499E-5</v>
      </c>
      <c r="M25" s="14">
        <f>Demographic!M25/1059000</f>
        <v>1.5203021718602456E-4</v>
      </c>
      <c r="N25" s="14">
        <f>Demographic!N25/1059000</f>
        <v>4.7214353163361662E-6</v>
      </c>
      <c r="O25" s="14">
        <f>Demographic!O25/1059000</f>
        <v>6.6100094428706325E-6</v>
      </c>
      <c r="P25" s="14">
        <f>Demographic!P25/1059000</f>
        <v>2.8328611898016999E-6</v>
      </c>
      <c r="Q25" s="14">
        <f>Demographic!Q25/1059000</f>
        <v>1.0387157695939566E-5</v>
      </c>
      <c r="R25" s="14">
        <f>Demographic!R25/1059000</f>
        <v>6.6100094428706325E-6</v>
      </c>
      <c r="S25" s="14">
        <f>Demographic!S25/1059000</f>
        <v>1.8885741265344665E-5</v>
      </c>
      <c r="T25" s="14">
        <f>Demographic!T25/1059000</f>
        <v>2.8328611898016997E-5</v>
      </c>
      <c r="U25" s="14">
        <f>Demographic!U25/1059000</f>
        <v>9.4428706326723326E-7</v>
      </c>
      <c r="V25" s="14">
        <f>Demographic!V25/1059000</f>
        <v>2.7384324834749764E-5</v>
      </c>
      <c r="W25" s="14">
        <f>Demographic!W25/1059000</f>
        <v>1.6052880075542964E-5</v>
      </c>
      <c r="X25" s="14">
        <f>Demographic!X25/1059000</f>
        <v>2.8328611898016999E-6</v>
      </c>
      <c r="Y25" s="14">
        <f>Demographic!Y25/1059000</f>
        <v>3.777148253068933E-5</v>
      </c>
      <c r="Z25" s="14">
        <f>Demographic!Z25/1059000</f>
        <v>2.8328611898016997E-5</v>
      </c>
      <c r="AA25" s="14">
        <f>Demographic!AA25/1059000</f>
        <v>3.9660056657223797E-5</v>
      </c>
      <c r="AB25" s="14">
        <f>Demographic!AB25/1059000</f>
        <v>6.6100094428706325E-6</v>
      </c>
      <c r="AC25" s="14">
        <f>Demographic!AC25/1059000</f>
        <v>2.1435316336166195E-4</v>
      </c>
      <c r="AD25" s="14">
        <f>Demographic!AD25/1059000</f>
        <v>2.2662889518413599E-5</v>
      </c>
      <c r="AE25" s="14">
        <f>Demographic!AE25/1059000</f>
        <v>3.0406043437204911E-4</v>
      </c>
      <c r="AF25" s="14">
        <f>Demographic!AF25/1059000</f>
        <v>5.6657223796033998E-6</v>
      </c>
      <c r="AG25" s="14">
        <f>Demographic!AG25/1059000</f>
        <v>3.7771482530689331E-6</v>
      </c>
      <c r="AH25" s="14">
        <f>Demographic!AH25/1059000</f>
        <v>1.0387157695939566E-5</v>
      </c>
      <c r="AI25" s="14">
        <f>Demographic!AI25/1059000</f>
        <v>5.7601510859301225E-5</v>
      </c>
      <c r="AJ25" s="14">
        <f>Demographic!AJ25/1059000</f>
        <v>1.3220018885741265E-5</v>
      </c>
      <c r="AK25" s="14">
        <f>Demographic!AK25/1059000</f>
        <v>7.5542965061378661E-6</v>
      </c>
      <c r="AL25" s="14">
        <f>Demographic!AL25/1059000</f>
        <v>8.4041548630783752E-5</v>
      </c>
      <c r="AM25" s="14">
        <f>Demographic!AM25/1059000</f>
        <v>2.8328611898016999E-6</v>
      </c>
      <c r="AN25" s="14">
        <f>Demographic!AN25/1059000</f>
        <v>2.9272898961284231E-5</v>
      </c>
      <c r="AO25" s="14">
        <f>Demographic!AO25/1059000</f>
        <v>3.0217186024551464E-5</v>
      </c>
      <c r="AP25" s="14">
        <f>Demographic!AP25/1059000</f>
        <v>4.9102927289896126E-5</v>
      </c>
    </row>
    <row r="26" spans="1:42" x14ac:dyDescent="0.2">
      <c r="A26" t="s">
        <v>52</v>
      </c>
      <c r="B26" t="s">
        <v>83</v>
      </c>
      <c r="C26" t="s">
        <v>74</v>
      </c>
      <c r="D26" s="14">
        <f>Demographic!D26/1059000</f>
        <v>7.5826251180358833E-4</v>
      </c>
      <c r="E26" s="14">
        <f>Demographic!E26/1059000</f>
        <v>5.4957507082152969E-4</v>
      </c>
      <c r="F26" s="14">
        <f>Demographic!F26/1059000</f>
        <v>5.3068932955618506E-4</v>
      </c>
      <c r="G26" s="14">
        <f>Demographic!G26/1059000</f>
        <v>1.0481586402266288E-4</v>
      </c>
      <c r="H26" s="14">
        <f>Demographic!H26/1059000</f>
        <v>2.3512747875354108E-4</v>
      </c>
      <c r="I26" s="14">
        <f>Demographic!I26/1059000</f>
        <v>1.275731822474032E-3</v>
      </c>
      <c r="J26" s="14">
        <f>Demographic!J26/1059000</f>
        <v>1.8932955618508026E-3</v>
      </c>
      <c r="K26" s="14">
        <f>Demographic!K26/1059000</f>
        <v>1.1340887629839472E-3</v>
      </c>
      <c r="L26" s="14">
        <f>Demographic!L26/1059000</f>
        <v>5.9773371104815864E-4</v>
      </c>
      <c r="M26" s="14">
        <f>Demographic!M26/1059000</f>
        <v>1.0991501416430594E-3</v>
      </c>
      <c r="N26" s="14">
        <f>Demographic!N26/1059000</f>
        <v>2.5684608120868743E-4</v>
      </c>
      <c r="O26" s="14">
        <f>Demographic!O26/1059000</f>
        <v>1.6147308781869687E-4</v>
      </c>
      <c r="P26" s="14">
        <f>Demographic!P26/1059000</f>
        <v>3.5977337110481585E-4</v>
      </c>
      <c r="Q26" s="14">
        <f>Demographic!Q26/1059000</f>
        <v>2.7667610953729932E-4</v>
      </c>
      <c r="R26" s="14">
        <f>Demographic!R26/1059000</f>
        <v>1.6997167138810198E-4</v>
      </c>
      <c r="S26" s="14">
        <f>Demographic!S26/1059000</f>
        <v>7.7714825306893296E-4</v>
      </c>
      <c r="T26" s="14">
        <f>Demographic!T26/1059000</f>
        <v>6.9877242681775265E-4</v>
      </c>
      <c r="U26" s="14">
        <f>Demographic!U26/1059000</f>
        <v>1.0198300283286119E-4</v>
      </c>
      <c r="V26" s="14">
        <f>Demographic!V26/1059000</f>
        <v>4.8536355051935791E-4</v>
      </c>
      <c r="W26" s="14">
        <f>Demographic!W26/1059000</f>
        <v>3.8715769593956564E-4</v>
      </c>
      <c r="X26" s="14">
        <f>Demographic!X26/1059000</f>
        <v>1.7941454202077431E-5</v>
      </c>
      <c r="Y26" s="14">
        <f>Demographic!Y26/1059000</f>
        <v>3.5505193578847969E-4</v>
      </c>
      <c r="Z26" s="14">
        <f>Demographic!Z26/1059000</f>
        <v>1.093484419263456E-3</v>
      </c>
      <c r="AA26" s="14">
        <f>Demographic!AA26/1059000</f>
        <v>7.0821529745042496E-4</v>
      </c>
      <c r="AB26" s="14">
        <f>Demographic!AB26/1059000</f>
        <v>4.2965061378659111E-4</v>
      </c>
      <c r="AC26" s="14">
        <f>Demographic!AC26/1059000</f>
        <v>9.9527856468366381E-4</v>
      </c>
      <c r="AD26" s="14">
        <f>Demographic!AD26/1059000</f>
        <v>6.2889518413597738E-4</v>
      </c>
      <c r="AE26" s="14">
        <f>Demographic!AE26/1059000</f>
        <v>1E-3</v>
      </c>
      <c r="AF26" s="14">
        <f>Demographic!AF26/1059000</f>
        <v>2.8611898016997169E-4</v>
      </c>
      <c r="AG26" s="14">
        <f>Demographic!AG26/1059000</f>
        <v>4.2304060434372048E-4</v>
      </c>
      <c r="AH26" s="14">
        <f>Demographic!AH26/1059000</f>
        <v>6.3267233238904622E-4</v>
      </c>
      <c r="AI26" s="14">
        <f>Demographic!AI26/1059000</f>
        <v>8.8101983002832865E-4</v>
      </c>
      <c r="AJ26" s="14">
        <f>Demographic!AJ26/1059000</f>
        <v>4.8819641170915959E-4</v>
      </c>
      <c r="AK26" s="14">
        <f>Demographic!AK26/1059000</f>
        <v>2.7289896128423043E-4</v>
      </c>
      <c r="AL26" s="14">
        <f>Demographic!AL26/1059000</f>
        <v>2.3059490084985836E-3</v>
      </c>
      <c r="AM26" s="14">
        <f>Demographic!AM26/1059000</f>
        <v>2.6534466477809253E-4</v>
      </c>
      <c r="AN26" s="14">
        <f>Demographic!AN26/1059000</f>
        <v>6.5911237016052875E-4</v>
      </c>
      <c r="AO26" s="14">
        <f>Demographic!AO26/1059000</f>
        <v>6.7422096317280454E-4</v>
      </c>
      <c r="AP26" s="14">
        <f>Demographic!AP26/1059000</f>
        <v>7.6959395656279507E-4</v>
      </c>
    </row>
    <row r="27" spans="1:42" x14ac:dyDescent="0.2">
      <c r="A27" t="s">
        <v>52</v>
      </c>
      <c r="B27" t="s">
        <v>83</v>
      </c>
      <c r="C27" t="s">
        <v>75</v>
      </c>
      <c r="D27" s="14">
        <f>Demographic!D27/1059000</f>
        <v>3.4655335221907459E-4</v>
      </c>
      <c r="E27" s="14">
        <f>Demographic!E27/1059000</f>
        <v>1.9933899905571293E-3</v>
      </c>
      <c r="F27" s="14">
        <f>Demographic!F27/1059000</f>
        <v>5.741265344664778E-4</v>
      </c>
      <c r="G27" s="14">
        <f>Demographic!G27/1059000</f>
        <v>2.0491029272898961E-4</v>
      </c>
      <c r="H27" s="14">
        <f>Demographic!H27/1059000</f>
        <v>2.2662889518413598E-4</v>
      </c>
      <c r="I27" s="14">
        <f>Demographic!I27/1059000</f>
        <v>1.2691218130311615E-3</v>
      </c>
      <c r="J27" s="14">
        <f>Demographic!J27/1059000</f>
        <v>2.4107648725212464E-3</v>
      </c>
      <c r="K27" s="14">
        <f>Demographic!K27/1059000</f>
        <v>1.0207743153918792E-3</v>
      </c>
      <c r="L27" s="14">
        <f>Demographic!L27/1059000</f>
        <v>3.0878186968838527E-4</v>
      </c>
      <c r="M27" s="14">
        <f>Demographic!M27/1059000</f>
        <v>1.546742209631728E-3</v>
      </c>
      <c r="N27" s="14">
        <f>Demographic!N27/1059000</f>
        <v>2.4268177525967895E-4</v>
      </c>
      <c r="O27" s="14">
        <f>Demographic!O27/1059000</f>
        <v>1.4447592067988669E-4</v>
      </c>
      <c r="P27" s="14">
        <f>Demographic!P27/1059000</f>
        <v>3.2483474976392822E-4</v>
      </c>
      <c r="Q27" s="14">
        <f>Demographic!Q27/1059000</f>
        <v>2.6440037771482532E-4</v>
      </c>
      <c r="R27" s="14">
        <f>Demographic!R27/1059000</f>
        <v>1.0859301227573182E-4</v>
      </c>
      <c r="S27" s="14">
        <f>Demographic!S27/1059000</f>
        <v>9.9338999055712928E-4</v>
      </c>
      <c r="T27" s="14">
        <f>Demographic!T27/1059000</f>
        <v>7.0632672332389043E-4</v>
      </c>
      <c r="U27" s="14">
        <f>Demographic!U27/1059000</f>
        <v>7.743153918791312E-5</v>
      </c>
      <c r="V27" s="14">
        <f>Demographic!V27/1059000</f>
        <v>4.3153918791312559E-4</v>
      </c>
      <c r="W27" s="14">
        <f>Demographic!W27/1059000</f>
        <v>1.7318224740321057E-3</v>
      </c>
      <c r="X27" s="14">
        <f>Demographic!X27/1059000</f>
        <v>1.6052880075542964E-5</v>
      </c>
      <c r="Y27" s="14">
        <f>Demographic!Y27/1059000</f>
        <v>1.7110481586402266E-3</v>
      </c>
      <c r="Z27" s="14">
        <f>Demographic!Z27/1059000</f>
        <v>7.563739376770538E-4</v>
      </c>
      <c r="AA27" s="14">
        <f>Demographic!AA27/1059000</f>
        <v>1.1265344664778093E-3</v>
      </c>
      <c r="AB27" s="14">
        <f>Demographic!AB27/1059000</f>
        <v>3.6921624173748822E-4</v>
      </c>
      <c r="AC27" s="14">
        <f>Demographic!AC27/1059000</f>
        <v>1.8914069877242683E-3</v>
      </c>
      <c r="AD27" s="14">
        <f>Demographic!AD27/1059000</f>
        <v>5.5429650613786591E-4</v>
      </c>
      <c r="AE27" s="14">
        <f>Demographic!AE27/1059000</f>
        <v>9.045325779036828E-3</v>
      </c>
      <c r="AF27" s="14">
        <f>Demographic!AF27/1059000</f>
        <v>2.2662889518413598E-4</v>
      </c>
      <c r="AG27" s="14">
        <f>Demographic!AG27/1059000</f>
        <v>3.3144475920679885E-4</v>
      </c>
      <c r="AH27" s="14">
        <f>Demographic!AH27/1059000</f>
        <v>1.5609065155807364E-3</v>
      </c>
      <c r="AI27" s="14">
        <f>Demographic!AI27/1059000</f>
        <v>3.2417374881964119E-3</v>
      </c>
      <c r="AJ27" s="14">
        <f>Demographic!AJ27/1059000</f>
        <v>4.8158640226628896E-4</v>
      </c>
      <c r="AK27" s="14">
        <f>Demographic!AK27/1059000</f>
        <v>4.1926345609065153E-4</v>
      </c>
      <c r="AL27" s="14">
        <f>Demographic!AL27/1059000</f>
        <v>2.7960339943342775E-3</v>
      </c>
      <c r="AM27" s="14">
        <f>Demographic!AM27/1059000</f>
        <v>2.2946175637393769E-4</v>
      </c>
      <c r="AN27" s="14">
        <f>Demographic!AN27/1059000</f>
        <v>1.2804532577903682E-3</v>
      </c>
      <c r="AO27" s="14">
        <f>Demographic!AO27/1059000</f>
        <v>7.3465533522190749E-4</v>
      </c>
      <c r="AP27" s="14">
        <f>Demographic!AP27/1059000</f>
        <v>1.4315391879131255E-3</v>
      </c>
    </row>
    <row r="28" spans="1:42" x14ac:dyDescent="0.2">
      <c r="A28" t="s">
        <v>52</v>
      </c>
      <c r="B28" t="s">
        <v>83</v>
      </c>
      <c r="C28" t="s">
        <v>76</v>
      </c>
      <c r="D28" s="14">
        <f>Demographic!D28/1059000</f>
        <v>3.6827195467422095E-4</v>
      </c>
      <c r="E28" s="14">
        <f>Demographic!E28/1059000</f>
        <v>8.3191690273843244E-4</v>
      </c>
      <c r="F28" s="14">
        <f>Demographic!F28/1059000</f>
        <v>6.7610953729933896E-4</v>
      </c>
      <c r="G28" s="14">
        <f>Demographic!G28/1059000</f>
        <v>2.6251180358829085E-4</v>
      </c>
      <c r="H28" s="14">
        <f>Demographic!H28/1059000</f>
        <v>2.464589235127479E-4</v>
      </c>
      <c r="I28" s="14">
        <f>Demographic!I28/1059000</f>
        <v>1.3522190745986779E-3</v>
      </c>
      <c r="J28" s="14">
        <f>Demographic!J28/1059000</f>
        <v>2.7507082152974506E-3</v>
      </c>
      <c r="K28" s="14">
        <f>Demographic!K28/1059000</f>
        <v>1.2993389990557129E-3</v>
      </c>
      <c r="L28" s="14">
        <f>Demographic!L28/1059000</f>
        <v>3.3899905571293674E-4</v>
      </c>
      <c r="M28" s="14">
        <f>Demographic!M28/1059000</f>
        <v>2.134088762983947E-3</v>
      </c>
      <c r="N28" s="14">
        <f>Demographic!N28/1059000</f>
        <v>2.1246458923512748E-4</v>
      </c>
      <c r="O28" s="14">
        <f>Demographic!O28/1059000</f>
        <v>1.1992445703493862E-4</v>
      </c>
      <c r="P28" s="14">
        <f>Demographic!P28/1059000</f>
        <v>3.1822474032105758E-4</v>
      </c>
      <c r="Q28" s="14">
        <f>Demographic!Q28/1059000</f>
        <v>3.1633616619452311E-4</v>
      </c>
      <c r="R28" s="14">
        <f>Demographic!R28/1059000</f>
        <v>1.1048158640226629E-4</v>
      </c>
      <c r="S28" s="14">
        <f>Demographic!S28/1059000</f>
        <v>1.1510859301227573E-3</v>
      </c>
      <c r="T28" s="14">
        <f>Demographic!T28/1059000</f>
        <v>8.083097261567517E-4</v>
      </c>
      <c r="U28" s="14">
        <f>Demographic!U28/1059000</f>
        <v>8.4041548630783752E-5</v>
      </c>
      <c r="V28" s="14">
        <f>Demographic!V28/1059000</f>
        <v>5.7034938621340885E-4</v>
      </c>
      <c r="W28" s="14">
        <f>Demographic!W28/1059000</f>
        <v>4.6458923512747875E-4</v>
      </c>
      <c r="X28" s="14">
        <f>Demographic!X28/1059000</f>
        <v>3.5882908404154863E-5</v>
      </c>
      <c r="Y28" s="14">
        <f>Demographic!Y28/1059000</f>
        <v>1.1643059490084985E-3</v>
      </c>
      <c r="Z28" s="14">
        <f>Demographic!Z28/1059000</f>
        <v>8.4135977337110486E-4</v>
      </c>
      <c r="AA28" s="14">
        <f>Demographic!AA28/1059000</f>
        <v>1.4098205854579792E-3</v>
      </c>
      <c r="AB28" s="14">
        <f>Demographic!AB28/1059000</f>
        <v>3.9660056657223796E-4</v>
      </c>
      <c r="AC28" s="14">
        <f>Demographic!AC28/1059000</f>
        <v>2.3739376770538245E-3</v>
      </c>
      <c r="AD28" s="14">
        <f>Demographic!AD28/1059000</f>
        <v>4.929178470254958E-4</v>
      </c>
      <c r="AE28" s="14">
        <f>Demographic!AE28/1059000</f>
        <v>4.7101038715769592E-3</v>
      </c>
      <c r="AF28" s="14">
        <f>Demographic!AF28/1059000</f>
        <v>3.3144475920679885E-4</v>
      </c>
      <c r="AG28" s="14">
        <f>Demographic!AG28/1059000</f>
        <v>2.9933899905571295E-4</v>
      </c>
      <c r="AH28" s="14">
        <f>Demographic!AH28/1059000</f>
        <v>6.1473087818696886E-4</v>
      </c>
      <c r="AI28" s="14">
        <f>Demographic!AI28/1059000</f>
        <v>8.4135977337110486E-4</v>
      </c>
      <c r="AJ28" s="14">
        <f>Demographic!AJ28/1059000</f>
        <v>5.5146364494806422E-4</v>
      </c>
      <c r="AK28" s="14">
        <f>Demographic!AK28/1059000</f>
        <v>5.1935788479697833E-4</v>
      </c>
      <c r="AL28" s="14">
        <f>Demographic!AL28/1059000</f>
        <v>3.6421152030217188E-3</v>
      </c>
      <c r="AM28" s="14">
        <f>Demographic!AM28/1059000</f>
        <v>2.2568460812086874E-4</v>
      </c>
      <c r="AN28" s="14">
        <f>Demographic!AN28/1059000</f>
        <v>1.7195467422096318E-3</v>
      </c>
      <c r="AO28" s="14">
        <f>Demographic!AO28/1059000</f>
        <v>9.1973559962228518E-4</v>
      </c>
      <c r="AP28" s="14">
        <f>Demographic!AP28/1059000</f>
        <v>1.7988668555240794E-3</v>
      </c>
    </row>
    <row r="29" spans="1:42" x14ac:dyDescent="0.2">
      <c r="A29" t="s">
        <v>52</v>
      </c>
      <c r="B29" t="s">
        <v>83</v>
      </c>
      <c r="C29" t="s">
        <v>77</v>
      </c>
      <c r="D29" s="14">
        <f>Demographic!D29/1059000</f>
        <v>1.7780925401322002E-3</v>
      </c>
      <c r="E29" s="14">
        <f>Demographic!E29/1059000</f>
        <v>1.9065155807365438E-3</v>
      </c>
      <c r="F29" s="14">
        <f>Demographic!F29/1059000</f>
        <v>1.753541076487252E-3</v>
      </c>
      <c r="G29" s="14">
        <f>Demographic!G29/1059000</f>
        <v>4.4192634560906517E-4</v>
      </c>
      <c r="H29" s="14">
        <f>Demographic!H29/1059000</f>
        <v>7.6298394711992444E-4</v>
      </c>
      <c r="I29" s="14">
        <f>Demographic!I29/1059000</f>
        <v>3.9169027384324834E-3</v>
      </c>
      <c r="J29" s="14">
        <f>Demographic!J29/1059000</f>
        <v>6.402266288951841E-3</v>
      </c>
      <c r="K29" s="14">
        <f>Demographic!K29/1059000</f>
        <v>3.4117091595845138E-3</v>
      </c>
      <c r="L29" s="14">
        <f>Demographic!L29/1059000</f>
        <v>1.3531633616619453E-3</v>
      </c>
      <c r="M29" s="14">
        <f>Demographic!M29/1059000</f>
        <v>3.9631728045325778E-3</v>
      </c>
      <c r="N29" s="14">
        <f>Demographic!N29/1059000</f>
        <v>6.8271954674220959E-4</v>
      </c>
      <c r="O29" s="14">
        <f>Demographic!O29/1059000</f>
        <v>5.2785646836638338E-4</v>
      </c>
      <c r="P29" s="14">
        <f>Demographic!P29/1059000</f>
        <v>1.113314447592068E-3</v>
      </c>
      <c r="Q29" s="14">
        <f>Demographic!Q29/1059000</f>
        <v>8.8385269121813033E-4</v>
      </c>
      <c r="R29" s="14">
        <f>Demographic!R29/1059000</f>
        <v>5.3352219074598675E-4</v>
      </c>
      <c r="S29" s="14">
        <f>Demographic!S29/1059000</f>
        <v>2.7412653446647782E-3</v>
      </c>
      <c r="T29" s="14">
        <f>Demographic!T29/1059000</f>
        <v>2.0302171860245516E-3</v>
      </c>
      <c r="U29" s="14">
        <f>Demographic!U29/1059000</f>
        <v>3.3899905571293674E-4</v>
      </c>
      <c r="V29" s="14">
        <f>Demographic!V29/1059000</f>
        <v>1.4277620396600567E-3</v>
      </c>
      <c r="W29" s="14">
        <f>Demographic!W29/1059000</f>
        <v>1.1491973559962228E-3</v>
      </c>
      <c r="X29" s="14">
        <f>Demographic!X29/1059000</f>
        <v>1.1048158640226629E-4</v>
      </c>
      <c r="Y29" s="14">
        <f>Demographic!Y29/1059000</f>
        <v>1.6817752596789423E-3</v>
      </c>
      <c r="Z29" s="14">
        <f>Demographic!Z29/1059000</f>
        <v>2.7762039660056657E-3</v>
      </c>
      <c r="AA29" s="14">
        <f>Demographic!AA29/1059000</f>
        <v>2.7507082152974506E-3</v>
      </c>
      <c r="AB29" s="14">
        <f>Demographic!AB29/1059000</f>
        <v>1.242681775259679E-3</v>
      </c>
      <c r="AC29" s="14">
        <f>Demographic!AC29/1059000</f>
        <v>4.2861189801699714E-3</v>
      </c>
      <c r="AD29" s="14">
        <f>Demographic!AD29/1059000</f>
        <v>1.7856468366383381E-3</v>
      </c>
      <c r="AE29" s="14">
        <f>Demographic!AE29/1059000</f>
        <v>5.3663833805476869E-3</v>
      </c>
      <c r="AF29" s="14">
        <f>Demographic!AF29/1059000</f>
        <v>9.216241737488196E-4</v>
      </c>
      <c r="AG29" s="14">
        <f>Demographic!AG29/1059000</f>
        <v>1.1699716713881019E-3</v>
      </c>
      <c r="AH29" s="14">
        <f>Demographic!AH29/1059000</f>
        <v>1.9896128423040602E-3</v>
      </c>
      <c r="AI29" s="14">
        <f>Demographic!AI29/1059000</f>
        <v>2.3484419263456089E-3</v>
      </c>
      <c r="AJ29" s="14">
        <f>Demographic!AJ29/1059000</f>
        <v>1.6553352219074598E-3</v>
      </c>
      <c r="AK29" s="14">
        <f>Demographic!AK29/1059000</f>
        <v>1.0254957507082154E-3</v>
      </c>
      <c r="AL29" s="14">
        <f>Demographic!AL29/1059000</f>
        <v>8.0387157695939564E-3</v>
      </c>
      <c r="AM29" s="14">
        <f>Demographic!AM29/1059000</f>
        <v>7.0821529745042496E-4</v>
      </c>
      <c r="AN29" s="14">
        <f>Demographic!AN29/1059000</f>
        <v>2.574126534466478E-3</v>
      </c>
      <c r="AO29" s="14">
        <f>Demographic!AO29/1059000</f>
        <v>2.1161473087818695E-3</v>
      </c>
      <c r="AP29" s="14">
        <f>Demographic!AP29/1059000</f>
        <v>2.9792256846081209E-3</v>
      </c>
    </row>
    <row r="30" spans="1:42" x14ac:dyDescent="0.2">
      <c r="A30" t="s">
        <v>52</v>
      </c>
      <c r="B30" t="s">
        <v>83</v>
      </c>
      <c r="C30" t="s">
        <v>78</v>
      </c>
      <c r="D30" s="14">
        <f>Demographic!D30/1059000</f>
        <v>1.8347497639282341E-3</v>
      </c>
      <c r="E30" s="14">
        <f>Demographic!E30/1059000</f>
        <v>2.2134088762983946E-3</v>
      </c>
      <c r="F30" s="14">
        <f>Demographic!F30/1059000</f>
        <v>1.7214353163361661E-3</v>
      </c>
      <c r="G30" s="14">
        <f>Demographic!G30/1059000</f>
        <v>5.2124645892351275E-4</v>
      </c>
      <c r="H30" s="14">
        <f>Demographic!H30/1059000</f>
        <v>9.5278564683663833E-4</v>
      </c>
      <c r="I30" s="14">
        <f>Demographic!I30/1059000</f>
        <v>3.6817752596789424E-3</v>
      </c>
      <c r="J30" s="14">
        <f>Demographic!J30/1059000</f>
        <v>6.8866855524079319E-3</v>
      </c>
      <c r="K30" s="14">
        <f>Demographic!K30/1059000</f>
        <v>3.2681775259678944E-3</v>
      </c>
      <c r="L30" s="14">
        <f>Demographic!L30/1059000</f>
        <v>1.3909348441926346E-3</v>
      </c>
      <c r="M30" s="14">
        <f>Demographic!M30/1059000</f>
        <v>4.2549575070821534E-3</v>
      </c>
      <c r="N30" s="14">
        <f>Demographic!N30/1059000</f>
        <v>7.6581680830972612E-4</v>
      </c>
      <c r="O30" s="14">
        <f>Demographic!O30/1059000</f>
        <v>5.7507082152974506E-4</v>
      </c>
      <c r="P30" s="14">
        <f>Demographic!P30/1059000</f>
        <v>1.137865911237016E-3</v>
      </c>
      <c r="Q30" s="14">
        <f>Demographic!Q30/1059000</f>
        <v>8.970727101038716E-4</v>
      </c>
      <c r="R30" s="14">
        <f>Demographic!R30/1059000</f>
        <v>8.1114258734655339E-4</v>
      </c>
      <c r="S30" s="14">
        <f>Demographic!S30/1059000</f>
        <v>2.8300283286118982E-3</v>
      </c>
      <c r="T30" s="14">
        <f>Demographic!T30/1059000</f>
        <v>2.1208687440982059E-3</v>
      </c>
      <c r="U30" s="14">
        <f>Demographic!U30/1059000</f>
        <v>4.5325779036827196E-4</v>
      </c>
      <c r="V30" s="14">
        <f>Demographic!V30/1059000</f>
        <v>1.5165250236071767E-3</v>
      </c>
      <c r="W30" s="14">
        <f>Demographic!W30/1059000</f>
        <v>1.6421152030217186E-3</v>
      </c>
      <c r="X30" s="14">
        <f>Demographic!X30/1059000</f>
        <v>1.3786591123701606E-4</v>
      </c>
      <c r="Y30" s="14">
        <f>Demographic!Y30/1059000</f>
        <v>1.9924457034938619E-3</v>
      </c>
      <c r="Z30" s="14">
        <f>Demographic!Z30/1059000</f>
        <v>3.0906515580736544E-3</v>
      </c>
      <c r="AA30" s="14">
        <f>Demographic!AA30/1059000</f>
        <v>3.089707271010387E-3</v>
      </c>
      <c r="AB30" s="14">
        <f>Demographic!AB30/1059000</f>
        <v>1.3097261567516524E-3</v>
      </c>
      <c r="AC30" s="14">
        <f>Demographic!AC30/1059000</f>
        <v>4.352219074598678E-3</v>
      </c>
      <c r="AD30" s="14">
        <f>Demographic!AD30/1059000</f>
        <v>1.9716713881019832E-3</v>
      </c>
      <c r="AE30" s="14">
        <f>Demographic!AE30/1059000</f>
        <v>5.5448536355051934E-3</v>
      </c>
      <c r="AF30" s="14">
        <f>Demographic!AF30/1059000</f>
        <v>8.1208687440982054E-4</v>
      </c>
      <c r="AG30" s="14">
        <f>Demographic!AG30/1059000</f>
        <v>1.2256846081208687E-3</v>
      </c>
      <c r="AH30" s="14">
        <f>Demographic!AH30/1059000</f>
        <v>2.084985835694051E-3</v>
      </c>
      <c r="AI30" s="14">
        <f>Demographic!AI30/1059000</f>
        <v>2.8394711992445702E-3</v>
      </c>
      <c r="AJ30" s="14">
        <f>Demographic!AJ30/1059000</f>
        <v>1.7950897072710104E-3</v>
      </c>
      <c r="AK30" s="14">
        <f>Demographic!AK30/1059000</f>
        <v>1.1501416430594901E-3</v>
      </c>
      <c r="AL30" s="14">
        <f>Demographic!AL30/1059000</f>
        <v>8.7167138810198292E-3</v>
      </c>
      <c r="AM30" s="14">
        <f>Demographic!AM30/1059000</f>
        <v>6.7044381491973559E-4</v>
      </c>
      <c r="AN30" s="14">
        <f>Demographic!AN30/1059000</f>
        <v>2.809254013220019E-3</v>
      </c>
      <c r="AO30" s="14">
        <f>Demographic!AO30/1059000</f>
        <v>2.3267233238904628E-3</v>
      </c>
      <c r="AP30" s="14">
        <f>Demographic!AP30/1059000</f>
        <v>3.0547686496694994E-3</v>
      </c>
    </row>
    <row r="31" spans="1:42" x14ac:dyDescent="0.2">
      <c r="A31" t="s">
        <v>52</v>
      </c>
      <c r="B31" t="s">
        <v>83</v>
      </c>
      <c r="C31" t="s">
        <v>79</v>
      </c>
      <c r="D31" s="14">
        <f>Demographic!D31/1059000</f>
        <v>1.251180358829084E-3</v>
      </c>
      <c r="E31" s="14">
        <f>Demographic!E31/1059000</f>
        <v>2.13314447592068E-3</v>
      </c>
      <c r="F31" s="14">
        <f>Demographic!F31/1059000</f>
        <v>1.0670443814919735E-3</v>
      </c>
      <c r="G31" s="14">
        <f>Demographic!G31/1059000</f>
        <v>6.3644948064211517E-4</v>
      </c>
      <c r="H31" s="14">
        <f>Demographic!H31/1059000</f>
        <v>6.5533522190745991E-4</v>
      </c>
      <c r="I31" s="14">
        <f>Demographic!I31/1059000</f>
        <v>2.7667610953729933E-3</v>
      </c>
      <c r="J31" s="14">
        <f>Demographic!J31/1059000</f>
        <v>6.4013220018885745E-3</v>
      </c>
      <c r="K31" s="14">
        <f>Demographic!K31/1059000</f>
        <v>2.863078375826251E-3</v>
      </c>
      <c r="L31" s="14">
        <f>Demographic!L31/1059000</f>
        <v>1.1746931067044381E-3</v>
      </c>
      <c r="M31" s="14">
        <f>Demographic!M31/1059000</f>
        <v>4.5184135977337113E-3</v>
      </c>
      <c r="N31" s="14">
        <f>Demographic!N31/1059000</f>
        <v>3.3899905571293674E-4</v>
      </c>
      <c r="O31" s="14">
        <f>Demographic!O31/1059000</f>
        <v>2.8895184135977337E-4</v>
      </c>
      <c r="P31" s="14">
        <f>Demographic!P31/1059000</f>
        <v>6.2889518413597738E-4</v>
      </c>
      <c r="Q31" s="14">
        <f>Demographic!Q31/1059000</f>
        <v>5.4863078375826254E-4</v>
      </c>
      <c r="R31" s="14">
        <f>Demographic!R31/1059000</f>
        <v>4.7308781869688385E-4</v>
      </c>
      <c r="S31" s="14">
        <f>Demographic!S31/1059000</f>
        <v>3.0179414542020775E-3</v>
      </c>
      <c r="T31" s="14">
        <f>Demographic!T31/1059000</f>
        <v>1.9329556185080264E-3</v>
      </c>
      <c r="U31" s="14">
        <f>Demographic!U31/1059000</f>
        <v>3.9565627950897075E-4</v>
      </c>
      <c r="V31" s="14">
        <f>Demographic!V31/1059000</f>
        <v>1.4645892351274788E-3</v>
      </c>
      <c r="W31" s="14">
        <f>Demographic!W31/1059000</f>
        <v>1.3541076487252124E-3</v>
      </c>
      <c r="X31" s="14">
        <f>Demographic!X31/1059000</f>
        <v>9.4428706326723318E-5</v>
      </c>
      <c r="Y31" s="14">
        <f>Demographic!Y31/1059000</f>
        <v>1.7327667610953731E-3</v>
      </c>
      <c r="Z31" s="14">
        <f>Demographic!Z31/1059000</f>
        <v>1.9055712936732767E-3</v>
      </c>
      <c r="AA31" s="14">
        <f>Demographic!AA31/1059000</f>
        <v>3.4239848914069879E-3</v>
      </c>
      <c r="AB31" s="14">
        <f>Demographic!AB31/1059000</f>
        <v>1.3229461756373937E-3</v>
      </c>
      <c r="AC31" s="14">
        <f>Demographic!AC31/1059000</f>
        <v>4.227573182247403E-3</v>
      </c>
      <c r="AD31" s="14">
        <f>Demographic!AD31/1059000</f>
        <v>1.4362606232294617E-3</v>
      </c>
      <c r="AE31" s="14">
        <f>Demographic!AE31/1059000</f>
        <v>5.5807365439093483E-3</v>
      </c>
      <c r="AF31" s="14">
        <f>Demographic!AF31/1059000</f>
        <v>3.5788479697828137E-4</v>
      </c>
      <c r="AG31" s="14">
        <f>Demographic!AG31/1059000</f>
        <v>7.5920679886685549E-4</v>
      </c>
      <c r="AH31" s="14">
        <f>Demographic!AH31/1059000</f>
        <v>2.124645892351275E-3</v>
      </c>
      <c r="AI31" s="14">
        <f>Demographic!AI31/1059000</f>
        <v>2.1860245514636451E-3</v>
      </c>
      <c r="AJ31" s="14">
        <f>Demographic!AJ31/1059000</f>
        <v>1.6203966005665722E-3</v>
      </c>
      <c r="AK31" s="14">
        <f>Demographic!AK31/1059000</f>
        <v>1.0783758262511804E-3</v>
      </c>
      <c r="AL31" s="14">
        <f>Demographic!AL31/1059000</f>
        <v>7.8158640226628894E-3</v>
      </c>
      <c r="AM31" s="14">
        <f>Demographic!AM31/1059000</f>
        <v>2.8328611898016995E-4</v>
      </c>
      <c r="AN31" s="14">
        <f>Demographic!AN31/1059000</f>
        <v>2.1652502360717659E-3</v>
      </c>
      <c r="AO31" s="14">
        <f>Demographic!AO31/1059000</f>
        <v>2.2870632672332388E-3</v>
      </c>
      <c r="AP31" s="14">
        <f>Demographic!AP31/1059000</f>
        <v>2.8045325779036826E-3</v>
      </c>
    </row>
    <row r="32" spans="1:42" x14ac:dyDescent="0.2">
      <c r="A32" t="s">
        <v>52</v>
      </c>
      <c r="B32" t="s">
        <v>84</v>
      </c>
      <c r="C32" t="s">
        <v>74</v>
      </c>
      <c r="D32" s="14">
        <f>Demographic!D32/1059000</f>
        <v>4.7214353163361662E-6</v>
      </c>
      <c r="E32" s="14">
        <f>Demographic!E32/1059000</f>
        <v>6.6100094428706325E-6</v>
      </c>
      <c r="F32" s="14">
        <f>Demographic!F32/1059000</f>
        <v>5.6657223796033998E-6</v>
      </c>
      <c r="G32" s="14">
        <f>Demographic!G32/1059000</f>
        <v>9.6317280453257791E-5</v>
      </c>
      <c r="H32" s="14">
        <f>Demographic!H32/1059000</f>
        <v>1.8885741265344665E-6</v>
      </c>
      <c r="I32" s="14">
        <f>Demographic!I32/1059000</f>
        <v>1.5108593012275732E-5</v>
      </c>
      <c r="J32" s="14">
        <f>Demographic!J32/1059000</f>
        <v>1.5864022662889519E-4</v>
      </c>
      <c r="K32" s="14">
        <f>Demographic!K32/1059000</f>
        <v>2.9272898961284231E-5</v>
      </c>
      <c r="L32" s="14">
        <f>Demographic!L32/1059000</f>
        <v>6.6100094428706325E-6</v>
      </c>
      <c r="M32" s="14">
        <f>Demographic!M32/1059000</f>
        <v>1.1425873465533523E-4</v>
      </c>
      <c r="N32" s="14">
        <f>Demographic!N32/1059000</f>
        <v>2.8328611898016999E-6</v>
      </c>
      <c r="O32" s="14">
        <f>Demographic!O32/1059000</f>
        <v>2.8328611898016999E-6</v>
      </c>
      <c r="P32" s="14">
        <f>Demographic!P32/1059000</f>
        <v>3.7771482530689331E-6</v>
      </c>
      <c r="Q32" s="14">
        <f>Demographic!Q32/1059000</f>
        <v>9.4428706326723326E-7</v>
      </c>
      <c r="R32" s="14">
        <f>Demographic!R32/1059000</f>
        <v>9.4428706326723326E-7</v>
      </c>
      <c r="S32" s="14">
        <f>Demographic!S32/1059000</f>
        <v>2.8328611898016997E-5</v>
      </c>
      <c r="T32" s="14">
        <f>Demographic!T32/1059000</f>
        <v>2.1718602455146366E-5</v>
      </c>
      <c r="U32" s="14">
        <f>Demographic!U32/1059000</f>
        <v>1.8885741265344665E-6</v>
      </c>
      <c r="V32" s="14">
        <f>Demographic!V32/1059000</f>
        <v>3.0217186024551464E-5</v>
      </c>
      <c r="W32" s="14">
        <f>Demographic!W32/1059000</f>
        <v>8.4985835694050988E-6</v>
      </c>
      <c r="X32" s="14">
        <f>Demographic!X32/1059000</f>
        <v>0</v>
      </c>
      <c r="Y32" s="14">
        <f>Demographic!Y32/1059000</f>
        <v>6.7988668555240791E-5</v>
      </c>
      <c r="Z32" s="14">
        <f>Demographic!Z32/1059000</f>
        <v>1.8885741265344665E-5</v>
      </c>
      <c r="AA32" s="14">
        <f>Demographic!AA32/1059000</f>
        <v>7.2710103871576962E-5</v>
      </c>
      <c r="AB32" s="14">
        <f>Demographic!AB32/1059000</f>
        <v>2.8328611898016999E-6</v>
      </c>
      <c r="AC32" s="14">
        <f>Demographic!AC32/1059000</f>
        <v>4.8158640226628896E-4</v>
      </c>
      <c r="AD32" s="14">
        <f>Demographic!AD32/1059000</f>
        <v>1.3220018885741265E-5</v>
      </c>
      <c r="AE32" s="14">
        <f>Demographic!AE32/1059000</f>
        <v>1.4107648725212466E-3</v>
      </c>
      <c r="AF32" s="14">
        <f>Demographic!AF32/1059000</f>
        <v>3.7771482530689331E-6</v>
      </c>
      <c r="AG32" s="14">
        <f>Demographic!AG32/1059000</f>
        <v>1.8885741265344665E-6</v>
      </c>
      <c r="AH32" s="14">
        <f>Demographic!AH32/1059000</f>
        <v>1.0387157695939566E-5</v>
      </c>
      <c r="AI32" s="14">
        <f>Demographic!AI32/1059000</f>
        <v>1.5108593012275732E-5</v>
      </c>
      <c r="AJ32" s="14">
        <f>Demographic!AJ32/1059000</f>
        <v>5.6657223796033998E-6</v>
      </c>
      <c r="AK32" s="14">
        <f>Demographic!AK32/1059000</f>
        <v>6.6100094428706325E-6</v>
      </c>
      <c r="AL32" s="14">
        <f>Demographic!AL32/1059000</f>
        <v>5.288007554296506E-5</v>
      </c>
      <c r="AM32" s="14">
        <f>Demographic!AM32/1059000</f>
        <v>2.8328611898016999E-6</v>
      </c>
      <c r="AN32" s="14">
        <f>Demographic!AN32/1059000</f>
        <v>2.4551463644948063E-5</v>
      </c>
      <c r="AO32" s="14">
        <f>Demographic!AO32/1059000</f>
        <v>1.6052880075542964E-5</v>
      </c>
      <c r="AP32" s="14">
        <f>Demographic!AP32/1059000</f>
        <v>1.2275731822474032E-4</v>
      </c>
    </row>
    <row r="33" spans="1:42" x14ac:dyDescent="0.2">
      <c r="A33" t="s">
        <v>52</v>
      </c>
      <c r="B33" t="s">
        <v>84</v>
      </c>
      <c r="C33" t="s">
        <v>75</v>
      </c>
      <c r="D33" s="14">
        <f>Demographic!D33/1059000</f>
        <v>4.7214353163361662E-6</v>
      </c>
      <c r="E33" s="14">
        <f>Demographic!E33/1059000</f>
        <v>2.2662889518413599E-5</v>
      </c>
      <c r="F33" s="14">
        <f>Demographic!F33/1059000</f>
        <v>2.8328611898016999E-6</v>
      </c>
      <c r="G33" s="14">
        <f>Demographic!G33/1059000</f>
        <v>1.2086874409820586E-4</v>
      </c>
      <c r="H33" s="14">
        <f>Demographic!H33/1059000</f>
        <v>9.4428706326723326E-7</v>
      </c>
      <c r="I33" s="14">
        <f>Demographic!I33/1059000</f>
        <v>8.4985835694050988E-6</v>
      </c>
      <c r="J33" s="14">
        <f>Demographic!J33/1059000</f>
        <v>3.1067044381491974E-4</v>
      </c>
      <c r="K33" s="14">
        <f>Demographic!K33/1059000</f>
        <v>1.8885741265344665E-5</v>
      </c>
      <c r="L33" s="14">
        <f>Demographic!L33/1059000</f>
        <v>6.6100094428706325E-6</v>
      </c>
      <c r="M33" s="14">
        <f>Demographic!M33/1059000</f>
        <v>1.4825306893295561E-4</v>
      </c>
      <c r="N33" s="14">
        <f>Demographic!N33/1059000</f>
        <v>1.8885741265344665E-5</v>
      </c>
      <c r="O33" s="14">
        <f>Demographic!O33/1059000</f>
        <v>0</v>
      </c>
      <c r="P33" s="14">
        <f>Demographic!P33/1059000</f>
        <v>1.8885741265344665E-6</v>
      </c>
      <c r="Q33" s="14">
        <f>Demographic!Q33/1059000</f>
        <v>2.8328611898016999E-6</v>
      </c>
      <c r="R33" s="14">
        <f>Demographic!R33/1059000</f>
        <v>1.8885741265344665E-6</v>
      </c>
      <c r="S33" s="14">
        <f>Demographic!S33/1059000</f>
        <v>3.3050047214353165E-5</v>
      </c>
      <c r="T33" s="14">
        <f>Demographic!T33/1059000</f>
        <v>1.2275731822474031E-5</v>
      </c>
      <c r="U33" s="14">
        <f>Demographic!U33/1059000</f>
        <v>9.4428706326723326E-7</v>
      </c>
      <c r="V33" s="14">
        <f>Demographic!V33/1059000</f>
        <v>2.644003777148253E-5</v>
      </c>
      <c r="W33" s="14">
        <f>Demographic!W33/1059000</f>
        <v>2.0774315391879132E-5</v>
      </c>
      <c r="X33" s="14">
        <f>Demographic!X33/1059000</f>
        <v>9.4428706326723326E-7</v>
      </c>
      <c r="Y33" s="14">
        <f>Demographic!Y33/1059000</f>
        <v>1.4069877242681774E-4</v>
      </c>
      <c r="Z33" s="14">
        <f>Demographic!Z33/1059000</f>
        <v>1.0387157695939566E-5</v>
      </c>
      <c r="AA33" s="14">
        <f>Demographic!AA33/1059000</f>
        <v>6.4211520302171856E-5</v>
      </c>
      <c r="AB33" s="14">
        <f>Demographic!AB33/1059000</f>
        <v>3.7771482530689331E-6</v>
      </c>
      <c r="AC33" s="14">
        <f>Demographic!AC33/1059000</f>
        <v>6.3456090651558075E-4</v>
      </c>
      <c r="AD33" s="14">
        <f>Demographic!AD33/1059000</f>
        <v>1.0387157695939566E-5</v>
      </c>
      <c r="AE33" s="14">
        <f>Demographic!AE33/1059000</f>
        <v>2.4759206798866855E-3</v>
      </c>
      <c r="AF33" s="14">
        <f>Demographic!AF33/1059000</f>
        <v>9.4428706326723326E-7</v>
      </c>
      <c r="AG33" s="14">
        <f>Demographic!AG33/1059000</f>
        <v>1.8885741265344665E-6</v>
      </c>
      <c r="AH33" s="14">
        <f>Demographic!AH33/1059000</f>
        <v>5.0991501416430593E-5</v>
      </c>
      <c r="AI33" s="14">
        <f>Demographic!AI33/1059000</f>
        <v>2.0774315391879132E-4</v>
      </c>
      <c r="AJ33" s="14">
        <f>Demographic!AJ33/1059000</f>
        <v>7.5542965061378661E-6</v>
      </c>
      <c r="AK33" s="14">
        <f>Demographic!AK33/1059000</f>
        <v>5.6657223796033998E-6</v>
      </c>
      <c r="AL33" s="14">
        <f>Demographic!AL33/1059000</f>
        <v>8.8762983947119923E-5</v>
      </c>
      <c r="AM33" s="14">
        <f>Demographic!AM33/1059000</f>
        <v>2.8328611898016999E-6</v>
      </c>
      <c r="AN33" s="14">
        <f>Demographic!AN33/1059000</f>
        <v>4.3437204910292731E-5</v>
      </c>
      <c r="AO33" s="14">
        <f>Demographic!AO33/1059000</f>
        <v>8.4985835694050988E-6</v>
      </c>
      <c r="AP33" s="14">
        <f>Demographic!AP33/1059000</f>
        <v>1.4353163361661945E-4</v>
      </c>
    </row>
    <row r="34" spans="1:42" x14ac:dyDescent="0.2">
      <c r="A34" t="s">
        <v>52</v>
      </c>
      <c r="B34" t="s">
        <v>84</v>
      </c>
      <c r="C34" t="s">
        <v>76</v>
      </c>
      <c r="D34" s="14">
        <f>Demographic!D34/1059000</f>
        <v>2.8328611898016999E-6</v>
      </c>
      <c r="E34" s="14">
        <f>Demographic!E34/1059000</f>
        <v>9.4428706326723324E-6</v>
      </c>
      <c r="F34" s="14">
        <f>Demographic!F34/1059000</f>
        <v>2.8328611898016999E-6</v>
      </c>
      <c r="G34" s="14">
        <f>Demographic!G34/1059000</f>
        <v>1.3220018885741266E-4</v>
      </c>
      <c r="H34" s="14">
        <f>Demographic!H34/1059000</f>
        <v>1.8885741265344665E-6</v>
      </c>
      <c r="I34" s="14">
        <f>Demographic!I34/1059000</f>
        <v>1.0387157695939566E-5</v>
      </c>
      <c r="J34" s="14">
        <f>Demographic!J34/1059000</f>
        <v>3.3144475920679885E-4</v>
      </c>
      <c r="K34" s="14">
        <f>Demographic!K34/1059000</f>
        <v>2.3607176581680829E-5</v>
      </c>
      <c r="L34" s="14">
        <f>Demographic!L34/1059000</f>
        <v>5.6657223796033998E-6</v>
      </c>
      <c r="M34" s="14">
        <f>Demographic!M34/1059000</f>
        <v>1.680830972615675E-4</v>
      </c>
      <c r="N34" s="14">
        <f>Demographic!N34/1059000</f>
        <v>1.8885741265344665E-6</v>
      </c>
      <c r="O34" s="14">
        <f>Demographic!O34/1059000</f>
        <v>0</v>
      </c>
      <c r="P34" s="14">
        <f>Demographic!P34/1059000</f>
        <v>9.4428706326723326E-7</v>
      </c>
      <c r="Q34" s="14">
        <f>Demographic!Q34/1059000</f>
        <v>1.8885741265344665E-6</v>
      </c>
      <c r="R34" s="14">
        <f>Demographic!R34/1059000</f>
        <v>9.4428706326723326E-7</v>
      </c>
      <c r="S34" s="14">
        <f>Demographic!S34/1059000</f>
        <v>3.68271954674221E-5</v>
      </c>
      <c r="T34" s="14">
        <f>Demographic!T34/1059000</f>
        <v>2.0774315391879132E-5</v>
      </c>
      <c r="U34" s="14">
        <f>Demographic!U34/1059000</f>
        <v>9.4428706326723326E-7</v>
      </c>
      <c r="V34" s="14">
        <f>Demographic!V34/1059000</f>
        <v>4.8158640226628896E-5</v>
      </c>
      <c r="W34" s="14">
        <f>Demographic!W34/1059000</f>
        <v>2.8328611898016999E-6</v>
      </c>
      <c r="X34" s="14">
        <f>Demographic!X34/1059000</f>
        <v>9.4428706326723326E-7</v>
      </c>
      <c r="Y34" s="14">
        <f>Demographic!Y34/1059000</f>
        <v>1.1614730878186969E-4</v>
      </c>
      <c r="Z34" s="14">
        <f>Demographic!Z34/1059000</f>
        <v>1.4164305949008499E-5</v>
      </c>
      <c r="AA34" s="14">
        <f>Demographic!AA34/1059000</f>
        <v>1.0387157695939566E-4</v>
      </c>
      <c r="AB34" s="14">
        <f>Demographic!AB34/1059000</f>
        <v>3.7771482530689331E-6</v>
      </c>
      <c r="AC34" s="14">
        <f>Demographic!AC34/1059000</f>
        <v>6.8177525967894244E-4</v>
      </c>
      <c r="AD34" s="14">
        <f>Demographic!AD34/1059000</f>
        <v>1.2275731822474031E-5</v>
      </c>
      <c r="AE34" s="14">
        <f>Demographic!AE34/1059000</f>
        <v>1.6638338054768649E-3</v>
      </c>
      <c r="AF34" s="14">
        <f>Demographic!AF34/1059000</f>
        <v>9.4428706326723326E-7</v>
      </c>
      <c r="AG34" s="14">
        <f>Demographic!AG34/1059000</f>
        <v>1.8885741265344665E-6</v>
      </c>
      <c r="AH34" s="14">
        <f>Demographic!AH34/1059000</f>
        <v>3.7771482530689331E-6</v>
      </c>
      <c r="AI34" s="14">
        <f>Demographic!AI34/1059000</f>
        <v>1.6052880075542964E-5</v>
      </c>
      <c r="AJ34" s="14">
        <f>Demographic!AJ34/1059000</f>
        <v>7.5542965061378661E-6</v>
      </c>
      <c r="AK34" s="14">
        <f>Demographic!AK34/1059000</f>
        <v>8.4985835694050988E-6</v>
      </c>
      <c r="AL34" s="14">
        <f>Demographic!AL34/1059000</f>
        <v>8.7818696883852686E-5</v>
      </c>
      <c r="AM34" s="14">
        <f>Demographic!AM34/1059000</f>
        <v>3.7771482530689331E-6</v>
      </c>
      <c r="AN34" s="14">
        <f>Demographic!AN34/1059000</f>
        <v>5.0991501416430593E-5</v>
      </c>
      <c r="AO34" s="14">
        <f>Demographic!AO34/1059000</f>
        <v>1.7941454202077431E-5</v>
      </c>
      <c r="AP34" s="14">
        <f>Demographic!AP34/1059000</f>
        <v>1.7847025495750708E-4</v>
      </c>
    </row>
    <row r="35" spans="1:42" x14ac:dyDescent="0.2">
      <c r="A35" t="s">
        <v>52</v>
      </c>
      <c r="B35" t="s">
        <v>84</v>
      </c>
      <c r="C35" t="s">
        <v>77</v>
      </c>
      <c r="D35" s="14">
        <f>Demographic!D35/1059000</f>
        <v>1.13314447592068E-5</v>
      </c>
      <c r="E35" s="14">
        <f>Demographic!E35/1059000</f>
        <v>1.6052880075542964E-5</v>
      </c>
      <c r="F35" s="14">
        <f>Demographic!F35/1059000</f>
        <v>8.4985835694050988E-6</v>
      </c>
      <c r="G35" s="14">
        <f>Demographic!G35/1059000</f>
        <v>1.9357884796978282E-4</v>
      </c>
      <c r="H35" s="14">
        <f>Demographic!H35/1059000</f>
        <v>3.7771482530689331E-6</v>
      </c>
      <c r="I35" s="14">
        <f>Demographic!I35/1059000</f>
        <v>2.8328611898016997E-5</v>
      </c>
      <c r="J35" s="14">
        <f>Demographic!J35/1059000</f>
        <v>4.5514636449480643E-4</v>
      </c>
      <c r="K35" s="14">
        <f>Demographic!K35/1059000</f>
        <v>6.3267233238904633E-5</v>
      </c>
      <c r="L35" s="14">
        <f>Demographic!L35/1059000</f>
        <v>1.0387157695939566E-5</v>
      </c>
      <c r="M35" s="14">
        <f>Demographic!M35/1059000</f>
        <v>2.6723323890462701E-4</v>
      </c>
      <c r="N35" s="14">
        <f>Demographic!N35/1059000</f>
        <v>4.7214353163361662E-6</v>
      </c>
      <c r="O35" s="14">
        <f>Demographic!O35/1059000</f>
        <v>2.8328611898016999E-6</v>
      </c>
      <c r="P35" s="14">
        <f>Demographic!P35/1059000</f>
        <v>2.8328611898016999E-6</v>
      </c>
      <c r="Q35" s="14">
        <f>Demographic!Q35/1059000</f>
        <v>3.7771482530689331E-6</v>
      </c>
      <c r="R35" s="14">
        <f>Demographic!R35/1059000</f>
        <v>2.8328611898016999E-6</v>
      </c>
      <c r="S35" s="14">
        <f>Demographic!S35/1059000</f>
        <v>6.7044381491973554E-5</v>
      </c>
      <c r="T35" s="14">
        <f>Demographic!T35/1059000</f>
        <v>4.6270066100094429E-5</v>
      </c>
      <c r="U35" s="14">
        <f>Demographic!U35/1059000</f>
        <v>1.8885741265344665E-6</v>
      </c>
      <c r="V35" s="14">
        <f>Demographic!V35/1059000</f>
        <v>7.4598677998111422E-5</v>
      </c>
      <c r="W35" s="14">
        <f>Demographic!W35/1059000</f>
        <v>9.4428706326723324E-6</v>
      </c>
      <c r="X35" s="14">
        <f>Demographic!X35/1059000</f>
        <v>9.4428706326723326E-7</v>
      </c>
      <c r="Y35" s="14">
        <f>Demographic!Y35/1059000</f>
        <v>1.4353163361661945E-4</v>
      </c>
      <c r="Z35" s="14">
        <f>Demographic!Z35/1059000</f>
        <v>2.2662889518413599E-5</v>
      </c>
      <c r="AA35" s="14">
        <f>Demographic!AA35/1059000</f>
        <v>2.0113314447592069E-4</v>
      </c>
      <c r="AB35" s="14">
        <f>Demographic!AB35/1059000</f>
        <v>7.5542965061378661E-6</v>
      </c>
      <c r="AC35" s="14">
        <f>Demographic!AC35/1059000</f>
        <v>1.0217186024551463E-3</v>
      </c>
      <c r="AD35" s="14">
        <f>Demographic!AD35/1059000</f>
        <v>2.5495750708215297E-5</v>
      </c>
      <c r="AE35" s="14">
        <f>Demographic!AE35/1059000</f>
        <v>2.5911237016052881E-3</v>
      </c>
      <c r="AF35" s="14">
        <f>Demographic!AF35/1059000</f>
        <v>4.7214353163361662E-6</v>
      </c>
      <c r="AG35" s="14">
        <f>Demographic!AG35/1059000</f>
        <v>3.7771482530689331E-6</v>
      </c>
      <c r="AH35" s="14">
        <f>Demographic!AH35/1059000</f>
        <v>1.9830028328611898E-5</v>
      </c>
      <c r="AI35" s="14">
        <f>Demographic!AI35/1059000</f>
        <v>2.5495750708215297E-5</v>
      </c>
      <c r="AJ35" s="14">
        <f>Demographic!AJ35/1059000</f>
        <v>1.5108593012275732E-5</v>
      </c>
      <c r="AK35" s="14">
        <f>Demographic!AK35/1059000</f>
        <v>1.3220018885741265E-5</v>
      </c>
      <c r="AL35" s="14">
        <f>Demographic!AL35/1059000</f>
        <v>1.4069877242681774E-4</v>
      </c>
      <c r="AM35" s="14">
        <f>Demographic!AM35/1059000</f>
        <v>5.6657223796033998E-6</v>
      </c>
      <c r="AN35" s="14">
        <f>Demographic!AN35/1059000</f>
        <v>6.3267233238904633E-5</v>
      </c>
      <c r="AO35" s="14">
        <f>Demographic!AO35/1059000</f>
        <v>2.0774315391879132E-5</v>
      </c>
      <c r="AP35" s="14">
        <f>Demographic!AP35/1059000</f>
        <v>2.7667610953729932E-4</v>
      </c>
    </row>
    <row r="36" spans="1:42" x14ac:dyDescent="0.2">
      <c r="A36" t="s">
        <v>52</v>
      </c>
      <c r="B36" t="s">
        <v>84</v>
      </c>
      <c r="C36" t="s">
        <v>78</v>
      </c>
      <c r="D36" s="14">
        <f>Demographic!D36/1059000</f>
        <v>6.6100094428706325E-6</v>
      </c>
      <c r="E36" s="14">
        <f>Demographic!E36/1059000</f>
        <v>1.4164305949008499E-5</v>
      </c>
      <c r="F36" s="14">
        <f>Demographic!F36/1059000</f>
        <v>2.8328611898016999E-6</v>
      </c>
      <c r="G36" s="14">
        <f>Demographic!G36/1059000</f>
        <v>1.0198300283286119E-4</v>
      </c>
      <c r="H36" s="14">
        <f>Demographic!H36/1059000</f>
        <v>2.8328611898016999E-6</v>
      </c>
      <c r="I36" s="14">
        <f>Demographic!I36/1059000</f>
        <v>2.0774315391879132E-5</v>
      </c>
      <c r="J36" s="14">
        <f>Demographic!J36/1059000</f>
        <v>3.0878186968838527E-4</v>
      </c>
      <c r="K36" s="14">
        <f>Demographic!K36/1059000</f>
        <v>3.68271954674221E-5</v>
      </c>
      <c r="L36" s="14">
        <f>Demographic!L36/1059000</f>
        <v>1.13314447592068E-5</v>
      </c>
      <c r="M36" s="14">
        <f>Demographic!M36/1059000</f>
        <v>2.3418319169027385E-4</v>
      </c>
      <c r="N36" s="14">
        <f>Demographic!N36/1059000</f>
        <v>1.8885741265344665E-6</v>
      </c>
      <c r="O36" s="14">
        <f>Demographic!O36/1059000</f>
        <v>2.8328611898016999E-6</v>
      </c>
      <c r="P36" s="14">
        <f>Demographic!P36/1059000</f>
        <v>1.8885741265344665E-6</v>
      </c>
      <c r="Q36" s="14">
        <f>Demographic!Q36/1059000</f>
        <v>4.7214353163361662E-6</v>
      </c>
      <c r="R36" s="14">
        <f>Demographic!R36/1059000</f>
        <v>9.4428706326723326E-7</v>
      </c>
      <c r="S36" s="14">
        <f>Demographic!S36/1059000</f>
        <v>4.6270066100094429E-5</v>
      </c>
      <c r="T36" s="14">
        <f>Demographic!T36/1059000</f>
        <v>2.4551463644948063E-5</v>
      </c>
      <c r="U36" s="14">
        <f>Demographic!U36/1059000</f>
        <v>1.8885741265344665E-6</v>
      </c>
      <c r="V36" s="14">
        <f>Demographic!V36/1059000</f>
        <v>6.1378659112370159E-5</v>
      </c>
      <c r="W36" s="14">
        <f>Demographic!W36/1059000</f>
        <v>1.0387157695939566E-5</v>
      </c>
      <c r="X36" s="14">
        <f>Demographic!X36/1059000</f>
        <v>9.4428706326723326E-7</v>
      </c>
      <c r="Y36" s="14">
        <f>Demographic!Y36/1059000</f>
        <v>1.3692162417374882E-4</v>
      </c>
      <c r="Z36" s="14">
        <f>Demographic!Z36/1059000</f>
        <v>2.1718602455146366E-5</v>
      </c>
      <c r="AA36" s="14">
        <f>Demographic!AA36/1059000</f>
        <v>1.1709159584513692E-4</v>
      </c>
      <c r="AB36" s="14">
        <f>Demographic!AB36/1059000</f>
        <v>5.6657223796033998E-6</v>
      </c>
      <c r="AC36" s="14">
        <f>Demographic!AC36/1059000</f>
        <v>6.2417374881964117E-4</v>
      </c>
      <c r="AD36" s="14">
        <f>Demographic!AD36/1059000</f>
        <v>2.0774315391879132E-5</v>
      </c>
      <c r="AE36" s="14">
        <f>Demographic!AE36/1059000</f>
        <v>2.0830972615675167E-3</v>
      </c>
      <c r="AF36" s="14">
        <f>Demographic!AF36/1059000</f>
        <v>3.7771482530689331E-6</v>
      </c>
      <c r="AG36" s="14">
        <f>Demographic!AG36/1059000</f>
        <v>3.7771482530689331E-6</v>
      </c>
      <c r="AH36" s="14">
        <f>Demographic!AH36/1059000</f>
        <v>1.3220018885741265E-5</v>
      </c>
      <c r="AI36" s="14">
        <f>Demographic!AI36/1059000</f>
        <v>2.5495750708215297E-5</v>
      </c>
      <c r="AJ36" s="14">
        <f>Demographic!AJ36/1059000</f>
        <v>1.2275731822474031E-5</v>
      </c>
      <c r="AK36" s="14">
        <f>Demographic!AK36/1059000</f>
        <v>9.4428706326723324E-6</v>
      </c>
      <c r="AL36" s="14">
        <f>Demographic!AL36/1059000</f>
        <v>1.3031161473087819E-4</v>
      </c>
      <c r="AM36" s="14">
        <f>Demographic!AM36/1059000</f>
        <v>3.7771482530689331E-6</v>
      </c>
      <c r="AN36" s="14">
        <f>Demographic!AN36/1059000</f>
        <v>5.0047214353163363E-5</v>
      </c>
      <c r="AO36" s="14">
        <f>Demographic!AO36/1059000</f>
        <v>1.7941454202077431E-5</v>
      </c>
      <c r="AP36" s="14">
        <f>Demographic!AP36/1059000</f>
        <v>1.8319169027384324E-4</v>
      </c>
    </row>
    <row r="37" spans="1:42" x14ac:dyDescent="0.2">
      <c r="A37" t="s">
        <v>52</v>
      </c>
      <c r="B37" t="s">
        <v>84</v>
      </c>
      <c r="C37" t="s">
        <v>79</v>
      </c>
      <c r="D37" s="14">
        <f>Demographic!D37/1059000</f>
        <v>2.8328611898016999E-6</v>
      </c>
      <c r="E37" s="14">
        <f>Demographic!E37/1059000</f>
        <v>8.4985835694050988E-6</v>
      </c>
      <c r="F37" s="14">
        <f>Demographic!F37/1059000</f>
        <v>9.4428706326723326E-7</v>
      </c>
      <c r="G37" s="14">
        <f>Demographic!G37/1059000</f>
        <v>2.9272898961284231E-5</v>
      </c>
      <c r="H37" s="14">
        <f>Demographic!H37/1059000</f>
        <v>1.8885741265344665E-6</v>
      </c>
      <c r="I37" s="14">
        <f>Demographic!I37/1059000</f>
        <v>5.6657223796033998E-6</v>
      </c>
      <c r="J37" s="14">
        <f>Demographic!J37/1059000</f>
        <v>1.2275731822474032E-4</v>
      </c>
      <c r="K37" s="14">
        <f>Demographic!K37/1059000</f>
        <v>7.5542965061378661E-6</v>
      </c>
      <c r="L37" s="14">
        <f>Demographic!L37/1059000</f>
        <v>3.7771482530689331E-6</v>
      </c>
      <c r="M37" s="14">
        <f>Demographic!M37/1059000</f>
        <v>2.0207743153918793E-4</v>
      </c>
      <c r="N37" s="14">
        <f>Demographic!N37/1059000</f>
        <v>2.8328611898016999E-6</v>
      </c>
      <c r="O37" s="14">
        <f>Demographic!O37/1059000</f>
        <v>9.4428706326723326E-7</v>
      </c>
      <c r="P37" s="14">
        <f>Demographic!P37/1059000</f>
        <v>9.4428706326723326E-7</v>
      </c>
      <c r="Q37" s="14">
        <f>Demographic!Q37/1059000</f>
        <v>3.7771482530689331E-6</v>
      </c>
      <c r="R37" s="14">
        <f>Demographic!R37/1059000</f>
        <v>4.7214353163361662E-6</v>
      </c>
      <c r="S37" s="14">
        <f>Demographic!S37/1059000</f>
        <v>1.3220018885741265E-5</v>
      </c>
      <c r="T37" s="14">
        <f>Demographic!T37/1059000</f>
        <v>7.5542965061378661E-6</v>
      </c>
      <c r="U37" s="14">
        <f>Demographic!U37/1059000</f>
        <v>0</v>
      </c>
      <c r="V37" s="14">
        <f>Demographic!V37/1059000</f>
        <v>5.7601510859301225E-5</v>
      </c>
      <c r="W37" s="14">
        <f>Demographic!W37/1059000</f>
        <v>3.7771482530689331E-6</v>
      </c>
      <c r="X37" s="14">
        <f>Demographic!X37/1059000</f>
        <v>0</v>
      </c>
      <c r="Y37" s="14">
        <f>Demographic!Y37/1059000</f>
        <v>1.0009442870632673E-4</v>
      </c>
      <c r="Z37" s="14">
        <f>Demographic!Z37/1059000</f>
        <v>1.6052880075542964E-5</v>
      </c>
      <c r="AA37" s="14">
        <f>Demographic!AA37/1059000</f>
        <v>5.7601510859301225E-5</v>
      </c>
      <c r="AB37" s="14">
        <f>Demographic!AB37/1059000</f>
        <v>9.4428706326723326E-7</v>
      </c>
      <c r="AC37" s="14">
        <f>Demographic!AC37/1059000</f>
        <v>2.1907459867799811E-4</v>
      </c>
      <c r="AD37" s="14">
        <f>Demographic!AD37/1059000</f>
        <v>1.7941454202077431E-5</v>
      </c>
      <c r="AE37" s="14">
        <f>Demographic!AE37/1059000</f>
        <v>1.0963172804532577E-3</v>
      </c>
      <c r="AF37" s="14">
        <f>Demographic!AF37/1059000</f>
        <v>9.4428706326723326E-7</v>
      </c>
      <c r="AG37" s="14">
        <f>Demographic!AG37/1059000</f>
        <v>2.8328611898016999E-6</v>
      </c>
      <c r="AH37" s="14">
        <f>Demographic!AH37/1059000</f>
        <v>9.4428706326723324E-6</v>
      </c>
      <c r="AI37" s="14">
        <f>Demographic!AI37/1059000</f>
        <v>2.0774315391879132E-5</v>
      </c>
      <c r="AJ37" s="14">
        <f>Demographic!AJ37/1059000</f>
        <v>6.6100094428706325E-6</v>
      </c>
      <c r="AK37" s="14">
        <f>Demographic!AK37/1059000</f>
        <v>1.8885741265344665E-6</v>
      </c>
      <c r="AL37" s="14">
        <f>Demographic!AL37/1059000</f>
        <v>7.0821529745042488E-5</v>
      </c>
      <c r="AM37" s="14">
        <f>Demographic!AM37/1059000</f>
        <v>9.4428706326723326E-7</v>
      </c>
      <c r="AN37" s="14">
        <f>Demographic!AN37/1059000</f>
        <v>1.7941454202077431E-5</v>
      </c>
      <c r="AO37" s="14">
        <f>Demographic!AO37/1059000</f>
        <v>5.6657223796033998E-6</v>
      </c>
      <c r="AP37" s="14">
        <f>Demographic!AP37/1059000</f>
        <v>7.1765816808309725E-5</v>
      </c>
    </row>
    <row r="38" spans="1:42" x14ac:dyDescent="0.2">
      <c r="A38" t="s">
        <v>52</v>
      </c>
      <c r="B38" t="s">
        <v>86</v>
      </c>
      <c r="C38" t="s">
        <v>74</v>
      </c>
      <c r="D38" s="14">
        <f>Demographic!D38/1059000</f>
        <v>2.2662889518413599E-5</v>
      </c>
      <c r="E38" s="14">
        <f>Demographic!E38/1059000</f>
        <v>1.6052880075542964E-5</v>
      </c>
      <c r="F38" s="14">
        <f>Demographic!F38/1059000</f>
        <v>1.9830028328611898E-5</v>
      </c>
      <c r="G38" s="14">
        <f>Demographic!G38/1059000</f>
        <v>5.618508026440038E-4</v>
      </c>
      <c r="H38" s="14">
        <f>Demographic!H38/1059000</f>
        <v>8.4985835694050988E-6</v>
      </c>
      <c r="I38" s="14">
        <f>Demographic!I38/1059000</f>
        <v>5.193578847969783E-5</v>
      </c>
      <c r="J38" s="14">
        <f>Demographic!J38/1059000</f>
        <v>4.485363550519358E-4</v>
      </c>
      <c r="K38" s="14">
        <f>Demographic!K38/1059000</f>
        <v>8.7818696883852686E-5</v>
      </c>
      <c r="L38" s="14">
        <f>Demographic!L38/1059000</f>
        <v>2.1718602455146366E-5</v>
      </c>
      <c r="M38" s="14">
        <f>Demographic!M38/1059000</f>
        <v>1.0670443814919736E-4</v>
      </c>
      <c r="N38" s="14">
        <f>Demographic!N38/1059000</f>
        <v>1.6997167138810198E-5</v>
      </c>
      <c r="O38" s="14">
        <f>Demographic!O38/1059000</f>
        <v>3.7771482530689331E-6</v>
      </c>
      <c r="P38" s="14">
        <f>Demographic!P38/1059000</f>
        <v>7.5542965061378661E-6</v>
      </c>
      <c r="Q38" s="14">
        <f>Demographic!Q38/1059000</f>
        <v>7.5542965061378661E-6</v>
      </c>
      <c r="R38" s="14">
        <f>Demographic!R38/1059000</f>
        <v>6.6100094428706325E-6</v>
      </c>
      <c r="S38" s="14">
        <f>Demographic!S38/1059000</f>
        <v>1.0009442870632673E-4</v>
      </c>
      <c r="T38" s="14">
        <f>Demographic!T38/1059000</f>
        <v>5.7601510859301225E-5</v>
      </c>
      <c r="U38" s="14">
        <f>Demographic!U38/1059000</f>
        <v>4.7214353163361662E-6</v>
      </c>
      <c r="V38" s="14">
        <f>Demographic!V38/1059000</f>
        <v>4.0604343720491027E-5</v>
      </c>
      <c r="W38" s="14">
        <f>Demographic!W38/1059000</f>
        <v>1.5108593012275732E-5</v>
      </c>
      <c r="X38" s="14">
        <f>Demographic!X38/1059000</f>
        <v>9.4428706326723326E-7</v>
      </c>
      <c r="Y38" s="14">
        <f>Demographic!Y38/1059000</f>
        <v>9.6317280453257791E-5</v>
      </c>
      <c r="Z38" s="14">
        <f>Demographic!Z38/1059000</f>
        <v>4.6270066100094429E-5</v>
      </c>
      <c r="AA38" s="14">
        <f>Demographic!AA38/1059000</f>
        <v>1.5391879131255903E-4</v>
      </c>
      <c r="AB38" s="14">
        <f>Demographic!AB38/1059000</f>
        <v>1.7941454202077431E-5</v>
      </c>
      <c r="AC38" s="14">
        <f>Demographic!AC38/1059000</f>
        <v>7.2710103871576959E-4</v>
      </c>
      <c r="AD38" s="14">
        <f>Demographic!AD38/1059000</f>
        <v>2.644003777148253E-5</v>
      </c>
      <c r="AE38" s="14">
        <f>Demographic!AE38/1059000</f>
        <v>3.6203966005665723E-3</v>
      </c>
      <c r="AF38" s="14">
        <f>Demographic!AF38/1059000</f>
        <v>8.4985835694050988E-6</v>
      </c>
      <c r="AG38" s="14">
        <f>Demographic!AG38/1059000</f>
        <v>1.0387157695939566E-5</v>
      </c>
      <c r="AH38" s="14">
        <f>Demographic!AH38/1059000</f>
        <v>2.1718602455146366E-5</v>
      </c>
      <c r="AI38" s="14">
        <f>Demographic!AI38/1059000</f>
        <v>3.871576959395656E-5</v>
      </c>
      <c r="AJ38" s="14">
        <f>Demographic!AJ38/1059000</f>
        <v>1.2275731822474031E-5</v>
      </c>
      <c r="AK38" s="14">
        <f>Demographic!AK38/1059000</f>
        <v>7.5542965061378661E-6</v>
      </c>
      <c r="AL38" s="14">
        <f>Demographic!AL38/1059000</f>
        <v>1.6430594900849858E-4</v>
      </c>
      <c r="AM38" s="14">
        <f>Demographic!AM38/1059000</f>
        <v>1.13314447592068E-5</v>
      </c>
      <c r="AN38" s="14">
        <f>Demographic!AN38/1059000</f>
        <v>8.0264400377714831E-5</v>
      </c>
      <c r="AO38" s="14">
        <f>Demographic!AO38/1059000</f>
        <v>2.7384324834749764E-5</v>
      </c>
      <c r="AP38" s="14">
        <f>Demographic!AP38/1059000</f>
        <v>3.6921624173748822E-4</v>
      </c>
    </row>
    <row r="39" spans="1:42" x14ac:dyDescent="0.2">
      <c r="A39" t="s">
        <v>52</v>
      </c>
      <c r="B39" t="s">
        <v>86</v>
      </c>
      <c r="C39" t="s">
        <v>75</v>
      </c>
      <c r="D39" s="14">
        <f>Demographic!D39/1059000</f>
        <v>1.2275731822474031E-5</v>
      </c>
      <c r="E39" s="14">
        <f>Demographic!E39/1059000</f>
        <v>6.2322946175637396E-5</v>
      </c>
      <c r="F39" s="14">
        <f>Demographic!F39/1059000</f>
        <v>1.5108593012275732E-5</v>
      </c>
      <c r="G39" s="14">
        <f>Demographic!G39/1059000</f>
        <v>7.6298394711992444E-4</v>
      </c>
      <c r="H39" s="14">
        <f>Demographic!H39/1059000</f>
        <v>5.6657223796033998E-6</v>
      </c>
      <c r="I39" s="14">
        <f>Demographic!I39/1059000</f>
        <v>2.9272898961284231E-5</v>
      </c>
      <c r="J39" s="14">
        <f>Demographic!J39/1059000</f>
        <v>5.4768649669499527E-4</v>
      </c>
      <c r="K39" s="14">
        <f>Demographic!K39/1059000</f>
        <v>7.743153918791312E-5</v>
      </c>
      <c r="L39" s="14">
        <f>Demographic!L39/1059000</f>
        <v>1.13314447592068E-5</v>
      </c>
      <c r="M39" s="14">
        <f>Demographic!M39/1059000</f>
        <v>1.1142587346553353E-4</v>
      </c>
      <c r="N39" s="14">
        <f>Demographic!N39/1059000</f>
        <v>2.0774315391879132E-5</v>
      </c>
      <c r="O39" s="14">
        <f>Demographic!O39/1059000</f>
        <v>3.7771482530689331E-6</v>
      </c>
      <c r="P39" s="14">
        <f>Demographic!P39/1059000</f>
        <v>4.7214353163361662E-6</v>
      </c>
      <c r="Q39" s="14">
        <f>Demographic!Q39/1059000</f>
        <v>7.5542965061378661E-6</v>
      </c>
      <c r="R39" s="14">
        <f>Demographic!R39/1059000</f>
        <v>2.8328611898016999E-6</v>
      </c>
      <c r="S39" s="14">
        <f>Demographic!S39/1059000</f>
        <v>1.0387157695939566E-4</v>
      </c>
      <c r="T39" s="14">
        <f>Demographic!T39/1059000</f>
        <v>4.8158640226628896E-5</v>
      </c>
      <c r="U39" s="14">
        <f>Demographic!U39/1059000</f>
        <v>9.4428706326723326E-7</v>
      </c>
      <c r="V39" s="14">
        <f>Demographic!V39/1059000</f>
        <v>4.0604343720491027E-5</v>
      </c>
      <c r="W39" s="14">
        <f>Demographic!W39/1059000</f>
        <v>4.0604343720491027E-5</v>
      </c>
      <c r="X39" s="14">
        <f>Demographic!X39/1059000</f>
        <v>1.8885741265344665E-6</v>
      </c>
      <c r="Y39" s="14">
        <f>Demographic!Y39/1059000</f>
        <v>2.3607176581680832E-4</v>
      </c>
      <c r="Z39" s="14">
        <f>Demographic!Z39/1059000</f>
        <v>3.3994334277620395E-5</v>
      </c>
      <c r="AA39" s="14">
        <f>Demographic!AA39/1059000</f>
        <v>1.6241737488196411E-4</v>
      </c>
      <c r="AB39" s="14">
        <f>Demographic!AB39/1059000</f>
        <v>1.3220018885741265E-5</v>
      </c>
      <c r="AC39" s="14">
        <f>Demographic!AC39/1059000</f>
        <v>9.2728989612842307E-4</v>
      </c>
      <c r="AD39" s="14">
        <f>Demographic!AD39/1059000</f>
        <v>1.9830028328611898E-5</v>
      </c>
      <c r="AE39" s="14">
        <f>Demographic!AE39/1059000</f>
        <v>5.6676109537299336E-3</v>
      </c>
      <c r="AF39" s="14">
        <f>Demographic!AF39/1059000</f>
        <v>5.6657223796033998E-6</v>
      </c>
      <c r="AG39" s="14">
        <f>Demographic!AG39/1059000</f>
        <v>6.6100094428706325E-6</v>
      </c>
      <c r="AH39" s="14">
        <f>Demographic!AH39/1059000</f>
        <v>7.8375826251180357E-5</v>
      </c>
      <c r="AI39" s="14">
        <f>Demographic!AI39/1059000</f>
        <v>2.2379603399433427E-4</v>
      </c>
      <c r="AJ39" s="14">
        <f>Demographic!AJ39/1059000</f>
        <v>6.6100094428706325E-6</v>
      </c>
      <c r="AK39" s="14">
        <f>Demographic!AK39/1059000</f>
        <v>1.2275731822474031E-5</v>
      </c>
      <c r="AL39" s="14">
        <f>Demographic!AL39/1059000</f>
        <v>1.5675165250236071E-4</v>
      </c>
      <c r="AM39" s="14">
        <f>Demographic!AM39/1059000</f>
        <v>4.7214353163361662E-6</v>
      </c>
      <c r="AN39" s="14">
        <f>Demographic!AN39/1059000</f>
        <v>8.6874409820585462E-5</v>
      </c>
      <c r="AO39" s="14">
        <f>Demographic!AO39/1059000</f>
        <v>3.3050047214353165E-5</v>
      </c>
      <c r="AP39" s="14">
        <f>Demographic!AP39/1059000</f>
        <v>3.9282341831916901E-4</v>
      </c>
    </row>
    <row r="40" spans="1:42" x14ac:dyDescent="0.2">
      <c r="A40" t="s">
        <v>52</v>
      </c>
      <c r="B40" t="s">
        <v>86</v>
      </c>
      <c r="C40" t="s">
        <v>76</v>
      </c>
      <c r="D40" s="14">
        <f>Demographic!D40/1059000</f>
        <v>1.3220018885741265E-5</v>
      </c>
      <c r="E40" s="14">
        <f>Demographic!E40/1059000</f>
        <v>3.0217186024551464E-5</v>
      </c>
      <c r="F40" s="14">
        <f>Demographic!F40/1059000</f>
        <v>1.3220018885741265E-5</v>
      </c>
      <c r="G40" s="14">
        <f>Demographic!G40/1059000</f>
        <v>8.4702549575070823E-4</v>
      </c>
      <c r="H40" s="14">
        <f>Demographic!H40/1059000</f>
        <v>6.6100094428706325E-6</v>
      </c>
      <c r="I40" s="14">
        <f>Demographic!I40/1059000</f>
        <v>2.9272898961284231E-5</v>
      </c>
      <c r="J40" s="14">
        <f>Demographic!J40/1059000</f>
        <v>6.2889518413597738E-4</v>
      </c>
      <c r="K40" s="14">
        <f>Demographic!K40/1059000</f>
        <v>1.0292728989612842E-4</v>
      </c>
      <c r="L40" s="14">
        <f>Demographic!L40/1059000</f>
        <v>9.4428706326723324E-6</v>
      </c>
      <c r="M40" s="14">
        <f>Demographic!M40/1059000</f>
        <v>1.4825306893295561E-4</v>
      </c>
      <c r="N40" s="14">
        <f>Demographic!N40/1059000</f>
        <v>6.6100094428706325E-6</v>
      </c>
      <c r="O40" s="14">
        <f>Demographic!O40/1059000</f>
        <v>3.7771482530689331E-6</v>
      </c>
      <c r="P40" s="14">
        <f>Demographic!P40/1059000</f>
        <v>4.7214353163361662E-6</v>
      </c>
      <c r="Q40" s="14">
        <f>Demographic!Q40/1059000</f>
        <v>8.4985835694050988E-6</v>
      </c>
      <c r="R40" s="14">
        <f>Demographic!R40/1059000</f>
        <v>2.8328611898016999E-6</v>
      </c>
      <c r="S40" s="14">
        <f>Demographic!S40/1059000</f>
        <v>1.1142587346553353E-4</v>
      </c>
      <c r="T40" s="14">
        <f>Demographic!T40/1059000</f>
        <v>5.288007554296506E-5</v>
      </c>
      <c r="U40" s="14">
        <f>Demographic!U40/1059000</f>
        <v>9.4428706326723326E-7</v>
      </c>
      <c r="V40" s="14">
        <f>Demographic!V40/1059000</f>
        <v>6.0434372049102929E-5</v>
      </c>
      <c r="W40" s="14">
        <f>Demographic!W40/1059000</f>
        <v>1.0387157695939566E-5</v>
      </c>
      <c r="X40" s="14">
        <f>Demographic!X40/1059000</f>
        <v>9.4428706326723326E-7</v>
      </c>
      <c r="Y40" s="14">
        <f>Demographic!Y40/1059000</f>
        <v>1.7280453257790369E-4</v>
      </c>
      <c r="Z40" s="14">
        <f>Demographic!Z40/1059000</f>
        <v>3.3050047214353165E-5</v>
      </c>
      <c r="AA40" s="14">
        <f>Demographic!AA40/1059000</f>
        <v>1.680830972615675E-4</v>
      </c>
      <c r="AB40" s="14">
        <f>Demographic!AB40/1059000</f>
        <v>1.9830028328611898E-5</v>
      </c>
      <c r="AC40" s="14">
        <f>Demographic!AC40/1059000</f>
        <v>9.584513692162417E-4</v>
      </c>
      <c r="AD40" s="14">
        <f>Demographic!AD40/1059000</f>
        <v>2.1718602455146366E-5</v>
      </c>
      <c r="AE40" s="14">
        <f>Demographic!AE40/1059000</f>
        <v>4.7658168083097264E-3</v>
      </c>
      <c r="AF40" s="14">
        <f>Demographic!AF40/1059000</f>
        <v>6.6100094428706325E-6</v>
      </c>
      <c r="AG40" s="14">
        <f>Demographic!AG40/1059000</f>
        <v>3.7771482530689331E-6</v>
      </c>
      <c r="AH40" s="14">
        <f>Demographic!AH40/1059000</f>
        <v>2.2662889518413599E-5</v>
      </c>
      <c r="AI40" s="14">
        <f>Demographic!AI40/1059000</f>
        <v>2.644003777148253E-5</v>
      </c>
      <c r="AJ40" s="14">
        <f>Demographic!AJ40/1059000</f>
        <v>9.4428706326723324E-6</v>
      </c>
      <c r="AK40" s="14">
        <f>Demographic!AK40/1059000</f>
        <v>1.6052880075542964E-5</v>
      </c>
      <c r="AL40" s="14">
        <f>Demographic!AL40/1059000</f>
        <v>1.8035882908404156E-4</v>
      </c>
      <c r="AM40" s="14">
        <f>Demographic!AM40/1059000</f>
        <v>6.6100094428706325E-6</v>
      </c>
      <c r="AN40" s="14">
        <f>Demographic!AN40/1059000</f>
        <v>1.0953729933899905E-4</v>
      </c>
      <c r="AO40" s="14">
        <f>Demographic!AO40/1059000</f>
        <v>5.288007554296506E-5</v>
      </c>
      <c r="AP40" s="14">
        <f>Demographic!AP40/1059000</f>
        <v>3.9943342776203964E-4</v>
      </c>
    </row>
    <row r="41" spans="1:42" x14ac:dyDescent="0.2">
      <c r="A41" t="s">
        <v>52</v>
      </c>
      <c r="B41" t="s">
        <v>86</v>
      </c>
      <c r="C41" t="s">
        <v>77</v>
      </c>
      <c r="D41" s="14">
        <f>Demographic!D41/1059000</f>
        <v>3.5882908404154863E-5</v>
      </c>
      <c r="E41" s="14">
        <f>Demographic!E41/1059000</f>
        <v>3.0217186024551464E-5</v>
      </c>
      <c r="F41" s="14">
        <f>Demographic!F41/1059000</f>
        <v>2.5495750708215297E-5</v>
      </c>
      <c r="G41" s="14">
        <f>Demographic!G41/1059000</f>
        <v>1.1255901794145419E-3</v>
      </c>
      <c r="H41" s="14">
        <f>Demographic!H41/1059000</f>
        <v>1.3220018885741265E-5</v>
      </c>
      <c r="I41" s="14">
        <f>Demographic!I41/1059000</f>
        <v>6.5155807365439093E-5</v>
      </c>
      <c r="J41" s="14">
        <f>Demographic!J41/1059000</f>
        <v>8.451369216241737E-4</v>
      </c>
      <c r="K41" s="14">
        <f>Demographic!K41/1059000</f>
        <v>1.5486307837582624E-4</v>
      </c>
      <c r="L41" s="14">
        <f>Demographic!L41/1059000</f>
        <v>2.1718602455146366E-5</v>
      </c>
      <c r="M41" s="14">
        <f>Demographic!M41/1059000</f>
        <v>1.5391879131255903E-4</v>
      </c>
      <c r="N41" s="14">
        <f>Demographic!N41/1059000</f>
        <v>7.5542965061378661E-6</v>
      </c>
      <c r="O41" s="14">
        <f>Demographic!O41/1059000</f>
        <v>3.7771482530689331E-6</v>
      </c>
      <c r="P41" s="14">
        <f>Demographic!P41/1059000</f>
        <v>1.2275731822474031E-5</v>
      </c>
      <c r="Q41" s="14">
        <f>Demographic!Q41/1059000</f>
        <v>1.5108593012275732E-5</v>
      </c>
      <c r="R41" s="14">
        <f>Demographic!R41/1059000</f>
        <v>1.13314447592068E-5</v>
      </c>
      <c r="S41" s="14">
        <f>Demographic!S41/1059000</f>
        <v>1.6147308781869687E-4</v>
      </c>
      <c r="T41" s="14">
        <f>Demographic!T41/1059000</f>
        <v>9.3484419263456094E-5</v>
      </c>
      <c r="U41" s="14">
        <f>Demographic!U41/1059000</f>
        <v>2.8328611898016999E-6</v>
      </c>
      <c r="V41" s="14">
        <f>Demographic!V41/1059000</f>
        <v>7.4598677998111422E-5</v>
      </c>
      <c r="W41" s="14">
        <f>Demographic!W41/1059000</f>
        <v>1.7941454202077431E-5</v>
      </c>
      <c r="X41" s="14">
        <f>Demographic!X41/1059000</f>
        <v>4.7214353163361662E-6</v>
      </c>
      <c r="Y41" s="14">
        <f>Demographic!Y41/1059000</f>
        <v>1.3692162417374882E-4</v>
      </c>
      <c r="Z41" s="14">
        <f>Demographic!Z41/1059000</f>
        <v>5.193578847969783E-5</v>
      </c>
      <c r="AA41" s="14">
        <f>Demographic!AA41/1059000</f>
        <v>2.6817752596789422E-4</v>
      </c>
      <c r="AB41" s="14">
        <f>Demographic!AB41/1059000</f>
        <v>2.3607176581680829E-5</v>
      </c>
      <c r="AC41" s="14">
        <f>Demographic!AC41/1059000</f>
        <v>1.43342776203966E-3</v>
      </c>
      <c r="AD41" s="14">
        <f>Demographic!AD41/1059000</f>
        <v>3.68271954674221E-5</v>
      </c>
      <c r="AE41" s="14">
        <f>Demographic!AE41/1059000</f>
        <v>6.1964117091595841E-3</v>
      </c>
      <c r="AF41" s="14">
        <f>Demographic!AF41/1059000</f>
        <v>1.4164305949008499E-5</v>
      </c>
      <c r="AG41" s="14">
        <f>Demographic!AG41/1059000</f>
        <v>1.2275731822474031E-5</v>
      </c>
      <c r="AH41" s="14">
        <f>Demographic!AH41/1059000</f>
        <v>3.777148253068933E-5</v>
      </c>
      <c r="AI41" s="14">
        <f>Demographic!AI41/1059000</f>
        <v>4.8158640226628896E-5</v>
      </c>
      <c r="AJ41" s="14">
        <f>Demographic!AJ41/1059000</f>
        <v>1.9830028328611898E-5</v>
      </c>
      <c r="AK41" s="14">
        <f>Demographic!AK41/1059000</f>
        <v>1.4164305949008499E-5</v>
      </c>
      <c r="AL41" s="14">
        <f>Demographic!AL41/1059000</f>
        <v>2.7762039660056658E-4</v>
      </c>
      <c r="AM41" s="14">
        <f>Demographic!AM41/1059000</f>
        <v>1.4164305949008499E-5</v>
      </c>
      <c r="AN41" s="14">
        <f>Demographic!AN41/1059000</f>
        <v>1.3220018885741266E-4</v>
      </c>
      <c r="AO41" s="14">
        <f>Demographic!AO41/1059000</f>
        <v>6.1378659112370159E-5</v>
      </c>
      <c r="AP41" s="14">
        <f>Demographic!AP41/1059000</f>
        <v>4.5986779981114259E-4</v>
      </c>
    </row>
    <row r="42" spans="1:42" x14ac:dyDescent="0.2">
      <c r="A42" t="s">
        <v>52</v>
      </c>
      <c r="B42" t="s">
        <v>86</v>
      </c>
      <c r="C42" t="s">
        <v>78</v>
      </c>
      <c r="D42" s="14">
        <f>Demographic!D42/1059000</f>
        <v>1.8885741265344665E-5</v>
      </c>
      <c r="E42" s="14">
        <f>Demographic!E42/1059000</f>
        <v>2.2662889518413599E-5</v>
      </c>
      <c r="F42" s="14">
        <f>Demographic!F42/1059000</f>
        <v>1.2275731822474031E-5</v>
      </c>
      <c r="G42" s="14">
        <f>Demographic!G42/1059000</f>
        <v>5.8356940509915012E-4</v>
      </c>
      <c r="H42" s="14">
        <f>Demographic!H42/1059000</f>
        <v>9.4428706326723324E-6</v>
      </c>
      <c r="I42" s="14">
        <f>Demographic!I42/1059000</f>
        <v>3.0217186024551464E-5</v>
      </c>
      <c r="J42" s="14">
        <f>Demographic!J42/1059000</f>
        <v>4.4570349386213412E-4</v>
      </c>
      <c r="K42" s="14">
        <f>Demographic!K42/1059000</f>
        <v>8.0264400377714831E-5</v>
      </c>
      <c r="L42" s="14">
        <f>Demographic!L42/1059000</f>
        <v>1.2275731822474031E-5</v>
      </c>
      <c r="M42" s="14">
        <f>Demographic!M42/1059000</f>
        <v>9.159584513692162E-5</v>
      </c>
      <c r="N42" s="14">
        <f>Demographic!N42/1059000</f>
        <v>8.4985835694050988E-6</v>
      </c>
      <c r="O42" s="14">
        <f>Demographic!O42/1059000</f>
        <v>3.7771482530689331E-6</v>
      </c>
      <c r="P42" s="14">
        <f>Demographic!P42/1059000</f>
        <v>6.6100094428706325E-6</v>
      </c>
      <c r="Q42" s="14">
        <f>Demographic!Q42/1059000</f>
        <v>1.2275731822474031E-5</v>
      </c>
      <c r="R42" s="14">
        <f>Demographic!R42/1059000</f>
        <v>6.6100094428706325E-6</v>
      </c>
      <c r="S42" s="14">
        <f>Demographic!S42/1059000</f>
        <v>8.970727101038716E-5</v>
      </c>
      <c r="T42" s="14">
        <f>Demographic!T42/1059000</f>
        <v>4.3437204910292731E-5</v>
      </c>
      <c r="U42" s="14">
        <f>Demographic!U42/1059000</f>
        <v>9.4428706326723326E-7</v>
      </c>
      <c r="V42" s="14">
        <f>Demographic!V42/1059000</f>
        <v>3.2105760151085928E-5</v>
      </c>
      <c r="W42" s="14">
        <f>Demographic!W42/1059000</f>
        <v>1.3220018885741265E-5</v>
      </c>
      <c r="X42" s="14">
        <f>Demographic!X42/1059000</f>
        <v>2.8328611898016999E-6</v>
      </c>
      <c r="Y42" s="14">
        <f>Demographic!Y42/1059000</f>
        <v>7.0821529745042488E-5</v>
      </c>
      <c r="Z42" s="14">
        <f>Demographic!Z42/1059000</f>
        <v>3.3994334277620395E-5</v>
      </c>
      <c r="AA42" s="14">
        <f>Demographic!AA42/1059000</f>
        <v>1.4825306893295561E-4</v>
      </c>
      <c r="AB42" s="14">
        <f>Demographic!AB42/1059000</f>
        <v>9.4428706326723324E-6</v>
      </c>
      <c r="AC42" s="14">
        <f>Demographic!AC42/1059000</f>
        <v>8.9329556185080265E-4</v>
      </c>
      <c r="AD42" s="14">
        <f>Demographic!AD42/1059000</f>
        <v>1.8885741265344665E-5</v>
      </c>
      <c r="AE42" s="14">
        <f>Demographic!AE42/1059000</f>
        <v>3.7705382436260624E-3</v>
      </c>
      <c r="AF42" s="14">
        <f>Demographic!AF42/1059000</f>
        <v>7.5542965061378661E-6</v>
      </c>
      <c r="AG42" s="14">
        <f>Demographic!AG42/1059000</f>
        <v>8.4985835694050988E-6</v>
      </c>
      <c r="AH42" s="14">
        <f>Demographic!AH42/1059000</f>
        <v>1.4164305949008499E-5</v>
      </c>
      <c r="AI42" s="14">
        <f>Demographic!AI42/1059000</f>
        <v>2.644003777148253E-5</v>
      </c>
      <c r="AJ42" s="14">
        <f>Demographic!AJ42/1059000</f>
        <v>1.0387157695939566E-5</v>
      </c>
      <c r="AK42" s="14">
        <f>Demographic!AK42/1059000</f>
        <v>9.4428706326723324E-6</v>
      </c>
      <c r="AL42" s="14">
        <f>Demographic!AL42/1059000</f>
        <v>1.6713881019830029E-4</v>
      </c>
      <c r="AM42" s="14">
        <f>Demographic!AM42/1059000</f>
        <v>6.6100094428706325E-6</v>
      </c>
      <c r="AN42" s="14">
        <f>Demographic!AN42/1059000</f>
        <v>6.0434372049102929E-5</v>
      </c>
      <c r="AO42" s="14">
        <f>Demographic!AO42/1059000</f>
        <v>2.7384324834749764E-5</v>
      </c>
      <c r="AP42" s="14">
        <f>Demographic!AP42/1059000</f>
        <v>2.3701605288007553E-4</v>
      </c>
    </row>
    <row r="43" spans="1:42" x14ac:dyDescent="0.2">
      <c r="A43" t="s">
        <v>52</v>
      </c>
      <c r="B43" t="s">
        <v>86</v>
      </c>
      <c r="C43" t="s">
        <v>79</v>
      </c>
      <c r="D43" s="14">
        <f>Demographic!D43/1059000</f>
        <v>8.4985835694050988E-6</v>
      </c>
      <c r="E43" s="14">
        <f>Demographic!E43/1059000</f>
        <v>1.2275731822474031E-5</v>
      </c>
      <c r="F43" s="14">
        <f>Demographic!F43/1059000</f>
        <v>4.7214353163361662E-6</v>
      </c>
      <c r="G43" s="14">
        <f>Demographic!G43/1059000</f>
        <v>2.4551463644948064E-4</v>
      </c>
      <c r="H43" s="14">
        <f>Demographic!H43/1059000</f>
        <v>3.7771482530689331E-6</v>
      </c>
      <c r="I43" s="14">
        <f>Demographic!I43/1059000</f>
        <v>1.9830028328611898E-5</v>
      </c>
      <c r="J43" s="14">
        <f>Demographic!J43/1059000</f>
        <v>1.6902738432483474E-4</v>
      </c>
      <c r="K43" s="14">
        <f>Demographic!K43/1059000</f>
        <v>4.9102927289896126E-5</v>
      </c>
      <c r="L43" s="14">
        <f>Demographic!L43/1059000</f>
        <v>4.7214353163361662E-6</v>
      </c>
      <c r="M43" s="14">
        <f>Demographic!M43/1059000</f>
        <v>4.4381491973559961E-5</v>
      </c>
      <c r="N43" s="14">
        <f>Demographic!N43/1059000</f>
        <v>1.8885741265344665E-6</v>
      </c>
      <c r="O43" s="14">
        <f>Demographic!O43/1059000</f>
        <v>9.4428706326723326E-7</v>
      </c>
      <c r="P43" s="14">
        <f>Demographic!P43/1059000</f>
        <v>3.7771482530689331E-6</v>
      </c>
      <c r="Q43" s="14">
        <f>Demographic!Q43/1059000</f>
        <v>3.7771482530689331E-6</v>
      </c>
      <c r="R43" s="14">
        <f>Demographic!R43/1059000</f>
        <v>2.8328611898016999E-6</v>
      </c>
      <c r="S43" s="14">
        <f>Demographic!S43/1059000</f>
        <v>3.0217186024551464E-5</v>
      </c>
      <c r="T43" s="14">
        <f>Demographic!T43/1059000</f>
        <v>1.2275731822474031E-5</v>
      </c>
      <c r="U43" s="14">
        <f>Demographic!U43/1059000</f>
        <v>9.4428706326723326E-7</v>
      </c>
      <c r="V43" s="14">
        <f>Demographic!V43/1059000</f>
        <v>1.6052880075542964E-5</v>
      </c>
      <c r="W43" s="14">
        <f>Demographic!W43/1059000</f>
        <v>4.7214353163361662E-6</v>
      </c>
      <c r="X43" s="14">
        <f>Demographic!X43/1059000</f>
        <v>0</v>
      </c>
      <c r="Y43" s="14">
        <f>Demographic!Y43/1059000</f>
        <v>3.0217186024551464E-5</v>
      </c>
      <c r="Z43" s="14">
        <f>Demographic!Z43/1059000</f>
        <v>1.4164305949008499E-5</v>
      </c>
      <c r="AA43" s="14">
        <f>Demographic!AA43/1059000</f>
        <v>7.6487252124645896E-5</v>
      </c>
      <c r="AB43" s="14">
        <f>Demographic!AB43/1059000</f>
        <v>1.4164305949008499E-5</v>
      </c>
      <c r="AC43" s="14">
        <f>Demographic!AC43/1059000</f>
        <v>3.4844192634560906E-4</v>
      </c>
      <c r="AD43" s="14">
        <f>Demographic!AD43/1059000</f>
        <v>6.6100094428706325E-6</v>
      </c>
      <c r="AE43" s="14">
        <f>Demographic!AE43/1059000</f>
        <v>1.6222851746931068E-3</v>
      </c>
      <c r="AF43" s="14">
        <f>Demographic!AF43/1059000</f>
        <v>3.7771482530689331E-6</v>
      </c>
      <c r="AG43" s="14">
        <f>Demographic!AG43/1059000</f>
        <v>1.8885741265344665E-6</v>
      </c>
      <c r="AH43" s="14">
        <f>Demographic!AH43/1059000</f>
        <v>7.5542965061378661E-6</v>
      </c>
      <c r="AI43" s="14">
        <f>Demographic!AI43/1059000</f>
        <v>1.6997167138810198E-5</v>
      </c>
      <c r="AJ43" s="14">
        <f>Demographic!AJ43/1059000</f>
        <v>4.7214353163361662E-6</v>
      </c>
      <c r="AK43" s="14">
        <f>Demographic!AK43/1059000</f>
        <v>5.6657223796033998E-6</v>
      </c>
      <c r="AL43" s="14">
        <f>Demographic!AL43/1059000</f>
        <v>7.743153918791312E-5</v>
      </c>
      <c r="AM43" s="14">
        <f>Demographic!AM43/1059000</f>
        <v>1.8885741265344665E-6</v>
      </c>
      <c r="AN43" s="14">
        <f>Demographic!AN43/1059000</f>
        <v>2.7384324834749764E-5</v>
      </c>
      <c r="AO43" s="14">
        <f>Demographic!AO43/1059000</f>
        <v>1.9830028328611898E-5</v>
      </c>
      <c r="AP43" s="14">
        <f>Demographic!AP43/1059000</f>
        <v>7.0821529745042488E-5</v>
      </c>
    </row>
    <row r="44" spans="1:42" x14ac:dyDescent="0.2">
      <c r="A44" t="s">
        <v>52</v>
      </c>
      <c r="B44" t="s">
        <v>85</v>
      </c>
      <c r="C44" t="s">
        <v>74</v>
      </c>
      <c r="D44" s="14">
        <f>Demographic!D44/1059000</f>
        <v>4.9102927289896126E-5</v>
      </c>
      <c r="E44" s="14">
        <f>Demographic!E44/1059000</f>
        <v>1.7941454202077431E-5</v>
      </c>
      <c r="F44" s="14">
        <f>Demographic!F44/1059000</f>
        <v>1.7941454202077431E-5</v>
      </c>
      <c r="G44" s="14">
        <f>Demographic!G44/1059000</f>
        <v>3.3994334277620395E-5</v>
      </c>
      <c r="H44" s="14">
        <f>Demographic!H44/1059000</f>
        <v>2.0774315391879132E-5</v>
      </c>
      <c r="I44" s="14">
        <f>Demographic!I44/1059000</f>
        <v>4.2492917847025494E-5</v>
      </c>
      <c r="J44" s="14">
        <f>Demographic!J44/1059000</f>
        <v>2.4834749763928232E-4</v>
      </c>
      <c r="K44" s="14">
        <f>Demographic!K44/1059000</f>
        <v>6.2322946175637396E-5</v>
      </c>
      <c r="L44" s="14">
        <f>Demographic!L44/1059000</f>
        <v>5.0047214353163363E-5</v>
      </c>
      <c r="M44" s="14">
        <f>Demographic!M44/1059000</f>
        <v>1.5391879131255903E-4</v>
      </c>
      <c r="N44" s="14">
        <f>Demographic!N44/1059000</f>
        <v>8.4985835694050988E-6</v>
      </c>
      <c r="O44" s="14">
        <f>Demographic!O44/1059000</f>
        <v>2.8328611898016999E-6</v>
      </c>
      <c r="P44" s="14">
        <f>Demographic!P44/1059000</f>
        <v>1.5108593012275732E-5</v>
      </c>
      <c r="Q44" s="14">
        <f>Demographic!Q44/1059000</f>
        <v>1.4164305949008499E-5</v>
      </c>
      <c r="R44" s="14">
        <f>Demographic!R44/1059000</f>
        <v>7.5542965061378661E-6</v>
      </c>
      <c r="S44" s="14">
        <f>Demographic!S44/1059000</f>
        <v>4.9102927289896126E-5</v>
      </c>
      <c r="T44" s="14">
        <f>Demographic!T44/1059000</f>
        <v>6.610009442870633E-5</v>
      </c>
      <c r="U44" s="14">
        <f>Demographic!U44/1059000</f>
        <v>2.8328611898016999E-6</v>
      </c>
      <c r="V44" s="14">
        <f>Demographic!V44/1059000</f>
        <v>5.3824362606232297E-5</v>
      </c>
      <c r="W44" s="14">
        <f>Demographic!W44/1059000</f>
        <v>1.9830028328611898E-5</v>
      </c>
      <c r="X44" s="14">
        <f>Demographic!X44/1059000</f>
        <v>0</v>
      </c>
      <c r="Y44" s="14">
        <f>Demographic!Y44/1059000</f>
        <v>8.0264400377714831E-5</v>
      </c>
      <c r="Z44" s="14">
        <f>Demographic!Z44/1059000</f>
        <v>5.0991501416430593E-5</v>
      </c>
      <c r="AA44" s="14">
        <f>Demographic!AA44/1059000</f>
        <v>6.2322946175637396E-5</v>
      </c>
      <c r="AB44" s="14">
        <f>Demographic!AB44/1059000</f>
        <v>1.5108593012275732E-5</v>
      </c>
      <c r="AC44" s="14">
        <f>Demographic!AC44/1059000</f>
        <v>3.3238904627006611E-4</v>
      </c>
      <c r="AD44" s="14">
        <f>Demographic!AD44/1059000</f>
        <v>3.4938621340887632E-5</v>
      </c>
      <c r="AE44" s="14">
        <f>Demographic!AE44/1059000</f>
        <v>4.693106704438149E-4</v>
      </c>
      <c r="AF44" s="14">
        <f>Demographic!AF44/1059000</f>
        <v>9.4428706326723324E-6</v>
      </c>
      <c r="AG44" s="14">
        <f>Demographic!AG44/1059000</f>
        <v>1.3220018885741265E-5</v>
      </c>
      <c r="AH44" s="14">
        <f>Demographic!AH44/1059000</f>
        <v>1.9830028328611898E-5</v>
      </c>
      <c r="AI44" s="14">
        <f>Demographic!AI44/1059000</f>
        <v>7.9320113314447594E-5</v>
      </c>
      <c r="AJ44" s="14">
        <f>Demographic!AJ44/1059000</f>
        <v>1.6997167138810198E-5</v>
      </c>
      <c r="AK44" s="14">
        <f>Demographic!AK44/1059000</f>
        <v>1.0387157695939566E-5</v>
      </c>
      <c r="AL44" s="14">
        <f>Demographic!AL44/1059000</f>
        <v>1.6052880075542966E-4</v>
      </c>
      <c r="AM44" s="14">
        <f>Demographic!AM44/1059000</f>
        <v>6.6100094428706325E-6</v>
      </c>
      <c r="AN44" s="14">
        <f>Demographic!AN44/1059000</f>
        <v>5.5712936732766764E-5</v>
      </c>
      <c r="AO44" s="14">
        <f>Demographic!AO44/1059000</f>
        <v>7.2710103871576962E-5</v>
      </c>
      <c r="AP44" s="14">
        <f>Demographic!AP44/1059000</f>
        <v>1.5391879131255903E-4</v>
      </c>
    </row>
    <row r="45" spans="1:42" x14ac:dyDescent="0.2">
      <c r="A45" t="s">
        <v>52</v>
      </c>
      <c r="B45" t="s">
        <v>85</v>
      </c>
      <c r="C45" t="s">
        <v>75</v>
      </c>
      <c r="D45" s="14">
        <f>Demographic!D45/1059000</f>
        <v>1.0387157695939566E-5</v>
      </c>
      <c r="E45" s="14">
        <f>Demographic!E45/1059000</f>
        <v>6.7988668555240791E-5</v>
      </c>
      <c r="F45" s="14">
        <f>Demographic!F45/1059000</f>
        <v>1.13314447592068E-5</v>
      </c>
      <c r="G45" s="14">
        <f>Demographic!G45/1059000</f>
        <v>4.4381491973559961E-5</v>
      </c>
      <c r="H45" s="14">
        <f>Demographic!H45/1059000</f>
        <v>1.3220018885741265E-5</v>
      </c>
      <c r="I45" s="14">
        <f>Demographic!I45/1059000</f>
        <v>3.5882908404154863E-5</v>
      </c>
      <c r="J45" s="14">
        <f>Demographic!J45/1059000</f>
        <v>2.8423040604343722E-4</v>
      </c>
      <c r="K45" s="14">
        <f>Demographic!K45/1059000</f>
        <v>5.6657223796033995E-5</v>
      </c>
      <c r="L45" s="14">
        <f>Demographic!L45/1059000</f>
        <v>1.7941454202077431E-5</v>
      </c>
      <c r="M45" s="14">
        <f>Demographic!M45/1059000</f>
        <v>2.1718602455146364E-4</v>
      </c>
      <c r="N45" s="14">
        <f>Demographic!N45/1059000</f>
        <v>1.0387157695939566E-5</v>
      </c>
      <c r="O45" s="14">
        <f>Demographic!O45/1059000</f>
        <v>4.7214353163361662E-6</v>
      </c>
      <c r="P45" s="14">
        <f>Demographic!P45/1059000</f>
        <v>4.7214353163361662E-6</v>
      </c>
      <c r="Q45" s="14">
        <f>Demographic!Q45/1059000</f>
        <v>1.0387157695939566E-5</v>
      </c>
      <c r="R45" s="14">
        <f>Demographic!R45/1059000</f>
        <v>2.8328611898016999E-6</v>
      </c>
      <c r="S45" s="14">
        <f>Demographic!S45/1059000</f>
        <v>5.193578847969783E-5</v>
      </c>
      <c r="T45" s="14">
        <f>Demographic!T45/1059000</f>
        <v>3.4938621340887632E-5</v>
      </c>
      <c r="U45" s="14">
        <f>Demographic!U45/1059000</f>
        <v>9.4428706326723326E-7</v>
      </c>
      <c r="V45" s="14">
        <f>Demographic!V45/1059000</f>
        <v>3.9660056657223797E-5</v>
      </c>
      <c r="W45" s="14">
        <f>Demographic!W45/1059000</f>
        <v>4.6270066100094429E-5</v>
      </c>
      <c r="X45" s="14">
        <f>Demographic!X45/1059000</f>
        <v>9.4428706326723326E-7</v>
      </c>
      <c r="Y45" s="14">
        <f>Demographic!Y45/1059000</f>
        <v>1.3692162417374882E-4</v>
      </c>
      <c r="Z45" s="14">
        <f>Demographic!Z45/1059000</f>
        <v>3.5882908404154863E-5</v>
      </c>
      <c r="AA45" s="14">
        <f>Demographic!AA45/1059000</f>
        <v>8.6874409820585462E-5</v>
      </c>
      <c r="AB45" s="14">
        <f>Demographic!AB45/1059000</f>
        <v>9.4428706326723324E-6</v>
      </c>
      <c r="AC45" s="14">
        <f>Demographic!AC45/1059000</f>
        <v>4.4664778092540132E-4</v>
      </c>
      <c r="AD45" s="14">
        <f>Demographic!AD45/1059000</f>
        <v>2.4551463644948063E-5</v>
      </c>
      <c r="AE45" s="14">
        <f>Demographic!AE45/1059000</f>
        <v>2.4069877242681777E-3</v>
      </c>
      <c r="AF45" s="14">
        <f>Demographic!AF45/1059000</f>
        <v>8.4985835694050988E-6</v>
      </c>
      <c r="AG45" s="14">
        <f>Demographic!AG45/1059000</f>
        <v>6.6100094428706325E-6</v>
      </c>
      <c r="AH45" s="14">
        <f>Demographic!AH45/1059000</f>
        <v>7.3654390934844199E-5</v>
      </c>
      <c r="AI45" s="14">
        <f>Demographic!AI45/1059000</f>
        <v>2.3418319169027385E-4</v>
      </c>
      <c r="AJ45" s="14">
        <f>Demographic!AJ45/1059000</f>
        <v>1.0387157695939566E-5</v>
      </c>
      <c r="AK45" s="14">
        <f>Demographic!AK45/1059000</f>
        <v>1.2275731822474031E-5</v>
      </c>
      <c r="AL45" s="14">
        <f>Demographic!AL45/1059000</f>
        <v>1.6997167138810198E-4</v>
      </c>
      <c r="AM45" s="14">
        <f>Demographic!AM45/1059000</f>
        <v>7.5542965061378661E-6</v>
      </c>
      <c r="AN45" s="14">
        <f>Demographic!AN45/1059000</f>
        <v>7.1765816808309725E-5</v>
      </c>
      <c r="AO45" s="14">
        <f>Demographic!AO45/1059000</f>
        <v>4.6270066100094429E-5</v>
      </c>
      <c r="AP45" s="14">
        <f>Demographic!AP45/1059000</f>
        <v>2.0018885741265345E-4</v>
      </c>
    </row>
    <row r="46" spans="1:42" x14ac:dyDescent="0.2">
      <c r="A46" t="s">
        <v>52</v>
      </c>
      <c r="B46" t="s">
        <v>85</v>
      </c>
      <c r="C46" t="s">
        <v>76</v>
      </c>
      <c r="D46" s="14">
        <f>Demographic!D46/1059000</f>
        <v>1.9830028328611898E-5</v>
      </c>
      <c r="E46" s="14">
        <f>Demographic!E46/1059000</f>
        <v>2.3607176581680829E-5</v>
      </c>
      <c r="F46" s="14">
        <f>Demographic!F46/1059000</f>
        <v>9.4428706326723324E-6</v>
      </c>
      <c r="G46" s="14">
        <f>Demographic!G46/1059000</f>
        <v>5.0047214353163363E-5</v>
      </c>
      <c r="H46" s="14">
        <f>Demographic!H46/1059000</f>
        <v>7.5542965061378661E-6</v>
      </c>
      <c r="I46" s="14">
        <f>Demographic!I46/1059000</f>
        <v>3.2105760151085928E-5</v>
      </c>
      <c r="J46" s="14">
        <f>Demographic!J46/1059000</f>
        <v>3.5788479697828137E-4</v>
      </c>
      <c r="K46" s="14">
        <f>Demographic!K46/1059000</f>
        <v>1.5108593012275732E-4</v>
      </c>
      <c r="L46" s="14">
        <f>Demographic!L46/1059000</f>
        <v>2.3607176581680829E-5</v>
      </c>
      <c r="M46" s="14">
        <f>Demographic!M46/1059000</f>
        <v>2.5118035882908406E-4</v>
      </c>
      <c r="N46" s="14">
        <f>Demographic!N46/1059000</f>
        <v>4.7214353163361662E-6</v>
      </c>
      <c r="O46" s="14">
        <f>Demographic!O46/1059000</f>
        <v>2.8328611898016999E-6</v>
      </c>
      <c r="P46" s="14">
        <f>Demographic!P46/1059000</f>
        <v>4.7214353163361662E-6</v>
      </c>
      <c r="Q46" s="14">
        <f>Demographic!Q46/1059000</f>
        <v>1.13314447592068E-5</v>
      </c>
      <c r="R46" s="14">
        <f>Demographic!R46/1059000</f>
        <v>2.8328611898016999E-6</v>
      </c>
      <c r="S46" s="14">
        <f>Demographic!S46/1059000</f>
        <v>8.3097261567516528E-5</v>
      </c>
      <c r="T46" s="14">
        <f>Demographic!T46/1059000</f>
        <v>5.4768649669499527E-5</v>
      </c>
      <c r="U46" s="14">
        <f>Demographic!U46/1059000</f>
        <v>9.4428706326723326E-7</v>
      </c>
      <c r="V46" s="14">
        <f>Demographic!V46/1059000</f>
        <v>6.4211520302171856E-5</v>
      </c>
      <c r="W46" s="14">
        <f>Demographic!W46/1059000</f>
        <v>2.1718602455146366E-5</v>
      </c>
      <c r="X46" s="14">
        <f>Demographic!X46/1059000</f>
        <v>0</v>
      </c>
      <c r="Y46" s="14">
        <f>Demographic!Y46/1059000</f>
        <v>8.970727101038716E-5</v>
      </c>
      <c r="Z46" s="14">
        <f>Demographic!Z46/1059000</f>
        <v>5.0991501416430593E-5</v>
      </c>
      <c r="AA46" s="14">
        <f>Demographic!AA46/1059000</f>
        <v>1.2936732766761095E-4</v>
      </c>
      <c r="AB46" s="14">
        <f>Demographic!AB46/1059000</f>
        <v>1.8885741265344665E-5</v>
      </c>
      <c r="AC46" s="14">
        <f>Demographic!AC46/1059000</f>
        <v>5.0708215297450422E-4</v>
      </c>
      <c r="AD46" s="14">
        <f>Demographic!AD46/1059000</f>
        <v>1.8885741265344665E-5</v>
      </c>
      <c r="AE46" s="14">
        <f>Demographic!AE46/1059000</f>
        <v>1.2341831916902739E-3</v>
      </c>
      <c r="AF46" s="14">
        <f>Demographic!AF46/1059000</f>
        <v>5.6657223796033998E-6</v>
      </c>
      <c r="AG46" s="14">
        <f>Demographic!AG46/1059000</f>
        <v>6.6100094428706325E-6</v>
      </c>
      <c r="AH46" s="14">
        <f>Demographic!AH46/1059000</f>
        <v>1.9830028328611898E-5</v>
      </c>
      <c r="AI46" s="14">
        <f>Demographic!AI46/1059000</f>
        <v>1.0576015108593012E-4</v>
      </c>
      <c r="AJ46" s="14">
        <f>Demographic!AJ46/1059000</f>
        <v>1.6997167138810198E-5</v>
      </c>
      <c r="AK46" s="14">
        <f>Demographic!AK46/1059000</f>
        <v>1.6052880075542964E-5</v>
      </c>
      <c r="AL46" s="14">
        <f>Demographic!AL46/1059000</f>
        <v>2.4362606232294616E-4</v>
      </c>
      <c r="AM46" s="14">
        <f>Demographic!AM46/1059000</f>
        <v>1.13314447592068E-5</v>
      </c>
      <c r="AN46" s="14">
        <f>Demographic!AN46/1059000</f>
        <v>9.2540132200188857E-5</v>
      </c>
      <c r="AO46" s="14">
        <f>Demographic!AO46/1059000</f>
        <v>4.6270066100094429E-5</v>
      </c>
      <c r="AP46" s="14">
        <f>Demographic!AP46/1059000</f>
        <v>2.5967894239848916E-4</v>
      </c>
    </row>
    <row r="47" spans="1:42" x14ac:dyDescent="0.2">
      <c r="A47" t="s">
        <v>52</v>
      </c>
      <c r="B47" t="s">
        <v>85</v>
      </c>
      <c r="C47" t="s">
        <v>77</v>
      </c>
      <c r="D47" s="14">
        <f>Demographic!D47/1059000</f>
        <v>8.6874409820585462E-5</v>
      </c>
      <c r="E47" s="14">
        <f>Demographic!E47/1059000</f>
        <v>3.3050047214353165E-5</v>
      </c>
      <c r="F47" s="14">
        <f>Demographic!F47/1059000</f>
        <v>2.1718602455146366E-5</v>
      </c>
      <c r="G47" s="14">
        <f>Demographic!G47/1059000</f>
        <v>5.3824362606232297E-5</v>
      </c>
      <c r="H47" s="14">
        <f>Demographic!H47/1059000</f>
        <v>3.3994334277620395E-5</v>
      </c>
      <c r="I47" s="14">
        <f>Demographic!I47/1059000</f>
        <v>7.6487252124645896E-5</v>
      </c>
      <c r="J47" s="14">
        <f>Demographic!J47/1059000</f>
        <v>5.1652502360717654E-4</v>
      </c>
      <c r="K47" s="14">
        <f>Demographic!K47/1059000</f>
        <v>1.1425873465533523E-4</v>
      </c>
      <c r="L47" s="14">
        <f>Demographic!L47/1059000</f>
        <v>9.9150141643059489E-5</v>
      </c>
      <c r="M47" s="14">
        <f>Demographic!M47/1059000</f>
        <v>3.5882908404154864E-4</v>
      </c>
      <c r="N47" s="14">
        <f>Demographic!N47/1059000</f>
        <v>1.3220018885741265E-5</v>
      </c>
      <c r="O47" s="14">
        <f>Demographic!O47/1059000</f>
        <v>7.5542965061378661E-6</v>
      </c>
      <c r="P47" s="14">
        <f>Demographic!P47/1059000</f>
        <v>1.5108593012275732E-5</v>
      </c>
      <c r="Q47" s="14">
        <f>Demographic!Q47/1059000</f>
        <v>2.3607176581680829E-5</v>
      </c>
      <c r="R47" s="14">
        <f>Demographic!R47/1059000</f>
        <v>1.5108593012275732E-5</v>
      </c>
      <c r="S47" s="14">
        <f>Demographic!S47/1059000</f>
        <v>9.6317280453257791E-5</v>
      </c>
      <c r="T47" s="14">
        <f>Demographic!T47/1059000</f>
        <v>1.0670443814919736E-4</v>
      </c>
      <c r="U47" s="14">
        <f>Demographic!U47/1059000</f>
        <v>5.6657223796033998E-6</v>
      </c>
      <c r="V47" s="14">
        <f>Demographic!V47/1059000</f>
        <v>9.6317280453257791E-5</v>
      </c>
      <c r="W47" s="14">
        <f>Demographic!W47/1059000</f>
        <v>3.3994334277620395E-5</v>
      </c>
      <c r="X47" s="14">
        <f>Demographic!X47/1059000</f>
        <v>2.8328611898016999E-6</v>
      </c>
      <c r="Y47" s="14">
        <f>Demographic!Y47/1059000</f>
        <v>1.0670443814919736E-4</v>
      </c>
      <c r="Z47" s="14">
        <f>Demographic!Z47/1059000</f>
        <v>9.5372993389990554E-5</v>
      </c>
      <c r="AA47" s="14">
        <f>Demographic!AA47/1059000</f>
        <v>1.3597733711048158E-4</v>
      </c>
      <c r="AB47" s="14">
        <f>Demographic!AB47/1059000</f>
        <v>2.2662889518413599E-5</v>
      </c>
      <c r="AC47" s="14">
        <f>Demographic!AC47/1059000</f>
        <v>6.9782813975448538E-4</v>
      </c>
      <c r="AD47" s="14">
        <f>Demographic!AD47/1059000</f>
        <v>5.7601510859301225E-5</v>
      </c>
      <c r="AE47" s="14">
        <f>Demographic!AE47/1059000</f>
        <v>9.7828139754485371E-4</v>
      </c>
      <c r="AF47" s="14">
        <f>Demographic!AF47/1059000</f>
        <v>2.2662889518413599E-5</v>
      </c>
      <c r="AG47" s="14">
        <f>Demographic!AG47/1059000</f>
        <v>1.2275731822474031E-5</v>
      </c>
      <c r="AH47" s="14">
        <f>Demographic!AH47/1059000</f>
        <v>3.9660056657223797E-5</v>
      </c>
      <c r="AI47" s="14">
        <f>Demographic!AI47/1059000</f>
        <v>1.2559017941454203E-4</v>
      </c>
      <c r="AJ47" s="14">
        <f>Demographic!AJ47/1059000</f>
        <v>3.5882908404154863E-5</v>
      </c>
      <c r="AK47" s="14">
        <f>Demographic!AK47/1059000</f>
        <v>1.6052880075542964E-5</v>
      </c>
      <c r="AL47" s="14">
        <f>Demographic!AL47/1059000</f>
        <v>3.3427762039660059E-4</v>
      </c>
      <c r="AM47" s="14">
        <f>Demographic!AM47/1059000</f>
        <v>1.7941454202077431E-5</v>
      </c>
      <c r="AN47" s="14">
        <f>Demographic!AN47/1059000</f>
        <v>1.2086874409820586E-4</v>
      </c>
      <c r="AO47" s="14">
        <f>Demographic!AO47/1059000</f>
        <v>1.1237016052880075E-4</v>
      </c>
      <c r="AP47" s="14">
        <f>Demographic!AP47/1059000</f>
        <v>3.0878186968838527E-4</v>
      </c>
    </row>
    <row r="48" spans="1:42" x14ac:dyDescent="0.2">
      <c r="A48" t="s">
        <v>52</v>
      </c>
      <c r="B48" t="s">
        <v>85</v>
      </c>
      <c r="C48" t="s">
        <v>78</v>
      </c>
      <c r="D48" s="14">
        <f>Demographic!D48/1059000</f>
        <v>4.7214353163361659E-5</v>
      </c>
      <c r="E48" s="14">
        <f>Demographic!E48/1059000</f>
        <v>2.9272898961284231E-5</v>
      </c>
      <c r="F48" s="14">
        <f>Demographic!F48/1059000</f>
        <v>1.4164305949008499E-5</v>
      </c>
      <c r="G48" s="14">
        <f>Demographic!G48/1059000</f>
        <v>5.8545797922568462E-5</v>
      </c>
      <c r="H48" s="14">
        <f>Demographic!H48/1059000</f>
        <v>2.1718602455146366E-5</v>
      </c>
      <c r="I48" s="14">
        <f>Demographic!I48/1059000</f>
        <v>5.0047214353163363E-5</v>
      </c>
      <c r="J48" s="14">
        <f>Demographic!J48/1059000</f>
        <v>3.843248347497639E-4</v>
      </c>
      <c r="K48" s="14">
        <f>Demographic!K48/1059000</f>
        <v>6.610009442870633E-5</v>
      </c>
      <c r="L48" s="14">
        <f>Demographic!L48/1059000</f>
        <v>5.7601510859301225E-5</v>
      </c>
      <c r="M48" s="14">
        <f>Demographic!M48/1059000</f>
        <v>2.7667610953729932E-4</v>
      </c>
      <c r="N48" s="14">
        <f>Demographic!N48/1059000</f>
        <v>1.13314447592068E-5</v>
      </c>
      <c r="O48" s="14">
        <f>Demographic!O48/1059000</f>
        <v>8.4985835694050988E-6</v>
      </c>
      <c r="P48" s="14">
        <f>Demographic!P48/1059000</f>
        <v>1.4164305949008499E-5</v>
      </c>
      <c r="Q48" s="14">
        <f>Demographic!Q48/1059000</f>
        <v>1.4164305949008499E-5</v>
      </c>
      <c r="R48" s="14">
        <f>Demographic!R48/1059000</f>
        <v>9.4428706326723324E-6</v>
      </c>
      <c r="S48" s="14">
        <f>Demographic!S48/1059000</f>
        <v>6.2322946175637396E-5</v>
      </c>
      <c r="T48" s="14">
        <f>Demographic!T48/1059000</f>
        <v>7.6487252124645896E-5</v>
      </c>
      <c r="U48" s="14">
        <f>Demographic!U48/1059000</f>
        <v>3.7771482530689331E-6</v>
      </c>
      <c r="V48" s="14">
        <f>Demographic!V48/1059000</f>
        <v>5.0047214353163363E-5</v>
      </c>
      <c r="W48" s="14">
        <f>Demographic!W48/1059000</f>
        <v>2.7384324834749764E-5</v>
      </c>
      <c r="X48" s="14">
        <f>Demographic!X48/1059000</f>
        <v>1.8885741265344665E-6</v>
      </c>
      <c r="Y48" s="14">
        <f>Demographic!Y48/1059000</f>
        <v>7.5542965061378659E-5</v>
      </c>
      <c r="Z48" s="14">
        <f>Demographic!Z48/1059000</f>
        <v>6.7044381491973554E-5</v>
      </c>
      <c r="AA48" s="14">
        <f>Demographic!AA48/1059000</f>
        <v>1.1520302171860245E-4</v>
      </c>
      <c r="AB48" s="14">
        <f>Demographic!AB48/1059000</f>
        <v>1.6052880075542964E-5</v>
      </c>
      <c r="AC48" s="14">
        <f>Demographic!AC48/1059000</f>
        <v>5.0424929178470254E-4</v>
      </c>
      <c r="AD48" s="14">
        <f>Demographic!AD48/1059000</f>
        <v>4.7214353163361659E-5</v>
      </c>
      <c r="AE48" s="14">
        <f>Demographic!AE48/1059000</f>
        <v>6.8083097261567517E-4</v>
      </c>
      <c r="AF48" s="14">
        <f>Demographic!AF48/1059000</f>
        <v>1.7941454202077431E-5</v>
      </c>
      <c r="AG48" s="14">
        <f>Demographic!AG48/1059000</f>
        <v>1.5108593012275732E-5</v>
      </c>
      <c r="AH48" s="14">
        <f>Demographic!AH48/1059000</f>
        <v>3.0217186024551464E-5</v>
      </c>
      <c r="AI48" s="14">
        <f>Demographic!AI48/1059000</f>
        <v>1.0576015108593012E-4</v>
      </c>
      <c r="AJ48" s="14">
        <f>Demographic!AJ48/1059000</f>
        <v>2.5495750708215297E-5</v>
      </c>
      <c r="AK48" s="14">
        <f>Demographic!AK48/1059000</f>
        <v>1.6052880075542964E-5</v>
      </c>
      <c r="AL48" s="14">
        <f>Demographic!AL48/1059000</f>
        <v>2.4457034938621343E-4</v>
      </c>
      <c r="AM48" s="14">
        <f>Demographic!AM48/1059000</f>
        <v>1.2275731822474031E-5</v>
      </c>
      <c r="AN48" s="14">
        <f>Demographic!AN48/1059000</f>
        <v>8.0264400377714831E-5</v>
      </c>
      <c r="AO48" s="14">
        <f>Demographic!AO48/1059000</f>
        <v>9.159584513692162E-5</v>
      </c>
      <c r="AP48" s="14">
        <f>Demographic!AP48/1059000</f>
        <v>2.0679886685552408E-4</v>
      </c>
    </row>
    <row r="49" spans="1:42" x14ac:dyDescent="0.2">
      <c r="A49" t="s">
        <v>52</v>
      </c>
      <c r="B49" t="s">
        <v>85</v>
      </c>
      <c r="C49" t="s">
        <v>79</v>
      </c>
      <c r="D49" s="14">
        <f>Demographic!D49/1059000</f>
        <v>2.2662889518413599E-5</v>
      </c>
      <c r="E49" s="14">
        <f>Demographic!E49/1059000</f>
        <v>1.8885741265344665E-5</v>
      </c>
      <c r="F49" s="14">
        <f>Demographic!F49/1059000</f>
        <v>1.13314447592068E-5</v>
      </c>
      <c r="G49" s="14">
        <f>Demographic!G49/1059000</f>
        <v>3.9660056657223797E-5</v>
      </c>
      <c r="H49" s="14">
        <f>Demographic!H49/1059000</f>
        <v>1.7941454202077431E-5</v>
      </c>
      <c r="I49" s="14">
        <f>Demographic!I49/1059000</f>
        <v>1.7941454202077431E-5</v>
      </c>
      <c r="J49" s="14">
        <f>Demographic!J49/1059000</f>
        <v>1.7280453257790369E-4</v>
      </c>
      <c r="K49" s="14">
        <f>Demographic!K49/1059000</f>
        <v>3.9660056657223797E-5</v>
      </c>
      <c r="L49" s="14">
        <f>Demographic!L49/1059000</f>
        <v>2.0774315391879132E-5</v>
      </c>
      <c r="M49" s="14">
        <f>Demographic!M49/1059000</f>
        <v>2.4079320113314448E-4</v>
      </c>
      <c r="N49" s="14">
        <f>Demographic!N49/1059000</f>
        <v>4.7214353163361662E-6</v>
      </c>
      <c r="O49" s="14">
        <f>Demographic!O49/1059000</f>
        <v>7.5542965061378661E-6</v>
      </c>
      <c r="P49" s="14">
        <f>Demographic!P49/1059000</f>
        <v>2.8328611898016999E-6</v>
      </c>
      <c r="Q49" s="14">
        <f>Demographic!Q49/1059000</f>
        <v>1.2275731822474031E-5</v>
      </c>
      <c r="R49" s="14">
        <f>Demographic!R49/1059000</f>
        <v>7.5542965061378661E-6</v>
      </c>
      <c r="S49" s="14">
        <f>Demographic!S49/1059000</f>
        <v>2.7384324834749764E-5</v>
      </c>
      <c r="T49" s="14">
        <f>Demographic!T49/1059000</f>
        <v>4.4381491973559961E-5</v>
      </c>
      <c r="U49" s="14">
        <f>Demographic!U49/1059000</f>
        <v>1.8885741265344665E-6</v>
      </c>
      <c r="V49" s="14">
        <f>Demographic!V49/1059000</f>
        <v>3.871576959395656E-5</v>
      </c>
      <c r="W49" s="14">
        <f>Demographic!W49/1059000</f>
        <v>1.9830028328611898E-5</v>
      </c>
      <c r="X49" s="14">
        <f>Demographic!X49/1059000</f>
        <v>1.8885741265344665E-6</v>
      </c>
      <c r="Y49" s="14">
        <f>Demographic!Y49/1059000</f>
        <v>5.0991501416430593E-5</v>
      </c>
      <c r="Z49" s="14">
        <f>Demographic!Z49/1059000</f>
        <v>3.5882908404154863E-5</v>
      </c>
      <c r="AA49" s="14">
        <f>Demographic!AA49/1059000</f>
        <v>6.2322946175637396E-5</v>
      </c>
      <c r="AB49" s="14">
        <f>Demographic!AB49/1059000</f>
        <v>1.13314447592068E-5</v>
      </c>
      <c r="AC49" s="14">
        <f>Demographic!AC49/1059000</f>
        <v>3.2672332389046269E-4</v>
      </c>
      <c r="AD49" s="14">
        <f>Demographic!AD49/1059000</f>
        <v>2.8328611898016997E-5</v>
      </c>
      <c r="AE49" s="14">
        <f>Demographic!AE49/1059000</f>
        <v>4.5136921624173748E-4</v>
      </c>
      <c r="AF49" s="14">
        <f>Demographic!AF49/1059000</f>
        <v>6.6100094428706325E-6</v>
      </c>
      <c r="AG49" s="14">
        <f>Demographic!AG49/1059000</f>
        <v>3.7771482530689331E-6</v>
      </c>
      <c r="AH49" s="14">
        <f>Demographic!AH49/1059000</f>
        <v>1.6052880075542964E-5</v>
      </c>
      <c r="AI49" s="14">
        <f>Demographic!AI49/1059000</f>
        <v>7.9320113314447594E-5</v>
      </c>
      <c r="AJ49" s="14">
        <f>Demographic!AJ49/1059000</f>
        <v>1.7941454202077431E-5</v>
      </c>
      <c r="AK49" s="14">
        <f>Demographic!AK49/1059000</f>
        <v>1.13314447592068E-5</v>
      </c>
      <c r="AL49" s="14">
        <f>Demographic!AL49/1059000</f>
        <v>1.2842304060434371E-4</v>
      </c>
      <c r="AM49" s="14">
        <f>Demographic!AM49/1059000</f>
        <v>3.7771482530689331E-6</v>
      </c>
      <c r="AN49" s="14">
        <f>Demographic!AN49/1059000</f>
        <v>4.2492917847025494E-5</v>
      </c>
      <c r="AO49" s="14">
        <f>Demographic!AO49/1059000</f>
        <v>4.2492917847025494E-5</v>
      </c>
      <c r="AP49" s="14">
        <f>Demographic!AP49/1059000</f>
        <v>6.9877242681775265E-5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88</v>
      </c>
    </row>
    <row r="3" spans="1:10" x14ac:dyDescent="0.2">
      <c r="A3" t="s">
        <v>51</v>
      </c>
      <c r="B3" t="s">
        <v>83</v>
      </c>
      <c r="C3" t="s">
        <v>75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baseColWidth="10" defaultColWidth="8.83203125" defaultRowHeight="15" x14ac:dyDescent="0.2"/>
  <sheetData>
    <row r="1" spans="1:10" x14ac:dyDescent="0.2">
      <c r="A1" s="8" t="s">
        <v>46</v>
      </c>
      <c r="B1" s="8" t="s">
        <v>81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83</v>
      </c>
      <c r="C2" t="s">
        <v>74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150</v>
      </c>
    </row>
    <row r="3" spans="1:10" x14ac:dyDescent="0.2">
      <c r="A3" t="s">
        <v>51</v>
      </c>
      <c r="B3" t="s">
        <v>83</v>
      </c>
      <c r="C3" t="s">
        <v>75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83</v>
      </c>
      <c r="C4" t="s">
        <v>76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83</v>
      </c>
      <c r="C5" t="s">
        <v>77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83</v>
      </c>
      <c r="C6" t="s">
        <v>78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83</v>
      </c>
      <c r="C7" t="s">
        <v>79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84</v>
      </c>
      <c r="C8" t="s">
        <v>74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84</v>
      </c>
      <c r="C9" t="s">
        <v>75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84</v>
      </c>
      <c r="C10" t="s">
        <v>76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84</v>
      </c>
      <c r="C11" t="s">
        <v>77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84</v>
      </c>
      <c r="C12" t="s">
        <v>78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84</v>
      </c>
      <c r="C13" t="s">
        <v>79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86</v>
      </c>
      <c r="C14" t="s">
        <v>74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86</v>
      </c>
      <c r="C15" t="s">
        <v>75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86</v>
      </c>
      <c r="C16" t="s">
        <v>76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86</v>
      </c>
      <c r="C17" t="s">
        <v>77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86</v>
      </c>
      <c r="C18" t="s">
        <v>78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86</v>
      </c>
      <c r="C19" t="s">
        <v>79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85</v>
      </c>
      <c r="C20" t="s">
        <v>74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85</v>
      </c>
      <c r="C21" t="s">
        <v>75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85</v>
      </c>
      <c r="C22" t="s">
        <v>76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85</v>
      </c>
      <c r="C23" t="s">
        <v>77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85</v>
      </c>
      <c r="C24" t="s">
        <v>78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85</v>
      </c>
      <c r="C25" t="s">
        <v>79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83</v>
      </c>
      <c r="C26" t="s">
        <v>74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83</v>
      </c>
      <c r="C27" t="s">
        <v>75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83</v>
      </c>
      <c r="C28" t="s">
        <v>76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83</v>
      </c>
      <c r="C29" t="s">
        <v>77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83</v>
      </c>
      <c r="C30" t="s">
        <v>78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83</v>
      </c>
      <c r="C31" t="s">
        <v>79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84</v>
      </c>
      <c r="C32" t="s">
        <v>74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84</v>
      </c>
      <c r="C33" t="s">
        <v>75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84</v>
      </c>
      <c r="C34" t="s">
        <v>76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84</v>
      </c>
      <c r="C35" t="s">
        <v>77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84</v>
      </c>
      <c r="C36" t="s">
        <v>78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84</v>
      </c>
      <c r="C37" t="s">
        <v>79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86</v>
      </c>
      <c r="C38" t="s">
        <v>74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86</v>
      </c>
      <c r="C39" t="s">
        <v>75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86</v>
      </c>
      <c r="C40" t="s">
        <v>76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86</v>
      </c>
      <c r="C41" t="s">
        <v>77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86</v>
      </c>
      <c r="C42" t="s">
        <v>78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86</v>
      </c>
      <c r="C43" t="s">
        <v>79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85</v>
      </c>
      <c r="C44" t="s">
        <v>74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85</v>
      </c>
      <c r="C45" t="s">
        <v>75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85</v>
      </c>
      <c r="C46" t="s">
        <v>76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85</v>
      </c>
      <c r="C47" t="s">
        <v>77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85</v>
      </c>
      <c r="C48" t="s">
        <v>78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85</v>
      </c>
      <c r="C49" t="s">
        <v>79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customWidth="1"/>
    <col min="5" max="5" width="8.83203125" customWidth="1"/>
    <col min="6" max="6" width="8.33203125" customWidth="1"/>
    <col min="8" max="8" width="9.33203125" customWidth="1"/>
  </cols>
  <sheetData>
    <row r="1" spans="1:11" x14ac:dyDescent="0.2">
      <c r="A1" s="8" t="s">
        <v>66</v>
      </c>
      <c r="B1" s="8" t="s">
        <v>46</v>
      </c>
      <c r="C1" s="8" t="s">
        <v>109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87</v>
      </c>
    </row>
    <row r="2" spans="1:11" x14ac:dyDescent="0.2">
      <c r="A2" t="s">
        <v>118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118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119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119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195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181</v>
      </c>
      <c r="K7" t="s">
        <v>184</v>
      </c>
    </row>
    <row r="8" spans="1:11" x14ac:dyDescent="0.2">
      <c r="A8" t="s">
        <v>185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186</v>
      </c>
      <c r="K8" s="3"/>
    </row>
    <row r="9" spans="1:11" x14ac:dyDescent="0.2">
      <c r="A9" s="6" t="s">
        <v>121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121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121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11" customWidth="1"/>
  </cols>
  <sheetData>
    <row r="1" spans="1:8" x14ac:dyDescent="0.2">
      <c r="A1" s="8" t="s">
        <v>66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122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187</v>
      </c>
    </row>
    <row r="3" spans="1:8" x14ac:dyDescent="0.2">
      <c r="A3" t="s">
        <v>121</v>
      </c>
      <c r="B3" s="10">
        <v>0.25244517036746611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11.5" customWidth="1"/>
    <col min="11" max="11" width="12" bestFit="1" customWidth="1"/>
  </cols>
  <sheetData>
    <row r="1" spans="1:11" x14ac:dyDescent="0.2">
      <c r="A1" s="8" t="s">
        <v>82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165</v>
      </c>
      <c r="I1" s="8" t="s">
        <v>6</v>
      </c>
      <c r="J1" s="8" t="s">
        <v>87</v>
      </c>
    </row>
    <row r="2" spans="1:11" x14ac:dyDescent="0.2">
      <c r="A2" t="s">
        <v>157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156</v>
      </c>
      <c r="J2" s="18" t="s">
        <v>163</v>
      </c>
      <c r="K2" s="12"/>
    </row>
    <row r="3" spans="1:11" x14ac:dyDescent="0.2">
      <c r="A3" t="s">
        <v>158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156</v>
      </c>
      <c r="J3" s="18" t="s">
        <v>166</v>
      </c>
      <c r="K3" s="12"/>
    </row>
    <row r="4" spans="1:11" x14ac:dyDescent="0.2">
      <c r="A4" t="s">
        <v>159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156</v>
      </c>
      <c r="K4" s="12"/>
    </row>
    <row r="5" spans="1:11" x14ac:dyDescent="0.2">
      <c r="A5" t="s">
        <v>160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156</v>
      </c>
      <c r="K5" s="12"/>
    </row>
    <row r="6" spans="1:11" x14ac:dyDescent="0.2">
      <c r="A6" t="s">
        <v>161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156</v>
      </c>
      <c r="K6" s="12"/>
    </row>
    <row r="7" spans="1:11" x14ac:dyDescent="0.2">
      <c r="A7" t="s">
        <v>162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156</v>
      </c>
      <c r="K7" s="12"/>
    </row>
    <row r="8" spans="1:11" x14ac:dyDescent="0.2">
      <c r="A8" t="s">
        <v>164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156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InitialPop</vt:lpstr>
      <vt:lpstr>Demographic</vt:lpstr>
      <vt:lpstr>region_prob</vt:lpstr>
      <vt:lpstr>Demographic_pct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NxOnSurv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sbessey</cp:lastModifiedBy>
  <dcterms:created xsi:type="dcterms:W3CDTF">2015-06-05T18:17:20Z</dcterms:created>
  <dcterms:modified xsi:type="dcterms:W3CDTF">2021-09-03T20:07:28Z</dcterms:modified>
</cp:coreProperties>
</file>