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bessey/PycharmProjects/profound-model/Inputs/"/>
    </mc:Choice>
  </mc:AlternateContent>
  <xr:revisionPtr revIDLastSave="0" documentId="13_ncr:1_{54462295-8473-B54E-9E92-D7C2B1823847}" xr6:coauthVersionLast="47" xr6:coauthVersionMax="47" xr10:uidLastSave="{00000000-0000-0000-0000-000000000000}"/>
  <bookViews>
    <workbookView xWindow="0" yWindow="500" windowWidth="37860" windowHeight="18180" activeTab="1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NxOnSurv" sheetId="17" r:id="rId19"/>
    <sheet name="Target" sheetId="23" r:id="rId20"/>
    <sheet name="CalibPar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4" l="1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<sst xmlns="http://schemas.openxmlformats.org/spreadsheetml/2006/main" count="1586" uniqueCount="198">
  <si>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</si>
  <si>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</si>
  <si>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</si>
  <si>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</si>
  <si>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</si>
  <si>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</si>
  <si>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</si>
  <si>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</si>
  <si>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</si>
  <si>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</si>
  <si>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</si>
  <si>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</si>
  <si>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</si>
  <si>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</si>
  <si>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</si>
  <si>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</si>
  <si>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</si>
  <si>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</si>
  <si>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</si>
  <si>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</si>
  <si>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</si>
  <si>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</si>
  <si>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</si>
  <si>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</si>
  <si>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</si>
  <si>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</si>
  <si>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</si>
  <si>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</si>
  <si>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</si>
  <si>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</si>
  <si>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</si>
  <si>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</si>
  <si>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</si>
  <si>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</si>
  <si>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</si>
  <si>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</si>
  <si>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</si>
  <si>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</si>
  <si>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</si>
  <si>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</si>
  <si>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</si>
  <si>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</si>
  <si>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</si>
  <si>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</si>
  <si>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</si>
  <si>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</si>
  <si>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</si>
  <si>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</si>
  <si>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</si>
  <si>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</si>
  <si>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</si>
  <si>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</si>
  <si>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</si>
  <si>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</si>
  <si>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</si>
  <si>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</si>
  <si>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</si>
  <si>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</si>
  <si>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</si>
  <si>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</si>
  <si>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</si>
  <si>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</si>
  <si>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</si>
  <si>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</si>
  <si>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</si>
  <si>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</si>
  <si>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</si>
  <si>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</si>
  <si>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</si>
  <si>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</si>
  <si>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</si>
  <si>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</si>
  <si>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</si>
  <si>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</si>
  <si>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</si>
  <si>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</si>
  <si>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</si>
  <si>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</si>
  <si>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</si>
  <si>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</si>
  <si>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</si>
  <si>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</si>
  <si>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</si>
  <si>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</si>
  <si>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</si>
  <si>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</si>
  <si>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</si>
  <si>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</si>
  <si>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</si>
  <si>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</si>
  <si>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</si>
  <si>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</si>
  <si>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</si>
  <si>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</si>
  <si>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</si>
  <si>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</si>
  <si>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</si>
  <si>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</si>
  <si>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</si>
  <si>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</si>
  <si>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</si>
  <si>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</si>
  <si>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</si>
  <si>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</si>
  <si>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</si>
  <si>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</si>
  <si>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</si>
  <si>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</si>
  <si>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</si>
  <si>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</si>
  <si>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</si>
  <si>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</si>
  <si>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</si>
  <si>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</si>
  <si>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</si>
  <si>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</si>
  <si>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</si>
  <si>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</si>
  <si>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</si>
  <si>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</si>
  <si>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</si>
  <si>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</si>
  <si>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</si>
  <si>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</si>
  <si>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</si>
  <si>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</si>
  <si>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</si>
  <si>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</si>
  <si>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</si>
  <si>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</si>
  <si>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</si>
  <si>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</si>
  <si>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</si>
  <si>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</si>
  <si>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</si>
  <si>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</si>
  <si>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</si>
  <si>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</si>
  <si>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</si>
  <si>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</si>
  <si>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</si>
  <si>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</si>
  <si>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</si>
  <si>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</si>
  <si>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</si>
  <si>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</si>
  <si>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</si>
  <si>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</si>
  <si>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</si>
  <si>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</si>
  <si>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</si>
  <si>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</si>
  <si>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</si>
  <si>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</si>
  <si>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</si>
  <si>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</si>
  <si>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</si>
  <si>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</si>
  <si>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</si>
  <si>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</si>
  <si>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</si>
  <si>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</si>
  <si>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</si>
  <si>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</si>
  <si>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</si>
  <si>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</si>
  <si>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</si>
  <si>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</si>
  <si>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</si>
  <si>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</si>
  <si>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</si>
  <si>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</si>
  <si>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</si>
  <si>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</si>
  <si>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</si>
  <si>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</si>
  <si>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</si>
  <si>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</si>
  <si>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</si>
  <si>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</si>
  <si>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</si>
  <si>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</si>
  <si>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</si>
  <si>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</si>
  <si>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</si>
  <si>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</si>
  <si>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</si>
  <si>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</si>
  <si>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</si>
  <si>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</si>
  <si>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</si>
  <si>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</si>
  <si>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</si>
  <si>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</si>
  <si>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</si>
  <si>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</si>
  <si>
    <t>init_inactive</t>
  </si>
  <si>
    <t>ppl_size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</si>
</sst>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2.83203125" customWidth="1"/>
    <col min="2" max="2" width="10.33203125" customWidth="1"/>
  </cols>
  <sheetData>
    <row r="1" spans="1:11" x14ac:dyDescent="0.2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197</v>
      </c>
      <c r="B2" t="s">
        <v>50</v>
      </c>
      <c r="C2">
        <v>909141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">
      <c r="A3" t="s">
        <v>147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">
      <c r="A4" t="s">
        <v>148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67</v>
      </c>
      <c r="G4" s="7">
        <f>C4</f>
        <v>5.1999999999999998E-2</v>
      </c>
      <c r="H4">
        <f>(E4-D4)/2/1.96</f>
        <v>7.7551020408163258E-3</v>
      </c>
      <c r="I4" t="s">
        <v>68</v>
      </c>
      <c r="J4" s="3"/>
      <c r="K4" s="3"/>
    </row>
    <row r="5" spans="1:11" x14ac:dyDescent="0.2">
      <c r="A5" t="s">
        <v>149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67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70</v>
      </c>
    </row>
    <row r="6" spans="1:11" x14ac:dyDescent="0.2">
      <c r="A6" t="s">
        <v>149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67</v>
      </c>
      <c r="G6" s="7">
        <f t="shared" si="0"/>
        <v>1.6E-2</v>
      </c>
      <c r="H6">
        <f t="shared" si="1"/>
        <v>1.5306122448979593E-3</v>
      </c>
      <c r="I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5.5" customWidth="1"/>
    <col min="2" max="2" width="12.5" customWidth="1"/>
  </cols>
  <sheetData>
    <row r="1" spans="1:10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">
      <c r="A2" t="s">
        <v>60</v>
      </c>
      <c r="B2" t="s">
        <v>50</v>
      </c>
      <c r="C2">
        <v>0.68500000000000005</v>
      </c>
    </row>
    <row r="3" spans="1:10" x14ac:dyDescent="0.2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">
      <c r="A5" t="s">
        <v>188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191</v>
      </c>
      <c r="J5" s="18" t="s">
        <v>190</v>
      </c>
    </row>
    <row r="6" spans="1:10" x14ac:dyDescent="0.2">
      <c r="A6" t="s">
        <v>189</v>
      </c>
      <c r="B6" t="s">
        <v>50</v>
      </c>
      <c r="C6" s="14">
        <v>1.302</v>
      </c>
      <c r="D6">
        <v>1.232</v>
      </c>
      <c r="E6">
        <v>1.377</v>
      </c>
      <c r="I6" t="s">
        <v>192</v>
      </c>
      <c r="J6" s="18" t="s">
        <v>190</v>
      </c>
    </row>
    <row r="7" spans="1:10" x14ac:dyDescent="0.2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168</v>
      </c>
      <c r="G8">
        <v>19</v>
      </c>
      <c r="H8">
        <f>251-G8</f>
        <v>232</v>
      </c>
      <c r="I8" s="22" t="s">
        <v>171</v>
      </c>
      <c r="J8" s="18" t="s">
        <v>169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172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139</v>
      </c>
      <c r="B4" s="13">
        <v>0.16700000000000001</v>
      </c>
      <c r="C4" s="13">
        <v>0.83299999999999996</v>
      </c>
    </row>
    <row r="5" spans="1:3" x14ac:dyDescent="0.2">
      <c r="A5" t="s">
        <v>140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141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142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143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144</v>
      </c>
      <c r="B37" s="13">
        <v>0.33300000000000002</v>
      </c>
      <c r="C37" s="13">
        <v>0.66700000000000004</v>
      </c>
    </row>
    <row r="38" spans="1:3" x14ac:dyDescent="0.2">
      <c r="A38" t="s">
        <v>145</v>
      </c>
      <c r="B38" s="13">
        <v>0.13900000000000001</v>
      </c>
      <c r="C38" s="13">
        <v>0.86099999999999999</v>
      </c>
    </row>
    <row r="39" spans="1:3" x14ac:dyDescent="0.2">
      <c r="A39" t="s">
        <v>146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1.6640625" customWidth="1"/>
  </cols>
  <sheetData>
    <row r="1" spans="1:21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176</v>
      </c>
      <c r="B2" s="14">
        <v>0.1111111</v>
      </c>
      <c r="C2">
        <v>6.850038E-2</v>
      </c>
      <c r="D2">
        <v>0.17524139999999999</v>
      </c>
    </row>
    <row r="3" spans="1:21" x14ac:dyDescent="0.2">
      <c r="A3" t="s">
        <v>194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">
      <c r="A4" t="s">
        <v>178</v>
      </c>
      <c r="B4">
        <v>0.8</v>
      </c>
      <c r="C4">
        <v>0.65</v>
      </c>
      <c r="D4">
        <v>0.95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167</v>
      </c>
      <c r="B3" s="5">
        <v>0.3</v>
      </c>
      <c r="C3" s="5">
        <v>0</v>
      </c>
      <c r="D3" s="5">
        <v>0.6</v>
      </c>
    </row>
    <row r="4" spans="1:8" x14ac:dyDescent="0.2">
      <c r="A4" t="s">
        <v>170</v>
      </c>
      <c r="B4" s="5">
        <v>0.7</v>
      </c>
      <c r="C4" s="5">
        <v>0.4</v>
      </c>
      <c r="D4" s="5">
        <v>1</v>
      </c>
    </row>
    <row r="5" spans="1:8" x14ac:dyDescent="0.2">
      <c r="A5" t="s">
        <v>180</v>
      </c>
      <c r="B5">
        <v>0.9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1" x14ac:dyDescent="0.2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x14ac:dyDescent="0.2">
      <c r="A1" t="s">
        <v>105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16.832031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140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127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128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129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130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131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132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133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134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135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83203125" defaultRowHeight="15" x14ac:dyDescent="0.2"/>
  <cols>
    <col min="6" max="6" width="15" customWidth="1"/>
  </cols>
  <sheetData>
    <row r="1" spans="1:11" x14ac:dyDescent="0.2">
      <c r="A1" s="18" t="s">
        <v>102</v>
      </c>
      <c r="F1" t="s">
        <v>103</v>
      </c>
      <c r="H1" t="s">
        <v>104</v>
      </c>
    </row>
    <row r="2" spans="1:11" x14ac:dyDescent="0.2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91</v>
      </c>
      <c r="C20" t="s">
        <v>99</v>
      </c>
      <c r="I20" t="s">
        <v>91</v>
      </c>
      <c r="J20" t="s">
        <v>99</v>
      </c>
    </row>
    <row r="21" spans="1:14" x14ac:dyDescent="0.2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tabSelected="1" topLeftCell="A46" workbookViewId="0">
      <selection activeCell="C53" sqref="C53"/>
    </sheetView>
  </sheetViews>
  <sheetFormatPr baseColWidth="10" defaultColWidth="8.83203125" defaultRowHeight="15" x14ac:dyDescent="0.2"/>
  <cols>
    <col min="4" max="8" width="11.1640625" customWidth="1"/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140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baseColWidth="10" defaultColWidth="8.83203125" defaultRowHeight="15" x14ac:dyDescent="0.2"/>
  <sheetData>
    <row r="1" spans="1:3" x14ac:dyDescent="0.2">
      <c r="A1" s="8" t="s">
        <v>66</v>
      </c>
      <c r="B1" s="8" t="s">
        <v>105</v>
      </c>
      <c r="C1" s="8" t="s">
        <v>0</v>
      </c>
    </row>
    <row r="2" spans="1:3" x14ac:dyDescent="0.2">
      <c r="A2" s="24" t="s">
        <v>179</v>
      </c>
      <c r="B2" s="24">
        <v>2016</v>
      </c>
      <c r="C2" s="24">
        <v>290</v>
      </c>
    </row>
    <row r="3" spans="1:3" x14ac:dyDescent="0.2">
      <c r="A3" s="24" t="s">
        <v>179</v>
      </c>
      <c r="B3" s="24">
        <v>2017</v>
      </c>
      <c r="C3" s="24">
        <v>286</v>
      </c>
    </row>
    <row r="4" spans="1:3" x14ac:dyDescent="0.2">
      <c r="A4" s="24" t="s">
        <v>179</v>
      </c>
      <c r="B4" s="24">
        <v>2018</v>
      </c>
      <c r="C4" s="24">
        <v>272</v>
      </c>
    </row>
    <row r="5" spans="1:3" x14ac:dyDescent="0.2">
      <c r="A5" s="24" t="s">
        <v>179</v>
      </c>
      <c r="B5" s="24">
        <v>2019</v>
      </c>
      <c r="C5" s="24">
        <v>256</v>
      </c>
    </row>
    <row r="6" spans="1:3" x14ac:dyDescent="0.2">
      <c r="A6" s="24" t="s">
        <v>174</v>
      </c>
      <c r="B6">
        <v>2016</v>
      </c>
      <c r="C6" s="2">
        <f>197/290</f>
        <v>0.67931034482758623</v>
      </c>
    </row>
    <row r="7" spans="1:3" x14ac:dyDescent="0.2">
      <c r="A7" s="24" t="s">
        <v>174</v>
      </c>
      <c r="B7">
        <v>2017</v>
      </c>
      <c r="C7" s="2">
        <f>207/286</f>
        <v>0.72377622377622375</v>
      </c>
    </row>
    <row r="8" spans="1:3" x14ac:dyDescent="0.2">
      <c r="A8" s="24" t="s">
        <v>174</v>
      </c>
      <c r="B8">
        <v>2018</v>
      </c>
      <c r="C8" s="2">
        <f>226/272</f>
        <v>0.83088235294117652</v>
      </c>
    </row>
    <row r="9" spans="1:3" x14ac:dyDescent="0.2">
      <c r="A9" s="24" t="s">
        <v>174</v>
      </c>
      <c r="B9">
        <v>2019</v>
      </c>
      <c r="C9" s="2">
        <f>214/256</f>
        <v>0.8359375</v>
      </c>
    </row>
    <row r="10" spans="1:3" x14ac:dyDescent="0.2">
      <c r="A10" t="s">
        <v>173</v>
      </c>
      <c r="B10">
        <v>2016</v>
      </c>
      <c r="C10">
        <f>110+108+107+149+147+169+151+167+134+132+107+127</f>
        <v>1608</v>
      </c>
    </row>
    <row r="11" spans="1:3" x14ac:dyDescent="0.2">
      <c r="A11" t="s">
        <v>173</v>
      </c>
      <c r="B11">
        <v>2017</v>
      </c>
      <c r="C11">
        <f>124+109+106+150+121+153+141+165+156+171+139+144</f>
        <v>1679</v>
      </c>
    </row>
    <row r="12" spans="1:3" x14ac:dyDescent="0.2">
      <c r="A12" t="s">
        <v>173</v>
      </c>
      <c r="B12">
        <v>2018</v>
      </c>
      <c r="C12">
        <f>114+102+119+134+163+142+120+149+112+139+148+119</f>
        <v>1561</v>
      </c>
    </row>
    <row r="13" spans="1:3" x14ac:dyDescent="0.2">
      <c r="A13" t="s">
        <v>173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2.33203125" customWidth="1"/>
  </cols>
  <sheetData>
    <row r="1" spans="1:9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120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">
      <c r="A3" t="s">
        <v>185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">
      <c r="A4" t="s">
        <v>151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">
      <c r="A5" t="s">
        <v>152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">
      <c r="A6" t="s">
        <v>123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">
      <c r="A7" t="s">
        <v>124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">
      <c r="A8" t="s">
        <v>125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">
      <c r="A9" t="s">
        <v>154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">
      <c r="A10" t="s">
        <v>176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">
      <c r="A11" t="s">
        <v>177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">
      <c r="A12" t="s">
        <v>178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">
      <c r="A13" t="s">
        <v>182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">
      <c r="A14" t="s">
        <v>183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">
      <c r="A19" t="s">
        <v>167</v>
      </c>
      <c r="B19" t="s">
        <v>50</v>
      </c>
      <c r="C19">
        <v>0.5</v>
      </c>
      <c r="D19">
        <v>0.1</v>
      </c>
      <c r="E19">
        <v>0.9</v>
      </c>
    </row>
    <row r="20" spans="1:5" x14ac:dyDescent="0.2">
      <c r="A20" t="s">
        <v>170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I28" sqref="I28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7" sqref="I37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150</v>
      </c>
    </row>
    <row r="3" spans="1:10" x14ac:dyDescent="0.2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3.5" customWidth="1"/>
    <col min="5" max="5" width="8.83203125" customWidth="1"/>
    <col min="6" max="6" width="8.33203125" customWidth="1"/>
    <col min="8" max="8" width="9.33203125" customWidth="1"/>
  </cols>
  <sheetData>
    <row r="1" spans="1:11" x14ac:dyDescent="0.2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196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195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181</v>
      </c>
      <c r="K7" t="s">
        <v>184</v>
      </c>
    </row>
    <row r="8" spans="1:11" x14ac:dyDescent="0.2">
      <c r="A8" t="s">
        <v>185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186</v>
      </c>
      <c r="K8" s="3"/>
    </row>
    <row r="9" spans="1:11" x14ac:dyDescent="0.2">
      <c r="A9" s="6" t="s">
        <v>121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121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121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1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122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187</v>
      </c>
    </row>
    <row r="3" spans="1:8" x14ac:dyDescent="0.2">
      <c r="A3" t="s">
        <v>121</v>
      </c>
      <c r="B3" s="10">
        <v>0.25244517036746611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165</v>
      </c>
      <c r="I1" s="8" t="s">
        <v>6</v>
      </c>
      <c r="J1" s="8" t="s">
        <v>87</v>
      </c>
    </row>
    <row r="2" spans="1:11" x14ac:dyDescent="0.2">
      <c r="A2" t="s">
        <v>157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156</v>
      </c>
      <c r="J2" s="18" t="s">
        <v>163</v>
      </c>
      <c r="K2" s="12"/>
    </row>
    <row r="3" spans="1:11" x14ac:dyDescent="0.2">
      <c r="A3" t="s">
        <v>158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156</v>
      </c>
      <c r="J3" s="18" t="s">
        <v>166</v>
      </c>
      <c r="K3" s="12"/>
    </row>
    <row r="4" spans="1:11" x14ac:dyDescent="0.2">
      <c r="A4" t="s">
        <v>159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156</v>
      </c>
      <c r="K4" s="12"/>
    </row>
    <row r="5" spans="1:11" x14ac:dyDescent="0.2">
      <c r="A5" t="s">
        <v>160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156</v>
      </c>
      <c r="K5" s="12"/>
    </row>
    <row r="6" spans="1:11" x14ac:dyDescent="0.2">
      <c r="A6" t="s">
        <v>161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156</v>
      </c>
      <c r="K6" s="12"/>
    </row>
    <row r="7" spans="1:11" x14ac:dyDescent="0.2">
      <c r="A7" t="s">
        <v>162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156</v>
      </c>
      <c r="K7" s="12"/>
    </row>
    <row r="8" spans="1:11" x14ac:dyDescent="0.2">
      <c r="A8" t="s">
        <v>164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156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9.83203125" customWidth="1"/>
    <col min="2" max="2" width="12.1640625" customWidth="1"/>
  </cols>
  <sheetData>
    <row r="1" spans="1:9" x14ac:dyDescent="0.2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151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152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153</v>
      </c>
      <c r="B4" t="s">
        <v>110</v>
      </c>
      <c r="C4">
        <v>0</v>
      </c>
    </row>
    <row r="5" spans="1:9" x14ac:dyDescent="0.2">
      <c r="A5" t="s">
        <v>123</v>
      </c>
      <c r="B5" t="s">
        <v>155</v>
      </c>
      <c r="C5">
        <v>2.9</v>
      </c>
      <c r="D5">
        <v>1.7</v>
      </c>
      <c r="E5">
        <v>5</v>
      </c>
      <c r="F5" t="s">
        <v>175</v>
      </c>
    </row>
    <row r="6" spans="1:9" x14ac:dyDescent="0.2">
      <c r="A6" t="s">
        <v>124</v>
      </c>
      <c r="B6" t="s">
        <v>155</v>
      </c>
      <c r="C6" s="15">
        <v>2.9950980392156863</v>
      </c>
      <c r="D6" s="15">
        <v>1.5079650915246505</v>
      </c>
      <c r="E6" s="15">
        <v>5.9488195813894986</v>
      </c>
      <c r="F6" t="s">
        <v>175</v>
      </c>
    </row>
    <row r="7" spans="1:9" x14ac:dyDescent="0.2">
      <c r="A7" t="s">
        <v>125</v>
      </c>
      <c r="B7" t="s">
        <v>155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154</v>
      </c>
      <c r="B8" t="s">
        <v>155</v>
      </c>
      <c r="C8">
        <v>3.5</v>
      </c>
      <c r="D8">
        <v>1.9</v>
      </c>
      <c r="E8">
        <v>6.4</v>
      </c>
    </row>
    <row r="9" spans="1:9" x14ac:dyDescent="0.2">
      <c r="A9" t="s">
        <v>126</v>
      </c>
      <c r="B9" t="s">
        <v>155</v>
      </c>
      <c r="C9" s="6">
        <v>1</v>
      </c>
      <c r="D9">
        <v>0.8</v>
      </c>
      <c r="E9">
        <v>1.2</v>
      </c>
      <c r="I9" t="s">
        <v>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111</v>
      </c>
      <c r="B2">
        <v>4.1800000000000002E-4</v>
      </c>
    </row>
    <row r="3" spans="1:8" x14ac:dyDescent="0.2">
      <c r="A3" t="s">
        <v>112</v>
      </c>
      <c r="B3">
        <v>2.0199999999999999E-2</v>
      </c>
    </row>
    <row r="4" spans="1:8" x14ac:dyDescent="0.2">
      <c r="A4" t="s">
        <v>113</v>
      </c>
      <c r="B4">
        <v>8.2400000000000008E-3</v>
      </c>
    </row>
    <row r="5" spans="1:8" x14ac:dyDescent="0.2">
      <c r="A5" t="s">
        <v>114</v>
      </c>
      <c r="B5">
        <v>5.9500000000000004E-3</v>
      </c>
    </row>
    <row r="6" spans="1:8" x14ac:dyDescent="0.2">
      <c r="A6" t="s">
        <v>115</v>
      </c>
      <c r="B6">
        <v>1.4800000000000001E-2</v>
      </c>
    </row>
    <row r="7" spans="1:8" x14ac:dyDescent="0.2">
      <c r="A7" t="s">
        <v>116</v>
      </c>
      <c r="B7">
        <v>2.5400000000000002E-3</v>
      </c>
    </row>
    <row r="8" spans="1:8" x14ac:dyDescent="0.2">
      <c r="A8" t="s">
        <v>117</v>
      </c>
      <c r="B8">
        <v>4.5199999999999997E-2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sbessey</cp:lastModifiedBy>
  <dcterms:created xsi:type="dcterms:W3CDTF">2015-06-05T18:17:20Z</dcterms:created>
  <dcterms:modified xsi:type="dcterms:W3CDTF">2021-09-08T14:54:00Z</dcterms:modified>
</cp:coreProperties>
</file>