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10" windowWidth="23715" windowHeight="11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7" i="1"/>
  <c r="C17" i="1" l="1"/>
  <c r="S17" i="1"/>
  <c r="P17" i="1"/>
  <c r="M17" i="1" s="1"/>
  <c r="U17" i="1" s="1"/>
  <c r="V17" i="1" s="1"/>
  <c r="C8" i="1"/>
  <c r="C9" i="1"/>
  <c r="C10" i="1"/>
  <c r="C11" i="1"/>
  <c r="C12" i="1"/>
  <c r="C13" i="1"/>
  <c r="C14" i="1"/>
  <c r="C15" i="1"/>
  <c r="C16" i="1"/>
  <c r="C7" i="1"/>
  <c r="S8" i="1"/>
  <c r="S9" i="1"/>
  <c r="S10" i="1"/>
  <c r="S11" i="1"/>
  <c r="S12" i="1"/>
  <c r="S13" i="1"/>
  <c r="M13" i="1" s="1"/>
  <c r="S14" i="1"/>
  <c r="S15" i="1"/>
  <c r="S16" i="1"/>
  <c r="P8" i="1"/>
  <c r="M8" i="1" s="1"/>
  <c r="P9" i="1"/>
  <c r="P10" i="1"/>
  <c r="P11" i="1"/>
  <c r="P12" i="1"/>
  <c r="P13" i="1"/>
  <c r="P14" i="1"/>
  <c r="P15" i="1"/>
  <c r="P16" i="1"/>
  <c r="M11" i="1"/>
  <c r="M15" i="1"/>
  <c r="S7" i="1"/>
  <c r="P7" i="1"/>
  <c r="M9" i="1" l="1"/>
  <c r="M16" i="1"/>
  <c r="M14" i="1"/>
  <c r="M12" i="1"/>
  <c r="M10" i="1"/>
  <c r="U16" i="1"/>
  <c r="V16" i="1" s="1"/>
  <c r="U14" i="1"/>
  <c r="V14" i="1" s="1"/>
  <c r="U12" i="1"/>
  <c r="V12" i="1" s="1"/>
  <c r="U10" i="1"/>
  <c r="V10" i="1" s="1"/>
  <c r="U8" i="1"/>
  <c r="V8" i="1" s="1"/>
  <c r="U15" i="1"/>
  <c r="V15" i="1" s="1"/>
  <c r="U13" i="1"/>
  <c r="V13" i="1" s="1"/>
  <c r="U11" i="1"/>
  <c r="V11" i="1" s="1"/>
  <c r="U9" i="1"/>
  <c r="V9" i="1" s="1"/>
  <c r="M7" i="1"/>
  <c r="U7" i="1" s="1"/>
  <c r="V7" i="1" s="1"/>
</calcChain>
</file>

<file path=xl/sharedStrings.xml><?xml version="1.0" encoding="utf-8"?>
<sst xmlns="http://schemas.openxmlformats.org/spreadsheetml/2006/main" count="126" uniqueCount="29">
  <si>
    <t>Berechnung des Mindestluftbedarfs</t>
  </si>
  <si>
    <t>ν'B</t>
  </si>
  <si>
    <t>ν'O2</t>
  </si>
  <si>
    <t>ν"CO2</t>
  </si>
  <si>
    <t>ν"H2O</t>
  </si>
  <si>
    <t>+</t>
  </si>
  <si>
    <t>→</t>
  </si>
  <si>
    <t>Ethanol</t>
  </si>
  <si>
    <t>1-Butanol</t>
  </si>
  <si>
    <t>1-Decanol</t>
  </si>
  <si>
    <t>N-Heptan</t>
  </si>
  <si>
    <t>iso-Octane</t>
  </si>
  <si>
    <t>n-Dodecane</t>
  </si>
  <si>
    <t>2-MTHF</t>
  </si>
  <si>
    <t>THFA</t>
  </si>
  <si>
    <t>Ethyl-Levulinate</t>
  </si>
  <si>
    <t>Butyl-Levulinate</t>
  </si>
  <si>
    <t>B</t>
  </si>
  <si>
    <t>O2</t>
  </si>
  <si>
    <t>CO2</t>
  </si>
  <si>
    <t>H2O</t>
  </si>
  <si>
    <t>Molare Masse</t>
  </si>
  <si>
    <t>C</t>
  </si>
  <si>
    <t>H</t>
  </si>
  <si>
    <t>O</t>
  </si>
  <si>
    <t>omin</t>
  </si>
  <si>
    <t>lmin</t>
  </si>
  <si>
    <t>DNBE</t>
  </si>
  <si>
    <t>Sauerstoffanteil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</si>
</sst>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E+00"/>
    <numFmt numFmtId="165" formatCode="0.000E+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16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/>
    <xf numFmtId="0" fontId="16" fillId="0" borderId="0" xfId="0" applyFont="1" applyAlignment="1"/>
    <xf numFmtId="164" fontId="0" fillId="0" borderId="0" xfId="1" applyNumberFormat="1" applyFont="1" applyAlignment="1">
      <alignment horizontal="left"/>
    </xf>
    <xf numFmtId="165" fontId="19" fillId="0" borderId="0" xfId="1" applyNumberFormat="1" applyFont="1" applyAlignment="1">
      <alignment horizontal="left"/>
    </xf>
    <xf numFmtId="165" fontId="19" fillId="0" borderId="0" xfId="1" applyNumberFormat="1" applyFont="1" applyAlignment="1">
      <alignment horizontal="left"/>
    </xf>
    <xf numFmtId="9" fontId="0" fillId="0" borderId="0" xfId="46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9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7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Komma 2" xfId="43"/>
    <cellStyle name="Neutral" xfId="9" builtinId="28" customBuiltin="1"/>
    <cellStyle name="Notiz" xfId="16" builtinId="10" customBuiltin="1"/>
    <cellStyle name="Prozent" xfId="46" builtinId="5"/>
    <cellStyle name="Prozent 2" xfId="44"/>
    <cellStyle name="Schlecht" xfId="8" builtinId="27" customBuiltin="1"/>
    <cellStyle name="Standard" xfId="0" builtinId="0"/>
    <cellStyle name="Standard 2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tabSelected="1" workbookViewId="0">
      <selection activeCell="M20" sqref="M20"/>
    </sheetView>
  </sheetViews>
  <sheetFormatPr baseColWidth="10" defaultRowHeight="15" x14ac:dyDescent="0.25"/>
  <cols>
    <col min="1" max="1" width="2.85546875" customWidth="1"/>
    <col min="2" max="2" width="17.28515625" style="8" customWidth="1"/>
    <col min="3" max="4" width="17.28515625" style="7" customWidth="1"/>
    <col min="5" max="5" width="11.42578125" style="1"/>
    <col min="6" max="6" width="2.42578125" style="1" customWidth="1"/>
    <col min="7" max="8" width="2.5703125" style="1" customWidth="1"/>
    <col min="9" max="9" width="2.5703125" style="5" customWidth="1"/>
    <col min="10" max="10" width="2.5703125" style="1" customWidth="1"/>
    <col min="11" max="11" width="2.5703125" style="5" customWidth="1"/>
    <col min="12" max="12" width="2.85546875" style="1" customWidth="1"/>
    <col min="13" max="13" width="11.42578125" style="1"/>
    <col min="14" max="14" width="8.85546875" style="1" customWidth="1"/>
    <col min="15" max="15" width="13" style="1" customWidth="1"/>
    <col min="16" max="17" width="11.42578125" style="1"/>
    <col min="18" max="18" width="3" style="1" customWidth="1"/>
    <col min="19" max="20" width="11.42578125" style="1"/>
    <col min="21" max="22" width="11.42578125" style="7"/>
  </cols>
  <sheetData>
    <row r="1" spans="2:22" x14ac:dyDescent="0.25">
      <c r="B1" s="9" t="s">
        <v>0</v>
      </c>
    </row>
    <row r="2" spans="2:22" x14ac:dyDescent="0.25">
      <c r="B2" s="3" t="s">
        <v>23</v>
      </c>
      <c r="C2" s="7">
        <v>1.0079400000000001</v>
      </c>
    </row>
    <row r="3" spans="2:22" x14ac:dyDescent="0.25">
      <c r="B3" s="3" t="s">
        <v>22</v>
      </c>
      <c r="C3" s="7">
        <v>12.0107</v>
      </c>
    </row>
    <row r="4" spans="2:22" x14ac:dyDescent="0.25">
      <c r="B4" s="3" t="s">
        <v>24</v>
      </c>
      <c r="C4" s="7">
        <v>15.9994</v>
      </c>
    </row>
    <row r="6" spans="2:22" s="2" customFormat="1" x14ac:dyDescent="0.25">
      <c r="B6" s="9"/>
      <c r="C6" s="6" t="s">
        <v>21</v>
      </c>
      <c r="D6" s="6" t="s">
        <v>28</v>
      </c>
      <c r="E6" s="3" t="s">
        <v>1</v>
      </c>
      <c r="F6" s="17" t="s">
        <v>17</v>
      </c>
      <c r="G6" s="17"/>
      <c r="H6" s="17"/>
      <c r="I6" s="17"/>
      <c r="J6" s="17"/>
      <c r="K6" s="17"/>
      <c r="L6" s="3" t="s">
        <v>5</v>
      </c>
      <c r="M6" s="3" t="s">
        <v>2</v>
      </c>
      <c r="N6" s="3" t="s">
        <v>18</v>
      </c>
      <c r="O6" s="3" t="s">
        <v>6</v>
      </c>
      <c r="P6" s="3" t="s">
        <v>3</v>
      </c>
      <c r="Q6" s="3" t="s">
        <v>19</v>
      </c>
      <c r="R6" s="3" t="s">
        <v>5</v>
      </c>
      <c r="S6" s="3" t="s">
        <v>4</v>
      </c>
      <c r="T6" s="3" t="s">
        <v>20</v>
      </c>
      <c r="U6" s="6" t="s">
        <v>25</v>
      </c>
      <c r="V6" s="6" t="s">
        <v>26</v>
      </c>
    </row>
    <row r="7" spans="2:22" x14ac:dyDescent="0.25">
      <c r="B7" s="8" t="s">
        <v>7</v>
      </c>
      <c r="C7" s="7">
        <f t="shared" ref="C7:C17" si="0">G7*$C$3+I7*$C$2+$C$4*K7</f>
        <v>46.068440000000002</v>
      </c>
      <c r="D7" s="13">
        <f>K7/(G7+I7+K7)</f>
        <v>0.1111111111111111</v>
      </c>
      <c r="E7" s="1">
        <v>1</v>
      </c>
      <c r="F7" s="1" t="s">
        <v>22</v>
      </c>
      <c r="G7" s="5">
        <v>2</v>
      </c>
      <c r="H7" s="1" t="s">
        <v>23</v>
      </c>
      <c r="I7" s="5">
        <v>6</v>
      </c>
      <c r="J7" s="1" t="s">
        <v>24</v>
      </c>
      <c r="K7" s="5">
        <v>1</v>
      </c>
      <c r="L7" s="1" t="s">
        <v>5</v>
      </c>
      <c r="M7" s="1">
        <f>(P7*2+S7-K7)/2</f>
        <v>3</v>
      </c>
      <c r="N7" s="1" t="s">
        <v>18</v>
      </c>
      <c r="O7" s="4" t="s">
        <v>6</v>
      </c>
      <c r="P7" s="1">
        <f>G7</f>
        <v>2</v>
      </c>
      <c r="Q7" s="1" t="s">
        <v>19</v>
      </c>
      <c r="R7" s="1" t="s">
        <v>5</v>
      </c>
      <c r="S7" s="1">
        <f>I7/2</f>
        <v>3</v>
      </c>
      <c r="T7" s="1" t="s">
        <v>20</v>
      </c>
      <c r="U7" s="7">
        <f>(M7*$C$4*2)/(E7*C7)</f>
        <v>2.0837779616587842</v>
      </c>
      <c r="V7" s="7">
        <f>U7/0.232</f>
        <v>8.9818015588740696</v>
      </c>
    </row>
    <row r="8" spans="2:22" x14ac:dyDescent="0.25">
      <c r="B8" s="8" t="s">
        <v>8</v>
      </c>
      <c r="C8" s="7">
        <f t="shared" si="0"/>
        <v>74.121600000000001</v>
      </c>
      <c r="D8" s="13">
        <f t="shared" ref="D8:D17" si="1">K8/(G8+I8+K8)</f>
        <v>6.6666666666666666E-2</v>
      </c>
      <c r="E8" s="1">
        <v>1</v>
      </c>
      <c r="F8" s="1" t="s">
        <v>22</v>
      </c>
      <c r="G8" s="5">
        <v>4</v>
      </c>
      <c r="H8" s="1" t="s">
        <v>23</v>
      </c>
      <c r="I8" s="5">
        <v>10</v>
      </c>
      <c r="J8" s="1" t="s">
        <v>24</v>
      </c>
      <c r="K8" s="5">
        <v>1</v>
      </c>
      <c r="L8" s="1" t="s">
        <v>5</v>
      </c>
      <c r="M8" s="1">
        <f t="shared" ref="M8:M17" si="2">(P8*2+S8-K8)/2</f>
        <v>6</v>
      </c>
      <c r="N8" s="1" t="s">
        <v>18</v>
      </c>
      <c r="O8" s="4" t="s">
        <v>6</v>
      </c>
      <c r="P8" s="1">
        <f t="shared" ref="P8:P17" si="3">G8</f>
        <v>4</v>
      </c>
      <c r="Q8" s="1" t="s">
        <v>19</v>
      </c>
      <c r="R8" s="1" t="s">
        <v>5</v>
      </c>
      <c r="S8" s="1">
        <f t="shared" ref="S8:S17" si="4">I8/2</f>
        <v>5</v>
      </c>
      <c r="T8" s="1" t="s">
        <v>20</v>
      </c>
      <c r="U8" s="7">
        <f>(M8*$C$4*2)/(E8*C8)</f>
        <v>2.5902409014376375</v>
      </c>
      <c r="V8" s="7">
        <f t="shared" ref="V8:V17" si="5">U8/0.232</f>
        <v>11.164831471713955</v>
      </c>
    </row>
    <row r="9" spans="2:22" x14ac:dyDescent="0.25">
      <c r="B9" s="8" t="s">
        <v>9</v>
      </c>
      <c r="C9" s="7">
        <f t="shared" si="0"/>
        <v>158.28108</v>
      </c>
      <c r="D9" s="13">
        <f t="shared" si="1"/>
        <v>3.0303030303030304E-2</v>
      </c>
      <c r="E9" s="1">
        <v>1</v>
      </c>
      <c r="F9" s="1" t="s">
        <v>22</v>
      </c>
      <c r="G9" s="5">
        <v>10</v>
      </c>
      <c r="H9" s="1" t="s">
        <v>23</v>
      </c>
      <c r="I9" s="5">
        <v>22</v>
      </c>
      <c r="J9" s="1" t="s">
        <v>24</v>
      </c>
      <c r="K9" s="5">
        <v>1</v>
      </c>
      <c r="L9" s="1" t="s">
        <v>5</v>
      </c>
      <c r="M9" s="1">
        <f t="shared" si="2"/>
        <v>15</v>
      </c>
      <c r="N9" s="1" t="s">
        <v>18</v>
      </c>
      <c r="O9" s="4" t="s">
        <v>6</v>
      </c>
      <c r="P9" s="1">
        <f t="shared" si="3"/>
        <v>10</v>
      </c>
      <c r="Q9" s="1" t="s">
        <v>19</v>
      </c>
      <c r="R9" s="1" t="s">
        <v>5</v>
      </c>
      <c r="S9" s="1">
        <f t="shared" si="4"/>
        <v>11</v>
      </c>
      <c r="T9" s="1" t="s">
        <v>20</v>
      </c>
      <c r="U9" s="7">
        <f>(M9*$C$4*2)/(E9*C9)</f>
        <v>3.0324660407927464</v>
      </c>
      <c r="V9" s="7">
        <f t="shared" si="5"/>
        <v>13.070974313761837</v>
      </c>
    </row>
    <row r="10" spans="2:22" x14ac:dyDescent="0.25">
      <c r="B10" s="8" t="s">
        <v>10</v>
      </c>
      <c r="C10" s="7">
        <f t="shared" si="0"/>
        <v>100.20194000000001</v>
      </c>
      <c r="D10" s="13">
        <f t="shared" si="1"/>
        <v>0</v>
      </c>
      <c r="E10" s="1">
        <v>1</v>
      </c>
      <c r="F10" s="1" t="s">
        <v>22</v>
      </c>
      <c r="G10" s="5">
        <v>7</v>
      </c>
      <c r="H10" s="1" t="s">
        <v>23</v>
      </c>
      <c r="I10" s="5">
        <v>16</v>
      </c>
      <c r="L10" s="1" t="s">
        <v>5</v>
      </c>
      <c r="M10" s="1">
        <f t="shared" si="2"/>
        <v>11</v>
      </c>
      <c r="N10" s="1" t="s">
        <v>18</v>
      </c>
      <c r="O10" s="4" t="s">
        <v>6</v>
      </c>
      <c r="P10" s="1">
        <f t="shared" si="3"/>
        <v>7</v>
      </c>
      <c r="Q10" s="1" t="s">
        <v>19</v>
      </c>
      <c r="R10" s="1" t="s">
        <v>5</v>
      </c>
      <c r="S10" s="1">
        <f t="shared" si="4"/>
        <v>8</v>
      </c>
      <c r="T10" s="1" t="s">
        <v>20</v>
      </c>
      <c r="U10" s="7">
        <f>(M10*$C$4*2)/(E10*C10)</f>
        <v>3.5127743035713679</v>
      </c>
      <c r="V10" s="7">
        <f t="shared" si="5"/>
        <v>15.141268549876585</v>
      </c>
    </row>
    <row r="11" spans="2:22" x14ac:dyDescent="0.25">
      <c r="B11" s="8" t="s">
        <v>11</v>
      </c>
      <c r="C11" s="7">
        <f t="shared" si="0"/>
        <v>114.22852</v>
      </c>
      <c r="D11" s="13">
        <f t="shared" si="1"/>
        <v>0</v>
      </c>
      <c r="E11" s="1">
        <v>1</v>
      </c>
      <c r="F11" s="1" t="s">
        <v>22</v>
      </c>
      <c r="G11" s="5">
        <v>8</v>
      </c>
      <c r="H11" s="1" t="s">
        <v>23</v>
      </c>
      <c r="I11" s="5">
        <v>18</v>
      </c>
      <c r="L11" s="1" t="s">
        <v>5</v>
      </c>
      <c r="M11" s="1">
        <f t="shared" si="2"/>
        <v>12.5</v>
      </c>
      <c r="N11" s="1" t="s">
        <v>18</v>
      </c>
      <c r="O11" s="4" t="s">
        <v>6</v>
      </c>
      <c r="P11" s="1">
        <f t="shared" si="3"/>
        <v>8</v>
      </c>
      <c r="Q11" s="1" t="s">
        <v>19</v>
      </c>
      <c r="R11" s="1" t="s">
        <v>5</v>
      </c>
      <c r="S11" s="1">
        <f t="shared" si="4"/>
        <v>9</v>
      </c>
      <c r="T11" s="1" t="s">
        <v>20</v>
      </c>
      <c r="U11" s="7">
        <f>(M11*$C$4*2)/(E11*C11)</f>
        <v>3.5016211362976604</v>
      </c>
      <c r="V11" s="7">
        <f t="shared" si="5"/>
        <v>15.093194553007155</v>
      </c>
    </row>
    <row r="12" spans="2:22" x14ac:dyDescent="0.25">
      <c r="B12" s="8" t="s">
        <v>12</v>
      </c>
      <c r="C12" s="7">
        <f t="shared" si="0"/>
        <v>170.33483999999999</v>
      </c>
      <c r="D12" s="13">
        <f t="shared" si="1"/>
        <v>0</v>
      </c>
      <c r="E12" s="1">
        <v>1</v>
      </c>
      <c r="F12" s="1" t="s">
        <v>22</v>
      </c>
      <c r="G12" s="5">
        <v>12</v>
      </c>
      <c r="H12" s="1" t="s">
        <v>23</v>
      </c>
      <c r="I12" s="5">
        <v>26</v>
      </c>
      <c r="L12" s="1" t="s">
        <v>5</v>
      </c>
      <c r="M12" s="1">
        <f t="shared" si="2"/>
        <v>18.5</v>
      </c>
      <c r="N12" s="1" t="s">
        <v>18</v>
      </c>
      <c r="O12" s="4" t="s">
        <v>6</v>
      </c>
      <c r="P12" s="1">
        <f t="shared" si="3"/>
        <v>12</v>
      </c>
      <c r="Q12" s="1" t="s">
        <v>19</v>
      </c>
      <c r="R12" s="1" t="s">
        <v>5</v>
      </c>
      <c r="S12" s="1">
        <f t="shared" si="4"/>
        <v>13</v>
      </c>
      <c r="T12" s="1" t="s">
        <v>20</v>
      </c>
      <c r="U12" s="7">
        <f>(M12*$C$4*2)/(E12*C12)</f>
        <v>3.475377086684087</v>
      </c>
      <c r="V12" s="7">
        <f t="shared" si="5"/>
        <v>14.980073649500374</v>
      </c>
    </row>
    <row r="13" spans="2:22" x14ac:dyDescent="0.25">
      <c r="B13" s="8" t="s">
        <v>13</v>
      </c>
      <c r="C13" s="7">
        <f t="shared" si="0"/>
        <v>86.132300000000001</v>
      </c>
      <c r="D13" s="13">
        <f t="shared" si="1"/>
        <v>6.25E-2</v>
      </c>
      <c r="E13" s="1">
        <v>1</v>
      </c>
      <c r="F13" s="1" t="s">
        <v>22</v>
      </c>
      <c r="G13" s="5">
        <v>5</v>
      </c>
      <c r="H13" s="1" t="s">
        <v>23</v>
      </c>
      <c r="I13" s="5">
        <v>10</v>
      </c>
      <c r="J13" s="1" t="s">
        <v>24</v>
      </c>
      <c r="K13" s="5">
        <v>1</v>
      </c>
      <c r="L13" s="1" t="s">
        <v>5</v>
      </c>
      <c r="M13" s="1">
        <f t="shared" si="2"/>
        <v>7</v>
      </c>
      <c r="N13" s="1" t="s">
        <v>18</v>
      </c>
      <c r="O13" s="4" t="s">
        <v>6</v>
      </c>
      <c r="P13" s="1">
        <f t="shared" si="3"/>
        <v>5</v>
      </c>
      <c r="Q13" s="1" t="s">
        <v>19</v>
      </c>
      <c r="R13" s="1" t="s">
        <v>5</v>
      </c>
      <c r="S13" s="1">
        <f t="shared" si="4"/>
        <v>5</v>
      </c>
      <c r="T13" s="1" t="s">
        <v>20</v>
      </c>
      <c r="U13" s="7">
        <f>(M13*$C$4*2)/(E13*C13)</f>
        <v>2.6005528704098229</v>
      </c>
      <c r="V13" s="7">
        <f t="shared" si="5"/>
        <v>11.209279613835443</v>
      </c>
    </row>
    <row r="14" spans="2:22" x14ac:dyDescent="0.25">
      <c r="B14" s="8" t="s">
        <v>14</v>
      </c>
      <c r="C14" s="7">
        <f t="shared" si="0"/>
        <v>102.13170000000001</v>
      </c>
      <c r="D14" s="13">
        <f t="shared" si="1"/>
        <v>0.11764705882352941</v>
      </c>
      <c r="E14" s="1">
        <v>1</v>
      </c>
      <c r="F14" s="1" t="s">
        <v>22</v>
      </c>
      <c r="G14" s="5">
        <v>5</v>
      </c>
      <c r="H14" s="1" t="s">
        <v>23</v>
      </c>
      <c r="I14" s="5">
        <v>10</v>
      </c>
      <c r="J14" s="1" t="s">
        <v>24</v>
      </c>
      <c r="K14" s="5">
        <v>2</v>
      </c>
      <c r="L14" s="1" t="s">
        <v>5</v>
      </c>
      <c r="M14" s="1">
        <f t="shared" si="2"/>
        <v>6.5</v>
      </c>
      <c r="N14" s="1" t="s">
        <v>18</v>
      </c>
      <c r="O14" s="4" t="s">
        <v>6</v>
      </c>
      <c r="P14" s="1">
        <f t="shared" si="3"/>
        <v>5</v>
      </c>
      <c r="Q14" s="1" t="s">
        <v>19</v>
      </c>
      <c r="R14" s="1" t="s">
        <v>5</v>
      </c>
      <c r="S14" s="1">
        <f t="shared" si="4"/>
        <v>5</v>
      </c>
      <c r="T14" s="1" t="s">
        <v>20</v>
      </c>
      <c r="U14" s="7">
        <f>(M14*$C$4*2)/(E14*C14)</f>
        <v>2.0365097222507798</v>
      </c>
      <c r="V14" s="7">
        <f t="shared" si="5"/>
        <v>8.7780591476326713</v>
      </c>
    </row>
    <row r="15" spans="2:22" x14ac:dyDescent="0.25">
      <c r="B15" s="8" t="s">
        <v>16</v>
      </c>
      <c r="C15" s="7">
        <f t="shared" si="0"/>
        <v>172.22154</v>
      </c>
      <c r="D15" s="13">
        <f t="shared" si="1"/>
        <v>0.10714285714285714</v>
      </c>
      <c r="E15" s="1">
        <v>1</v>
      </c>
      <c r="F15" s="1" t="s">
        <v>22</v>
      </c>
      <c r="G15" s="5">
        <v>9</v>
      </c>
      <c r="H15" s="1" t="s">
        <v>23</v>
      </c>
      <c r="I15" s="5">
        <v>16</v>
      </c>
      <c r="J15" s="1" t="s">
        <v>24</v>
      </c>
      <c r="K15" s="5">
        <v>3</v>
      </c>
      <c r="L15" s="1" t="s">
        <v>5</v>
      </c>
      <c r="M15" s="1">
        <f t="shared" si="2"/>
        <v>11.5</v>
      </c>
      <c r="N15" s="1" t="s">
        <v>18</v>
      </c>
      <c r="O15" s="4" t="s">
        <v>6</v>
      </c>
      <c r="P15" s="1">
        <f t="shared" si="3"/>
        <v>9</v>
      </c>
      <c r="Q15" s="1" t="s">
        <v>19</v>
      </c>
      <c r="R15" s="1" t="s">
        <v>5</v>
      </c>
      <c r="S15" s="1">
        <f t="shared" si="4"/>
        <v>8</v>
      </c>
      <c r="T15" s="1" t="s">
        <v>20</v>
      </c>
      <c r="U15" s="7">
        <f>(M15*$C$4*2)/(E15*C15)</f>
        <v>2.136702528615178</v>
      </c>
      <c r="V15" s="7">
        <f t="shared" si="5"/>
        <v>9.2099246923068012</v>
      </c>
    </row>
    <row r="16" spans="2:22" x14ac:dyDescent="0.25">
      <c r="B16" s="8" t="s">
        <v>15</v>
      </c>
      <c r="C16" s="7">
        <f t="shared" si="0"/>
        <v>144.16838000000001</v>
      </c>
      <c r="D16" s="13">
        <f t="shared" si="1"/>
        <v>0.13636363636363635</v>
      </c>
      <c r="E16" s="1">
        <v>1</v>
      </c>
      <c r="F16" s="1" t="s">
        <v>22</v>
      </c>
      <c r="G16" s="5">
        <v>7</v>
      </c>
      <c r="H16" s="1" t="s">
        <v>23</v>
      </c>
      <c r="I16" s="5">
        <v>12</v>
      </c>
      <c r="J16" s="1" t="s">
        <v>24</v>
      </c>
      <c r="K16" s="5">
        <v>3</v>
      </c>
      <c r="L16" s="1" t="s">
        <v>5</v>
      </c>
      <c r="M16" s="1">
        <f t="shared" si="2"/>
        <v>8.5</v>
      </c>
      <c r="N16" s="1" t="s">
        <v>18</v>
      </c>
      <c r="O16" s="4" t="s">
        <v>6</v>
      </c>
      <c r="P16" s="1">
        <f t="shared" si="3"/>
        <v>7</v>
      </c>
      <c r="Q16" s="1" t="s">
        <v>19</v>
      </c>
      <c r="R16" s="1" t="s">
        <v>5</v>
      </c>
      <c r="S16" s="1">
        <f t="shared" si="4"/>
        <v>6</v>
      </c>
      <c r="T16" s="1" t="s">
        <v>20</v>
      </c>
      <c r="U16" s="7">
        <f>(M16*$C$4*2)/(E16*C16)</f>
        <v>1.8866120296281332</v>
      </c>
      <c r="V16" s="7">
        <f t="shared" si="5"/>
        <v>8.13194840356954</v>
      </c>
    </row>
    <row r="17" spans="2:22" x14ac:dyDescent="0.25">
      <c r="B17" s="8" t="s">
        <v>27</v>
      </c>
      <c r="C17" s="7">
        <f t="shared" si="0"/>
        <v>130.22792000000001</v>
      </c>
      <c r="D17" s="13">
        <f t="shared" si="1"/>
        <v>3.7037037037037035E-2</v>
      </c>
      <c r="E17" s="1">
        <v>1</v>
      </c>
      <c r="F17" s="1" t="s">
        <v>22</v>
      </c>
      <c r="G17" s="5">
        <v>8</v>
      </c>
      <c r="H17" s="1" t="s">
        <v>23</v>
      </c>
      <c r="I17" s="5">
        <v>18</v>
      </c>
      <c r="J17" s="1" t="s">
        <v>24</v>
      </c>
      <c r="K17" s="5">
        <v>1</v>
      </c>
      <c r="L17" s="1" t="s">
        <v>5</v>
      </c>
      <c r="M17" s="1">
        <f t="shared" si="2"/>
        <v>12</v>
      </c>
      <c r="N17" s="1" t="s">
        <v>18</v>
      </c>
      <c r="O17" s="4" t="s">
        <v>6</v>
      </c>
      <c r="P17" s="1">
        <f t="shared" si="3"/>
        <v>8</v>
      </c>
      <c r="Q17" s="1" t="s">
        <v>19</v>
      </c>
      <c r="R17" s="1" t="s">
        <v>5</v>
      </c>
      <c r="S17" s="1">
        <f t="shared" si="4"/>
        <v>9</v>
      </c>
      <c r="T17" s="1" t="s">
        <v>20</v>
      </c>
      <c r="U17" s="7">
        <f>(M17*$C$4*2)/(E17*C17)</f>
        <v>2.9485658682101343</v>
      </c>
      <c r="V17" s="7">
        <f t="shared" si="5"/>
        <v>12.709335638836786</v>
      </c>
    </row>
    <row r="22" spans="2:22" x14ac:dyDescent="0.25">
      <c r="C22" s="14"/>
    </row>
    <row r="23" spans="2:22" x14ac:dyDescent="0.25">
      <c r="C23" s="14"/>
    </row>
    <row r="24" spans="2:22" x14ac:dyDescent="0.25">
      <c r="C24" s="14"/>
    </row>
    <row r="25" spans="2:22" x14ac:dyDescent="0.25">
      <c r="C25" s="15"/>
      <c r="D25" s="1"/>
      <c r="G25" s="5"/>
    </row>
    <row r="26" spans="2:22" x14ac:dyDescent="0.25">
      <c r="C26" s="14"/>
      <c r="D26" s="10"/>
      <c r="G26" s="5"/>
    </row>
    <row r="27" spans="2:22" x14ac:dyDescent="0.25">
      <c r="C27" s="16"/>
      <c r="D27" s="12"/>
      <c r="G27" s="5"/>
    </row>
    <row r="28" spans="2:22" x14ac:dyDescent="0.25">
      <c r="C28" s="16"/>
      <c r="D28" s="12"/>
      <c r="G28" s="5"/>
    </row>
    <row r="29" spans="2:22" x14ac:dyDescent="0.25">
      <c r="C29" s="16"/>
      <c r="D29" s="12"/>
      <c r="G29" s="5"/>
    </row>
    <row r="30" spans="2:22" x14ac:dyDescent="0.25">
      <c r="C30" s="16"/>
      <c r="D30" s="12"/>
      <c r="G30" s="5"/>
    </row>
    <row r="31" spans="2:22" x14ac:dyDescent="0.25">
      <c r="C31" s="16"/>
      <c r="D31" s="12"/>
      <c r="G31" s="5"/>
    </row>
    <row r="32" spans="2:22" x14ac:dyDescent="0.25">
      <c r="C32" s="16"/>
      <c r="D32" s="12"/>
      <c r="G32" s="5"/>
    </row>
    <row r="33" spans="2:7" x14ac:dyDescent="0.25">
      <c r="B33" s="11"/>
      <c r="C33" s="11"/>
      <c r="D33" s="12"/>
      <c r="G33" s="5"/>
    </row>
    <row r="34" spans="2:7" x14ac:dyDescent="0.25">
      <c r="B34" s="1"/>
    </row>
    <row r="35" spans="2:7" x14ac:dyDescent="0.25">
      <c r="B35" s="1"/>
      <c r="C35" s="1"/>
      <c r="D35" s="1"/>
    </row>
  </sheetData>
  <mergeCells count="1">
    <mergeCell ref="F6:K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Lehrstuhl für Wärme- und Stoffübertragung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Reddemann</dc:creator>
  <cp:lastModifiedBy>Manuel Reddemann</cp:lastModifiedBy>
  <dcterms:created xsi:type="dcterms:W3CDTF">2012-01-23T08:54:56Z</dcterms:created>
  <dcterms:modified xsi:type="dcterms:W3CDTF">2012-01-27T13:11:13Z</dcterms:modified>
</cp:coreProperties>
</file>