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F4D719F6-D17E-470A-A16B-AC61130C969A}" xr6:coauthVersionLast="31" xr6:coauthVersionMax="40" xr10:uidLastSave="{00000000-0000-0000-0000-000000000000}"/>
  <bookViews>
    <workbookView xWindow="0" yWindow="0" windowWidth="22260" windowHeight="12648" tabRatio="697" firstSheet="1" activeTab="4" xr2:uid="{00000000-000D-0000-FFFF-FFFF00000000}"/>
  </bookViews>
  <sheets>
    <sheet name="PIERS" sheetId="3" r:id="rId1"/>
    <sheet name="MUROS EJE X" sheetId="1" r:id="rId2"/>
    <sheet name="MUROS EJE Y" sheetId="2" r:id="rId3"/>
    <sheet name="DISEÑO" sheetId="4" r:id="rId4"/>
    <sheet name="Combinaciones Profe" sheetId="5" r:id="rId5"/>
    <sheet name="Esfuerzos" sheetId="6" r:id="rId6"/>
    <sheet name="sigma, FSD y FSV" sheetId="7" r:id="rId7"/>
  </sheets>
  <definedNames>
    <definedName name="_xlnm._FilterDatabase" localSheetId="0" hidden="1">PIERS!$A$1:$J$2551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7" i="5" l="1"/>
  <c r="S36" i="5"/>
  <c r="S35" i="5"/>
  <c r="W35" i="5"/>
  <c r="CA37" i="5"/>
  <c r="BW37" i="5"/>
  <c r="BF37" i="5"/>
  <c r="AS37" i="5"/>
  <c r="AR37" i="5"/>
  <c r="AH37" i="5"/>
  <c r="AG37" i="5"/>
  <c r="AA37" i="5"/>
  <c r="R37" i="5"/>
  <c r="AZ37" i="5" s="1"/>
  <c r="Q37" i="5"/>
  <c r="P37" i="5"/>
  <c r="O37" i="5"/>
  <c r="BN37" i="5" s="1"/>
  <c r="N37" i="5"/>
  <c r="M37" i="5"/>
  <c r="L37" i="5"/>
  <c r="K37" i="5"/>
  <c r="BM37" i="5" s="1"/>
  <c r="J37" i="5"/>
  <c r="I37" i="5"/>
  <c r="H37" i="5"/>
  <c r="G37" i="5"/>
  <c r="F37" i="5"/>
  <c r="E37" i="5"/>
  <c r="D37" i="5"/>
  <c r="C37" i="5"/>
  <c r="CA36" i="5"/>
  <c r="BW36" i="5"/>
  <c r="AA36" i="5"/>
  <c r="R36" i="5"/>
  <c r="Q36" i="5"/>
  <c r="P36" i="5"/>
  <c r="O36" i="5"/>
  <c r="BG36" i="5" s="1"/>
  <c r="N36" i="5"/>
  <c r="M36" i="5"/>
  <c r="L36" i="5"/>
  <c r="K36" i="5"/>
  <c r="BF36" i="5" s="1"/>
  <c r="J36" i="5"/>
  <c r="I36" i="5"/>
  <c r="H36" i="5"/>
  <c r="G36" i="5"/>
  <c r="F36" i="5"/>
  <c r="E36" i="5"/>
  <c r="D36" i="5"/>
  <c r="C36" i="5"/>
  <c r="CA35" i="5"/>
  <c r="BW35" i="5"/>
  <c r="AZ35" i="5"/>
  <c r="AG35" i="5"/>
  <c r="R35" i="5"/>
  <c r="Q35" i="5"/>
  <c r="P35" i="5"/>
  <c r="O35" i="5"/>
  <c r="AA35" i="5" s="1"/>
  <c r="N35" i="5"/>
  <c r="BM35" i="5" s="1"/>
  <c r="M35" i="5"/>
  <c r="L35" i="5"/>
  <c r="K35" i="5"/>
  <c r="AY35" i="5" s="1"/>
  <c r="J35" i="5"/>
  <c r="I35" i="5"/>
  <c r="H35" i="5"/>
  <c r="G35" i="5"/>
  <c r="F35" i="5"/>
  <c r="E35" i="5"/>
  <c r="D35" i="5"/>
  <c r="C35" i="5"/>
  <c r="K33" i="5"/>
  <c r="M33" i="5"/>
  <c r="N33" i="5"/>
  <c r="R33" i="5"/>
  <c r="Q33" i="5"/>
  <c r="S33" i="5"/>
  <c r="S26" i="5"/>
  <c r="D31" i="1"/>
  <c r="V31" i="1" s="1"/>
  <c r="B31" i="1"/>
  <c r="CA34" i="5"/>
  <c r="BW34" i="5"/>
  <c r="F34" i="5"/>
  <c r="E34" i="5"/>
  <c r="S34" i="5" s="1"/>
  <c r="C34" i="5"/>
  <c r="CA33" i="5"/>
  <c r="BW33" i="5"/>
  <c r="F33" i="5"/>
  <c r="E33" i="5"/>
  <c r="C33" i="5"/>
  <c r="CA32" i="5"/>
  <c r="BW32" i="5"/>
  <c r="F32" i="5"/>
  <c r="E32" i="5"/>
  <c r="W32" i="5" s="1"/>
  <c r="C32" i="5"/>
  <c r="CA31" i="5"/>
  <c r="BW31" i="5"/>
  <c r="F31" i="5"/>
  <c r="E31" i="5"/>
  <c r="W31" i="5" s="1"/>
  <c r="C31" i="5"/>
  <c r="CA30" i="5"/>
  <c r="BW30" i="5"/>
  <c r="F30" i="5"/>
  <c r="E30" i="5"/>
  <c r="S30" i="5" s="1"/>
  <c r="C30" i="5"/>
  <c r="CA29" i="5"/>
  <c r="BW29" i="5"/>
  <c r="F29" i="5"/>
  <c r="E29" i="5"/>
  <c r="S29" i="5" s="1"/>
  <c r="C29" i="5"/>
  <c r="CA28" i="5"/>
  <c r="BW28" i="5"/>
  <c r="F28" i="5"/>
  <c r="E28" i="5"/>
  <c r="S28" i="5" s="1"/>
  <c r="C28" i="5"/>
  <c r="CA27" i="5"/>
  <c r="BW27" i="5"/>
  <c r="F27" i="5"/>
  <c r="E27" i="5"/>
  <c r="S27" i="5" s="1"/>
  <c r="C27" i="5"/>
  <c r="CA26" i="5"/>
  <c r="BW26" i="5"/>
  <c r="F26" i="5"/>
  <c r="E26" i="5"/>
  <c r="C26" i="5"/>
  <c r="D4" i="2"/>
  <c r="V4" i="2" s="1"/>
  <c r="B5" i="2"/>
  <c r="B6" i="2" s="1"/>
  <c r="B7" i="2" s="1"/>
  <c r="W37" i="5" l="1"/>
  <c r="V37" i="5"/>
  <c r="V36" i="5"/>
  <c r="W36" i="5"/>
  <c r="BN35" i="5"/>
  <c r="Z36" i="5"/>
  <c r="AY36" i="5"/>
  <c r="BG37" i="5"/>
  <c r="AR35" i="5"/>
  <c r="AZ36" i="5"/>
  <c r="AS35" i="5"/>
  <c r="BF35" i="5"/>
  <c r="Z37" i="5"/>
  <c r="V35" i="5"/>
  <c r="BG35" i="5"/>
  <c r="AY37" i="5"/>
  <c r="BN36" i="5"/>
  <c r="AR36" i="5"/>
  <c r="AG36" i="5"/>
  <c r="AS36" i="5"/>
  <c r="BM36" i="5"/>
  <c r="Z35" i="5"/>
  <c r="AH36" i="5"/>
  <c r="AH35" i="5"/>
  <c r="W33" i="5"/>
  <c r="W34" i="5"/>
  <c r="W30" i="5"/>
  <c r="W29" i="5"/>
  <c r="W28" i="5"/>
  <c r="W27" i="5"/>
  <c r="V26" i="5"/>
  <c r="Q31" i="1"/>
  <c r="Q34" i="5" s="1"/>
  <c r="P31" i="1"/>
  <c r="P34" i="5" s="1"/>
  <c r="I31" i="1"/>
  <c r="I34" i="5" s="1"/>
  <c r="O31" i="1"/>
  <c r="O34" i="5" s="1"/>
  <c r="BN34" i="5" s="1"/>
  <c r="N31" i="1"/>
  <c r="N34" i="5" s="1"/>
  <c r="J31" i="1"/>
  <c r="J34" i="5" s="1"/>
  <c r="G31" i="1"/>
  <c r="G34" i="5" s="1"/>
  <c r="M31" i="1"/>
  <c r="M34" i="5" s="1"/>
  <c r="L31" i="1"/>
  <c r="L34" i="5" s="1"/>
  <c r="H31" i="1"/>
  <c r="H34" i="5" s="1"/>
  <c r="K31" i="1"/>
  <c r="K34" i="5" s="1"/>
  <c r="AR34" i="5" s="1"/>
  <c r="R31" i="1"/>
  <c r="R34" i="5" s="1"/>
  <c r="D34" i="5"/>
  <c r="AG34" i="5"/>
  <c r="V28" i="5"/>
  <c r="V31" i="5"/>
  <c r="V34" i="5"/>
  <c r="BF34" i="5"/>
  <c r="Z34" i="5"/>
  <c r="V29" i="5"/>
  <c r="V32" i="5"/>
  <c r="AY34" i="5"/>
  <c r="BM34" i="5"/>
  <c r="V30" i="5"/>
  <c r="V33" i="5"/>
  <c r="V27" i="5"/>
  <c r="W26" i="5"/>
  <c r="H4" i="2"/>
  <c r="G4" i="2"/>
  <c r="R4" i="2"/>
  <c r="Q4" i="2"/>
  <c r="J4" i="2"/>
  <c r="P4" i="2"/>
  <c r="O4" i="2"/>
  <c r="K4" i="2"/>
  <c r="I4" i="2"/>
  <c r="N4" i="2"/>
  <c r="M4" i="2"/>
  <c r="L4" i="2"/>
  <c r="D5" i="2"/>
  <c r="V5" i="2" s="1"/>
  <c r="R5" i="2" s="1"/>
  <c r="D6" i="2"/>
  <c r="V6" i="2" s="1"/>
  <c r="Q6" i="2" s="1"/>
  <c r="T3" i="7"/>
  <c r="AQ37" i="5" l="1"/>
  <c r="BL37" i="5"/>
  <c r="Y37" i="5"/>
  <c r="AB37" i="5" s="1"/>
  <c r="AE37" i="5" s="1"/>
  <c r="AF37" i="5"/>
  <c r="BE37" i="5"/>
  <c r="AX37" i="5"/>
  <c r="BA37" i="5" s="1"/>
  <c r="BD37" i="5" s="1"/>
  <c r="BL35" i="5"/>
  <c r="AX35" i="5"/>
  <c r="Y35" i="5"/>
  <c r="AB35" i="5" s="1"/>
  <c r="AE35" i="5" s="1"/>
  <c r="BE35" i="5"/>
  <c r="BH35" i="5" s="1"/>
  <c r="BK35" i="5" s="1"/>
  <c r="AF35" i="5"/>
  <c r="AQ35" i="5"/>
  <c r="AT35" i="5" s="1"/>
  <c r="AW35" i="5" s="1"/>
  <c r="AF36" i="5"/>
  <c r="AI36" i="5" s="1"/>
  <c r="AL36" i="5" s="1"/>
  <c r="AO36" i="5" s="1"/>
  <c r="Y36" i="5"/>
  <c r="BE36" i="5"/>
  <c r="AX36" i="5"/>
  <c r="AQ36" i="5"/>
  <c r="AT36" i="5" s="1"/>
  <c r="AW36" i="5" s="1"/>
  <c r="BL36" i="5"/>
  <c r="BO36" i="5" s="1"/>
  <c r="BR36" i="5" s="1"/>
  <c r="AS34" i="5"/>
  <c r="AZ34" i="5"/>
  <c r="AH34" i="5"/>
  <c r="AA34" i="5"/>
  <c r="BG34" i="5"/>
  <c r="BE34" i="5"/>
  <c r="BH34" i="5" s="1"/>
  <c r="BK34" i="5" s="1"/>
  <c r="AF34" i="5"/>
  <c r="AQ34" i="5"/>
  <c r="BL34" i="5"/>
  <c r="BO34" i="5" s="1"/>
  <c r="BR34" i="5" s="1"/>
  <c r="AX34" i="5"/>
  <c r="BA34" i="5" s="1"/>
  <c r="BD34" i="5" s="1"/>
  <c r="Y34" i="5"/>
  <c r="AB34" i="5" s="1"/>
  <c r="AE34" i="5" s="1"/>
  <c r="I6" i="2"/>
  <c r="K5" i="2"/>
  <c r="N5" i="2"/>
  <c r="H6" i="2"/>
  <c r="H5" i="2"/>
  <c r="J5" i="2"/>
  <c r="Q5" i="2"/>
  <c r="R6" i="2"/>
  <c r="P5" i="2"/>
  <c r="J6" i="2"/>
  <c r="O5" i="2"/>
  <c r="L6" i="2"/>
  <c r="N6" i="2"/>
  <c r="L5" i="2"/>
  <c r="M6" i="2"/>
  <c r="M5" i="2"/>
  <c r="O6" i="2"/>
  <c r="K6" i="2"/>
  <c r="G5" i="2"/>
  <c r="I5" i="2"/>
  <c r="P6" i="2"/>
  <c r="G6" i="2"/>
  <c r="Y4" i="7"/>
  <c r="Z4" i="7"/>
  <c r="Y5" i="7"/>
  <c r="Z5" i="7"/>
  <c r="Y6" i="7"/>
  <c r="Z6" i="7"/>
  <c r="Y7" i="7"/>
  <c r="Z7" i="7"/>
  <c r="X8" i="7"/>
  <c r="Y8" i="7"/>
  <c r="Z8" i="7"/>
  <c r="Y9" i="7"/>
  <c r="Z9" i="7"/>
  <c r="Y10" i="7"/>
  <c r="Z10" i="7"/>
  <c r="Y11" i="7"/>
  <c r="Z11" i="7"/>
  <c r="Y12" i="7"/>
  <c r="Z12" i="7"/>
  <c r="Y13" i="7"/>
  <c r="Z13" i="7"/>
  <c r="Y14" i="7"/>
  <c r="Z14" i="7"/>
  <c r="Y15" i="7"/>
  <c r="Z15" i="7"/>
  <c r="Y16" i="7"/>
  <c r="Z16" i="7"/>
  <c r="Y17" i="7"/>
  <c r="Z17" i="7"/>
  <c r="Y18" i="7"/>
  <c r="Z18" i="7"/>
  <c r="Y19" i="7"/>
  <c r="Z19" i="7"/>
  <c r="Y20" i="7"/>
  <c r="Z20" i="7"/>
  <c r="Y21" i="7"/>
  <c r="Z21" i="7"/>
  <c r="Y22" i="7"/>
  <c r="Z22" i="7"/>
  <c r="Y23" i="7"/>
  <c r="Z23" i="7"/>
  <c r="Y24" i="7"/>
  <c r="Z24" i="7"/>
  <c r="Y25" i="7"/>
  <c r="Z25" i="7"/>
  <c r="Y26" i="7"/>
  <c r="Z26" i="7"/>
  <c r="Y27" i="7"/>
  <c r="Z27" i="7"/>
  <c r="Y28" i="7"/>
  <c r="Z28" i="7"/>
  <c r="Y29" i="7"/>
  <c r="Z29" i="7"/>
  <c r="Y30" i="7"/>
  <c r="Z30" i="7"/>
  <c r="Y31" i="7"/>
  <c r="Z31" i="7"/>
  <c r="Y32" i="7"/>
  <c r="Z32" i="7"/>
  <c r="Y33" i="7"/>
  <c r="Z33" i="7"/>
  <c r="Y34" i="7"/>
  <c r="Z34" i="7"/>
  <c r="Y35" i="7"/>
  <c r="Z35" i="7"/>
  <c r="Y36" i="7"/>
  <c r="Z36" i="7"/>
  <c r="Y37" i="7"/>
  <c r="Z37" i="7"/>
  <c r="Y38" i="7"/>
  <c r="Z38" i="7"/>
  <c r="Y39" i="7"/>
  <c r="Z39" i="7"/>
  <c r="X40" i="7"/>
  <c r="Y40" i="7"/>
  <c r="Z40" i="7"/>
  <c r="Y41" i="7"/>
  <c r="Z41" i="7"/>
  <c r="Y42" i="7"/>
  <c r="Z42" i="7"/>
  <c r="Z3" i="7"/>
  <c r="Y3" i="7"/>
  <c r="X3" i="7"/>
  <c r="AJ46" i="7"/>
  <c r="AK46" i="7"/>
  <c r="AD46" i="7"/>
  <c r="AE46" i="7"/>
  <c r="AF46" i="7"/>
  <c r="AG46" i="7"/>
  <c r="AH46" i="7"/>
  <c r="AI46" i="7"/>
  <c r="AE47" i="7"/>
  <c r="AI47" i="7"/>
  <c r="AE48" i="7"/>
  <c r="AI48" i="7"/>
  <c r="AE49" i="7"/>
  <c r="AI49" i="7"/>
  <c r="AE50" i="7"/>
  <c r="AI50" i="7"/>
  <c r="AE51" i="7"/>
  <c r="AI51" i="7"/>
  <c r="AE52" i="7"/>
  <c r="AI52" i="7"/>
  <c r="AE53" i="7"/>
  <c r="AI53" i="7"/>
  <c r="AE54" i="7"/>
  <c r="AI54" i="7"/>
  <c r="AE55" i="7"/>
  <c r="AI55" i="7"/>
  <c r="AE56" i="7"/>
  <c r="AI56" i="7"/>
  <c r="AE57" i="7"/>
  <c r="AI57" i="7"/>
  <c r="AE58" i="7"/>
  <c r="AI58" i="7"/>
  <c r="AE59" i="7"/>
  <c r="AI59" i="7"/>
  <c r="AE60" i="7"/>
  <c r="AI60" i="7"/>
  <c r="AE61" i="7"/>
  <c r="AI61" i="7"/>
  <c r="AE62" i="7"/>
  <c r="AI62" i="7"/>
  <c r="AE63" i="7"/>
  <c r="AI63" i="7"/>
  <c r="AE64" i="7"/>
  <c r="AI64" i="7"/>
  <c r="AE65" i="7"/>
  <c r="AI65" i="7"/>
  <c r="AE66" i="7"/>
  <c r="AI66" i="7"/>
  <c r="AE67" i="7"/>
  <c r="AI67" i="7"/>
  <c r="AE68" i="7"/>
  <c r="AI68" i="7"/>
  <c r="AE69" i="7"/>
  <c r="AI69" i="7"/>
  <c r="AE70" i="7"/>
  <c r="AI70" i="7"/>
  <c r="AE71" i="7"/>
  <c r="AI71" i="7"/>
  <c r="AE72" i="7"/>
  <c r="AI72" i="7"/>
  <c r="AE73" i="7"/>
  <c r="AI73" i="7"/>
  <c r="AE74" i="7"/>
  <c r="AI74" i="7"/>
  <c r="AE75" i="7"/>
  <c r="AI75" i="7"/>
  <c r="AE76" i="7"/>
  <c r="AI76" i="7"/>
  <c r="AE77" i="7"/>
  <c r="AI77" i="7"/>
  <c r="AE78" i="7"/>
  <c r="AI78" i="7"/>
  <c r="AE79" i="7"/>
  <c r="AI79" i="7"/>
  <c r="AE80" i="7"/>
  <c r="AI80" i="7"/>
  <c r="AE81" i="7"/>
  <c r="AI81" i="7"/>
  <c r="AE82" i="7"/>
  <c r="AI82" i="7"/>
  <c r="AE83" i="7"/>
  <c r="AI83" i="7"/>
  <c r="AE84" i="7"/>
  <c r="AI84" i="7"/>
  <c r="AH45" i="7"/>
  <c r="AD45" i="7"/>
  <c r="AB45" i="7"/>
  <c r="AA45" i="7"/>
  <c r="Z44" i="7"/>
  <c r="Z45" i="7"/>
  <c r="T45" i="7"/>
  <c r="U45" i="7"/>
  <c r="S44" i="7"/>
  <c r="S45" i="7"/>
  <c r="N45" i="7"/>
  <c r="M45" i="7"/>
  <c r="L44" i="7"/>
  <c r="L45" i="7"/>
  <c r="F45" i="7"/>
  <c r="G45" i="7"/>
  <c r="E44" i="7"/>
  <c r="E45" i="7"/>
  <c r="I2" i="7"/>
  <c r="S3" i="7"/>
  <c r="D3" i="7"/>
  <c r="K3" i="7" s="1"/>
  <c r="R3" i="7" s="1"/>
  <c r="R45" i="7" s="1"/>
  <c r="C3" i="7"/>
  <c r="J3" i="7" s="1"/>
  <c r="Q3" i="7" s="1"/>
  <c r="Q45" i="7" s="1"/>
  <c r="B3" i="7"/>
  <c r="I3" i="7" s="1"/>
  <c r="P3" i="7" s="1"/>
  <c r="P45" i="7" s="1"/>
  <c r="N3" i="7"/>
  <c r="M3" i="7"/>
  <c r="L3" i="7"/>
  <c r="B2" i="7"/>
  <c r="F3" i="7"/>
  <c r="G3" i="7"/>
  <c r="E3" i="7"/>
  <c r="AN37" i="5" l="1"/>
  <c r="AN35" i="5"/>
  <c r="AD36" i="5"/>
  <c r="AC36" i="5"/>
  <c r="BC36" i="5"/>
  <c r="BB36" i="5"/>
  <c r="AB36" i="5"/>
  <c r="AE36" i="5" s="1"/>
  <c r="AD35" i="5"/>
  <c r="AC35" i="5"/>
  <c r="BQ35" i="5"/>
  <c r="BP35" i="5"/>
  <c r="BO35" i="5"/>
  <c r="BR35" i="5" s="1"/>
  <c r="BC37" i="5"/>
  <c r="BB37" i="5"/>
  <c r="BB35" i="5"/>
  <c r="BC35" i="5"/>
  <c r="BA35" i="5"/>
  <c r="BD35" i="5" s="1"/>
  <c r="BA36" i="5"/>
  <c r="BD36" i="5" s="1"/>
  <c r="BI37" i="5"/>
  <c r="BJ37" i="5"/>
  <c r="BH37" i="5"/>
  <c r="BK37" i="5" s="1"/>
  <c r="BI36" i="5"/>
  <c r="BJ36" i="5"/>
  <c r="BH36" i="5"/>
  <c r="BK36" i="5" s="1"/>
  <c r="AJ36" i="5"/>
  <c r="AK36" i="5"/>
  <c r="AK37" i="5"/>
  <c r="AJ37" i="5"/>
  <c r="AI37" i="5"/>
  <c r="AL37" i="5" s="1"/>
  <c r="AO37" i="5" s="1"/>
  <c r="AD37" i="5"/>
  <c r="AC37" i="5"/>
  <c r="BP36" i="5"/>
  <c r="BQ36" i="5"/>
  <c r="AK35" i="5"/>
  <c r="AJ35" i="5"/>
  <c r="AI35" i="5"/>
  <c r="AL35" i="5" s="1"/>
  <c r="AO35" i="5" s="1"/>
  <c r="BQ37" i="5"/>
  <c r="BP37" i="5"/>
  <c r="BO37" i="5"/>
  <c r="BR37" i="5" s="1"/>
  <c r="AV35" i="5"/>
  <c r="AU35" i="5"/>
  <c r="AU36" i="5"/>
  <c r="AV36" i="5"/>
  <c r="BJ35" i="5"/>
  <c r="BI35" i="5"/>
  <c r="AV37" i="5"/>
  <c r="AU37" i="5"/>
  <c r="AT37" i="5"/>
  <c r="AW37" i="5" s="1"/>
  <c r="AN34" i="5"/>
  <c r="BC34" i="5"/>
  <c r="BB34" i="5"/>
  <c r="BQ34" i="5"/>
  <c r="BP34" i="5"/>
  <c r="AV34" i="5"/>
  <c r="AU34" i="5"/>
  <c r="AT34" i="5"/>
  <c r="AW34" i="5" s="1"/>
  <c r="BS34" i="5" s="1"/>
  <c r="AK34" i="5"/>
  <c r="AJ34" i="5"/>
  <c r="AI34" i="5"/>
  <c r="AL34" i="5" s="1"/>
  <c r="AO34" i="5" s="1"/>
  <c r="AD34" i="5"/>
  <c r="AC34" i="5"/>
  <c r="BJ34" i="5"/>
  <c r="BI34" i="5"/>
  <c r="V3" i="7"/>
  <c r="K45" i="7"/>
  <c r="W3" i="7"/>
  <c r="I45" i="7"/>
  <c r="J45" i="7"/>
  <c r="C45" i="7"/>
  <c r="X45" i="7" s="1"/>
  <c r="D45" i="7"/>
  <c r="Y45" i="7" s="1"/>
  <c r="B45" i="7"/>
  <c r="W45" i="7" s="1"/>
  <c r="R2" i="6"/>
  <c r="S3" i="6"/>
  <c r="T3" i="6"/>
  <c r="R3" i="6"/>
  <c r="J2" i="6"/>
  <c r="K3" i="6"/>
  <c r="L3" i="6"/>
  <c r="J3" i="6"/>
  <c r="C3" i="6"/>
  <c r="D3" i="6"/>
  <c r="B3" i="6"/>
  <c r="B2" i="6"/>
  <c r="AP37" i="5" l="1"/>
  <c r="BS36" i="5"/>
  <c r="BZ36" i="5" s="1"/>
  <c r="CB36" i="5" s="1"/>
  <c r="CC36" i="5" s="1"/>
  <c r="AP35" i="5"/>
  <c r="BS35" i="5"/>
  <c r="BV35" i="5" s="1"/>
  <c r="BX35" i="5" s="1"/>
  <c r="BY35" i="5" s="1"/>
  <c r="AN36" i="5"/>
  <c r="AM36" i="5"/>
  <c r="BU35" i="5"/>
  <c r="BU36" i="5"/>
  <c r="AP36" i="5"/>
  <c r="BS37" i="5"/>
  <c r="BU37" i="5"/>
  <c r="AM37" i="5"/>
  <c r="AM35" i="5"/>
  <c r="AP34" i="5"/>
  <c r="AM34" i="5"/>
  <c r="BU34" i="5"/>
  <c r="BZ34" i="5"/>
  <c r="CB34" i="5" s="1"/>
  <c r="CC34" i="5" s="1"/>
  <c r="BV34" i="5"/>
  <c r="BX34" i="5" s="1"/>
  <c r="BY34" i="5" s="1"/>
  <c r="BT34" i="5"/>
  <c r="BV36" i="5" l="1"/>
  <c r="BX36" i="5" s="1"/>
  <c r="BY36" i="5" s="1"/>
  <c r="BT36" i="5"/>
  <c r="BZ35" i="5"/>
  <c r="CB35" i="5" s="1"/>
  <c r="CC35" i="5" s="1"/>
  <c r="BT35" i="5"/>
  <c r="BZ37" i="5"/>
  <c r="CB37" i="5" s="1"/>
  <c r="CC37" i="5" s="1"/>
  <c r="BV37" i="5"/>
  <c r="BX37" i="5" s="1"/>
  <c r="BY37" i="5" s="1"/>
  <c r="BT37" i="5"/>
  <c r="CA57" i="5"/>
  <c r="BW57" i="5"/>
  <c r="F57" i="5"/>
  <c r="E57" i="5"/>
  <c r="C57" i="5"/>
  <c r="CA56" i="5"/>
  <c r="BW56" i="5"/>
  <c r="F56" i="5"/>
  <c r="E56" i="5"/>
  <c r="C56" i="5"/>
  <c r="CA55" i="5"/>
  <c r="BW55" i="5"/>
  <c r="F55" i="5"/>
  <c r="C55" i="5"/>
  <c r="CA54" i="5"/>
  <c r="BW54" i="5"/>
  <c r="F54" i="5"/>
  <c r="C54" i="5"/>
  <c r="CA53" i="5"/>
  <c r="BW53" i="5"/>
  <c r="F53" i="5"/>
  <c r="C53" i="5"/>
  <c r="CA52" i="5"/>
  <c r="BW52" i="5"/>
  <c r="F52" i="5"/>
  <c r="C52" i="5"/>
  <c r="CA51" i="5"/>
  <c r="BW51" i="5"/>
  <c r="F51" i="5"/>
  <c r="E51" i="5"/>
  <c r="C51" i="5"/>
  <c r="CA50" i="5"/>
  <c r="BW50" i="5"/>
  <c r="F50" i="5"/>
  <c r="C50" i="5"/>
  <c r="CA49" i="5"/>
  <c r="BW49" i="5"/>
  <c r="F49" i="5"/>
  <c r="C49" i="5"/>
  <c r="CA48" i="5"/>
  <c r="BW48" i="5"/>
  <c r="F48" i="5"/>
  <c r="E48" i="5"/>
  <c r="C48" i="5"/>
  <c r="CA47" i="5"/>
  <c r="BW47" i="5"/>
  <c r="F47" i="5"/>
  <c r="C47" i="5"/>
  <c r="CA46" i="5"/>
  <c r="BW46" i="5"/>
  <c r="F46" i="5"/>
  <c r="E46" i="5"/>
  <c r="C46" i="5"/>
  <c r="CA45" i="5"/>
  <c r="BW45" i="5"/>
  <c r="F45" i="5"/>
  <c r="C45" i="5"/>
  <c r="CA44" i="5"/>
  <c r="BW44" i="5"/>
  <c r="F44" i="5"/>
  <c r="C44" i="5"/>
  <c r="CA43" i="5"/>
  <c r="BW43" i="5"/>
  <c r="F43" i="5"/>
  <c r="C43" i="5"/>
  <c r="CA42" i="5"/>
  <c r="BW42" i="5"/>
  <c r="F42" i="5"/>
  <c r="C42" i="5"/>
  <c r="CA41" i="5"/>
  <c r="BW41" i="5"/>
  <c r="F41" i="5"/>
  <c r="C41" i="5"/>
  <c r="CA40" i="5"/>
  <c r="BW40" i="5"/>
  <c r="F40" i="5"/>
  <c r="C40" i="5"/>
  <c r="CA39" i="5"/>
  <c r="BW39" i="5"/>
  <c r="F39" i="5"/>
  <c r="C39" i="5"/>
  <c r="CA38" i="5"/>
  <c r="BW38" i="5"/>
  <c r="F38" i="5"/>
  <c r="C38" i="5"/>
  <c r="CA25" i="5"/>
  <c r="BW25" i="5"/>
  <c r="F25" i="5"/>
  <c r="C25" i="5"/>
  <c r="CA24" i="5"/>
  <c r="BW24" i="5"/>
  <c r="F24" i="5"/>
  <c r="C24" i="5"/>
  <c r="CA23" i="5"/>
  <c r="BW23" i="5"/>
  <c r="F23" i="5"/>
  <c r="C23" i="5"/>
  <c r="CA22" i="5"/>
  <c r="BW22" i="5"/>
  <c r="F22" i="5"/>
  <c r="C22" i="5"/>
  <c r="CA21" i="5"/>
  <c r="BW21" i="5"/>
  <c r="F21" i="5"/>
  <c r="C21" i="5"/>
  <c r="CA20" i="5"/>
  <c r="BW20" i="5"/>
  <c r="F20" i="5"/>
  <c r="C20" i="5"/>
  <c r="CA19" i="5"/>
  <c r="BW19" i="5"/>
  <c r="F19" i="5"/>
  <c r="E19" i="5"/>
  <c r="C19" i="5"/>
  <c r="CA18" i="5"/>
  <c r="BW18" i="5"/>
  <c r="F18" i="5"/>
  <c r="E18" i="5"/>
  <c r="C18" i="5"/>
  <c r="CA17" i="5"/>
  <c r="BW17" i="5"/>
  <c r="F17" i="5"/>
  <c r="C17" i="5"/>
  <c r="CA16" i="5"/>
  <c r="BW16" i="5"/>
  <c r="F16" i="5"/>
  <c r="C16" i="5"/>
  <c r="CA15" i="5"/>
  <c r="BW15" i="5"/>
  <c r="F15" i="5"/>
  <c r="C15" i="5"/>
  <c r="CA14" i="5"/>
  <c r="BW14" i="5"/>
  <c r="F14" i="5"/>
  <c r="C14" i="5"/>
  <c r="CA13" i="5"/>
  <c r="BW13" i="5"/>
  <c r="F13" i="5"/>
  <c r="E13" i="5"/>
  <c r="C13" i="5"/>
  <c r="CA12" i="5"/>
  <c r="BW12" i="5"/>
  <c r="F12" i="5"/>
  <c r="E12" i="5"/>
  <c r="C12" i="5"/>
  <c r="CA11" i="5"/>
  <c r="BW11" i="5"/>
  <c r="F11" i="5"/>
  <c r="C11" i="5"/>
  <c r="CA10" i="5"/>
  <c r="BW10" i="5"/>
  <c r="F10" i="5"/>
  <c r="C10" i="5"/>
  <c r="CA9" i="5"/>
  <c r="BW9" i="5"/>
  <c r="F9" i="5"/>
  <c r="C9" i="5"/>
  <c r="CA8" i="5"/>
  <c r="BW8" i="5"/>
  <c r="F8" i="5"/>
  <c r="E8" i="5"/>
  <c r="C8" i="5"/>
  <c r="CA7" i="5"/>
  <c r="BW7" i="5"/>
  <c r="F7" i="5"/>
  <c r="E7" i="5"/>
  <c r="C7" i="5"/>
  <c r="R6" i="5"/>
  <c r="X3" i="6" s="1"/>
  <c r="Q6" i="5"/>
  <c r="W3" i="6" s="1"/>
  <c r="P6" i="5"/>
  <c r="V3" i="6" s="1"/>
  <c r="O6" i="5"/>
  <c r="U3" i="6" s="1"/>
  <c r="N6" i="5"/>
  <c r="P3" i="6" s="1"/>
  <c r="M6" i="5"/>
  <c r="O3" i="6" s="1"/>
  <c r="L6" i="5"/>
  <c r="N3" i="6" s="1"/>
  <c r="K6" i="5"/>
  <c r="M3" i="6" s="1"/>
  <c r="J6" i="5"/>
  <c r="H3" i="6" s="1"/>
  <c r="I6" i="5"/>
  <c r="G3" i="6" s="1"/>
  <c r="H6" i="5"/>
  <c r="F3" i="6" s="1"/>
  <c r="G6" i="5"/>
  <c r="E3" i="6" s="1"/>
  <c r="F6" i="5"/>
  <c r="R6" i="4"/>
  <c r="Q6" i="4"/>
  <c r="P6" i="4"/>
  <c r="O6" i="4"/>
  <c r="N6" i="4"/>
  <c r="M6" i="4"/>
  <c r="L6" i="4"/>
  <c r="K6" i="4"/>
  <c r="H6" i="4"/>
  <c r="I6" i="4"/>
  <c r="J6" i="4"/>
  <c r="G6" i="4"/>
  <c r="B17" i="7" l="1"/>
  <c r="B17" i="6"/>
  <c r="J17" i="6"/>
  <c r="R17" i="6"/>
  <c r="S8" i="5"/>
  <c r="X5" i="7" s="1"/>
  <c r="D5" i="7"/>
  <c r="L5" i="6"/>
  <c r="D5" i="6"/>
  <c r="T5" i="6"/>
  <c r="S18" i="5"/>
  <c r="D15" i="7"/>
  <c r="D15" i="6"/>
  <c r="T15" i="6"/>
  <c r="L15" i="6"/>
  <c r="B9" i="7"/>
  <c r="J9" i="6"/>
  <c r="B9" i="6"/>
  <c r="R9" i="6"/>
  <c r="D9" i="7"/>
  <c r="L9" i="6"/>
  <c r="D9" i="6"/>
  <c r="T9" i="6"/>
  <c r="S12" i="5"/>
  <c r="X9" i="7" s="1"/>
  <c r="B15" i="7"/>
  <c r="R15" i="6"/>
  <c r="J15" i="6"/>
  <c r="B15" i="6"/>
  <c r="B4" i="7"/>
  <c r="B4" i="6"/>
  <c r="R4" i="6"/>
  <c r="J4" i="6"/>
  <c r="B8" i="7"/>
  <c r="B8" i="6"/>
  <c r="R8" i="6"/>
  <c r="J8" i="6"/>
  <c r="B10" i="7"/>
  <c r="J10" i="6"/>
  <c r="B10" i="6"/>
  <c r="R10" i="6"/>
  <c r="B12" i="7"/>
  <c r="B12" i="6"/>
  <c r="R12" i="6"/>
  <c r="J12" i="6"/>
  <c r="B14" i="7"/>
  <c r="J14" i="6"/>
  <c r="B14" i="6"/>
  <c r="R14" i="6"/>
  <c r="B16" i="7"/>
  <c r="B16" i="6"/>
  <c r="R16" i="6"/>
  <c r="J16" i="6"/>
  <c r="B18" i="7"/>
  <c r="J18" i="6"/>
  <c r="R18" i="6"/>
  <c r="B18" i="6"/>
  <c r="B20" i="7"/>
  <c r="B20" i="6"/>
  <c r="R20" i="6"/>
  <c r="J20" i="6"/>
  <c r="B22" i="7"/>
  <c r="J22" i="6"/>
  <c r="R22" i="6"/>
  <c r="B22" i="6"/>
  <c r="B7" i="7"/>
  <c r="R7" i="6"/>
  <c r="J7" i="6"/>
  <c r="B7" i="6"/>
  <c r="S7" i="5"/>
  <c r="X4" i="7" s="1"/>
  <c r="D4" i="7"/>
  <c r="D4" i="6"/>
  <c r="T4" i="6"/>
  <c r="L4" i="6"/>
  <c r="W11" i="5"/>
  <c r="S13" i="5"/>
  <c r="X10" i="7" s="1"/>
  <c r="D10" i="7"/>
  <c r="T10" i="6"/>
  <c r="L10" i="6"/>
  <c r="D10" i="6"/>
  <c r="S19" i="5"/>
  <c r="X16" i="7" s="1"/>
  <c r="D16" i="7"/>
  <c r="D16" i="6"/>
  <c r="T16" i="6"/>
  <c r="L16" i="6"/>
  <c r="B11" i="7"/>
  <c r="R11" i="6"/>
  <c r="J11" i="6"/>
  <c r="B11" i="6"/>
  <c r="B13" i="7"/>
  <c r="B13" i="6"/>
  <c r="R13" i="6"/>
  <c r="J13" i="6"/>
  <c r="B21" i="7"/>
  <c r="B21" i="6"/>
  <c r="R21" i="6"/>
  <c r="J21" i="6"/>
  <c r="B5" i="7"/>
  <c r="B5" i="6"/>
  <c r="J5" i="6"/>
  <c r="R5" i="6"/>
  <c r="B26" i="7"/>
  <c r="R26" i="6"/>
  <c r="J26" i="6"/>
  <c r="B26" i="6"/>
  <c r="B32" i="7"/>
  <c r="R32" i="6"/>
  <c r="B32" i="6"/>
  <c r="J32" i="6"/>
  <c r="B36" i="7"/>
  <c r="R36" i="6"/>
  <c r="J36" i="6"/>
  <c r="B36" i="6"/>
  <c r="B40" i="7"/>
  <c r="R40" i="6"/>
  <c r="J40" i="6"/>
  <c r="B40" i="6"/>
  <c r="D36" i="7"/>
  <c r="T36" i="6"/>
  <c r="D36" i="6"/>
  <c r="L36" i="6"/>
  <c r="S51" i="5"/>
  <c r="X36" i="7" s="1"/>
  <c r="S57" i="5"/>
  <c r="V57" i="5" s="1"/>
  <c r="D42" i="7"/>
  <c r="T42" i="6"/>
  <c r="D42" i="6"/>
  <c r="L42" i="6"/>
  <c r="B23" i="7"/>
  <c r="R23" i="6"/>
  <c r="J23" i="6"/>
  <c r="B23" i="6"/>
  <c r="B33" i="7"/>
  <c r="B33" i="6"/>
  <c r="R33" i="6"/>
  <c r="J33" i="6"/>
  <c r="B37" i="7"/>
  <c r="B37" i="6"/>
  <c r="R37" i="6"/>
  <c r="J37" i="6"/>
  <c r="B39" i="7"/>
  <c r="R39" i="6"/>
  <c r="B39" i="6"/>
  <c r="J39" i="6"/>
  <c r="B28" i="7"/>
  <c r="R28" i="6"/>
  <c r="J28" i="6"/>
  <c r="B28" i="6"/>
  <c r="B38" i="7"/>
  <c r="B38" i="6"/>
  <c r="J38" i="6"/>
  <c r="R38" i="6"/>
  <c r="B31" i="7"/>
  <c r="R31" i="6"/>
  <c r="J31" i="6"/>
  <c r="B31" i="6"/>
  <c r="S46" i="5"/>
  <c r="X31" i="7" s="1"/>
  <c r="D31" i="7"/>
  <c r="L31" i="6"/>
  <c r="T31" i="6"/>
  <c r="D31" i="6"/>
  <c r="S48" i="5"/>
  <c r="V48" i="5" s="1"/>
  <c r="D33" i="7"/>
  <c r="L33" i="6"/>
  <c r="D33" i="6"/>
  <c r="T33" i="6"/>
  <c r="S56" i="5"/>
  <c r="X41" i="7" s="1"/>
  <c r="D41" i="7"/>
  <c r="D41" i="6"/>
  <c r="L41" i="6"/>
  <c r="T41" i="6"/>
  <c r="B24" i="7"/>
  <c r="R24" i="6"/>
  <c r="J24" i="6"/>
  <c r="B24" i="6"/>
  <c r="B30" i="7"/>
  <c r="R30" i="6"/>
  <c r="J30" i="6"/>
  <c r="B30" i="6"/>
  <c r="B34" i="7"/>
  <c r="J34" i="6"/>
  <c r="B34" i="6"/>
  <c r="R34" i="6"/>
  <c r="B42" i="7"/>
  <c r="B42" i="6"/>
  <c r="J42" i="6"/>
  <c r="R42" i="6"/>
  <c r="B25" i="7"/>
  <c r="R25" i="6"/>
  <c r="B25" i="6"/>
  <c r="J25" i="6"/>
  <c r="B27" i="7"/>
  <c r="R27" i="6"/>
  <c r="J27" i="6"/>
  <c r="B27" i="6"/>
  <c r="B29" i="7"/>
  <c r="R29" i="6"/>
  <c r="B29" i="6"/>
  <c r="J29" i="6"/>
  <c r="B35" i="7"/>
  <c r="R35" i="6"/>
  <c r="J35" i="6"/>
  <c r="B35" i="6"/>
  <c r="B41" i="7"/>
  <c r="R41" i="6"/>
  <c r="J41" i="6"/>
  <c r="B41" i="6"/>
  <c r="B19" i="7"/>
  <c r="J19" i="6"/>
  <c r="B19" i="6"/>
  <c r="R19" i="6"/>
  <c r="B6" i="7"/>
  <c r="R6" i="6"/>
  <c r="B6" i="6"/>
  <c r="J6" i="6"/>
  <c r="W7" i="5"/>
  <c r="V11" i="5"/>
  <c r="W55" i="5"/>
  <c r="V55" i="5"/>
  <c r="E8" i="1"/>
  <c r="E11" i="5" s="1"/>
  <c r="D8" i="7" s="1"/>
  <c r="W13" i="5" l="1"/>
  <c r="L8" i="6"/>
  <c r="T8" i="6"/>
  <c r="D8" i="6"/>
  <c r="W8" i="5"/>
  <c r="V7" i="5"/>
  <c r="V19" i="5"/>
  <c r="V8" i="5"/>
  <c r="W12" i="5"/>
  <c r="K4" i="7"/>
  <c r="D46" i="7"/>
  <c r="Y46" i="7" s="1"/>
  <c r="I9" i="7"/>
  <c r="B51" i="7"/>
  <c r="W51" i="7" s="1"/>
  <c r="V18" i="5"/>
  <c r="X15" i="7"/>
  <c r="I5" i="7"/>
  <c r="B47" i="7"/>
  <c r="W47" i="7" s="1"/>
  <c r="I21" i="7"/>
  <c r="B63" i="7"/>
  <c r="W63" i="7" s="1"/>
  <c r="I11" i="7"/>
  <c r="B53" i="7"/>
  <c r="W53" i="7" s="1"/>
  <c r="I7" i="7"/>
  <c r="B49" i="7"/>
  <c r="W49" i="7" s="1"/>
  <c r="I18" i="7"/>
  <c r="B60" i="7"/>
  <c r="W60" i="7" s="1"/>
  <c r="I12" i="7"/>
  <c r="B54" i="7"/>
  <c r="W54" i="7" s="1"/>
  <c r="I4" i="7"/>
  <c r="B46" i="7"/>
  <c r="W46" i="7" s="1"/>
  <c r="K8" i="7"/>
  <c r="D50" i="7"/>
  <c r="Y50" i="7" s="1"/>
  <c r="I22" i="7"/>
  <c r="B64" i="7"/>
  <c r="W64" i="7" s="1"/>
  <c r="I16" i="7"/>
  <c r="B58" i="7"/>
  <c r="W58" i="7" s="1"/>
  <c r="I10" i="7"/>
  <c r="B52" i="7"/>
  <c r="W52" i="7" s="1"/>
  <c r="V12" i="5"/>
  <c r="V13" i="5"/>
  <c r="K16" i="7"/>
  <c r="D58" i="7"/>
  <c r="Y58" i="7" s="1"/>
  <c r="K9" i="7"/>
  <c r="D51" i="7"/>
  <c r="Y51" i="7" s="1"/>
  <c r="B55" i="7"/>
  <c r="W55" i="7" s="1"/>
  <c r="I13" i="7"/>
  <c r="W19" i="5"/>
  <c r="K5" i="7"/>
  <c r="D47" i="7"/>
  <c r="Y47" i="7" s="1"/>
  <c r="W18" i="5"/>
  <c r="K10" i="7"/>
  <c r="D52" i="7"/>
  <c r="Y52" i="7" s="1"/>
  <c r="I20" i="7"/>
  <c r="B62" i="7"/>
  <c r="W62" i="7" s="1"/>
  <c r="I14" i="7"/>
  <c r="B56" i="7"/>
  <c r="W56" i="7" s="1"/>
  <c r="I8" i="7"/>
  <c r="B50" i="7"/>
  <c r="W50" i="7" s="1"/>
  <c r="I15" i="7"/>
  <c r="B57" i="7"/>
  <c r="W57" i="7" s="1"/>
  <c r="D57" i="7"/>
  <c r="Y57" i="7" s="1"/>
  <c r="K15" i="7"/>
  <c r="I17" i="7"/>
  <c r="B59" i="7"/>
  <c r="W59" i="7" s="1"/>
  <c r="W51" i="5"/>
  <c r="V56" i="5"/>
  <c r="V51" i="5"/>
  <c r="W56" i="5"/>
  <c r="I31" i="7"/>
  <c r="B73" i="7"/>
  <c r="W73" i="7" s="1"/>
  <c r="I42" i="7"/>
  <c r="B84" i="7"/>
  <c r="W84" i="7" s="1"/>
  <c r="K36" i="7"/>
  <c r="D78" i="7"/>
  <c r="Y78" i="7" s="1"/>
  <c r="V46" i="5"/>
  <c r="I29" i="7"/>
  <c r="B71" i="7"/>
  <c r="W71" i="7" s="1"/>
  <c r="I39" i="7"/>
  <c r="B81" i="7"/>
  <c r="W81" i="7" s="1"/>
  <c r="I23" i="7"/>
  <c r="B65" i="7"/>
  <c r="W65" i="7" s="1"/>
  <c r="I40" i="7"/>
  <c r="B82" i="7"/>
  <c r="W82" i="7" s="1"/>
  <c r="I24" i="7"/>
  <c r="B66" i="7"/>
  <c r="W66" i="7" s="1"/>
  <c r="W48" i="5"/>
  <c r="X33" i="7"/>
  <c r="W46" i="5"/>
  <c r="I36" i="7"/>
  <c r="B78" i="7"/>
  <c r="W78" i="7" s="1"/>
  <c r="K33" i="7"/>
  <c r="D75" i="7"/>
  <c r="Y75" i="7" s="1"/>
  <c r="I34" i="7"/>
  <c r="B76" i="7"/>
  <c r="W76" i="7" s="1"/>
  <c r="D83" i="7"/>
  <c r="Y83" i="7" s="1"/>
  <c r="K41" i="7"/>
  <c r="D73" i="7"/>
  <c r="Y73" i="7" s="1"/>
  <c r="K31" i="7"/>
  <c r="I41" i="7"/>
  <c r="B83" i="7"/>
  <c r="W83" i="7" s="1"/>
  <c r="W57" i="5"/>
  <c r="X42" i="7"/>
  <c r="I32" i="7"/>
  <c r="B74" i="7"/>
  <c r="W74" i="7" s="1"/>
  <c r="I27" i="7"/>
  <c r="B69" i="7"/>
  <c r="W69" i="7" s="1"/>
  <c r="I38" i="7"/>
  <c r="B80" i="7"/>
  <c r="W80" i="7" s="1"/>
  <c r="B79" i="7"/>
  <c r="W79" i="7" s="1"/>
  <c r="I37" i="7"/>
  <c r="D84" i="7"/>
  <c r="Y84" i="7" s="1"/>
  <c r="K42" i="7"/>
  <c r="I30" i="7"/>
  <c r="B72" i="7"/>
  <c r="W72" i="7" s="1"/>
  <c r="I35" i="7"/>
  <c r="B77" i="7"/>
  <c r="W77" i="7" s="1"/>
  <c r="I25" i="7"/>
  <c r="B67" i="7"/>
  <c r="W67" i="7" s="1"/>
  <c r="I28" i="7"/>
  <c r="B70" i="7"/>
  <c r="W70" i="7" s="1"/>
  <c r="I33" i="7"/>
  <c r="B75" i="7"/>
  <c r="W75" i="7" s="1"/>
  <c r="I26" i="7"/>
  <c r="B68" i="7"/>
  <c r="W68" i="7" s="1"/>
  <c r="I19" i="7"/>
  <c r="B61" i="7"/>
  <c r="W61" i="7" s="1"/>
  <c r="I6" i="7"/>
  <c r="B48" i="7"/>
  <c r="W48" i="7" s="1"/>
  <c r="E7" i="1"/>
  <c r="E10" i="5" s="1"/>
  <c r="E17" i="1"/>
  <c r="E20" i="5" s="1"/>
  <c r="C12" i="4"/>
  <c r="E12" i="4"/>
  <c r="S12" i="4" s="1"/>
  <c r="F12" i="4"/>
  <c r="CI12" i="4"/>
  <c r="CM12" i="4"/>
  <c r="D17" i="7" l="1"/>
  <c r="L17" i="6"/>
  <c r="D17" i="6"/>
  <c r="T17" i="6"/>
  <c r="S20" i="5"/>
  <c r="S10" i="5"/>
  <c r="L7" i="6"/>
  <c r="D7" i="7"/>
  <c r="D7" i="6"/>
  <c r="T7" i="6"/>
  <c r="P14" i="7"/>
  <c r="I56" i="7"/>
  <c r="P4" i="7"/>
  <c r="I46" i="7"/>
  <c r="P21" i="7"/>
  <c r="I63" i="7"/>
  <c r="R4" i="7"/>
  <c r="R46" i="7" s="1"/>
  <c r="K46" i="7"/>
  <c r="P11" i="7"/>
  <c r="I53" i="7"/>
  <c r="R5" i="7"/>
  <c r="R47" i="7" s="1"/>
  <c r="K47" i="7"/>
  <c r="P20" i="7"/>
  <c r="I62" i="7"/>
  <c r="P12" i="7"/>
  <c r="I54" i="7"/>
  <c r="P5" i="7"/>
  <c r="I47" i="7"/>
  <c r="P15" i="7"/>
  <c r="I57" i="7"/>
  <c r="P17" i="7"/>
  <c r="I59" i="7"/>
  <c r="K57" i="7"/>
  <c r="R15" i="7"/>
  <c r="R57" i="7" s="1"/>
  <c r="P10" i="7"/>
  <c r="I52" i="7"/>
  <c r="P13" i="7"/>
  <c r="I55" i="7"/>
  <c r="R8" i="7"/>
  <c r="R50" i="7" s="1"/>
  <c r="K50" i="7"/>
  <c r="P7" i="7"/>
  <c r="I49" i="7"/>
  <c r="P9" i="7"/>
  <c r="I51" i="7"/>
  <c r="P8" i="7"/>
  <c r="I50" i="7"/>
  <c r="P18" i="7"/>
  <c r="I60" i="7"/>
  <c r="R9" i="7"/>
  <c r="R51" i="7" s="1"/>
  <c r="K51" i="7"/>
  <c r="P16" i="7"/>
  <c r="I58" i="7"/>
  <c r="R10" i="7"/>
  <c r="R52" i="7" s="1"/>
  <c r="K52" i="7"/>
  <c r="R16" i="7"/>
  <c r="R58" i="7" s="1"/>
  <c r="K58" i="7"/>
  <c r="P22" i="7"/>
  <c r="I64" i="7"/>
  <c r="P41" i="7"/>
  <c r="I83" i="7"/>
  <c r="P35" i="7"/>
  <c r="I77" i="7"/>
  <c r="P40" i="7"/>
  <c r="I82" i="7"/>
  <c r="P29" i="7"/>
  <c r="I71" i="7"/>
  <c r="P26" i="7"/>
  <c r="I68" i="7"/>
  <c r="P28" i="7"/>
  <c r="I70" i="7"/>
  <c r="P38" i="7"/>
  <c r="I80" i="7"/>
  <c r="R41" i="7"/>
  <c r="R83" i="7" s="1"/>
  <c r="K83" i="7"/>
  <c r="R36" i="7"/>
  <c r="R78" i="7" s="1"/>
  <c r="K78" i="7"/>
  <c r="P24" i="7"/>
  <c r="I66" i="7"/>
  <c r="P27" i="7"/>
  <c r="I69" i="7"/>
  <c r="R42" i="7"/>
  <c r="R84" i="7" s="1"/>
  <c r="K84" i="7"/>
  <c r="P34" i="7"/>
  <c r="I76" i="7"/>
  <c r="P36" i="7"/>
  <c r="I78" i="7"/>
  <c r="P23" i="7"/>
  <c r="I65" i="7"/>
  <c r="R33" i="7"/>
  <c r="R75" i="7" s="1"/>
  <c r="K75" i="7"/>
  <c r="P25" i="7"/>
  <c r="I67" i="7"/>
  <c r="R31" i="7"/>
  <c r="R73" i="7" s="1"/>
  <c r="K73" i="7"/>
  <c r="P33" i="7"/>
  <c r="I75" i="7"/>
  <c r="P42" i="7"/>
  <c r="I84" i="7"/>
  <c r="P32" i="7"/>
  <c r="I74" i="7"/>
  <c r="P37" i="7"/>
  <c r="I79" i="7"/>
  <c r="P39" i="7"/>
  <c r="I81" i="7"/>
  <c r="P30" i="7"/>
  <c r="I72" i="7"/>
  <c r="P31" i="7"/>
  <c r="I73" i="7"/>
  <c r="P19" i="7"/>
  <c r="I61" i="7"/>
  <c r="P6" i="7"/>
  <c r="I48" i="7"/>
  <c r="W12" i="4"/>
  <c r="V12" i="4"/>
  <c r="CI9" i="4"/>
  <c r="CM9" i="4"/>
  <c r="CI10" i="4"/>
  <c r="CM10" i="4"/>
  <c r="CI11" i="4"/>
  <c r="CM11" i="4"/>
  <c r="CI13" i="4"/>
  <c r="CM13" i="4"/>
  <c r="CI14" i="4"/>
  <c r="CM14" i="4"/>
  <c r="CI15" i="4"/>
  <c r="CM15" i="4"/>
  <c r="CI16" i="4"/>
  <c r="CM16" i="4"/>
  <c r="CI17" i="4"/>
  <c r="CM17" i="4"/>
  <c r="CI18" i="4"/>
  <c r="CM18" i="4"/>
  <c r="CI19" i="4"/>
  <c r="CM19" i="4"/>
  <c r="CI20" i="4"/>
  <c r="CM20" i="4"/>
  <c r="CI21" i="4"/>
  <c r="CM21" i="4"/>
  <c r="CI22" i="4"/>
  <c r="CM22" i="4"/>
  <c r="CI23" i="4"/>
  <c r="CM23" i="4"/>
  <c r="CI24" i="4"/>
  <c r="CM24" i="4"/>
  <c r="CI25" i="4"/>
  <c r="CM25" i="4"/>
  <c r="CI26" i="4"/>
  <c r="CM26" i="4"/>
  <c r="CI27" i="4"/>
  <c r="CM27" i="4"/>
  <c r="CI28" i="4"/>
  <c r="CM28" i="4"/>
  <c r="CI29" i="4"/>
  <c r="CM29" i="4"/>
  <c r="CI30" i="4"/>
  <c r="CM30" i="4"/>
  <c r="CI31" i="4"/>
  <c r="CM31" i="4"/>
  <c r="CI32" i="4"/>
  <c r="CM32" i="4"/>
  <c r="CI33" i="4"/>
  <c r="CM33" i="4"/>
  <c r="CI34" i="4"/>
  <c r="CM34" i="4"/>
  <c r="CI35" i="4"/>
  <c r="CM35" i="4"/>
  <c r="CI36" i="4"/>
  <c r="CM36" i="4"/>
  <c r="CI37" i="4"/>
  <c r="CM37" i="4"/>
  <c r="CI38" i="4"/>
  <c r="CM38" i="4"/>
  <c r="CI39" i="4"/>
  <c r="CM39" i="4"/>
  <c r="CI40" i="4"/>
  <c r="CM40" i="4"/>
  <c r="CI41" i="4"/>
  <c r="CM41" i="4"/>
  <c r="CI42" i="4"/>
  <c r="CM42" i="4"/>
  <c r="CI43" i="4"/>
  <c r="CM43" i="4"/>
  <c r="CI44" i="4"/>
  <c r="CM44" i="4"/>
  <c r="CI45" i="4"/>
  <c r="CM45" i="4"/>
  <c r="CM8" i="4"/>
  <c r="CI8" i="4"/>
  <c r="C45" i="4"/>
  <c r="E45" i="4"/>
  <c r="F45" i="4"/>
  <c r="C37" i="4"/>
  <c r="F37" i="4"/>
  <c r="C38" i="4"/>
  <c r="F38" i="4"/>
  <c r="C39" i="4"/>
  <c r="E39" i="4"/>
  <c r="F39" i="4"/>
  <c r="C40" i="4"/>
  <c r="F40" i="4"/>
  <c r="C41" i="4"/>
  <c r="F41" i="4"/>
  <c r="C42" i="4"/>
  <c r="F42" i="4"/>
  <c r="C43" i="4"/>
  <c r="F43" i="4"/>
  <c r="C44" i="4"/>
  <c r="E44" i="4"/>
  <c r="S44" i="4" s="1"/>
  <c r="V44" i="4" s="1"/>
  <c r="F44" i="4"/>
  <c r="C27" i="4"/>
  <c r="F27" i="4"/>
  <c r="C28" i="4"/>
  <c r="F28" i="4"/>
  <c r="C29" i="4"/>
  <c r="F29" i="4"/>
  <c r="C30" i="4"/>
  <c r="F30" i="4"/>
  <c r="C31" i="4"/>
  <c r="F31" i="4"/>
  <c r="C32" i="4"/>
  <c r="F32" i="4"/>
  <c r="C33" i="4"/>
  <c r="F33" i="4"/>
  <c r="C34" i="4"/>
  <c r="E34" i="4"/>
  <c r="F34" i="4"/>
  <c r="C35" i="4"/>
  <c r="F35" i="4"/>
  <c r="C36" i="4"/>
  <c r="E36" i="4"/>
  <c r="F36" i="4"/>
  <c r="F26" i="4"/>
  <c r="C26" i="4"/>
  <c r="C20" i="4"/>
  <c r="E20" i="4"/>
  <c r="S20" i="4" s="1"/>
  <c r="F20" i="4"/>
  <c r="C21" i="4"/>
  <c r="F21" i="4"/>
  <c r="C22" i="4"/>
  <c r="F22" i="4"/>
  <c r="C23" i="4"/>
  <c r="F23" i="4"/>
  <c r="C24" i="4"/>
  <c r="F24" i="4"/>
  <c r="C25" i="4"/>
  <c r="F25" i="4"/>
  <c r="F19" i="4"/>
  <c r="E19" i="4"/>
  <c r="C19" i="4"/>
  <c r="F18" i="4"/>
  <c r="E18" i="4"/>
  <c r="S18" i="4" s="1"/>
  <c r="W18" i="4" s="1"/>
  <c r="C18" i="4"/>
  <c r="F17" i="4"/>
  <c r="C17" i="4"/>
  <c r="F16" i="4"/>
  <c r="C16" i="4"/>
  <c r="F15" i="4"/>
  <c r="C15" i="4"/>
  <c r="F14" i="4"/>
  <c r="C14" i="4"/>
  <c r="F13" i="4"/>
  <c r="E13" i="4"/>
  <c r="S13" i="4" s="1"/>
  <c r="V13" i="4" s="1"/>
  <c r="C13" i="4"/>
  <c r="F11" i="4"/>
  <c r="E11" i="4"/>
  <c r="S11" i="4" s="1"/>
  <c r="C11" i="4"/>
  <c r="F10" i="4"/>
  <c r="E10" i="4"/>
  <c r="S10" i="4" s="1"/>
  <c r="C10" i="4"/>
  <c r="F9" i="4"/>
  <c r="C9" i="4"/>
  <c r="F8" i="4"/>
  <c r="E8" i="4"/>
  <c r="S8" i="4" s="1"/>
  <c r="C8" i="4"/>
  <c r="CM7" i="4"/>
  <c r="CI7" i="4"/>
  <c r="E7" i="4"/>
  <c r="S7" i="4" s="1"/>
  <c r="F7" i="4"/>
  <c r="F6" i="4"/>
  <c r="C7" i="4"/>
  <c r="K7" i="7" l="1"/>
  <c r="D49" i="7"/>
  <c r="Y49" i="7" s="1"/>
  <c r="X7" i="7"/>
  <c r="V10" i="5"/>
  <c r="W10" i="5"/>
  <c r="X17" i="7"/>
  <c r="W20" i="5"/>
  <c r="V20" i="5"/>
  <c r="K17" i="7"/>
  <c r="D59" i="7"/>
  <c r="Y59" i="7" s="1"/>
  <c r="V22" i="7"/>
  <c r="P64" i="7"/>
  <c r="V8" i="7"/>
  <c r="P50" i="7"/>
  <c r="V13" i="7"/>
  <c r="P55" i="7"/>
  <c r="V20" i="7"/>
  <c r="P62" i="7"/>
  <c r="P53" i="7"/>
  <c r="V11" i="7"/>
  <c r="V14" i="7"/>
  <c r="P56" i="7"/>
  <c r="V9" i="7"/>
  <c r="P51" i="7"/>
  <c r="V7" i="7"/>
  <c r="P49" i="7"/>
  <c r="V16" i="7"/>
  <c r="P58" i="7"/>
  <c r="V10" i="7"/>
  <c r="P52" i="7"/>
  <c r="V17" i="7"/>
  <c r="P59" i="7"/>
  <c r="V15" i="7"/>
  <c r="P57" i="7"/>
  <c r="V21" i="7"/>
  <c r="P63" i="7"/>
  <c r="V5" i="7"/>
  <c r="P47" i="7"/>
  <c r="V4" i="7"/>
  <c r="P46" i="7"/>
  <c r="V18" i="7"/>
  <c r="P60" i="7"/>
  <c r="V12" i="7"/>
  <c r="P54" i="7"/>
  <c r="V34" i="7"/>
  <c r="P76" i="7"/>
  <c r="V32" i="7"/>
  <c r="P74" i="7"/>
  <c r="V38" i="7"/>
  <c r="P80" i="7"/>
  <c r="V29" i="7"/>
  <c r="P71" i="7"/>
  <c r="V31" i="7"/>
  <c r="P73" i="7"/>
  <c r="V24" i="7"/>
  <c r="P66" i="7"/>
  <c r="V37" i="7"/>
  <c r="P79" i="7"/>
  <c r="V25" i="7"/>
  <c r="P67" i="7"/>
  <c r="V41" i="7"/>
  <c r="P83" i="7"/>
  <c r="V33" i="7"/>
  <c r="P75" i="7"/>
  <c r="V39" i="7"/>
  <c r="P81" i="7"/>
  <c r="V30" i="7"/>
  <c r="P72" i="7"/>
  <c r="P69" i="7"/>
  <c r="V27" i="7"/>
  <c r="V28" i="7"/>
  <c r="P70" i="7"/>
  <c r="V40" i="7"/>
  <c r="P82" i="7"/>
  <c r="V42" i="7"/>
  <c r="P84" i="7"/>
  <c r="V23" i="7"/>
  <c r="P65" i="7"/>
  <c r="V26" i="7"/>
  <c r="P68" i="7"/>
  <c r="P77" i="7"/>
  <c r="V35" i="7"/>
  <c r="V36" i="7"/>
  <c r="P78" i="7"/>
  <c r="P61" i="7"/>
  <c r="V19" i="7"/>
  <c r="P48" i="7"/>
  <c r="V6" i="7"/>
  <c r="S39" i="4"/>
  <c r="V39" i="4" s="1"/>
  <c r="S36" i="4"/>
  <c r="V36" i="4" s="1"/>
  <c r="S45" i="4"/>
  <c r="V45" i="4" s="1"/>
  <c r="S34" i="4"/>
  <c r="W34" i="4" s="1"/>
  <c r="V8" i="4"/>
  <c r="W8" i="4"/>
  <c r="S19" i="4"/>
  <c r="W19" i="4" s="1"/>
  <c r="W13" i="4"/>
  <c r="V11" i="4"/>
  <c r="W11" i="4"/>
  <c r="V10" i="4"/>
  <c r="V20" i="4"/>
  <c r="V18" i="4"/>
  <c r="W10" i="4"/>
  <c r="W44" i="4"/>
  <c r="W7" i="4"/>
  <c r="V7" i="4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K837" i="3" s="1"/>
  <c r="K838" i="3" s="1"/>
  <c r="K839" i="3" s="1"/>
  <c r="K840" i="3" s="1"/>
  <c r="K841" i="3" s="1"/>
  <c r="K842" i="3" s="1"/>
  <c r="K843" i="3" s="1"/>
  <c r="K844" i="3" s="1"/>
  <c r="K845" i="3" s="1"/>
  <c r="K846" i="3" s="1"/>
  <c r="K847" i="3" s="1"/>
  <c r="K848" i="3" s="1"/>
  <c r="K849" i="3" s="1"/>
  <c r="K850" i="3" s="1"/>
  <c r="K851" i="3" s="1"/>
  <c r="K852" i="3" s="1"/>
  <c r="E24" i="2"/>
  <c r="E23" i="2"/>
  <c r="E22" i="2"/>
  <c r="E21" i="2"/>
  <c r="E19" i="2"/>
  <c r="E18" i="2"/>
  <c r="E16" i="2"/>
  <c r="E14" i="2"/>
  <c r="E13" i="2"/>
  <c r="E12" i="2"/>
  <c r="E11" i="2"/>
  <c r="E10" i="2"/>
  <c r="E9" i="2"/>
  <c r="E8" i="2"/>
  <c r="E7" i="2"/>
  <c r="D7" i="2"/>
  <c r="B8" i="2"/>
  <c r="B9" i="2" s="1"/>
  <c r="B10" i="2" s="1"/>
  <c r="D10" i="2" s="1"/>
  <c r="E22" i="1"/>
  <c r="E21" i="1"/>
  <c r="E20" i="1"/>
  <c r="E19" i="1"/>
  <c r="E18" i="1"/>
  <c r="E14" i="1"/>
  <c r="E13" i="1"/>
  <c r="E12" i="1"/>
  <c r="E6" i="1"/>
  <c r="E11" i="1"/>
  <c r="D4" i="1"/>
  <c r="B5" i="1"/>
  <c r="D5" i="1" s="1"/>
  <c r="E15" i="5" l="1"/>
  <c r="E15" i="4"/>
  <c r="S15" i="4" s="1"/>
  <c r="W15" i="4" s="1"/>
  <c r="R17" i="7"/>
  <c r="R59" i="7" s="1"/>
  <c r="K59" i="7"/>
  <c r="E21" i="5"/>
  <c r="E21" i="4"/>
  <c r="S21" i="4" s="1"/>
  <c r="W21" i="4" s="1"/>
  <c r="E22" i="5"/>
  <c r="E22" i="4"/>
  <c r="S22" i="4" s="1"/>
  <c r="V22" i="4" s="1"/>
  <c r="E9" i="5"/>
  <c r="E9" i="4"/>
  <c r="S9" i="4" s="1"/>
  <c r="V9" i="4" s="1"/>
  <c r="E16" i="5"/>
  <c r="E16" i="4"/>
  <c r="S16" i="4" s="1"/>
  <c r="V16" i="4" s="1"/>
  <c r="E17" i="5"/>
  <c r="E17" i="4"/>
  <c r="S17" i="4" s="1"/>
  <c r="V17" i="4" s="1"/>
  <c r="E23" i="5"/>
  <c r="E23" i="4"/>
  <c r="S23" i="4" s="1"/>
  <c r="W23" i="4" s="1"/>
  <c r="E24" i="5"/>
  <c r="E24" i="4"/>
  <c r="S24" i="4" s="1"/>
  <c r="E25" i="5"/>
  <c r="E25" i="4"/>
  <c r="S25" i="4" s="1"/>
  <c r="V25" i="4" s="1"/>
  <c r="D8" i="5"/>
  <c r="D8" i="4"/>
  <c r="V4" i="1"/>
  <c r="I4" i="1" s="1"/>
  <c r="D7" i="5"/>
  <c r="D7" i="4"/>
  <c r="E14" i="5"/>
  <c r="E14" i="4"/>
  <c r="S14" i="4" s="1"/>
  <c r="V14" i="4" s="1"/>
  <c r="R7" i="7"/>
  <c r="R49" i="7" s="1"/>
  <c r="K49" i="7"/>
  <c r="D41" i="5"/>
  <c r="D29" i="4"/>
  <c r="E45" i="5"/>
  <c r="E33" i="4"/>
  <c r="S33" i="4" s="1"/>
  <c r="V33" i="4" s="1"/>
  <c r="E50" i="5"/>
  <c r="E38" i="4"/>
  <c r="S38" i="4" s="1"/>
  <c r="V38" i="4" s="1"/>
  <c r="E38" i="5"/>
  <c r="E26" i="4"/>
  <c r="S26" i="4" s="1"/>
  <c r="W26" i="4" s="1"/>
  <c r="E49" i="5"/>
  <c r="E37" i="4"/>
  <c r="S37" i="4" s="1"/>
  <c r="E44" i="5"/>
  <c r="E32" i="4"/>
  <c r="S32" i="4" s="1"/>
  <c r="W32" i="4" s="1"/>
  <c r="E47" i="5"/>
  <c r="E35" i="4"/>
  <c r="S35" i="4" s="1"/>
  <c r="D38" i="5"/>
  <c r="D26" i="4"/>
  <c r="E53" i="5"/>
  <c r="E41" i="4"/>
  <c r="S41" i="4" s="1"/>
  <c r="V41" i="4" s="1"/>
  <c r="E39" i="5"/>
  <c r="E27" i="4"/>
  <c r="S27" i="4" s="1"/>
  <c r="E54" i="5"/>
  <c r="E42" i="4"/>
  <c r="S42" i="4" s="1"/>
  <c r="E40" i="5"/>
  <c r="E28" i="4"/>
  <c r="S28" i="4" s="1"/>
  <c r="V28" i="4" s="1"/>
  <c r="E55" i="5"/>
  <c r="E43" i="4"/>
  <c r="S43" i="4" s="1"/>
  <c r="W43" i="4" s="1"/>
  <c r="E43" i="5"/>
  <c r="E31" i="4"/>
  <c r="S31" i="4" s="1"/>
  <c r="E52" i="5"/>
  <c r="E40" i="4"/>
  <c r="S40" i="4" s="1"/>
  <c r="E41" i="5"/>
  <c r="E29" i="4"/>
  <c r="S29" i="4" s="1"/>
  <c r="W29" i="4" s="1"/>
  <c r="E42" i="5"/>
  <c r="E30" i="4"/>
  <c r="S30" i="4" s="1"/>
  <c r="W30" i="4" s="1"/>
  <c r="K853" i="3"/>
  <c r="K854" i="3" s="1"/>
  <c r="K855" i="3" s="1"/>
  <c r="K856" i="3" s="1"/>
  <c r="K857" i="3" s="1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K913" i="3" s="1"/>
  <c r="K914" i="3" s="1"/>
  <c r="K915" i="3" s="1"/>
  <c r="K916" i="3" s="1"/>
  <c r="K917" i="3" s="1"/>
  <c r="K918" i="3" s="1"/>
  <c r="K919" i="3" s="1"/>
  <c r="K920" i="3" s="1"/>
  <c r="K921" i="3" s="1"/>
  <c r="K922" i="3" s="1"/>
  <c r="K923" i="3" s="1"/>
  <c r="K924" i="3" s="1"/>
  <c r="K925" i="3" s="1"/>
  <c r="K926" i="3" s="1"/>
  <c r="K927" i="3" s="1"/>
  <c r="K928" i="3" s="1"/>
  <c r="K929" i="3" s="1"/>
  <c r="K930" i="3" s="1"/>
  <c r="K931" i="3" s="1"/>
  <c r="K932" i="3" s="1"/>
  <c r="K933" i="3" s="1"/>
  <c r="K934" i="3" s="1"/>
  <c r="K935" i="3" s="1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K985" i="3" s="1"/>
  <c r="K986" i="3" s="1"/>
  <c r="K987" i="3" s="1"/>
  <c r="K988" i="3" s="1"/>
  <c r="K989" i="3" s="1"/>
  <c r="K990" i="3" s="1"/>
  <c r="K991" i="3" s="1"/>
  <c r="K992" i="3" s="1"/>
  <c r="K993" i="3" s="1"/>
  <c r="K994" i="3" s="1"/>
  <c r="K995" i="3" s="1"/>
  <c r="K996" i="3" s="1"/>
  <c r="K997" i="3" s="1"/>
  <c r="K998" i="3" s="1"/>
  <c r="K999" i="3" s="1"/>
  <c r="K1000" i="3" s="1"/>
  <c r="K1001" i="3" s="1"/>
  <c r="K1002" i="3" s="1"/>
  <c r="K1003" i="3" s="1"/>
  <c r="K1004" i="3" s="1"/>
  <c r="K1005" i="3" s="1"/>
  <c r="K1006" i="3" s="1"/>
  <c r="K1007" i="3" s="1"/>
  <c r="K1008" i="3" s="1"/>
  <c r="K1009" i="3" s="1"/>
  <c r="K1010" i="3" s="1"/>
  <c r="K1011" i="3" s="1"/>
  <c r="K1012" i="3" s="1"/>
  <c r="K1013" i="3" s="1"/>
  <c r="K1014" i="3" s="1"/>
  <c r="K1015" i="3" s="1"/>
  <c r="K1016" i="3" s="1"/>
  <c r="K1017" i="3" s="1"/>
  <c r="K1018" i="3" s="1"/>
  <c r="K1019" i="3" s="1"/>
  <c r="K1020" i="3" s="1"/>
  <c r="K1021" i="3" s="1"/>
  <c r="K1022" i="3" s="1"/>
  <c r="K1023" i="3" s="1"/>
  <c r="K1024" i="3" s="1"/>
  <c r="K1025" i="3" s="1"/>
  <c r="K1026" i="3" s="1"/>
  <c r="K1027" i="3" s="1"/>
  <c r="K1028" i="3" s="1"/>
  <c r="K1029" i="3" s="1"/>
  <c r="K1030" i="3" s="1"/>
  <c r="K1031" i="3" s="1"/>
  <c r="K1032" i="3" s="1"/>
  <c r="K1033" i="3" s="1"/>
  <c r="K1034" i="3" s="1"/>
  <c r="K1035" i="3" s="1"/>
  <c r="K1036" i="3" s="1"/>
  <c r="K1037" i="3" s="1"/>
  <c r="K1038" i="3" s="1"/>
  <c r="K1039" i="3" s="1"/>
  <c r="K1040" i="3" s="1"/>
  <c r="K1041" i="3" s="1"/>
  <c r="K1042" i="3" s="1"/>
  <c r="K1043" i="3" s="1"/>
  <c r="K1044" i="3" s="1"/>
  <c r="K1045" i="3" s="1"/>
  <c r="K1046" i="3" s="1"/>
  <c r="K1047" i="3" s="1"/>
  <c r="K1048" i="3" s="1"/>
  <c r="K1049" i="3" s="1"/>
  <c r="K1050" i="3" s="1"/>
  <c r="K1051" i="3" s="1"/>
  <c r="K1052" i="3" s="1"/>
  <c r="K1053" i="3" s="1"/>
  <c r="K1054" i="3" s="1"/>
  <c r="K1055" i="3" s="1"/>
  <c r="K1056" i="3" s="1"/>
  <c r="K1057" i="3" s="1"/>
  <c r="K1058" i="3" s="1"/>
  <c r="K1059" i="3" s="1"/>
  <c r="K1060" i="3" s="1"/>
  <c r="K1061" i="3" s="1"/>
  <c r="K1062" i="3" s="1"/>
  <c r="K1063" i="3" s="1"/>
  <c r="K1064" i="3" s="1"/>
  <c r="K1065" i="3" s="1"/>
  <c r="K1066" i="3" s="1"/>
  <c r="K1067" i="3" s="1"/>
  <c r="K1068" i="3" s="1"/>
  <c r="K1069" i="3" s="1"/>
  <c r="K1070" i="3" s="1"/>
  <c r="K1071" i="3" s="1"/>
  <c r="K1072" i="3" s="1"/>
  <c r="K1073" i="3" s="1"/>
  <c r="K1074" i="3" s="1"/>
  <c r="K1075" i="3" s="1"/>
  <c r="K1076" i="3" s="1"/>
  <c r="K1077" i="3" s="1"/>
  <c r="K1078" i="3" s="1"/>
  <c r="K1079" i="3" s="1"/>
  <c r="K1080" i="3" s="1"/>
  <c r="K1081" i="3" s="1"/>
  <c r="K1082" i="3" s="1"/>
  <c r="K1083" i="3" s="1"/>
  <c r="K1084" i="3" s="1"/>
  <c r="K1085" i="3" s="1"/>
  <c r="K1086" i="3" s="1"/>
  <c r="K1087" i="3" s="1"/>
  <c r="K1088" i="3" s="1"/>
  <c r="K1089" i="3" s="1"/>
  <c r="K1090" i="3" s="1"/>
  <c r="K1091" i="3" s="1"/>
  <c r="K1092" i="3" s="1"/>
  <c r="K1093" i="3" s="1"/>
  <c r="K1094" i="3" s="1"/>
  <c r="K1095" i="3" s="1"/>
  <c r="K1096" i="3" s="1"/>
  <c r="K1097" i="3" s="1"/>
  <c r="K1098" i="3" s="1"/>
  <c r="K1099" i="3" s="1"/>
  <c r="K1100" i="3" s="1"/>
  <c r="K1101" i="3" s="1"/>
  <c r="K1102" i="3" s="1"/>
  <c r="K1103" i="3" s="1"/>
  <c r="K1104" i="3" s="1"/>
  <c r="K1105" i="3" s="1"/>
  <c r="K1106" i="3" s="1"/>
  <c r="K1107" i="3" s="1"/>
  <c r="K1108" i="3" s="1"/>
  <c r="K1109" i="3" s="1"/>
  <c r="K1110" i="3" s="1"/>
  <c r="K1111" i="3" s="1"/>
  <c r="K1112" i="3" s="1"/>
  <c r="K1113" i="3" s="1"/>
  <c r="K1114" i="3" s="1"/>
  <c r="K1115" i="3" s="1"/>
  <c r="K1116" i="3" s="1"/>
  <c r="K1117" i="3" s="1"/>
  <c r="K1118" i="3" s="1"/>
  <c r="K1119" i="3" s="1"/>
  <c r="K1120" i="3" s="1"/>
  <c r="K1121" i="3" s="1"/>
  <c r="K1122" i="3" s="1"/>
  <c r="K1123" i="3" s="1"/>
  <c r="K1124" i="3" s="1"/>
  <c r="K1125" i="3" s="1"/>
  <c r="K1126" i="3" s="1"/>
  <c r="K1127" i="3" s="1"/>
  <c r="K1128" i="3" s="1"/>
  <c r="K1129" i="3" s="1"/>
  <c r="K1130" i="3" s="1"/>
  <c r="K1131" i="3" s="1"/>
  <c r="K1132" i="3" s="1"/>
  <c r="K1133" i="3" s="1"/>
  <c r="K1134" i="3" s="1"/>
  <c r="K1135" i="3" s="1"/>
  <c r="K1136" i="3" s="1"/>
  <c r="K1137" i="3" s="1"/>
  <c r="K1138" i="3" s="1"/>
  <c r="K1139" i="3" s="1"/>
  <c r="K1140" i="3" s="1"/>
  <c r="K1141" i="3" s="1"/>
  <c r="K1142" i="3" s="1"/>
  <c r="K1143" i="3" s="1"/>
  <c r="K1144" i="3" s="1"/>
  <c r="K1145" i="3" s="1"/>
  <c r="K1146" i="3" s="1"/>
  <c r="K1147" i="3" s="1"/>
  <c r="K1148" i="3" s="1"/>
  <c r="K1149" i="3" s="1"/>
  <c r="K1150" i="3" s="1"/>
  <c r="K1151" i="3" s="1"/>
  <c r="K1152" i="3" s="1"/>
  <c r="K1153" i="3" s="1"/>
  <c r="K1154" i="3" s="1"/>
  <c r="K1155" i="3" s="1"/>
  <c r="K1156" i="3" s="1"/>
  <c r="K1157" i="3" s="1"/>
  <c r="K1158" i="3" s="1"/>
  <c r="K1159" i="3" s="1"/>
  <c r="K1160" i="3" s="1"/>
  <c r="K1161" i="3" s="1"/>
  <c r="K1162" i="3" s="1"/>
  <c r="K1163" i="3" s="1"/>
  <c r="K1164" i="3" s="1"/>
  <c r="K1165" i="3" s="1"/>
  <c r="K1166" i="3" s="1"/>
  <c r="K1167" i="3" s="1"/>
  <c r="K1168" i="3" s="1"/>
  <c r="K1169" i="3" s="1"/>
  <c r="K1170" i="3" s="1"/>
  <c r="K1171" i="3" s="1"/>
  <c r="K1172" i="3" s="1"/>
  <c r="K1173" i="3" s="1"/>
  <c r="K1174" i="3" s="1"/>
  <c r="K1175" i="3" s="1"/>
  <c r="K1176" i="3" s="1"/>
  <c r="K1177" i="3" s="1"/>
  <c r="K1178" i="3" s="1"/>
  <c r="K1179" i="3" s="1"/>
  <c r="K1180" i="3" s="1"/>
  <c r="K1181" i="3" s="1"/>
  <c r="K1182" i="3" s="1"/>
  <c r="K1183" i="3" s="1"/>
  <c r="K1184" i="3" s="1"/>
  <c r="K1185" i="3" s="1"/>
  <c r="K1186" i="3" s="1"/>
  <c r="K1187" i="3" s="1"/>
  <c r="K1188" i="3" s="1"/>
  <c r="K1189" i="3" s="1"/>
  <c r="K1190" i="3" s="1"/>
  <c r="K1191" i="3" s="1"/>
  <c r="K1192" i="3" s="1"/>
  <c r="K1193" i="3" s="1"/>
  <c r="K1194" i="3" s="1"/>
  <c r="K1195" i="3" s="1"/>
  <c r="K1196" i="3" s="1"/>
  <c r="K1197" i="3" s="1"/>
  <c r="K1198" i="3" s="1"/>
  <c r="K1199" i="3" s="1"/>
  <c r="K1200" i="3" s="1"/>
  <c r="K1201" i="3" s="1"/>
  <c r="K1202" i="3" s="1"/>
  <c r="K1203" i="3" s="1"/>
  <c r="K1204" i="3" s="1"/>
  <c r="K1205" i="3" s="1"/>
  <c r="K1206" i="3" s="1"/>
  <c r="K1207" i="3" s="1"/>
  <c r="K1208" i="3" s="1"/>
  <c r="K1209" i="3" s="1"/>
  <c r="K1210" i="3" s="1"/>
  <c r="K1211" i="3" s="1"/>
  <c r="K1212" i="3" s="1"/>
  <c r="K1213" i="3" s="1"/>
  <c r="K1214" i="3" s="1"/>
  <c r="K1215" i="3" s="1"/>
  <c r="K1216" i="3" s="1"/>
  <c r="K1217" i="3" s="1"/>
  <c r="K1218" i="3" s="1"/>
  <c r="K1219" i="3" s="1"/>
  <c r="K1220" i="3" s="1"/>
  <c r="K1221" i="3" s="1"/>
  <c r="K1222" i="3" s="1"/>
  <c r="K1223" i="3" s="1"/>
  <c r="K1224" i="3" s="1"/>
  <c r="K1225" i="3" s="1"/>
  <c r="K1226" i="3" s="1"/>
  <c r="K1227" i="3" s="1"/>
  <c r="K1228" i="3" s="1"/>
  <c r="K1229" i="3" s="1"/>
  <c r="K1230" i="3" s="1"/>
  <c r="K1231" i="3" s="1"/>
  <c r="K1232" i="3" s="1"/>
  <c r="K1233" i="3" s="1"/>
  <c r="K1234" i="3" s="1"/>
  <c r="K1235" i="3" s="1"/>
  <c r="K1236" i="3" s="1"/>
  <c r="K1237" i="3" s="1"/>
  <c r="K1238" i="3" s="1"/>
  <c r="K1239" i="3" s="1"/>
  <c r="K1240" i="3" s="1"/>
  <c r="K1241" i="3" s="1"/>
  <c r="K1242" i="3" s="1"/>
  <c r="K1243" i="3" s="1"/>
  <c r="K1244" i="3" s="1"/>
  <c r="K1245" i="3" s="1"/>
  <c r="K1246" i="3" s="1"/>
  <c r="K1247" i="3" s="1"/>
  <c r="K1248" i="3" s="1"/>
  <c r="K1249" i="3" s="1"/>
  <c r="K1250" i="3" s="1"/>
  <c r="K1251" i="3" s="1"/>
  <c r="K1252" i="3" s="1"/>
  <c r="K1253" i="3" s="1"/>
  <c r="K1254" i="3" s="1"/>
  <c r="K1255" i="3" s="1"/>
  <c r="K1256" i="3" s="1"/>
  <c r="K1257" i="3" s="1"/>
  <c r="K1258" i="3" s="1"/>
  <c r="K1259" i="3" s="1"/>
  <c r="K1260" i="3" s="1"/>
  <c r="K1261" i="3" s="1"/>
  <c r="K1262" i="3" s="1"/>
  <c r="K1263" i="3" s="1"/>
  <c r="K1264" i="3" s="1"/>
  <c r="K1265" i="3" s="1"/>
  <c r="K1266" i="3" s="1"/>
  <c r="K1267" i="3" s="1"/>
  <c r="K1268" i="3" s="1"/>
  <c r="K1269" i="3" s="1"/>
  <c r="K1270" i="3" s="1"/>
  <c r="K1271" i="3" s="1"/>
  <c r="K1272" i="3" s="1"/>
  <c r="K1273" i="3" s="1"/>
  <c r="K1274" i="3" s="1"/>
  <c r="K1275" i="3" s="1"/>
  <c r="K1276" i="3" s="1"/>
  <c r="K1277" i="3" s="1"/>
  <c r="K1278" i="3" s="1"/>
  <c r="K1279" i="3" s="1"/>
  <c r="K1280" i="3" s="1"/>
  <c r="K1281" i="3" s="1"/>
  <c r="K1282" i="3" s="1"/>
  <c r="K1283" i="3" s="1"/>
  <c r="K1284" i="3" s="1"/>
  <c r="K1285" i="3" s="1"/>
  <c r="K1286" i="3" s="1"/>
  <c r="K1287" i="3" s="1"/>
  <c r="K1288" i="3" s="1"/>
  <c r="K1289" i="3" s="1"/>
  <c r="K1290" i="3" s="1"/>
  <c r="K1291" i="3" s="1"/>
  <c r="K1292" i="3" s="1"/>
  <c r="K1293" i="3" s="1"/>
  <c r="K1294" i="3" s="1"/>
  <c r="K1295" i="3" s="1"/>
  <c r="K1296" i="3" s="1"/>
  <c r="K1297" i="3" s="1"/>
  <c r="K1298" i="3" s="1"/>
  <c r="K1299" i="3" s="1"/>
  <c r="K1300" i="3" s="1"/>
  <c r="K1301" i="3" s="1"/>
  <c r="K1302" i="3" s="1"/>
  <c r="K1303" i="3" s="1"/>
  <c r="K1304" i="3" s="1"/>
  <c r="K1305" i="3" s="1"/>
  <c r="K1306" i="3" s="1"/>
  <c r="K1307" i="3" s="1"/>
  <c r="K1308" i="3" s="1"/>
  <c r="K1309" i="3" s="1"/>
  <c r="K1310" i="3" s="1"/>
  <c r="K1311" i="3" s="1"/>
  <c r="K1312" i="3" s="1"/>
  <c r="K1313" i="3" s="1"/>
  <c r="K1314" i="3" s="1"/>
  <c r="K1315" i="3" s="1"/>
  <c r="K1316" i="3" s="1"/>
  <c r="K1317" i="3" s="1"/>
  <c r="K1318" i="3" s="1"/>
  <c r="K1319" i="3" s="1"/>
  <c r="K1320" i="3" s="1"/>
  <c r="K1321" i="3" s="1"/>
  <c r="K1322" i="3" s="1"/>
  <c r="K1323" i="3" s="1"/>
  <c r="K1324" i="3" s="1"/>
  <c r="K1325" i="3" s="1"/>
  <c r="K1326" i="3" s="1"/>
  <c r="K1327" i="3" s="1"/>
  <c r="K1328" i="3" s="1"/>
  <c r="K1329" i="3" s="1"/>
  <c r="K1330" i="3" s="1"/>
  <c r="K1331" i="3" s="1"/>
  <c r="K1332" i="3" s="1"/>
  <c r="K1333" i="3" s="1"/>
  <c r="K1334" i="3" s="1"/>
  <c r="K1335" i="3" s="1"/>
  <c r="K1336" i="3" s="1"/>
  <c r="K1337" i="3" s="1"/>
  <c r="K1338" i="3" s="1"/>
  <c r="K1339" i="3" s="1"/>
  <c r="K1340" i="3" s="1"/>
  <c r="K1341" i="3" s="1"/>
  <c r="K1342" i="3" s="1"/>
  <c r="K1343" i="3" s="1"/>
  <c r="K1344" i="3" s="1"/>
  <c r="K1345" i="3" s="1"/>
  <c r="K1346" i="3" s="1"/>
  <c r="K1347" i="3" s="1"/>
  <c r="K1348" i="3" s="1"/>
  <c r="K1349" i="3" s="1"/>
  <c r="K1350" i="3" s="1"/>
  <c r="K1351" i="3" s="1"/>
  <c r="K1352" i="3" s="1"/>
  <c r="K1353" i="3" s="1"/>
  <c r="K1354" i="3" s="1"/>
  <c r="K1355" i="3" s="1"/>
  <c r="K1356" i="3" s="1"/>
  <c r="K1357" i="3" s="1"/>
  <c r="K1358" i="3" s="1"/>
  <c r="K1359" i="3" s="1"/>
  <c r="K1360" i="3" s="1"/>
  <c r="K1361" i="3" s="1"/>
  <c r="K1362" i="3" s="1"/>
  <c r="K1363" i="3" s="1"/>
  <c r="K1364" i="3" s="1"/>
  <c r="K1365" i="3" s="1"/>
  <c r="K1366" i="3" s="1"/>
  <c r="K1367" i="3" s="1"/>
  <c r="K1368" i="3" s="1"/>
  <c r="K1369" i="3" s="1"/>
  <c r="K1370" i="3" s="1"/>
  <c r="K1371" i="3" s="1"/>
  <c r="K1372" i="3" s="1"/>
  <c r="K1373" i="3" s="1"/>
  <c r="K1374" i="3" s="1"/>
  <c r="K1375" i="3" s="1"/>
  <c r="K1376" i="3" s="1"/>
  <c r="K1377" i="3" s="1"/>
  <c r="K1378" i="3" s="1"/>
  <c r="K1379" i="3" s="1"/>
  <c r="K1380" i="3" s="1"/>
  <c r="K1381" i="3" s="1"/>
  <c r="K1382" i="3" s="1"/>
  <c r="K1383" i="3" s="1"/>
  <c r="K1384" i="3" s="1"/>
  <c r="K1385" i="3" s="1"/>
  <c r="K1386" i="3" s="1"/>
  <c r="K1387" i="3" s="1"/>
  <c r="K1388" i="3" s="1"/>
  <c r="K1389" i="3" s="1"/>
  <c r="K1390" i="3" s="1"/>
  <c r="K1391" i="3" s="1"/>
  <c r="K1392" i="3" s="1"/>
  <c r="K1393" i="3" s="1"/>
  <c r="K1394" i="3" s="1"/>
  <c r="K1395" i="3" s="1"/>
  <c r="K1396" i="3" s="1"/>
  <c r="K1397" i="3" s="1"/>
  <c r="K1398" i="3" s="1"/>
  <c r="K1399" i="3" s="1"/>
  <c r="K1400" i="3" s="1"/>
  <c r="K1401" i="3" s="1"/>
  <c r="K1402" i="3" s="1"/>
  <c r="K1403" i="3" s="1"/>
  <c r="K1404" i="3" s="1"/>
  <c r="K1405" i="3" s="1"/>
  <c r="K1406" i="3" s="1"/>
  <c r="K1407" i="3" s="1"/>
  <c r="K1408" i="3" s="1"/>
  <c r="K1409" i="3" s="1"/>
  <c r="K1410" i="3" s="1"/>
  <c r="K1411" i="3" s="1"/>
  <c r="K1412" i="3" s="1"/>
  <c r="K1413" i="3" s="1"/>
  <c r="K1414" i="3" s="1"/>
  <c r="K1415" i="3" s="1"/>
  <c r="K1416" i="3" s="1"/>
  <c r="K1417" i="3" s="1"/>
  <c r="K1418" i="3" s="1"/>
  <c r="K1419" i="3" s="1"/>
  <c r="K1420" i="3" s="1"/>
  <c r="K1421" i="3" s="1"/>
  <c r="K1422" i="3" s="1"/>
  <c r="K1423" i="3" s="1"/>
  <c r="K1424" i="3" s="1"/>
  <c r="K1425" i="3" s="1"/>
  <c r="K1426" i="3" s="1"/>
  <c r="K1427" i="3" s="1"/>
  <c r="K1428" i="3" s="1"/>
  <c r="K1429" i="3" s="1"/>
  <c r="K1430" i="3" s="1"/>
  <c r="K1431" i="3" s="1"/>
  <c r="K1432" i="3" s="1"/>
  <c r="K1433" i="3" s="1"/>
  <c r="K1434" i="3" s="1"/>
  <c r="K1435" i="3" s="1"/>
  <c r="K1436" i="3" s="1"/>
  <c r="K1437" i="3" s="1"/>
  <c r="K1438" i="3" s="1"/>
  <c r="K1439" i="3" s="1"/>
  <c r="K1440" i="3" s="1"/>
  <c r="K1441" i="3" s="1"/>
  <c r="K1442" i="3" s="1"/>
  <c r="K1443" i="3" s="1"/>
  <c r="K1444" i="3" s="1"/>
  <c r="K1445" i="3" s="1"/>
  <c r="K1446" i="3" s="1"/>
  <c r="K1447" i="3" s="1"/>
  <c r="K1448" i="3" s="1"/>
  <c r="K1449" i="3" s="1"/>
  <c r="K1450" i="3" s="1"/>
  <c r="K1451" i="3" s="1"/>
  <c r="K1452" i="3" s="1"/>
  <c r="K1453" i="3" s="1"/>
  <c r="K1454" i="3" s="1"/>
  <c r="K1455" i="3" s="1"/>
  <c r="K1456" i="3" s="1"/>
  <c r="K1457" i="3" s="1"/>
  <c r="K1458" i="3" s="1"/>
  <c r="K1459" i="3" s="1"/>
  <c r="K1460" i="3" s="1"/>
  <c r="K1461" i="3" s="1"/>
  <c r="K1462" i="3" s="1"/>
  <c r="K1463" i="3" s="1"/>
  <c r="K1464" i="3" s="1"/>
  <c r="K1465" i="3" s="1"/>
  <c r="K1466" i="3" s="1"/>
  <c r="K1467" i="3" s="1"/>
  <c r="K1468" i="3" s="1"/>
  <c r="K1469" i="3" s="1"/>
  <c r="K1470" i="3" s="1"/>
  <c r="K1471" i="3" s="1"/>
  <c r="K1472" i="3" s="1"/>
  <c r="K1473" i="3" s="1"/>
  <c r="K1474" i="3" s="1"/>
  <c r="K1475" i="3" s="1"/>
  <c r="K1476" i="3" s="1"/>
  <c r="K1477" i="3" s="1"/>
  <c r="K1478" i="3" s="1"/>
  <c r="K1479" i="3" s="1"/>
  <c r="K1480" i="3" s="1"/>
  <c r="K1481" i="3" s="1"/>
  <c r="K1482" i="3" s="1"/>
  <c r="K1483" i="3" s="1"/>
  <c r="K1484" i="3" s="1"/>
  <c r="K1485" i="3" s="1"/>
  <c r="K1486" i="3" s="1"/>
  <c r="K1487" i="3" s="1"/>
  <c r="K1488" i="3" s="1"/>
  <c r="K1489" i="3" s="1"/>
  <c r="K1490" i="3" s="1"/>
  <c r="K1491" i="3" s="1"/>
  <c r="K1492" i="3" s="1"/>
  <c r="K1493" i="3" s="1"/>
  <c r="K1494" i="3" s="1"/>
  <c r="K1495" i="3" s="1"/>
  <c r="K1496" i="3" s="1"/>
  <c r="K1497" i="3" s="1"/>
  <c r="K1498" i="3" s="1"/>
  <c r="K1499" i="3" s="1"/>
  <c r="K1500" i="3" s="1"/>
  <c r="K1501" i="3" s="1"/>
  <c r="K1502" i="3" s="1"/>
  <c r="K1503" i="3" s="1"/>
  <c r="K1504" i="3" s="1"/>
  <c r="K1505" i="3" s="1"/>
  <c r="K1506" i="3" s="1"/>
  <c r="K1507" i="3" s="1"/>
  <c r="K1508" i="3" s="1"/>
  <c r="K1509" i="3" s="1"/>
  <c r="K1510" i="3" s="1"/>
  <c r="K1511" i="3" s="1"/>
  <c r="K1512" i="3" s="1"/>
  <c r="K1513" i="3" s="1"/>
  <c r="K1514" i="3" s="1"/>
  <c r="K1515" i="3" s="1"/>
  <c r="K1516" i="3" s="1"/>
  <c r="K1517" i="3" s="1"/>
  <c r="K1518" i="3" s="1"/>
  <c r="K1519" i="3" s="1"/>
  <c r="K1520" i="3" s="1"/>
  <c r="K1521" i="3" s="1"/>
  <c r="K1522" i="3" s="1"/>
  <c r="K1523" i="3" s="1"/>
  <c r="K1524" i="3" s="1"/>
  <c r="K1525" i="3" s="1"/>
  <c r="K1526" i="3" s="1"/>
  <c r="K1527" i="3" s="1"/>
  <c r="K1528" i="3" s="1"/>
  <c r="K1529" i="3" s="1"/>
  <c r="K1530" i="3" s="1"/>
  <c r="K1531" i="3" s="1"/>
  <c r="K1532" i="3" s="1"/>
  <c r="K1533" i="3" s="1"/>
  <c r="K1534" i="3" s="1"/>
  <c r="K1535" i="3" s="1"/>
  <c r="K1536" i="3" s="1"/>
  <c r="K1537" i="3" s="1"/>
  <c r="K1538" i="3" s="1"/>
  <c r="K1539" i="3" s="1"/>
  <c r="K1540" i="3" s="1"/>
  <c r="K1541" i="3" s="1"/>
  <c r="K1542" i="3" s="1"/>
  <c r="K1543" i="3" s="1"/>
  <c r="K1544" i="3" s="1"/>
  <c r="K1545" i="3" s="1"/>
  <c r="K1546" i="3" s="1"/>
  <c r="K1547" i="3" s="1"/>
  <c r="K1548" i="3" s="1"/>
  <c r="K1549" i="3" s="1"/>
  <c r="K1550" i="3" s="1"/>
  <c r="K1551" i="3" s="1"/>
  <c r="K1552" i="3" s="1"/>
  <c r="K1553" i="3" s="1"/>
  <c r="K1554" i="3" s="1"/>
  <c r="K1555" i="3" s="1"/>
  <c r="K1556" i="3" s="1"/>
  <c r="K1557" i="3" s="1"/>
  <c r="K1558" i="3" s="1"/>
  <c r="K1559" i="3" s="1"/>
  <c r="K1560" i="3" s="1"/>
  <c r="K1561" i="3" s="1"/>
  <c r="K1562" i="3" s="1"/>
  <c r="K1563" i="3" s="1"/>
  <c r="K1564" i="3" s="1"/>
  <c r="K1565" i="3" s="1"/>
  <c r="K1566" i="3" s="1"/>
  <c r="K1567" i="3" s="1"/>
  <c r="K1568" i="3" s="1"/>
  <c r="K1569" i="3" s="1"/>
  <c r="K1570" i="3" s="1"/>
  <c r="K1571" i="3" s="1"/>
  <c r="K1572" i="3" s="1"/>
  <c r="K1573" i="3" s="1"/>
  <c r="K1574" i="3" s="1"/>
  <c r="K1575" i="3" s="1"/>
  <c r="K1576" i="3" s="1"/>
  <c r="K1577" i="3" s="1"/>
  <c r="K1578" i="3" s="1"/>
  <c r="K1579" i="3" s="1"/>
  <c r="K1580" i="3" s="1"/>
  <c r="K1581" i="3" s="1"/>
  <c r="K1582" i="3" s="1"/>
  <c r="K1583" i="3" s="1"/>
  <c r="K1584" i="3" s="1"/>
  <c r="K1585" i="3" s="1"/>
  <c r="K1586" i="3" s="1"/>
  <c r="K1587" i="3" s="1"/>
  <c r="K1588" i="3" s="1"/>
  <c r="K1589" i="3" s="1"/>
  <c r="K1590" i="3" s="1"/>
  <c r="K1591" i="3" s="1"/>
  <c r="K1592" i="3" s="1"/>
  <c r="K1593" i="3" s="1"/>
  <c r="K1594" i="3" s="1"/>
  <c r="K1595" i="3" s="1"/>
  <c r="K1596" i="3" s="1"/>
  <c r="K1597" i="3" s="1"/>
  <c r="K1598" i="3" s="1"/>
  <c r="K1599" i="3" s="1"/>
  <c r="K1600" i="3" s="1"/>
  <c r="K1601" i="3" s="1"/>
  <c r="K1602" i="3" s="1"/>
  <c r="K1603" i="3" s="1"/>
  <c r="K1604" i="3" s="1"/>
  <c r="K1605" i="3" s="1"/>
  <c r="K1606" i="3" s="1"/>
  <c r="K1607" i="3" s="1"/>
  <c r="K1608" i="3" s="1"/>
  <c r="K1609" i="3" s="1"/>
  <c r="K1610" i="3" s="1"/>
  <c r="K1611" i="3" s="1"/>
  <c r="K1612" i="3" s="1"/>
  <c r="K1613" i="3" s="1"/>
  <c r="K1614" i="3" s="1"/>
  <c r="K1615" i="3" s="1"/>
  <c r="K1616" i="3" s="1"/>
  <c r="K1617" i="3" s="1"/>
  <c r="K1618" i="3" s="1"/>
  <c r="K1619" i="3" s="1"/>
  <c r="K1620" i="3" s="1"/>
  <c r="K1621" i="3" s="1"/>
  <c r="K1622" i="3" s="1"/>
  <c r="K1623" i="3" s="1"/>
  <c r="K1624" i="3" s="1"/>
  <c r="K1625" i="3" s="1"/>
  <c r="K1626" i="3" s="1"/>
  <c r="K1627" i="3" s="1"/>
  <c r="K1628" i="3" s="1"/>
  <c r="K1629" i="3" s="1"/>
  <c r="K1630" i="3" s="1"/>
  <c r="K1631" i="3" s="1"/>
  <c r="K1632" i="3" s="1"/>
  <c r="K1633" i="3" s="1"/>
  <c r="K1634" i="3" s="1"/>
  <c r="K1635" i="3" s="1"/>
  <c r="K1636" i="3" s="1"/>
  <c r="K1637" i="3" s="1"/>
  <c r="K1638" i="3" s="1"/>
  <c r="K1639" i="3" s="1"/>
  <c r="K1640" i="3" s="1"/>
  <c r="K1641" i="3" s="1"/>
  <c r="K1642" i="3" s="1"/>
  <c r="K1643" i="3" s="1"/>
  <c r="K1644" i="3" s="1"/>
  <c r="K1645" i="3" s="1"/>
  <c r="K1646" i="3" s="1"/>
  <c r="K1647" i="3" s="1"/>
  <c r="K1648" i="3" s="1"/>
  <c r="K1649" i="3" s="1"/>
  <c r="K1650" i="3" s="1"/>
  <c r="K1651" i="3" s="1"/>
  <c r="K1652" i="3" s="1"/>
  <c r="K1653" i="3" s="1"/>
  <c r="K1654" i="3" s="1"/>
  <c r="K1655" i="3" s="1"/>
  <c r="K1656" i="3" s="1"/>
  <c r="K1657" i="3" s="1"/>
  <c r="K1658" i="3" s="1"/>
  <c r="K1659" i="3" s="1"/>
  <c r="K1660" i="3" s="1"/>
  <c r="K1661" i="3" s="1"/>
  <c r="K1662" i="3" s="1"/>
  <c r="K1663" i="3" s="1"/>
  <c r="K1664" i="3" s="1"/>
  <c r="K1665" i="3" s="1"/>
  <c r="K1666" i="3" s="1"/>
  <c r="K1667" i="3" s="1"/>
  <c r="K1668" i="3" s="1"/>
  <c r="K1669" i="3" s="1"/>
  <c r="K1670" i="3" s="1"/>
  <c r="K1671" i="3" s="1"/>
  <c r="K1672" i="3" s="1"/>
  <c r="K1673" i="3" s="1"/>
  <c r="K1674" i="3" s="1"/>
  <c r="K1675" i="3" s="1"/>
  <c r="K1676" i="3" s="1"/>
  <c r="K1677" i="3" s="1"/>
  <c r="K1678" i="3" s="1"/>
  <c r="K1679" i="3" s="1"/>
  <c r="K1680" i="3" s="1"/>
  <c r="K1681" i="3" s="1"/>
  <c r="K1682" i="3" s="1"/>
  <c r="K1683" i="3" s="1"/>
  <c r="K1684" i="3" s="1"/>
  <c r="K1685" i="3" s="1"/>
  <c r="K1686" i="3" s="1"/>
  <c r="K1687" i="3" s="1"/>
  <c r="K1688" i="3" s="1"/>
  <c r="K1689" i="3" s="1"/>
  <c r="K1690" i="3" s="1"/>
  <c r="K1691" i="3" s="1"/>
  <c r="K1692" i="3" s="1"/>
  <c r="K1693" i="3" s="1"/>
  <c r="K1694" i="3" s="1"/>
  <c r="K1695" i="3" s="1"/>
  <c r="K1696" i="3" s="1"/>
  <c r="K1697" i="3" s="1"/>
  <c r="K1698" i="3" s="1"/>
  <c r="K1699" i="3" s="1"/>
  <c r="K1700" i="3" s="1"/>
  <c r="K1701" i="3" s="1"/>
  <c r="K1702" i="3" s="1"/>
  <c r="K1703" i="3" s="1"/>
  <c r="K1704" i="3" s="1"/>
  <c r="K1705" i="3" s="1"/>
  <c r="K1706" i="3" s="1"/>
  <c r="K1707" i="3" s="1"/>
  <c r="K1708" i="3" s="1"/>
  <c r="K1709" i="3" s="1"/>
  <c r="K1710" i="3" s="1"/>
  <c r="K1711" i="3" s="1"/>
  <c r="K1712" i="3" s="1"/>
  <c r="K1713" i="3" s="1"/>
  <c r="K1714" i="3" s="1"/>
  <c r="K1715" i="3" s="1"/>
  <c r="K1716" i="3" s="1"/>
  <c r="K1717" i="3" s="1"/>
  <c r="K1718" i="3" s="1"/>
  <c r="K1719" i="3" s="1"/>
  <c r="K1720" i="3" s="1"/>
  <c r="K1721" i="3" s="1"/>
  <c r="K1722" i="3" s="1"/>
  <c r="K1723" i="3" s="1"/>
  <c r="K1724" i="3" s="1"/>
  <c r="K1725" i="3" s="1"/>
  <c r="K1726" i="3" s="1"/>
  <c r="K1727" i="3" s="1"/>
  <c r="K1728" i="3" s="1"/>
  <c r="K1729" i="3" s="1"/>
  <c r="K1730" i="3" s="1"/>
  <c r="K1731" i="3" s="1"/>
  <c r="K1732" i="3" s="1"/>
  <c r="K1733" i="3" s="1"/>
  <c r="K1734" i="3" s="1"/>
  <c r="K1735" i="3" s="1"/>
  <c r="K1736" i="3" s="1"/>
  <c r="K1737" i="3" s="1"/>
  <c r="K1738" i="3" s="1"/>
  <c r="K1739" i="3" s="1"/>
  <c r="K1740" i="3" s="1"/>
  <c r="K1741" i="3" s="1"/>
  <c r="K1742" i="3" s="1"/>
  <c r="K1743" i="3" s="1"/>
  <c r="K1744" i="3" s="1"/>
  <c r="K1745" i="3" s="1"/>
  <c r="K1746" i="3" s="1"/>
  <c r="K1747" i="3" s="1"/>
  <c r="K1748" i="3" s="1"/>
  <c r="K1749" i="3" s="1"/>
  <c r="K1750" i="3" s="1"/>
  <c r="K1751" i="3" s="1"/>
  <c r="K1752" i="3" s="1"/>
  <c r="K1753" i="3" s="1"/>
  <c r="K1754" i="3" s="1"/>
  <c r="K1755" i="3" s="1"/>
  <c r="K1756" i="3" s="1"/>
  <c r="K1757" i="3" s="1"/>
  <c r="K1758" i="3" s="1"/>
  <c r="K1759" i="3" s="1"/>
  <c r="K1760" i="3" s="1"/>
  <c r="K1761" i="3" s="1"/>
  <c r="K1762" i="3" s="1"/>
  <c r="K1763" i="3" s="1"/>
  <c r="K1764" i="3" s="1"/>
  <c r="K1765" i="3" s="1"/>
  <c r="K1766" i="3" s="1"/>
  <c r="K1767" i="3" s="1"/>
  <c r="K1768" i="3" s="1"/>
  <c r="K1769" i="3" s="1"/>
  <c r="K1770" i="3" s="1"/>
  <c r="K1771" i="3" s="1"/>
  <c r="K1772" i="3" s="1"/>
  <c r="K1773" i="3" s="1"/>
  <c r="K1774" i="3" s="1"/>
  <c r="K1775" i="3" s="1"/>
  <c r="K1776" i="3" s="1"/>
  <c r="K1777" i="3" s="1"/>
  <c r="K1778" i="3" s="1"/>
  <c r="K1779" i="3" s="1"/>
  <c r="K1780" i="3" s="1"/>
  <c r="K1781" i="3" s="1"/>
  <c r="K1782" i="3" s="1"/>
  <c r="K1783" i="3" s="1"/>
  <c r="K1784" i="3" s="1"/>
  <c r="K1785" i="3" s="1"/>
  <c r="K1786" i="3" s="1"/>
  <c r="K1787" i="3" s="1"/>
  <c r="K1788" i="3" s="1"/>
  <c r="K1789" i="3" s="1"/>
  <c r="K1790" i="3" s="1"/>
  <c r="K1791" i="3" s="1"/>
  <c r="K1792" i="3" s="1"/>
  <c r="K1793" i="3" s="1"/>
  <c r="K1794" i="3" s="1"/>
  <c r="K1795" i="3" s="1"/>
  <c r="K1796" i="3" s="1"/>
  <c r="K1797" i="3" s="1"/>
  <c r="K1798" i="3" s="1"/>
  <c r="K1799" i="3" s="1"/>
  <c r="K1800" i="3" s="1"/>
  <c r="K1801" i="3" s="1"/>
  <c r="K1802" i="3" s="1"/>
  <c r="K1803" i="3" s="1"/>
  <c r="K1804" i="3" s="1"/>
  <c r="K1805" i="3" s="1"/>
  <c r="K1806" i="3" s="1"/>
  <c r="K1807" i="3" s="1"/>
  <c r="K1808" i="3" s="1"/>
  <c r="K1809" i="3" s="1"/>
  <c r="K1810" i="3" s="1"/>
  <c r="K1811" i="3" s="1"/>
  <c r="K1812" i="3" s="1"/>
  <c r="K1813" i="3" s="1"/>
  <c r="K1814" i="3" s="1"/>
  <c r="K1815" i="3" s="1"/>
  <c r="K1816" i="3" s="1"/>
  <c r="K1817" i="3" s="1"/>
  <c r="K1818" i="3" s="1"/>
  <c r="K1819" i="3" s="1"/>
  <c r="K1820" i="3" s="1"/>
  <c r="K1821" i="3" s="1"/>
  <c r="K1822" i="3" s="1"/>
  <c r="K1823" i="3" s="1"/>
  <c r="K1824" i="3" s="1"/>
  <c r="K1825" i="3" s="1"/>
  <c r="K1826" i="3" s="1"/>
  <c r="K1827" i="3" s="1"/>
  <c r="K1828" i="3" s="1"/>
  <c r="K1829" i="3" s="1"/>
  <c r="K1830" i="3" s="1"/>
  <c r="K1831" i="3" s="1"/>
  <c r="K1832" i="3" s="1"/>
  <c r="K1833" i="3" s="1"/>
  <c r="K1834" i="3" s="1"/>
  <c r="K1835" i="3" s="1"/>
  <c r="K1836" i="3" s="1"/>
  <c r="K1837" i="3" s="1"/>
  <c r="K1838" i="3" s="1"/>
  <c r="K1839" i="3" s="1"/>
  <c r="K1840" i="3" s="1"/>
  <c r="K1841" i="3" s="1"/>
  <c r="K1842" i="3" s="1"/>
  <c r="K1843" i="3" s="1"/>
  <c r="K1844" i="3" s="1"/>
  <c r="K1845" i="3" s="1"/>
  <c r="K1846" i="3" s="1"/>
  <c r="K1847" i="3" s="1"/>
  <c r="K1848" i="3" s="1"/>
  <c r="K1849" i="3" s="1"/>
  <c r="K1850" i="3" s="1"/>
  <c r="K1851" i="3" s="1"/>
  <c r="K1852" i="3" s="1"/>
  <c r="K1853" i="3" s="1"/>
  <c r="K1854" i="3" s="1"/>
  <c r="K1855" i="3" s="1"/>
  <c r="K1856" i="3" s="1"/>
  <c r="K1857" i="3" s="1"/>
  <c r="K1858" i="3" s="1"/>
  <c r="K1859" i="3" s="1"/>
  <c r="K1860" i="3" s="1"/>
  <c r="K1861" i="3" s="1"/>
  <c r="K1862" i="3" s="1"/>
  <c r="K1863" i="3" s="1"/>
  <c r="K1864" i="3" s="1"/>
  <c r="K1865" i="3" s="1"/>
  <c r="K1866" i="3" s="1"/>
  <c r="K1867" i="3" s="1"/>
  <c r="K1868" i="3" s="1"/>
  <c r="K1869" i="3" s="1"/>
  <c r="K1870" i="3" s="1"/>
  <c r="K1871" i="3" s="1"/>
  <c r="K1872" i="3" s="1"/>
  <c r="K1873" i="3" s="1"/>
  <c r="K1874" i="3" s="1"/>
  <c r="K1875" i="3" s="1"/>
  <c r="K1876" i="3" s="1"/>
  <c r="K1877" i="3" s="1"/>
  <c r="K1878" i="3" s="1"/>
  <c r="K1879" i="3" s="1"/>
  <c r="K1880" i="3" s="1"/>
  <c r="K1881" i="3" s="1"/>
  <c r="K1882" i="3" s="1"/>
  <c r="K1883" i="3" s="1"/>
  <c r="K1884" i="3" s="1"/>
  <c r="K1885" i="3" s="1"/>
  <c r="K1886" i="3" s="1"/>
  <c r="K1887" i="3" s="1"/>
  <c r="K1888" i="3" s="1"/>
  <c r="K1889" i="3" s="1"/>
  <c r="K1890" i="3" s="1"/>
  <c r="K1891" i="3" s="1"/>
  <c r="K1892" i="3" s="1"/>
  <c r="K1893" i="3" s="1"/>
  <c r="K1894" i="3" s="1"/>
  <c r="K1895" i="3" s="1"/>
  <c r="K1896" i="3" s="1"/>
  <c r="K1897" i="3" s="1"/>
  <c r="K1898" i="3" s="1"/>
  <c r="K1899" i="3" s="1"/>
  <c r="K1900" i="3" s="1"/>
  <c r="K1901" i="3" s="1"/>
  <c r="K1902" i="3" s="1"/>
  <c r="K1903" i="3" s="1"/>
  <c r="K1904" i="3" s="1"/>
  <c r="K1905" i="3" s="1"/>
  <c r="K1906" i="3" s="1"/>
  <c r="K1907" i="3" s="1"/>
  <c r="K1908" i="3" s="1"/>
  <c r="K1909" i="3" s="1"/>
  <c r="K1910" i="3" s="1"/>
  <c r="K1911" i="3" s="1"/>
  <c r="K1912" i="3" s="1"/>
  <c r="K1913" i="3" s="1"/>
  <c r="K1914" i="3" s="1"/>
  <c r="K1915" i="3" s="1"/>
  <c r="K1916" i="3" s="1"/>
  <c r="K1917" i="3" s="1"/>
  <c r="K1918" i="3" s="1"/>
  <c r="K1919" i="3" s="1"/>
  <c r="K1920" i="3" s="1"/>
  <c r="K1921" i="3" s="1"/>
  <c r="K1922" i="3" s="1"/>
  <c r="K1923" i="3" s="1"/>
  <c r="K1924" i="3" s="1"/>
  <c r="K1925" i="3" s="1"/>
  <c r="K1926" i="3" s="1"/>
  <c r="K1927" i="3" s="1"/>
  <c r="K1928" i="3" s="1"/>
  <c r="K1929" i="3" s="1"/>
  <c r="K1930" i="3" s="1"/>
  <c r="K1931" i="3" s="1"/>
  <c r="K1932" i="3" s="1"/>
  <c r="K1933" i="3" s="1"/>
  <c r="K1934" i="3" s="1"/>
  <c r="K1935" i="3" s="1"/>
  <c r="K1936" i="3" s="1"/>
  <c r="K1937" i="3" s="1"/>
  <c r="K1938" i="3" s="1"/>
  <c r="K1939" i="3" s="1"/>
  <c r="K1940" i="3" s="1"/>
  <c r="K1941" i="3" s="1"/>
  <c r="K1942" i="3" s="1"/>
  <c r="K1943" i="3" s="1"/>
  <c r="K1944" i="3" s="1"/>
  <c r="K1945" i="3" s="1"/>
  <c r="K1946" i="3" s="1"/>
  <c r="K1947" i="3" s="1"/>
  <c r="K1948" i="3" s="1"/>
  <c r="K1949" i="3" s="1"/>
  <c r="K1950" i="3" s="1"/>
  <c r="K1951" i="3" s="1"/>
  <c r="K1952" i="3" s="1"/>
  <c r="V5" i="1"/>
  <c r="K5" i="1" s="1"/>
  <c r="W38" i="4"/>
  <c r="V34" i="4"/>
  <c r="V29" i="4"/>
  <c r="W39" i="4"/>
  <c r="W36" i="4"/>
  <c r="W17" i="4"/>
  <c r="W45" i="4"/>
  <c r="W28" i="4"/>
  <c r="W41" i="4"/>
  <c r="W14" i="4"/>
  <c r="V19" i="4"/>
  <c r="V15" i="4"/>
  <c r="V23" i="4"/>
  <c r="V21" i="4"/>
  <c r="W20" i="4"/>
  <c r="V10" i="2"/>
  <c r="V7" i="2"/>
  <c r="B6" i="1"/>
  <c r="D8" i="2"/>
  <c r="D9" i="2"/>
  <c r="B11" i="2"/>
  <c r="D11" i="2" s="1"/>
  <c r="W25" i="4" l="1"/>
  <c r="L6" i="6"/>
  <c r="D6" i="6"/>
  <c r="S9" i="5"/>
  <c r="T6" i="6"/>
  <c r="D6" i="7"/>
  <c r="O4" i="1"/>
  <c r="W16" i="4"/>
  <c r="N4" i="1"/>
  <c r="N7" i="4" s="1"/>
  <c r="D22" i="7"/>
  <c r="D22" i="6"/>
  <c r="L22" i="6"/>
  <c r="T22" i="6"/>
  <c r="S25" i="5"/>
  <c r="D19" i="7"/>
  <c r="T19" i="6"/>
  <c r="D19" i="6"/>
  <c r="L19" i="6"/>
  <c r="S22" i="5"/>
  <c r="V24" i="4"/>
  <c r="W24" i="4"/>
  <c r="J4" i="1"/>
  <c r="J7" i="5" s="1"/>
  <c r="H4" i="6" s="1"/>
  <c r="P4" i="1"/>
  <c r="P7" i="4" s="1"/>
  <c r="L4" i="1"/>
  <c r="L7" i="4" s="1"/>
  <c r="K4" i="1"/>
  <c r="K7" i="5" s="1"/>
  <c r="S24" i="5"/>
  <c r="D21" i="7"/>
  <c r="D21" i="6"/>
  <c r="L21" i="6"/>
  <c r="T21" i="6"/>
  <c r="D18" i="7"/>
  <c r="T18" i="6"/>
  <c r="L18" i="6"/>
  <c r="D18" i="6"/>
  <c r="S21" i="5"/>
  <c r="K5" i="6"/>
  <c r="C5" i="6"/>
  <c r="S5" i="6"/>
  <c r="C5" i="7"/>
  <c r="G4" i="1"/>
  <c r="W9" i="4"/>
  <c r="L20" i="6"/>
  <c r="S23" i="5"/>
  <c r="T20" i="6"/>
  <c r="D20" i="7"/>
  <c r="D20" i="6"/>
  <c r="C4" i="7"/>
  <c r="C4" i="6"/>
  <c r="S4" i="6"/>
  <c r="K4" i="6"/>
  <c r="S16" i="5"/>
  <c r="D13" i="7"/>
  <c r="L13" i="6"/>
  <c r="D13" i="6"/>
  <c r="T13" i="6"/>
  <c r="M4" i="1"/>
  <c r="H4" i="1"/>
  <c r="H7" i="4" s="1"/>
  <c r="W22" i="4"/>
  <c r="D11" i="7"/>
  <c r="D11" i="6"/>
  <c r="T11" i="6"/>
  <c r="L11" i="6"/>
  <c r="S14" i="5"/>
  <c r="Q4" i="1"/>
  <c r="Q7" i="5" s="1"/>
  <c r="W4" i="6" s="1"/>
  <c r="R4" i="1"/>
  <c r="S17" i="5"/>
  <c r="D14" i="7"/>
  <c r="T14" i="6"/>
  <c r="L14" i="6"/>
  <c r="D14" i="6"/>
  <c r="S15" i="5"/>
  <c r="D12" i="7"/>
  <c r="T12" i="6"/>
  <c r="D12" i="6"/>
  <c r="L12" i="6"/>
  <c r="W33" i="4"/>
  <c r="K1953" i="3"/>
  <c r="K1954" i="3" s="1"/>
  <c r="K1955" i="3" s="1"/>
  <c r="K1956" i="3" s="1"/>
  <c r="K1957" i="3" s="1"/>
  <c r="K1958" i="3" s="1"/>
  <c r="K1959" i="3" s="1"/>
  <c r="K1960" i="3" s="1"/>
  <c r="K1961" i="3" s="1"/>
  <c r="K1962" i="3" s="1"/>
  <c r="K1963" i="3" s="1"/>
  <c r="K1964" i="3" s="1"/>
  <c r="K1965" i="3" s="1"/>
  <c r="K1966" i="3" s="1"/>
  <c r="K1967" i="3" s="1"/>
  <c r="K1968" i="3" s="1"/>
  <c r="K1969" i="3" s="1"/>
  <c r="K1970" i="3" s="1"/>
  <c r="K1971" i="3" s="1"/>
  <c r="K1972" i="3" s="1"/>
  <c r="K1973" i="3" s="1"/>
  <c r="K1974" i="3" s="1"/>
  <c r="K1975" i="3" s="1"/>
  <c r="K1976" i="3" s="1"/>
  <c r="K1977" i="3" s="1"/>
  <c r="K1978" i="3" s="1"/>
  <c r="K1979" i="3" s="1"/>
  <c r="K1980" i="3" s="1"/>
  <c r="K1981" i="3" s="1"/>
  <c r="K1982" i="3" s="1"/>
  <c r="K1983" i="3" s="1"/>
  <c r="K1984" i="3" s="1"/>
  <c r="K1985" i="3" s="1"/>
  <c r="K1986" i="3" s="1"/>
  <c r="K1987" i="3" s="1"/>
  <c r="K1988" i="3" s="1"/>
  <c r="K1989" i="3" s="1"/>
  <c r="K1990" i="3" s="1"/>
  <c r="K1991" i="3" s="1"/>
  <c r="K1992" i="3" s="1"/>
  <c r="K1993" i="3" s="1"/>
  <c r="K1994" i="3" s="1"/>
  <c r="K1995" i="3" s="1"/>
  <c r="K1996" i="3" s="1"/>
  <c r="K1997" i="3" s="1"/>
  <c r="K1998" i="3" s="1"/>
  <c r="K1999" i="3" s="1"/>
  <c r="K2000" i="3" s="1"/>
  <c r="K2001" i="3" s="1"/>
  <c r="K2002" i="3" s="1"/>
  <c r="D25" i="7"/>
  <c r="T25" i="6"/>
  <c r="L25" i="6"/>
  <c r="D25" i="6"/>
  <c r="S40" i="5"/>
  <c r="L29" i="6"/>
  <c r="D29" i="6"/>
  <c r="D29" i="7"/>
  <c r="S44" i="5"/>
  <c r="T29" i="6"/>
  <c r="V27" i="4"/>
  <c r="W27" i="4"/>
  <c r="L28" i="6"/>
  <c r="D28" i="6"/>
  <c r="S43" i="5"/>
  <c r="D28" i="7"/>
  <c r="T28" i="6"/>
  <c r="D40" i="6"/>
  <c r="T40" i="6"/>
  <c r="D40" i="7"/>
  <c r="L40" i="6"/>
  <c r="S47" i="5"/>
  <c r="D32" i="7"/>
  <c r="D32" i="6"/>
  <c r="T32" i="6"/>
  <c r="L32" i="6"/>
  <c r="W42" i="4"/>
  <c r="V42" i="4"/>
  <c r="S42" i="5"/>
  <c r="T27" i="6"/>
  <c r="D27" i="6"/>
  <c r="D27" i="7"/>
  <c r="L27" i="6"/>
  <c r="V43" i="4"/>
  <c r="T26" i="6"/>
  <c r="L26" i="6"/>
  <c r="S41" i="5"/>
  <c r="D26" i="7"/>
  <c r="D26" i="6"/>
  <c r="D24" i="7"/>
  <c r="T24" i="6"/>
  <c r="D24" i="6"/>
  <c r="L24" i="6"/>
  <c r="S39" i="5"/>
  <c r="S38" i="5"/>
  <c r="D23" i="7"/>
  <c r="T23" i="6"/>
  <c r="L23" i="6"/>
  <c r="D23" i="6"/>
  <c r="S49" i="5"/>
  <c r="D34" i="7"/>
  <c r="T34" i="6"/>
  <c r="L34" i="6"/>
  <c r="D34" i="6"/>
  <c r="V11" i="2"/>
  <c r="P11" i="2" s="1"/>
  <c r="D42" i="5"/>
  <c r="D30" i="4"/>
  <c r="V9" i="2"/>
  <c r="N9" i="2" s="1"/>
  <c r="D40" i="5"/>
  <c r="D28" i="4"/>
  <c r="V32" i="4"/>
  <c r="V40" i="4"/>
  <c r="W40" i="4"/>
  <c r="C23" i="7"/>
  <c r="S23" i="6"/>
  <c r="K23" i="6"/>
  <c r="C23" i="6"/>
  <c r="S45" i="5"/>
  <c r="D30" i="7"/>
  <c r="T30" i="6"/>
  <c r="L30" i="6"/>
  <c r="D30" i="6"/>
  <c r="V35" i="4"/>
  <c r="W35" i="4"/>
  <c r="C26" i="6"/>
  <c r="C26" i="7"/>
  <c r="S26" i="6"/>
  <c r="K26" i="6"/>
  <c r="V37" i="4"/>
  <c r="W37" i="4"/>
  <c r="D39" i="6"/>
  <c r="T39" i="6"/>
  <c r="L39" i="6"/>
  <c r="S54" i="5"/>
  <c r="D39" i="7"/>
  <c r="V8" i="2"/>
  <c r="O8" i="2" s="1"/>
  <c r="D39" i="5"/>
  <c r="D27" i="4"/>
  <c r="V26" i="4"/>
  <c r="D37" i="6"/>
  <c r="T37" i="6"/>
  <c r="S52" i="5"/>
  <c r="D37" i="7"/>
  <c r="L37" i="6"/>
  <c r="T38" i="6"/>
  <c r="D38" i="6"/>
  <c r="S53" i="5"/>
  <c r="L38" i="6"/>
  <c r="D38" i="7"/>
  <c r="S50" i="5"/>
  <c r="D35" i="7"/>
  <c r="L35" i="6"/>
  <c r="T35" i="6"/>
  <c r="D35" i="6"/>
  <c r="V30" i="4"/>
  <c r="V31" i="4"/>
  <c r="W31" i="4"/>
  <c r="N5" i="1"/>
  <c r="N8" i="4" s="1"/>
  <c r="I5" i="1"/>
  <c r="I8" i="5" s="1"/>
  <c r="G5" i="6" s="1"/>
  <c r="O5" i="1"/>
  <c r="O8" i="4" s="1"/>
  <c r="L5" i="1"/>
  <c r="L8" i="5" s="1"/>
  <c r="N5" i="6" s="1"/>
  <c r="M5" i="1"/>
  <c r="M8" i="4" s="1"/>
  <c r="G5" i="1"/>
  <c r="G8" i="5" s="1"/>
  <c r="P5" i="1"/>
  <c r="P8" i="4" s="1"/>
  <c r="H5" i="1"/>
  <c r="H8" i="5" s="1"/>
  <c r="F5" i="6" s="1"/>
  <c r="Q5" i="1"/>
  <c r="Q8" i="5" s="1"/>
  <c r="W5" i="6" s="1"/>
  <c r="J5" i="1"/>
  <c r="J8" i="4" s="1"/>
  <c r="R5" i="1"/>
  <c r="R8" i="5" s="1"/>
  <c r="X5" i="6" s="1"/>
  <c r="R7" i="4"/>
  <c r="R7" i="5"/>
  <c r="X4" i="6" s="1"/>
  <c r="O7" i="4"/>
  <c r="O7" i="5"/>
  <c r="M7" i="4"/>
  <c r="M7" i="5"/>
  <c r="O4" i="6" s="1"/>
  <c r="K7" i="4"/>
  <c r="Q7" i="4"/>
  <c r="G7" i="4"/>
  <c r="G7" i="5"/>
  <c r="K8" i="4"/>
  <c r="K8" i="5"/>
  <c r="N7" i="5"/>
  <c r="P4" i="6" s="1"/>
  <c r="H7" i="5"/>
  <c r="F4" i="6" s="1"/>
  <c r="I7" i="4"/>
  <c r="I7" i="5"/>
  <c r="G4" i="6" s="1"/>
  <c r="J7" i="4"/>
  <c r="H10" i="2"/>
  <c r="R10" i="2"/>
  <c r="Q10" i="2"/>
  <c r="O10" i="2"/>
  <c r="P10" i="2"/>
  <c r="N10" i="2"/>
  <c r="N41" i="5" s="1"/>
  <c r="P26" i="6" s="1"/>
  <c r="M10" i="2"/>
  <c r="L10" i="2"/>
  <c r="K10" i="2"/>
  <c r="H7" i="2"/>
  <c r="P7" i="2"/>
  <c r="O7" i="2"/>
  <c r="Q7" i="2"/>
  <c r="R7" i="2"/>
  <c r="K7" i="2"/>
  <c r="K38" i="5" s="1"/>
  <c r="M7" i="2"/>
  <c r="L7" i="2"/>
  <c r="N7" i="2"/>
  <c r="I7" i="2"/>
  <c r="J7" i="2"/>
  <c r="J10" i="2"/>
  <c r="G10" i="2"/>
  <c r="I10" i="2"/>
  <c r="G7" i="2"/>
  <c r="B7" i="1"/>
  <c r="D6" i="1"/>
  <c r="B12" i="2"/>
  <c r="D12" i="2" s="1"/>
  <c r="P7" i="5" l="1"/>
  <c r="V4" i="6" s="1"/>
  <c r="J4" i="7"/>
  <c r="C46" i="7"/>
  <c r="X46" i="7" s="1"/>
  <c r="X18" i="7"/>
  <c r="V21" i="5"/>
  <c r="W21" i="5"/>
  <c r="K22" i="7"/>
  <c r="D64" i="7"/>
  <c r="Y64" i="7" s="1"/>
  <c r="K20" i="7"/>
  <c r="D62" i="7"/>
  <c r="Y62" i="7" s="1"/>
  <c r="W15" i="5"/>
  <c r="X12" i="7"/>
  <c r="V15" i="5"/>
  <c r="V6" i="1"/>
  <c r="D9" i="5"/>
  <c r="D9" i="4"/>
  <c r="K14" i="7"/>
  <c r="D56" i="7"/>
  <c r="Y56" i="7" s="1"/>
  <c r="X20" i="7"/>
  <c r="W23" i="5"/>
  <c r="V23" i="5"/>
  <c r="K18" i="7"/>
  <c r="D60" i="7"/>
  <c r="Y60" i="7" s="1"/>
  <c r="X19" i="7"/>
  <c r="V22" i="5"/>
  <c r="W22" i="5"/>
  <c r="L7" i="5"/>
  <c r="N4" i="6" s="1"/>
  <c r="V17" i="5"/>
  <c r="W17" i="5"/>
  <c r="X14" i="7"/>
  <c r="K6" i="7"/>
  <c r="D48" i="7"/>
  <c r="Y48" i="7" s="1"/>
  <c r="K12" i="7"/>
  <c r="D54" i="7"/>
  <c r="Y54" i="7" s="1"/>
  <c r="D53" i="7"/>
  <c r="Y53" i="7" s="1"/>
  <c r="K11" i="7"/>
  <c r="K13" i="7"/>
  <c r="D55" i="7"/>
  <c r="Y55" i="7" s="1"/>
  <c r="X6" i="7"/>
  <c r="W9" i="5"/>
  <c r="V9" i="5"/>
  <c r="X11" i="7"/>
  <c r="V14" i="5"/>
  <c r="W14" i="5"/>
  <c r="X13" i="7"/>
  <c r="V16" i="5"/>
  <c r="W16" i="5"/>
  <c r="C47" i="7"/>
  <c r="X47" i="7" s="1"/>
  <c r="J5" i="7"/>
  <c r="K21" i="7"/>
  <c r="D63" i="7"/>
  <c r="Y63" i="7" s="1"/>
  <c r="K19" i="7"/>
  <c r="D61" i="7"/>
  <c r="Y61" i="7" s="1"/>
  <c r="X21" i="7"/>
  <c r="V24" i="5"/>
  <c r="W24" i="5"/>
  <c r="X22" i="7"/>
  <c r="V25" i="5"/>
  <c r="W25" i="5"/>
  <c r="K2003" i="3"/>
  <c r="K2004" i="3" s="1"/>
  <c r="K2005" i="3" s="1"/>
  <c r="K2006" i="3" s="1"/>
  <c r="K2007" i="3" s="1"/>
  <c r="K2008" i="3" s="1"/>
  <c r="K2009" i="3" s="1"/>
  <c r="K2010" i="3" s="1"/>
  <c r="K2011" i="3" s="1"/>
  <c r="K2012" i="3" s="1"/>
  <c r="K2013" i="3" s="1"/>
  <c r="K2014" i="3" s="1"/>
  <c r="K2015" i="3" s="1"/>
  <c r="K2016" i="3" s="1"/>
  <c r="K2017" i="3" s="1"/>
  <c r="K2018" i="3" s="1"/>
  <c r="K2019" i="3" s="1"/>
  <c r="K2020" i="3" s="1"/>
  <c r="K2021" i="3" s="1"/>
  <c r="K2022" i="3" s="1"/>
  <c r="K2023" i="3" s="1"/>
  <c r="K2024" i="3" s="1"/>
  <c r="K2025" i="3" s="1"/>
  <c r="K2026" i="3" s="1"/>
  <c r="K2027" i="3" s="1"/>
  <c r="K2028" i="3" s="1"/>
  <c r="K2029" i="3" s="1"/>
  <c r="K2030" i="3" s="1"/>
  <c r="K2031" i="3" s="1"/>
  <c r="K2032" i="3" s="1"/>
  <c r="K2033" i="3" s="1"/>
  <c r="K2034" i="3" s="1"/>
  <c r="K2035" i="3" s="1"/>
  <c r="K2036" i="3" s="1"/>
  <c r="K2037" i="3" s="1"/>
  <c r="K2038" i="3" s="1"/>
  <c r="K2039" i="3" s="1"/>
  <c r="K2040" i="3" s="1"/>
  <c r="K2041" i="3" s="1"/>
  <c r="K2042" i="3" s="1"/>
  <c r="K2043" i="3" s="1"/>
  <c r="K2044" i="3" s="1"/>
  <c r="K2045" i="3" s="1"/>
  <c r="K2046" i="3" s="1"/>
  <c r="K2047" i="3" s="1"/>
  <c r="K2048" i="3" s="1"/>
  <c r="K2049" i="3" s="1"/>
  <c r="K2050" i="3" s="1"/>
  <c r="K2051" i="3" s="1"/>
  <c r="K2052" i="3" s="1"/>
  <c r="C24" i="7"/>
  <c r="S24" i="6"/>
  <c r="K24" i="6"/>
  <c r="C24" i="6"/>
  <c r="Q8" i="2"/>
  <c r="Q27" i="4" s="1"/>
  <c r="H8" i="2"/>
  <c r="H39" i="5" s="1"/>
  <c r="F24" i="6" s="1"/>
  <c r="R9" i="2"/>
  <c r="R28" i="4" s="1"/>
  <c r="C25" i="7"/>
  <c r="S25" i="6"/>
  <c r="K25" i="6"/>
  <c r="C25" i="6"/>
  <c r="K32" i="7"/>
  <c r="D74" i="7"/>
  <c r="Y74" i="7" s="1"/>
  <c r="H11" i="2"/>
  <c r="H42" i="5" s="1"/>
  <c r="F27" i="6" s="1"/>
  <c r="K23" i="7"/>
  <c r="D65" i="7"/>
  <c r="Y65" i="7" s="1"/>
  <c r="X38" i="7"/>
  <c r="W53" i="5"/>
  <c r="V53" i="5"/>
  <c r="V41" i="5"/>
  <c r="W41" i="5"/>
  <c r="X26" i="7"/>
  <c r="I8" i="2"/>
  <c r="I39" i="5" s="1"/>
  <c r="G24" i="6" s="1"/>
  <c r="V12" i="2"/>
  <c r="R12" i="2" s="1"/>
  <c r="D43" i="5"/>
  <c r="D31" i="4"/>
  <c r="P8" i="2"/>
  <c r="P27" i="4" s="1"/>
  <c r="I11" i="2"/>
  <c r="I30" i="4" s="1"/>
  <c r="O9" i="2"/>
  <c r="O28" i="4" s="1"/>
  <c r="G8" i="2"/>
  <c r="G27" i="4" s="1"/>
  <c r="W54" i="5"/>
  <c r="V54" i="5"/>
  <c r="X39" i="7"/>
  <c r="N11" i="2"/>
  <c r="N42" i="5" s="1"/>
  <c r="P27" i="6" s="1"/>
  <c r="K37" i="7"/>
  <c r="D79" i="7"/>
  <c r="Y79" i="7" s="1"/>
  <c r="L11" i="2"/>
  <c r="L42" i="5" s="1"/>
  <c r="N27" i="6" s="1"/>
  <c r="K8" i="2"/>
  <c r="K27" i="4" s="1"/>
  <c r="X37" i="7"/>
  <c r="W52" i="5"/>
  <c r="V52" i="5"/>
  <c r="W45" i="5"/>
  <c r="V45" i="5"/>
  <c r="X30" i="7"/>
  <c r="C27" i="7"/>
  <c r="S27" i="6"/>
  <c r="K27" i="6"/>
  <c r="C27" i="6"/>
  <c r="V39" i="5"/>
  <c r="X24" i="7"/>
  <c r="W39" i="5"/>
  <c r="K27" i="7"/>
  <c r="D69" i="7"/>
  <c r="Y69" i="7" s="1"/>
  <c r="D82" i="7"/>
  <c r="Y82" i="7" s="1"/>
  <c r="K40" i="7"/>
  <c r="K29" i="7"/>
  <c r="D71" i="7"/>
  <c r="Y71" i="7" s="1"/>
  <c r="K30" i="7"/>
  <c r="D72" i="7"/>
  <c r="Y72" i="7" s="1"/>
  <c r="V44" i="5"/>
  <c r="W44" i="5"/>
  <c r="X29" i="7"/>
  <c r="K11" i="2"/>
  <c r="K42" i="5" s="1"/>
  <c r="Z42" i="5" s="1"/>
  <c r="L8" i="2"/>
  <c r="L27" i="4" s="1"/>
  <c r="I9" i="2"/>
  <c r="I40" i="5" s="1"/>
  <c r="G25" i="6" s="1"/>
  <c r="L9" i="2"/>
  <c r="L40" i="5" s="1"/>
  <c r="N25" i="6" s="1"/>
  <c r="R11" i="2"/>
  <c r="R30" i="4" s="1"/>
  <c r="M8" i="2"/>
  <c r="M39" i="5" s="1"/>
  <c r="O24" i="6" s="1"/>
  <c r="Q11" i="2"/>
  <c r="Q42" i="5" s="1"/>
  <c r="W27" i="6" s="1"/>
  <c r="M11" i="2"/>
  <c r="M30" i="4" s="1"/>
  <c r="X23" i="7"/>
  <c r="W38" i="5"/>
  <c r="V38" i="5"/>
  <c r="O11" i="2"/>
  <c r="O30" i="4" s="1"/>
  <c r="W42" i="5"/>
  <c r="V42" i="5"/>
  <c r="X27" i="7"/>
  <c r="X25" i="7"/>
  <c r="V40" i="5"/>
  <c r="W40" i="5"/>
  <c r="K9" i="2"/>
  <c r="K40" i="5" s="1"/>
  <c r="Z40" i="5" s="1"/>
  <c r="D80" i="7"/>
  <c r="Y80" i="7" s="1"/>
  <c r="K38" i="7"/>
  <c r="Q9" i="2"/>
  <c r="Q28" i="4" s="1"/>
  <c r="J11" i="2"/>
  <c r="J30" i="4" s="1"/>
  <c r="R8" i="2"/>
  <c r="R27" i="4" s="1"/>
  <c r="D81" i="7"/>
  <c r="Y81" i="7" s="1"/>
  <c r="K39" i="7"/>
  <c r="P9" i="2"/>
  <c r="P28" i="4" s="1"/>
  <c r="V47" i="5"/>
  <c r="W47" i="5"/>
  <c r="X32" i="7"/>
  <c r="J8" i="2"/>
  <c r="J27" i="4" s="1"/>
  <c r="G9" i="2"/>
  <c r="G40" i="5" s="1"/>
  <c r="H9" i="2"/>
  <c r="H28" i="4" s="1"/>
  <c r="J9" i="2"/>
  <c r="J40" i="5" s="1"/>
  <c r="H25" i="6" s="1"/>
  <c r="M9" i="2"/>
  <c r="M40" i="5" s="1"/>
  <c r="O25" i="6" s="1"/>
  <c r="N8" i="2"/>
  <c r="N27" i="4" s="1"/>
  <c r="K35" i="7"/>
  <c r="D77" i="7"/>
  <c r="Y77" i="7" s="1"/>
  <c r="G11" i="2"/>
  <c r="G42" i="5" s="1"/>
  <c r="W50" i="5"/>
  <c r="X35" i="7"/>
  <c r="V50" i="5"/>
  <c r="C68" i="7"/>
  <c r="X68" i="7" s="1"/>
  <c r="J26" i="7"/>
  <c r="J23" i="7"/>
  <c r="C65" i="7"/>
  <c r="X65" i="7" s="1"/>
  <c r="K24" i="7"/>
  <c r="D66" i="7"/>
  <c r="Y66" i="7" s="1"/>
  <c r="D70" i="7"/>
  <c r="Y70" i="7" s="1"/>
  <c r="K28" i="7"/>
  <c r="D76" i="7"/>
  <c r="Y76" i="7" s="1"/>
  <c r="K34" i="7"/>
  <c r="V43" i="5"/>
  <c r="X28" i="7"/>
  <c r="W43" i="5"/>
  <c r="V49" i="5"/>
  <c r="W49" i="5"/>
  <c r="X34" i="7"/>
  <c r="K26" i="7"/>
  <c r="D68" i="7"/>
  <c r="Y68" i="7" s="1"/>
  <c r="D67" i="7"/>
  <c r="Y67" i="7" s="1"/>
  <c r="K25" i="7"/>
  <c r="Q8" i="4"/>
  <c r="CA8" i="4" s="1"/>
  <c r="P8" i="5"/>
  <c r="V5" i="6" s="1"/>
  <c r="AY7" i="4"/>
  <c r="K26" i="4"/>
  <c r="BK7" i="4"/>
  <c r="R8" i="4"/>
  <c r="L8" i="4"/>
  <c r="BE8" i="4" s="1"/>
  <c r="N29" i="4"/>
  <c r="H8" i="4"/>
  <c r="I8" i="4"/>
  <c r="N8" i="5"/>
  <c r="P5" i="6" s="1"/>
  <c r="AR7" i="4"/>
  <c r="J8" i="5"/>
  <c r="H5" i="6" s="1"/>
  <c r="M8" i="5"/>
  <c r="O5" i="6" s="1"/>
  <c r="BR7" i="4"/>
  <c r="AP7" i="4"/>
  <c r="BS7" i="4"/>
  <c r="AG7" i="4"/>
  <c r="G8" i="4"/>
  <c r="AY8" i="4"/>
  <c r="AA8" i="4"/>
  <c r="AF7" i="4"/>
  <c r="BT7" i="4"/>
  <c r="AQ7" i="4"/>
  <c r="O8" i="5"/>
  <c r="AW7" i="4"/>
  <c r="AX8" i="4"/>
  <c r="AH7" i="4"/>
  <c r="AX7" i="4"/>
  <c r="BM7" i="4"/>
  <c r="BE7" i="4"/>
  <c r="BF7" i="4"/>
  <c r="P26" i="4"/>
  <c r="P38" i="5"/>
  <c r="V23" i="6" s="1"/>
  <c r="BZ7" i="4"/>
  <c r="Z7" i="4"/>
  <c r="M5" i="6"/>
  <c r="Z8" i="5"/>
  <c r="AG8" i="5"/>
  <c r="I26" i="4"/>
  <c r="I38" i="5"/>
  <c r="G23" i="6" s="1"/>
  <c r="O26" i="4"/>
  <c r="AA26" i="4" s="1"/>
  <c r="O38" i="5"/>
  <c r="H26" i="4"/>
  <c r="H38" i="5"/>
  <c r="F23" i="6" s="1"/>
  <c r="K29" i="4"/>
  <c r="K41" i="5"/>
  <c r="Z8" i="4"/>
  <c r="BZ8" i="4"/>
  <c r="Z7" i="5"/>
  <c r="M4" i="6"/>
  <c r="AR7" i="5"/>
  <c r="AG7" i="5"/>
  <c r="BM7" i="5"/>
  <c r="AY7" i="5"/>
  <c r="BF7" i="5"/>
  <c r="N28" i="4"/>
  <c r="N40" i="5"/>
  <c r="P25" i="6" s="1"/>
  <c r="L29" i="4"/>
  <c r="L41" i="5"/>
  <c r="N26" i="6" s="1"/>
  <c r="O27" i="4"/>
  <c r="AA27" i="4" s="1"/>
  <c r="O39" i="5"/>
  <c r="E4" i="6"/>
  <c r="AX7" i="5"/>
  <c r="BL7" i="5"/>
  <c r="AQ7" i="5"/>
  <c r="BE7" i="5"/>
  <c r="Y7" i="5"/>
  <c r="AF7" i="5"/>
  <c r="P30" i="4"/>
  <c r="P42" i="5"/>
  <c r="V27" i="6" s="1"/>
  <c r="G26" i="4"/>
  <c r="G38" i="5"/>
  <c r="M29" i="4"/>
  <c r="M41" i="5"/>
  <c r="O26" i="6" s="1"/>
  <c r="AR8" i="4"/>
  <c r="BY7" i="4"/>
  <c r="Y7" i="4"/>
  <c r="N26" i="4"/>
  <c r="N38" i="5"/>
  <c r="P23" i="6" s="1"/>
  <c r="E5" i="6"/>
  <c r="BE8" i="5"/>
  <c r="BL8" i="5"/>
  <c r="AF8" i="5"/>
  <c r="AX8" i="5"/>
  <c r="Y8" i="5"/>
  <c r="AQ8" i="5"/>
  <c r="U4" i="6"/>
  <c r="AS7" i="5"/>
  <c r="AA7" i="5"/>
  <c r="AH7" i="5"/>
  <c r="BG7" i="5"/>
  <c r="AZ7" i="5"/>
  <c r="L26" i="4"/>
  <c r="L38" i="5"/>
  <c r="N23" i="6" s="1"/>
  <c r="P29" i="4"/>
  <c r="P41" i="5"/>
  <c r="V26" i="6" s="1"/>
  <c r="AQ8" i="4"/>
  <c r="BL7" i="4"/>
  <c r="CA7" i="4"/>
  <c r="I29" i="4"/>
  <c r="I41" i="5"/>
  <c r="G26" i="6" s="1"/>
  <c r="M26" i="4"/>
  <c r="M38" i="5"/>
  <c r="O23" i="6" s="1"/>
  <c r="M23" i="6"/>
  <c r="Z38" i="5"/>
  <c r="O29" i="4"/>
  <c r="AA29" i="4" s="1"/>
  <c r="O41" i="5"/>
  <c r="G29" i="4"/>
  <c r="G41" i="5"/>
  <c r="Q29" i="4"/>
  <c r="Q41" i="5"/>
  <c r="W26" i="6" s="1"/>
  <c r="J29" i="4"/>
  <c r="J41" i="5"/>
  <c r="H26" i="6" s="1"/>
  <c r="R26" i="4"/>
  <c r="R38" i="5"/>
  <c r="X23" i="6" s="1"/>
  <c r="R29" i="4"/>
  <c r="R41" i="5"/>
  <c r="X26" i="6" s="1"/>
  <c r="AA7" i="4"/>
  <c r="BD7" i="4"/>
  <c r="J26" i="4"/>
  <c r="J38" i="5"/>
  <c r="H23" i="6" s="1"/>
  <c r="Q26" i="4"/>
  <c r="Q38" i="5"/>
  <c r="W23" i="6" s="1"/>
  <c r="H29" i="4"/>
  <c r="H41" i="5"/>
  <c r="F26" i="6" s="1"/>
  <c r="AH8" i="4"/>
  <c r="BS8" i="4"/>
  <c r="O6" i="1"/>
  <c r="P6" i="1"/>
  <c r="Q6" i="1"/>
  <c r="R6" i="1"/>
  <c r="K6" i="1"/>
  <c r="L6" i="1"/>
  <c r="N6" i="1"/>
  <c r="M6" i="1"/>
  <c r="J6" i="1"/>
  <c r="I6" i="1"/>
  <c r="H6" i="1"/>
  <c r="G6" i="1"/>
  <c r="B8" i="1"/>
  <c r="D7" i="1"/>
  <c r="B13" i="2"/>
  <c r="D13" i="2" s="1"/>
  <c r="BN7" i="5" l="1"/>
  <c r="BQ7" i="5" s="1"/>
  <c r="AA46" i="7" s="1"/>
  <c r="R11" i="7"/>
  <c r="R53" i="7" s="1"/>
  <c r="K53" i="7"/>
  <c r="Q5" i="7"/>
  <c r="J47" i="7"/>
  <c r="R18" i="7"/>
  <c r="R60" i="7" s="1"/>
  <c r="K60" i="7"/>
  <c r="R12" i="7"/>
  <c r="R54" i="7" s="1"/>
  <c r="K54" i="7"/>
  <c r="R20" i="7"/>
  <c r="R62" i="7" s="1"/>
  <c r="K62" i="7"/>
  <c r="K48" i="7"/>
  <c r="R6" i="7"/>
  <c r="R48" i="7" s="1"/>
  <c r="R22" i="7"/>
  <c r="R64" i="7" s="1"/>
  <c r="K64" i="7"/>
  <c r="R14" i="7"/>
  <c r="R56" i="7" s="1"/>
  <c r="K56" i="7"/>
  <c r="V7" i="1"/>
  <c r="D10" i="5"/>
  <c r="D10" i="4"/>
  <c r="R19" i="7"/>
  <c r="R61" i="7" s="1"/>
  <c r="K61" i="7"/>
  <c r="C6" i="7"/>
  <c r="K6" i="6"/>
  <c r="S6" i="6"/>
  <c r="C6" i="6"/>
  <c r="R13" i="7"/>
  <c r="R55" i="7" s="1"/>
  <c r="K55" i="7"/>
  <c r="R21" i="7"/>
  <c r="R63" i="7" s="1"/>
  <c r="K63" i="7"/>
  <c r="Q4" i="7"/>
  <c r="J46" i="7"/>
  <c r="M25" i="6"/>
  <c r="L39" i="5"/>
  <c r="N24" i="6" s="1"/>
  <c r="H30" i="4"/>
  <c r="N39" i="5"/>
  <c r="P24" i="6" s="1"/>
  <c r="K28" i="4"/>
  <c r="AQ28" i="4" s="1"/>
  <c r="N30" i="4"/>
  <c r="BM8" i="4"/>
  <c r="K2053" i="3"/>
  <c r="K2054" i="3" s="1"/>
  <c r="K2055" i="3" s="1"/>
  <c r="K2056" i="3" s="1"/>
  <c r="K2057" i="3" s="1"/>
  <c r="K2058" i="3" s="1"/>
  <c r="K2059" i="3" s="1"/>
  <c r="K2060" i="3" s="1"/>
  <c r="K2061" i="3" s="1"/>
  <c r="K2062" i="3" s="1"/>
  <c r="K2063" i="3" s="1"/>
  <c r="K2064" i="3" s="1"/>
  <c r="K2065" i="3" s="1"/>
  <c r="K2066" i="3" s="1"/>
  <c r="K2067" i="3" s="1"/>
  <c r="K2068" i="3" s="1"/>
  <c r="K2069" i="3" s="1"/>
  <c r="K2070" i="3" s="1"/>
  <c r="K2071" i="3" s="1"/>
  <c r="K2072" i="3" s="1"/>
  <c r="K2073" i="3" s="1"/>
  <c r="K2074" i="3" s="1"/>
  <c r="K2075" i="3" s="1"/>
  <c r="K2076" i="3" s="1"/>
  <c r="K2077" i="3" s="1"/>
  <c r="K2078" i="3" s="1"/>
  <c r="K2079" i="3" s="1"/>
  <c r="K2080" i="3" s="1"/>
  <c r="K2081" i="3" s="1"/>
  <c r="K2082" i="3" s="1"/>
  <c r="K2083" i="3" s="1"/>
  <c r="K2084" i="3" s="1"/>
  <c r="K2085" i="3" s="1"/>
  <c r="K2086" i="3" s="1"/>
  <c r="K2087" i="3" s="1"/>
  <c r="K2088" i="3" s="1"/>
  <c r="K2089" i="3" s="1"/>
  <c r="K2090" i="3" s="1"/>
  <c r="K2091" i="3" s="1"/>
  <c r="K2092" i="3" s="1"/>
  <c r="K2093" i="3" s="1"/>
  <c r="K2094" i="3" s="1"/>
  <c r="K2095" i="3" s="1"/>
  <c r="K2096" i="3" s="1"/>
  <c r="K2097" i="3" s="1"/>
  <c r="K2098" i="3" s="1"/>
  <c r="K2099" i="3" s="1"/>
  <c r="K2100" i="3" s="1"/>
  <c r="K2101" i="3" s="1"/>
  <c r="K2102" i="3" s="1"/>
  <c r="R39" i="5"/>
  <c r="X24" i="6" s="1"/>
  <c r="O42" i="5"/>
  <c r="U27" i="6" s="1"/>
  <c r="P39" i="5"/>
  <c r="V24" i="6" s="1"/>
  <c r="I42" i="5"/>
  <c r="G27" i="6" s="1"/>
  <c r="K39" i="5"/>
  <c r="M24" i="6" s="1"/>
  <c r="L28" i="4"/>
  <c r="P40" i="5"/>
  <c r="V25" i="6" s="1"/>
  <c r="I28" i="4"/>
  <c r="G30" i="4"/>
  <c r="Y30" i="4" s="1"/>
  <c r="Q39" i="5"/>
  <c r="W24" i="6" s="1"/>
  <c r="G39" i="5"/>
  <c r="Y39" i="5" s="1"/>
  <c r="O40" i="5"/>
  <c r="Q30" i="4"/>
  <c r="H27" i="4"/>
  <c r="BK27" i="4" s="1"/>
  <c r="M27" i="6"/>
  <c r="M28" i="4"/>
  <c r="J42" i="5"/>
  <c r="H27" i="6" s="1"/>
  <c r="K30" i="4"/>
  <c r="Z30" i="4" s="1"/>
  <c r="R40" i="5"/>
  <c r="X25" i="6" s="1"/>
  <c r="Q40" i="5"/>
  <c r="W25" i="6" s="1"/>
  <c r="L30" i="4"/>
  <c r="G28" i="4"/>
  <c r="AF28" i="4" s="1"/>
  <c r="R42" i="5"/>
  <c r="X27" i="6" s="1"/>
  <c r="V13" i="2"/>
  <c r="R13" i="2" s="1"/>
  <c r="D44" i="5"/>
  <c r="D32" i="4"/>
  <c r="Q23" i="7"/>
  <c r="J65" i="7"/>
  <c r="J28" i="4"/>
  <c r="Q26" i="7"/>
  <c r="J68" i="7"/>
  <c r="R30" i="7"/>
  <c r="R72" i="7" s="1"/>
  <c r="K72" i="7"/>
  <c r="K12" i="2"/>
  <c r="K43" i="5" s="1"/>
  <c r="J27" i="7"/>
  <c r="C69" i="7"/>
  <c r="X69" i="7" s="1"/>
  <c r="K80" i="7"/>
  <c r="R38" i="7"/>
  <c r="R80" i="7" s="1"/>
  <c r="H40" i="5"/>
  <c r="F25" i="6" s="1"/>
  <c r="R29" i="7"/>
  <c r="R71" i="7" s="1"/>
  <c r="K71" i="7"/>
  <c r="J25" i="7"/>
  <c r="C67" i="7"/>
  <c r="X67" i="7" s="1"/>
  <c r="K79" i="7"/>
  <c r="R37" i="7"/>
  <c r="R79" i="7" s="1"/>
  <c r="R40" i="7"/>
  <c r="R82" i="7" s="1"/>
  <c r="K82" i="7"/>
  <c r="I27" i="4"/>
  <c r="N12" i="2"/>
  <c r="N43" i="5" s="1"/>
  <c r="P28" i="6" s="1"/>
  <c r="J39" i="5"/>
  <c r="H24" i="6" s="1"/>
  <c r="M27" i="4"/>
  <c r="R34" i="7"/>
  <c r="R76" i="7" s="1"/>
  <c r="K76" i="7"/>
  <c r="L12" i="2"/>
  <c r="L43" i="5" s="1"/>
  <c r="N28" i="6" s="1"/>
  <c r="O12" i="2"/>
  <c r="O31" i="4" s="1"/>
  <c r="AA31" i="4" s="1"/>
  <c r="H12" i="2"/>
  <c r="H43" i="5" s="1"/>
  <c r="F28" i="6" s="1"/>
  <c r="P12" i="2"/>
  <c r="P43" i="5" s="1"/>
  <c r="V28" i="6" s="1"/>
  <c r="R25" i="7"/>
  <c r="R67" i="7" s="1"/>
  <c r="K67" i="7"/>
  <c r="R28" i="7"/>
  <c r="R70" i="7" s="1"/>
  <c r="K70" i="7"/>
  <c r="K81" i="7"/>
  <c r="R39" i="7"/>
  <c r="R81" i="7" s="1"/>
  <c r="K69" i="7"/>
  <c r="R27" i="7"/>
  <c r="R69" i="7" s="1"/>
  <c r="R32" i="7"/>
  <c r="R74" i="7" s="1"/>
  <c r="K74" i="7"/>
  <c r="M12" i="2"/>
  <c r="M43" i="5" s="1"/>
  <c r="O28" i="6" s="1"/>
  <c r="G12" i="2"/>
  <c r="G43" i="5" s="1"/>
  <c r="I12" i="2"/>
  <c r="I31" i="4" s="1"/>
  <c r="Q12" i="2"/>
  <c r="Q31" i="4" s="1"/>
  <c r="M42" i="5"/>
  <c r="O27" i="6" s="1"/>
  <c r="R35" i="7"/>
  <c r="R77" i="7" s="1"/>
  <c r="K77" i="7"/>
  <c r="K65" i="7"/>
  <c r="R23" i="7"/>
  <c r="R65" i="7" s="1"/>
  <c r="J12" i="2"/>
  <c r="J31" i="4" s="1"/>
  <c r="R26" i="7"/>
  <c r="R68" i="7" s="1"/>
  <c r="K68" i="7"/>
  <c r="R24" i="7"/>
  <c r="R66" i="7" s="1"/>
  <c r="K66" i="7"/>
  <c r="C28" i="6"/>
  <c r="C28" i="7"/>
  <c r="S28" i="6"/>
  <c r="K28" i="6"/>
  <c r="J24" i="7"/>
  <c r="C66" i="7"/>
  <c r="X66" i="7" s="1"/>
  <c r="AR40" i="5"/>
  <c r="AX27" i="4"/>
  <c r="BN8" i="5"/>
  <c r="BP8" i="5" s="1"/>
  <c r="Z47" i="7" s="1"/>
  <c r="AS7" i="4"/>
  <c r="AV7" i="4" s="1"/>
  <c r="AX26" i="4"/>
  <c r="AR26" i="4"/>
  <c r="BF8" i="4"/>
  <c r="AY40" i="5"/>
  <c r="BT8" i="4"/>
  <c r="BY8" i="4"/>
  <c r="CB8" i="4" s="1"/>
  <c r="CE8" i="4" s="1"/>
  <c r="BA7" i="4"/>
  <c r="BG7" i="4"/>
  <c r="BJ7" i="4" s="1"/>
  <c r="BT27" i="4"/>
  <c r="CB7" i="4"/>
  <c r="CE7" i="4" s="1"/>
  <c r="BU7" i="4"/>
  <c r="BX7" i="4" s="1"/>
  <c r="AG8" i="4"/>
  <c r="Y8" i="4"/>
  <c r="AB8" i="4" s="1"/>
  <c r="AE8" i="4" s="1"/>
  <c r="AM8" i="4" s="1"/>
  <c r="BN7" i="4"/>
  <c r="BQ7" i="4" s="1"/>
  <c r="AF26" i="4"/>
  <c r="BZ26" i="4"/>
  <c r="AP8" i="4"/>
  <c r="AS8" i="4" s="1"/>
  <c r="AV8" i="4" s="1"/>
  <c r="Z26" i="4"/>
  <c r="BT30" i="4"/>
  <c r="BL27" i="4"/>
  <c r="AG26" i="4"/>
  <c r="AH29" i="4"/>
  <c r="BD8" i="4"/>
  <c r="AX29" i="4"/>
  <c r="BO7" i="4"/>
  <c r="AF8" i="4"/>
  <c r="AJ8" i="4" s="1"/>
  <c r="CA27" i="4"/>
  <c r="AZ7" i="4"/>
  <c r="BC7" i="4" s="1"/>
  <c r="AY8" i="5"/>
  <c r="BA8" i="5" s="1"/>
  <c r="BD8" i="5" s="1"/>
  <c r="N47" i="7" s="1"/>
  <c r="BM28" i="4"/>
  <c r="BR8" i="4"/>
  <c r="BU8" i="4" s="1"/>
  <c r="BX8" i="4" s="1"/>
  <c r="BM29" i="4"/>
  <c r="BD26" i="4"/>
  <c r="AW26" i="4"/>
  <c r="AA28" i="4"/>
  <c r="AH28" i="4"/>
  <c r="AR27" i="4"/>
  <c r="BE26" i="4"/>
  <c r="BL8" i="4"/>
  <c r="BF8" i="5"/>
  <c r="BH8" i="5" s="1"/>
  <c r="BK8" i="5" s="1"/>
  <c r="U47" i="7" s="1"/>
  <c r="BP7" i="4"/>
  <c r="AH30" i="4"/>
  <c r="AQ26" i="4"/>
  <c r="AW8" i="4"/>
  <c r="BB8" i="4" s="1"/>
  <c r="CA26" i="4"/>
  <c r="AH26" i="4"/>
  <c r="BB7" i="4"/>
  <c r="AI7" i="4"/>
  <c r="AL7" i="4" s="1"/>
  <c r="AN7" i="4" s="1"/>
  <c r="AS8" i="5"/>
  <c r="AU7" i="4"/>
  <c r="BK8" i="4"/>
  <c r="BW7" i="4"/>
  <c r="AG27" i="4"/>
  <c r="N31" i="4"/>
  <c r="AJ7" i="4"/>
  <c r="AY28" i="4"/>
  <c r="BO7" i="5"/>
  <c r="BR7" i="5" s="1"/>
  <c r="AB46" i="7" s="1"/>
  <c r="AQ27" i="4"/>
  <c r="BF29" i="4"/>
  <c r="BE27" i="4"/>
  <c r="BS27" i="4"/>
  <c r="BV7" i="4"/>
  <c r="AR29" i="4"/>
  <c r="BL29" i="4"/>
  <c r="AT7" i="4"/>
  <c r="AG29" i="4"/>
  <c r="BR26" i="4"/>
  <c r="AQ29" i="4"/>
  <c r="AR8" i="5"/>
  <c r="AT8" i="5" s="1"/>
  <c r="AW8" i="5" s="1"/>
  <c r="AZ8" i="5"/>
  <c r="U5" i="6"/>
  <c r="AP26" i="4"/>
  <c r="BM8" i="5"/>
  <c r="BO8" i="5" s="1"/>
  <c r="BR8" i="5" s="1"/>
  <c r="AB47" i="7" s="1"/>
  <c r="AK7" i="4"/>
  <c r="BM26" i="4"/>
  <c r="BM42" i="5"/>
  <c r="AD7" i="4"/>
  <c r="BM30" i="4"/>
  <c r="AY30" i="4"/>
  <c r="BK26" i="4"/>
  <c r="CA30" i="4"/>
  <c r="AA30" i="4"/>
  <c r="AY29" i="4"/>
  <c r="AH8" i="5"/>
  <c r="AJ8" i="5" s="1"/>
  <c r="L5" i="7" s="1"/>
  <c r="BS26" i="4"/>
  <c r="BK29" i="4"/>
  <c r="BH7" i="5"/>
  <c r="BK7" i="5" s="1"/>
  <c r="U46" i="7" s="1"/>
  <c r="AI8" i="5"/>
  <c r="AL8" i="5" s="1"/>
  <c r="N5" i="7" s="1"/>
  <c r="AA8" i="5"/>
  <c r="AC8" i="5" s="1"/>
  <c r="BL26" i="4"/>
  <c r="BF26" i="4"/>
  <c r="BF27" i="4"/>
  <c r="BR27" i="4"/>
  <c r="BG8" i="5"/>
  <c r="BI8" i="5" s="1"/>
  <c r="S47" i="7" s="1"/>
  <c r="AR30" i="4"/>
  <c r="AY27" i="4"/>
  <c r="Q9" i="4"/>
  <c r="Q9" i="5"/>
  <c r="W6" i="6" s="1"/>
  <c r="M26" i="6"/>
  <c r="AG41" i="5"/>
  <c r="BF41" i="5"/>
  <c r="Z41" i="5"/>
  <c r="AR41" i="5"/>
  <c r="AY41" i="5"/>
  <c r="BM41" i="5"/>
  <c r="P9" i="4"/>
  <c r="P9" i="5"/>
  <c r="V6" i="6" s="1"/>
  <c r="BF30" i="4"/>
  <c r="AW27" i="4"/>
  <c r="BT28" i="4"/>
  <c r="E26" i="6"/>
  <c r="BL41" i="5"/>
  <c r="AQ41" i="5"/>
  <c r="BE41" i="5"/>
  <c r="Y41" i="5"/>
  <c r="AX41" i="5"/>
  <c r="AF41" i="5"/>
  <c r="Z29" i="4"/>
  <c r="BZ29" i="4"/>
  <c r="AV7" i="5"/>
  <c r="F46" i="7" s="1"/>
  <c r="AU7" i="5"/>
  <c r="AC7" i="4"/>
  <c r="BR29" i="4"/>
  <c r="BF38" i="5"/>
  <c r="CC7" i="4"/>
  <c r="CD7" i="4"/>
  <c r="BA7" i="5"/>
  <c r="BD7" i="5" s="1"/>
  <c r="N46" i="7" s="1"/>
  <c r="BC7" i="5"/>
  <c r="M46" i="7" s="1"/>
  <c r="BB7" i="5"/>
  <c r="L46" i="7" s="1"/>
  <c r="BF28" i="4"/>
  <c r="AF29" i="4"/>
  <c r="AX28" i="4"/>
  <c r="AP27" i="4"/>
  <c r="BS28" i="4"/>
  <c r="BM27" i="4"/>
  <c r="AR38" i="5"/>
  <c r="BF40" i="5"/>
  <c r="U24" i="6"/>
  <c r="AA39" i="5"/>
  <c r="AT7" i="5"/>
  <c r="AW7" i="5" s="1"/>
  <c r="U23" i="6"/>
  <c r="AZ38" i="5"/>
  <c r="AS38" i="5"/>
  <c r="AA38" i="5"/>
  <c r="BG38" i="5"/>
  <c r="AH38" i="5"/>
  <c r="BN38" i="5"/>
  <c r="AH27" i="4"/>
  <c r="AR28" i="4"/>
  <c r="BM38" i="5"/>
  <c r="CC8" i="4"/>
  <c r="CA28" i="4"/>
  <c r="BM40" i="5"/>
  <c r="AG42" i="5"/>
  <c r="K9" i="4"/>
  <c r="K9" i="5"/>
  <c r="O9" i="4"/>
  <c r="O9" i="5"/>
  <c r="BK30" i="4"/>
  <c r="BT29" i="4"/>
  <c r="AB8" i="5"/>
  <c r="AE8" i="5" s="1"/>
  <c r="AG40" i="5"/>
  <c r="BY27" i="4"/>
  <c r="Y27" i="4"/>
  <c r="AY42" i="5"/>
  <c r="U26" i="6"/>
  <c r="BG41" i="5"/>
  <c r="AH41" i="5"/>
  <c r="AA41" i="5"/>
  <c r="AZ41" i="5"/>
  <c r="AS41" i="5"/>
  <c r="BN41" i="5"/>
  <c r="AG38" i="5"/>
  <c r="Z27" i="4"/>
  <c r="BZ27" i="4"/>
  <c r="AR42" i="5"/>
  <c r="G31" i="4"/>
  <c r="P31" i="4"/>
  <c r="G9" i="4"/>
  <c r="G9" i="5"/>
  <c r="BT26" i="4"/>
  <c r="Z28" i="4"/>
  <c r="BZ28" i="4"/>
  <c r="CA29" i="4"/>
  <c r="AY38" i="5"/>
  <c r="E25" i="6"/>
  <c r="Y40" i="5"/>
  <c r="AQ40" i="5"/>
  <c r="AX40" i="5"/>
  <c r="E27" i="6"/>
  <c r="AF42" i="5"/>
  <c r="Y42" i="5"/>
  <c r="BF42" i="5"/>
  <c r="H9" i="4"/>
  <c r="H9" i="5"/>
  <c r="F6" i="6" s="1"/>
  <c r="M9" i="4"/>
  <c r="M9" i="5"/>
  <c r="O6" i="6" s="1"/>
  <c r="E23" i="6"/>
  <c r="BL38" i="5"/>
  <c r="AX38" i="5"/>
  <c r="BE38" i="5"/>
  <c r="Y38" i="5"/>
  <c r="AF38" i="5"/>
  <c r="AQ38" i="5"/>
  <c r="I9" i="4"/>
  <c r="I9" i="5"/>
  <c r="G6" i="6" s="1"/>
  <c r="N9" i="4"/>
  <c r="N9" i="5"/>
  <c r="P6" i="6" s="1"/>
  <c r="AY26" i="4"/>
  <c r="BE29" i="4"/>
  <c r="AP29" i="4"/>
  <c r="Y26" i="4"/>
  <c r="BY26" i="4"/>
  <c r="AB7" i="5"/>
  <c r="AE7" i="5" s="1"/>
  <c r="AC7" i="5"/>
  <c r="AD7" i="5"/>
  <c r="F4" i="7" s="1"/>
  <c r="AW29" i="4"/>
  <c r="Y29" i="4"/>
  <c r="BY29" i="4"/>
  <c r="R31" i="4"/>
  <c r="R43" i="5"/>
  <c r="BI7" i="4"/>
  <c r="BH7" i="4"/>
  <c r="BY28" i="4"/>
  <c r="AI7" i="5"/>
  <c r="AL7" i="5" s="1"/>
  <c r="AK7" i="5"/>
  <c r="M4" i="7" s="1"/>
  <c r="AJ7" i="5"/>
  <c r="L4" i="7" s="1"/>
  <c r="J9" i="4"/>
  <c r="J9" i="5"/>
  <c r="H6" i="6" s="1"/>
  <c r="AB7" i="4"/>
  <c r="AE7" i="4" s="1"/>
  <c r="AM7" i="4" s="1"/>
  <c r="L9" i="4"/>
  <c r="L9" i="5"/>
  <c r="N6" i="6" s="1"/>
  <c r="R9" i="4"/>
  <c r="R9" i="5"/>
  <c r="X6" i="6" s="1"/>
  <c r="BD29" i="4"/>
  <c r="BS29" i="4"/>
  <c r="BJ7" i="5"/>
  <c r="T46" i="7" s="1"/>
  <c r="BI7" i="5"/>
  <c r="S46" i="7" s="1"/>
  <c r="R7" i="1"/>
  <c r="Q7" i="1"/>
  <c r="O7" i="1"/>
  <c r="P7" i="1"/>
  <c r="M7" i="1"/>
  <c r="M10" i="5" s="1"/>
  <c r="O7" i="6" s="1"/>
  <c r="L7" i="1"/>
  <c r="K7" i="1"/>
  <c r="K10" i="5" s="1"/>
  <c r="N7" i="1"/>
  <c r="N10" i="5" s="1"/>
  <c r="P7" i="6" s="1"/>
  <c r="J7" i="1"/>
  <c r="H7" i="1"/>
  <c r="I7" i="1"/>
  <c r="G7" i="1"/>
  <c r="B9" i="1"/>
  <c r="D8" i="1"/>
  <c r="B14" i="2"/>
  <c r="D14" i="2" s="1"/>
  <c r="BP7" i="5" l="1"/>
  <c r="Z46" i="7" s="1"/>
  <c r="BS8" i="5"/>
  <c r="J6" i="7"/>
  <c r="C48" i="7"/>
  <c r="X48" i="7" s="1"/>
  <c r="W4" i="7"/>
  <c r="Q46" i="7"/>
  <c r="C7" i="7"/>
  <c r="S7" i="6"/>
  <c r="K7" i="6"/>
  <c r="C7" i="6"/>
  <c r="W5" i="7"/>
  <c r="Q47" i="7"/>
  <c r="V8" i="1"/>
  <c r="J8" i="1" s="1"/>
  <c r="D11" i="5"/>
  <c r="D11" i="4"/>
  <c r="AY39" i="5"/>
  <c r="Z39" i="5"/>
  <c r="BE42" i="5"/>
  <c r="BH42" i="5" s="1"/>
  <c r="BK42" i="5" s="1"/>
  <c r="U69" i="7" s="1"/>
  <c r="BM39" i="5"/>
  <c r="AH40" i="5"/>
  <c r="BF39" i="5"/>
  <c r="AR39" i="5"/>
  <c r="AG39" i="5"/>
  <c r="E24" i="6"/>
  <c r="BF43" i="5"/>
  <c r="AS39" i="5"/>
  <c r="AY43" i="5"/>
  <c r="AZ39" i="5"/>
  <c r="AH39" i="5"/>
  <c r="BN39" i="5"/>
  <c r="BG39" i="5"/>
  <c r="BD27" i="4"/>
  <c r="H31" i="4"/>
  <c r="AF31" i="4" s="1"/>
  <c r="BL28" i="4"/>
  <c r="M28" i="6"/>
  <c r="Y28" i="4"/>
  <c r="AB28" i="4" s="1"/>
  <c r="AE28" i="4" s="1"/>
  <c r="AM28" i="4" s="1"/>
  <c r="AR43" i="5"/>
  <c r="AG28" i="4"/>
  <c r="AK28" i="4" s="1"/>
  <c r="Z43" i="5"/>
  <c r="BV8" i="4"/>
  <c r="AH42" i="5"/>
  <c r="AJ42" i="5" s="1"/>
  <c r="L27" i="7" s="1"/>
  <c r="AT8" i="4"/>
  <c r="AZ42" i="5"/>
  <c r="O43" i="5"/>
  <c r="U28" i="6" s="1"/>
  <c r="BG42" i="5"/>
  <c r="BN42" i="5"/>
  <c r="K2103" i="3"/>
  <c r="K2104" i="3" s="1"/>
  <c r="K2105" i="3" s="1"/>
  <c r="K2106" i="3" s="1"/>
  <c r="K2107" i="3" s="1"/>
  <c r="K2108" i="3" s="1"/>
  <c r="K2109" i="3" s="1"/>
  <c r="K2110" i="3" s="1"/>
  <c r="K2111" i="3" s="1"/>
  <c r="K2112" i="3" s="1"/>
  <c r="K2113" i="3" s="1"/>
  <c r="K2114" i="3" s="1"/>
  <c r="K2115" i="3" s="1"/>
  <c r="K2116" i="3" s="1"/>
  <c r="K2117" i="3" s="1"/>
  <c r="K2118" i="3" s="1"/>
  <c r="K2119" i="3" s="1"/>
  <c r="K2120" i="3" s="1"/>
  <c r="K2121" i="3" s="1"/>
  <c r="K2122" i="3" s="1"/>
  <c r="K2123" i="3" s="1"/>
  <c r="K2124" i="3" s="1"/>
  <c r="K2125" i="3" s="1"/>
  <c r="K2126" i="3" s="1"/>
  <c r="K2127" i="3" s="1"/>
  <c r="K2128" i="3" s="1"/>
  <c r="K2129" i="3" s="1"/>
  <c r="K2130" i="3" s="1"/>
  <c r="K2131" i="3" s="1"/>
  <c r="K2132" i="3" s="1"/>
  <c r="K2133" i="3" s="1"/>
  <c r="K2134" i="3" s="1"/>
  <c r="K2135" i="3" s="1"/>
  <c r="K2136" i="3" s="1"/>
  <c r="K2137" i="3" s="1"/>
  <c r="K2138" i="3" s="1"/>
  <c r="K2139" i="3" s="1"/>
  <c r="K2140" i="3" s="1"/>
  <c r="K2141" i="3" s="1"/>
  <c r="K2142" i="3" s="1"/>
  <c r="K2143" i="3" s="1"/>
  <c r="K2144" i="3" s="1"/>
  <c r="K2145" i="3" s="1"/>
  <c r="K2146" i="3" s="1"/>
  <c r="K2147" i="3" s="1"/>
  <c r="K2148" i="3" s="1"/>
  <c r="K2149" i="3" s="1"/>
  <c r="K2150" i="3" s="1"/>
  <c r="K2151" i="3" s="1"/>
  <c r="K2152" i="3" s="1"/>
  <c r="AF39" i="5"/>
  <c r="AC8" i="4"/>
  <c r="BR30" i="4"/>
  <c r="AF27" i="4"/>
  <c r="AK27" i="4" s="1"/>
  <c r="AA40" i="5"/>
  <c r="AD40" i="5" s="1"/>
  <c r="F25" i="7" s="1"/>
  <c r="AW30" i="4"/>
  <c r="AF30" i="4"/>
  <c r="BD30" i="4"/>
  <c r="BH30" i="4" s="1"/>
  <c r="M31" i="4"/>
  <c r="AP30" i="4"/>
  <c r="AT30" i="4" s="1"/>
  <c r="BK28" i="4"/>
  <c r="BO28" i="4" s="1"/>
  <c r="BG40" i="5"/>
  <c r="BY30" i="4"/>
  <c r="CC30" i="4" s="1"/>
  <c r="AS42" i="5"/>
  <c r="AA42" i="5"/>
  <c r="AD42" i="5" s="1"/>
  <c r="F27" i="7" s="1"/>
  <c r="BL39" i="5"/>
  <c r="K31" i="4"/>
  <c r="AG43" i="5"/>
  <c r="U25" i="6"/>
  <c r="AP28" i="4"/>
  <c r="AS28" i="4" s="1"/>
  <c r="AV28" i="4" s="1"/>
  <c r="BD28" i="4"/>
  <c r="BH28" i="4" s="1"/>
  <c r="L31" i="4"/>
  <c r="BR28" i="4"/>
  <c r="BW28" i="4" s="1"/>
  <c r="AQ42" i="5"/>
  <c r="AT42" i="5" s="1"/>
  <c r="AW42" i="5" s="1"/>
  <c r="G69" i="7" s="1"/>
  <c r="BS30" i="4"/>
  <c r="BE28" i="4"/>
  <c r="AX42" i="5"/>
  <c r="BA42" i="5" s="1"/>
  <c r="BD42" i="5" s="1"/>
  <c r="N69" i="7" s="1"/>
  <c r="AW28" i="4"/>
  <c r="AZ28" i="4" s="1"/>
  <c r="BC28" i="4" s="1"/>
  <c r="AS40" i="5"/>
  <c r="AV40" i="5" s="1"/>
  <c r="F67" i="7" s="1"/>
  <c r="AQ30" i="4"/>
  <c r="AZ40" i="5"/>
  <c r="BB40" i="5" s="1"/>
  <c r="L67" i="7" s="1"/>
  <c r="BE30" i="4"/>
  <c r="BN40" i="5"/>
  <c r="J43" i="5"/>
  <c r="H28" i="6" s="1"/>
  <c r="AF40" i="5"/>
  <c r="AB30" i="4"/>
  <c r="AE30" i="4" s="1"/>
  <c r="AM30" i="4" s="1"/>
  <c r="AG30" i="4"/>
  <c r="BL42" i="5"/>
  <c r="BZ30" i="4"/>
  <c r="BL30" i="4"/>
  <c r="AX30" i="4"/>
  <c r="BE40" i="5"/>
  <c r="BH40" i="5" s="1"/>
  <c r="BK40" i="5" s="1"/>
  <c r="U67" i="7" s="1"/>
  <c r="BM43" i="5"/>
  <c r="BL40" i="5"/>
  <c r="BO40" i="5" s="1"/>
  <c r="BR40" i="5" s="1"/>
  <c r="AB67" i="7" s="1"/>
  <c r="Q43" i="5"/>
  <c r="W28" i="6" s="1"/>
  <c r="Q27" i="7"/>
  <c r="J69" i="7"/>
  <c r="P13" i="2"/>
  <c r="P32" i="4" s="1"/>
  <c r="J13" i="2"/>
  <c r="J32" i="4" s="1"/>
  <c r="AX39" i="5"/>
  <c r="I43" i="5"/>
  <c r="G28" i="6" s="1"/>
  <c r="J28" i="7"/>
  <c r="C70" i="7"/>
  <c r="X70" i="7" s="1"/>
  <c r="I13" i="2"/>
  <c r="I32" i="4" s="1"/>
  <c r="V14" i="2"/>
  <c r="R14" i="2" s="1"/>
  <c r="D45" i="5"/>
  <c r="D33" i="4"/>
  <c r="AQ39" i="5"/>
  <c r="BE39" i="5"/>
  <c r="Q25" i="7"/>
  <c r="J67" i="7"/>
  <c r="W26" i="7"/>
  <c r="Q68" i="7"/>
  <c r="O13" i="2"/>
  <c r="L13" i="2"/>
  <c r="L44" i="5" s="1"/>
  <c r="N29" i="6" s="1"/>
  <c r="H13" i="2"/>
  <c r="H32" i="4" s="1"/>
  <c r="M13" i="2"/>
  <c r="M32" i="4" s="1"/>
  <c r="Q13" i="2"/>
  <c r="Q32" i="4" s="1"/>
  <c r="N13" i="2"/>
  <c r="Q24" i="7"/>
  <c r="J66" i="7"/>
  <c r="Q65" i="7"/>
  <c r="W23" i="7"/>
  <c r="K13" i="2"/>
  <c r="K44" i="5" s="1"/>
  <c r="M29" i="6" s="1"/>
  <c r="G13" i="2"/>
  <c r="C29" i="6"/>
  <c r="C29" i="7"/>
  <c r="K29" i="6"/>
  <c r="S29" i="6"/>
  <c r="CB28" i="4"/>
  <c r="CE28" i="4" s="1"/>
  <c r="AT40" i="5"/>
  <c r="AW40" i="5" s="1"/>
  <c r="G67" i="7" s="1"/>
  <c r="AI26" i="4"/>
  <c r="AL26" i="4" s="1"/>
  <c r="AN26" i="4" s="1"/>
  <c r="AZ27" i="4"/>
  <c r="BC27" i="4" s="1"/>
  <c r="CD8" i="4"/>
  <c r="BN29" i="4"/>
  <c r="BQ29" i="4" s="1"/>
  <c r="AZ26" i="4"/>
  <c r="BC26" i="4" s="1"/>
  <c r="AS29" i="4"/>
  <c r="AV29" i="4" s="1"/>
  <c r="CF7" i="4"/>
  <c r="CL7" i="4" s="1"/>
  <c r="CN7" i="4" s="1"/>
  <c r="CO7" i="4" s="1"/>
  <c r="AD8" i="4"/>
  <c r="BN27" i="4"/>
  <c r="BQ27" i="4" s="1"/>
  <c r="BC8" i="5"/>
  <c r="M47" i="7" s="1"/>
  <c r="AJ30" i="4"/>
  <c r="CB26" i="4"/>
  <c r="CE26" i="4" s="1"/>
  <c r="BH8" i="4"/>
  <c r="AZ29" i="4"/>
  <c r="BC29" i="4" s="1"/>
  <c r="AI8" i="4"/>
  <c r="AL8" i="4" s="1"/>
  <c r="AN8" i="4" s="1"/>
  <c r="CB27" i="4"/>
  <c r="CE27" i="4" s="1"/>
  <c r="AD8" i="5"/>
  <c r="F5" i="7" s="1"/>
  <c r="AU26" i="4"/>
  <c r="BU27" i="4"/>
  <c r="BX27" i="4" s="1"/>
  <c r="BO26" i="4"/>
  <c r="AJ26" i="4"/>
  <c r="BV27" i="4"/>
  <c r="AU8" i="4"/>
  <c r="BI26" i="4"/>
  <c r="BI8" i="4"/>
  <c r="BG27" i="4"/>
  <c r="BJ27" i="4" s="1"/>
  <c r="AB27" i="4"/>
  <c r="AE27" i="4" s="1"/>
  <c r="AM27" i="4" s="1"/>
  <c r="AK8" i="4"/>
  <c r="AK8" i="5"/>
  <c r="M5" i="7" s="1"/>
  <c r="BB8" i="5"/>
  <c r="L47" i="7" s="1"/>
  <c r="BW8" i="4"/>
  <c r="BU29" i="4"/>
  <c r="BX29" i="4" s="1"/>
  <c r="BG8" i="4"/>
  <c r="BJ8" i="4" s="1"/>
  <c r="BP26" i="4"/>
  <c r="BW26" i="4"/>
  <c r="BP29" i="4"/>
  <c r="BP30" i="4"/>
  <c r="AS26" i="4"/>
  <c r="AV26" i="4" s="1"/>
  <c r="AR9" i="4"/>
  <c r="BA30" i="4"/>
  <c r="BU26" i="4"/>
  <c r="BX26" i="4" s="1"/>
  <c r="AS27" i="4"/>
  <c r="AV27" i="4" s="1"/>
  <c r="AV8" i="5"/>
  <c r="F47" i="7" s="1"/>
  <c r="BG26" i="4"/>
  <c r="BJ26" i="4" s="1"/>
  <c r="AW9" i="4"/>
  <c r="BH26" i="4"/>
  <c r="AY9" i="4"/>
  <c r="BT9" i="4"/>
  <c r="AU8" i="5"/>
  <c r="E47" i="7" s="1"/>
  <c r="AK26" i="4"/>
  <c r="AQ31" i="4"/>
  <c r="AO8" i="5"/>
  <c r="BN26" i="4"/>
  <c r="BQ26" i="4" s="1"/>
  <c r="BL31" i="4"/>
  <c r="BB26" i="4"/>
  <c r="AX31" i="4"/>
  <c r="BQ8" i="5"/>
  <c r="AA47" i="7" s="1"/>
  <c r="AQ9" i="4"/>
  <c r="BJ8" i="5"/>
  <c r="T47" i="7" s="1"/>
  <c r="BN8" i="4"/>
  <c r="BQ8" i="4" s="1"/>
  <c r="BP8" i="4"/>
  <c r="BO8" i="4"/>
  <c r="BO30" i="4"/>
  <c r="AJ27" i="4"/>
  <c r="AI29" i="4"/>
  <c r="AL29" i="4" s="1"/>
  <c r="AN29" i="4" s="1"/>
  <c r="BI30" i="4"/>
  <c r="BI27" i="4"/>
  <c r="BK9" i="4"/>
  <c r="AZ8" i="4"/>
  <c r="BC8" i="4" s="1"/>
  <c r="BA8" i="4"/>
  <c r="BO29" i="4"/>
  <c r="AX9" i="4"/>
  <c r="BE9" i="4"/>
  <c r="BU28" i="4"/>
  <c r="BX28" i="4" s="1"/>
  <c r="BW27" i="4"/>
  <c r="AP9" i="4"/>
  <c r="M10" i="4"/>
  <c r="AA9" i="4"/>
  <c r="AK29" i="4"/>
  <c r="AT26" i="4"/>
  <c r="AH31" i="4"/>
  <c r="AR31" i="4"/>
  <c r="AI28" i="4"/>
  <c r="AL28" i="4" s="1"/>
  <c r="AN28" i="4" s="1"/>
  <c r="BR9" i="4"/>
  <c r="BS9" i="4"/>
  <c r="AB39" i="5"/>
  <c r="AE39" i="5" s="1"/>
  <c r="G24" i="7" s="1"/>
  <c r="AJ28" i="4"/>
  <c r="BG29" i="4"/>
  <c r="BJ29" i="4" s="1"/>
  <c r="BN30" i="4"/>
  <c r="BQ30" i="4" s="1"/>
  <c r="BH38" i="5"/>
  <c r="BK38" i="5" s="1"/>
  <c r="U65" i="7" s="1"/>
  <c r="BH27" i="4"/>
  <c r="BM31" i="4"/>
  <c r="BF9" i="4"/>
  <c r="BT31" i="4"/>
  <c r="CA9" i="4"/>
  <c r="BS31" i="4"/>
  <c r="N10" i="4"/>
  <c r="AI42" i="5"/>
  <c r="AL42" i="5" s="1"/>
  <c r="AO42" i="5" s="1"/>
  <c r="Y31" i="4"/>
  <c r="BY31" i="4"/>
  <c r="R32" i="4"/>
  <c r="R44" i="5"/>
  <c r="X29" i="6" s="1"/>
  <c r="BD9" i="4"/>
  <c r="G47" i="7"/>
  <c r="BV26" i="4"/>
  <c r="BA26" i="4"/>
  <c r="BO38" i="5"/>
  <c r="BR38" i="5" s="1"/>
  <c r="AB65" i="7" s="1"/>
  <c r="BJ41" i="5"/>
  <c r="T68" i="7" s="1"/>
  <c r="BI41" i="5"/>
  <c r="S68" i="7" s="1"/>
  <c r="AJ29" i="4"/>
  <c r="BD31" i="4"/>
  <c r="CD29" i="4"/>
  <c r="CC29" i="4"/>
  <c r="AC27" i="4"/>
  <c r="AD27" i="4"/>
  <c r="Z31" i="4"/>
  <c r="BZ31" i="4"/>
  <c r="AV41" i="5"/>
  <c r="F68" i="7" s="1"/>
  <c r="AU41" i="5"/>
  <c r="O32" i="4"/>
  <c r="AA32" i="4" s="1"/>
  <c r="O44" i="5"/>
  <c r="AP31" i="4"/>
  <c r="AF9" i="4"/>
  <c r="AD29" i="4"/>
  <c r="AC29" i="4"/>
  <c r="E4" i="7"/>
  <c r="AP7" i="5"/>
  <c r="BA40" i="5"/>
  <c r="BD40" i="5" s="1"/>
  <c r="N67" i="7" s="1"/>
  <c r="BB28" i="4"/>
  <c r="BA28" i="4"/>
  <c r="CD27" i="4"/>
  <c r="CC27" i="4"/>
  <c r="AC39" i="5"/>
  <c r="AD39" i="5"/>
  <c r="F24" i="7" s="1"/>
  <c r="G46" i="7"/>
  <c r="BS7" i="5"/>
  <c r="E46" i="7"/>
  <c r="BQ41" i="5"/>
  <c r="AA68" i="7" s="1"/>
  <c r="BP41" i="5"/>
  <c r="Z68" i="7" s="1"/>
  <c r="AH9" i="4"/>
  <c r="BQ38" i="5"/>
  <c r="AA65" i="7" s="1"/>
  <c r="BP38" i="5"/>
  <c r="Z65" i="7" s="1"/>
  <c r="AB41" i="5"/>
  <c r="AE41" i="5" s="1"/>
  <c r="AD41" i="5"/>
  <c r="F26" i="7" s="1"/>
  <c r="AC41" i="5"/>
  <c r="AW31" i="4"/>
  <c r="BL9" i="4"/>
  <c r="AC30" i="4"/>
  <c r="AD30" i="4"/>
  <c r="BB29" i="4"/>
  <c r="BA29" i="4"/>
  <c r="G4" i="7"/>
  <c r="AN7" i="5"/>
  <c r="AM7" i="5"/>
  <c r="S4" i="7" s="1"/>
  <c r="BP28" i="4"/>
  <c r="BW29" i="4"/>
  <c r="BV29" i="4"/>
  <c r="BO41" i="5"/>
  <c r="BR41" i="5" s="1"/>
  <c r="AB68" i="7" s="1"/>
  <c r="E28" i="6"/>
  <c r="AF43" i="5"/>
  <c r="Y43" i="5"/>
  <c r="G32" i="4"/>
  <c r="G44" i="5"/>
  <c r="M7" i="6"/>
  <c r="Z10" i="5"/>
  <c r="AR10" i="5"/>
  <c r="AY10" i="5"/>
  <c r="AG9" i="4"/>
  <c r="CA31" i="4"/>
  <c r="CD26" i="4"/>
  <c r="CC26" i="4"/>
  <c r="E5" i="7"/>
  <c r="BA41" i="5"/>
  <c r="BD41" i="5" s="1"/>
  <c r="N68" i="7" s="1"/>
  <c r="BC38" i="5"/>
  <c r="M65" i="7" s="1"/>
  <c r="BB38" i="5"/>
  <c r="L65" i="7" s="1"/>
  <c r="X28" i="6"/>
  <c r="L10" i="4"/>
  <c r="L10" i="5"/>
  <c r="N7" i="6" s="1"/>
  <c r="BR31" i="4"/>
  <c r="AD26" i="4"/>
  <c r="AC26" i="4"/>
  <c r="E6" i="6"/>
  <c r="Y9" i="5"/>
  <c r="AQ9" i="5"/>
  <c r="BE9" i="5"/>
  <c r="AF9" i="5"/>
  <c r="BL9" i="5"/>
  <c r="AX9" i="5"/>
  <c r="AT41" i="5"/>
  <c r="AW41" i="5" s="1"/>
  <c r="CB29" i="4"/>
  <c r="CE29" i="4" s="1"/>
  <c r="O10" i="4"/>
  <c r="O10" i="5"/>
  <c r="BF31" i="4"/>
  <c r="BK31" i="4"/>
  <c r="BI29" i="4"/>
  <c r="BH29" i="4"/>
  <c r="AO7" i="5"/>
  <c r="N4" i="7"/>
  <c r="AV38" i="5"/>
  <c r="F65" i="7" s="1"/>
  <c r="AU38" i="5"/>
  <c r="BY9" i="4"/>
  <c r="Y9" i="4"/>
  <c r="G5" i="7"/>
  <c r="AN8" i="5"/>
  <c r="AM8" i="5"/>
  <c r="S5" i="7" s="1"/>
  <c r="U6" i="6"/>
  <c r="AZ9" i="5"/>
  <c r="AH9" i="5"/>
  <c r="AS9" i="5"/>
  <c r="BN9" i="5"/>
  <c r="AA9" i="5"/>
  <c r="BG9" i="5"/>
  <c r="AB42" i="5"/>
  <c r="AE42" i="5" s="1"/>
  <c r="AT38" i="5"/>
  <c r="AW38" i="5" s="1"/>
  <c r="BP27" i="4"/>
  <c r="BO27" i="4"/>
  <c r="N32" i="4"/>
  <c r="N44" i="5"/>
  <c r="P29" i="6" s="1"/>
  <c r="I10" i="4"/>
  <c r="I10" i="5"/>
  <c r="G7" i="6" s="1"/>
  <c r="AB29" i="4"/>
  <c r="AE29" i="4" s="1"/>
  <c r="AM29" i="4" s="1"/>
  <c r="AB26" i="4"/>
  <c r="AE26" i="4" s="1"/>
  <c r="AM26" i="4" s="1"/>
  <c r="Q10" i="4"/>
  <c r="Q10" i="5"/>
  <c r="W7" i="6" s="1"/>
  <c r="AY31" i="4"/>
  <c r="CC28" i="4"/>
  <c r="CD28" i="4"/>
  <c r="AI38" i="5"/>
  <c r="AK38" i="5"/>
  <c r="M23" i="7" s="1"/>
  <c r="AJ38" i="5"/>
  <c r="L23" i="7" s="1"/>
  <c r="BA38" i="5"/>
  <c r="BD38" i="5" s="1"/>
  <c r="N65" i="7" s="1"/>
  <c r="AB40" i="5"/>
  <c r="AE40" i="5" s="1"/>
  <c r="BB27" i="4"/>
  <c r="BA27" i="4"/>
  <c r="BH41" i="5"/>
  <c r="BK41" i="5" s="1"/>
  <c r="U68" i="7" s="1"/>
  <c r="BM9" i="4"/>
  <c r="H10" i="4"/>
  <c r="H10" i="5"/>
  <c r="F7" i="6" s="1"/>
  <c r="J10" i="4"/>
  <c r="J10" i="5"/>
  <c r="H7" i="6" s="1"/>
  <c r="P10" i="4"/>
  <c r="P10" i="5"/>
  <c r="V7" i="6" s="1"/>
  <c r="R10" i="4"/>
  <c r="R10" i="5"/>
  <c r="X7" i="6" s="1"/>
  <c r="AD38" i="5"/>
  <c r="F23" i="7" s="1"/>
  <c r="AC38" i="5"/>
  <c r="Z9" i="5"/>
  <c r="M6" i="6"/>
  <c r="AY9" i="5"/>
  <c r="BF9" i="5"/>
  <c r="AG9" i="5"/>
  <c r="AR9" i="5"/>
  <c r="BM9" i="5"/>
  <c r="BC41" i="5"/>
  <c r="M68" i="7" s="1"/>
  <c r="BB41" i="5"/>
  <c r="L68" i="7" s="1"/>
  <c r="G10" i="4"/>
  <c r="G10" i="5"/>
  <c r="K10" i="4"/>
  <c r="AT29" i="4"/>
  <c r="AU29" i="4"/>
  <c r="BJ38" i="5"/>
  <c r="T65" i="7" s="1"/>
  <c r="BI38" i="5"/>
  <c r="S65" i="7" s="1"/>
  <c r="AB38" i="5"/>
  <c r="Z9" i="4"/>
  <c r="BZ9" i="4"/>
  <c r="AU27" i="4"/>
  <c r="AT27" i="4"/>
  <c r="AI41" i="5"/>
  <c r="AL41" i="5" s="1"/>
  <c r="AK41" i="5"/>
  <c r="M26" i="7" s="1"/>
  <c r="AJ41" i="5"/>
  <c r="L26" i="7" s="1"/>
  <c r="B10" i="1"/>
  <c r="D9" i="1"/>
  <c r="B15" i="2"/>
  <c r="D15" i="2" s="1"/>
  <c r="AT39" i="5" l="1"/>
  <c r="AW39" i="5" s="1"/>
  <c r="G66" i="7" s="1"/>
  <c r="BC40" i="5"/>
  <c r="M67" i="7" s="1"/>
  <c r="BU7" i="5"/>
  <c r="L8" i="1"/>
  <c r="L11" i="5" s="1"/>
  <c r="N8" i="6" s="1"/>
  <c r="M8" i="1"/>
  <c r="M11" i="5" s="1"/>
  <c r="O8" i="6" s="1"/>
  <c r="H8" i="1"/>
  <c r="K8" i="1"/>
  <c r="R8" i="1"/>
  <c r="K8" i="6"/>
  <c r="S8" i="6"/>
  <c r="C8" i="7"/>
  <c r="C8" i="6"/>
  <c r="V9" i="1"/>
  <c r="Q9" i="1" s="1"/>
  <c r="D12" i="5"/>
  <c r="D12" i="4"/>
  <c r="P8" i="1"/>
  <c r="N8" i="1"/>
  <c r="Q8" i="1"/>
  <c r="Q11" i="4" s="1"/>
  <c r="C49" i="7"/>
  <c r="X49" i="7" s="1"/>
  <c r="J7" i="7"/>
  <c r="O8" i="1"/>
  <c r="G8" i="1"/>
  <c r="I8" i="1"/>
  <c r="Q6" i="7"/>
  <c r="J48" i="7"/>
  <c r="BJ40" i="5"/>
  <c r="T67" i="7" s="1"/>
  <c r="BJ42" i="5"/>
  <c r="T69" i="7" s="1"/>
  <c r="AI43" i="5"/>
  <c r="AL43" i="5" s="1"/>
  <c r="N28" i="7" s="1"/>
  <c r="BP39" i="5"/>
  <c r="Z66" i="7" s="1"/>
  <c r="BC39" i="5"/>
  <c r="M66" i="7" s="1"/>
  <c r="AJ40" i="5"/>
  <c r="L25" i="7" s="1"/>
  <c r="AK42" i="5"/>
  <c r="M27" i="7" s="1"/>
  <c r="BO39" i="5"/>
  <c r="BR39" i="5" s="1"/>
  <c r="AB66" i="7" s="1"/>
  <c r="AG44" i="5"/>
  <c r="BQ39" i="5"/>
  <c r="AA66" i="7" s="1"/>
  <c r="BH39" i="5"/>
  <c r="BK39" i="5" s="1"/>
  <c r="U66" i="7" s="1"/>
  <c r="AC40" i="5"/>
  <c r="E25" i="7" s="1"/>
  <c r="BI42" i="5"/>
  <c r="S69" i="7" s="1"/>
  <c r="AK39" i="5"/>
  <c r="M24" i="7" s="1"/>
  <c r="AU39" i="5"/>
  <c r="E66" i="7" s="1"/>
  <c r="AG31" i="4"/>
  <c r="AC28" i="4"/>
  <c r="AD28" i="4"/>
  <c r="BN28" i="4"/>
  <c r="BQ28" i="4" s="1"/>
  <c r="AI27" i="4"/>
  <c r="AL27" i="4" s="1"/>
  <c r="AN27" i="4" s="1"/>
  <c r="BB30" i="4"/>
  <c r="BG30" i="4"/>
  <c r="BJ30" i="4" s="1"/>
  <c r="BN43" i="5"/>
  <c r="AZ43" i="5"/>
  <c r="AA43" i="5"/>
  <c r="AC43" i="5" s="1"/>
  <c r="AS43" i="5"/>
  <c r="AH43" i="5"/>
  <c r="AK43" i="5" s="1"/>
  <c r="M28" i="7" s="1"/>
  <c r="AZ30" i="4"/>
  <c r="BC30" i="4" s="1"/>
  <c r="BE31" i="4"/>
  <c r="AS30" i="4"/>
  <c r="AV30" i="4" s="1"/>
  <c r="AQ43" i="5"/>
  <c r="AT43" i="5" s="1"/>
  <c r="AW43" i="5" s="1"/>
  <c r="G70" i="7" s="1"/>
  <c r="BG43" i="5"/>
  <c r="BL43" i="5"/>
  <c r="BO43" i="5" s="1"/>
  <c r="BR43" i="5" s="1"/>
  <c r="AT28" i="4"/>
  <c r="AU30" i="4"/>
  <c r="AX43" i="5"/>
  <c r="BA43" i="5" s="1"/>
  <c r="BD43" i="5" s="1"/>
  <c r="N70" i="7" s="1"/>
  <c r="BP42" i="5"/>
  <c r="Z69" i="7" s="1"/>
  <c r="BE43" i="5"/>
  <c r="AU28" i="4"/>
  <c r="AP8" i="5"/>
  <c r="AI39" i="5"/>
  <c r="AL39" i="5" s="1"/>
  <c r="AO39" i="5" s="1"/>
  <c r="AK40" i="5"/>
  <c r="M25" i="7" s="1"/>
  <c r="AJ39" i="5"/>
  <c r="L24" i="7" s="1"/>
  <c r="BV28" i="4"/>
  <c r="BJ39" i="5"/>
  <c r="T66" i="7" s="1"/>
  <c r="AI40" i="5"/>
  <c r="AL40" i="5" s="1"/>
  <c r="AM40" i="5" s="1"/>
  <c r="S25" i="7" s="1"/>
  <c r="P44" i="5"/>
  <c r="V29" i="6" s="1"/>
  <c r="BB39" i="5"/>
  <c r="L66" i="7" s="1"/>
  <c r="BI39" i="5"/>
  <c r="S66" i="7" s="1"/>
  <c r="BI40" i="5"/>
  <c r="S67" i="7" s="1"/>
  <c r="BW30" i="4"/>
  <c r="BB42" i="5"/>
  <c r="L69" i="7" s="1"/>
  <c r="BP40" i="5"/>
  <c r="Z67" i="7" s="1"/>
  <c r="AI30" i="4"/>
  <c r="AL30" i="4" s="1"/>
  <c r="AN30" i="4" s="1"/>
  <c r="BG28" i="4"/>
  <c r="BJ28" i="4" s="1"/>
  <c r="CF28" i="4" s="1"/>
  <c r="AV42" i="5"/>
  <c r="F69" i="7" s="1"/>
  <c r="BV30" i="4"/>
  <c r="BU30" i="4"/>
  <c r="BX30" i="4" s="1"/>
  <c r="BA39" i="5"/>
  <c r="BD39" i="5" s="1"/>
  <c r="N66" i="7" s="1"/>
  <c r="BO42" i="5"/>
  <c r="BR42" i="5" s="1"/>
  <c r="AB69" i="7" s="1"/>
  <c r="K2153" i="3"/>
  <c r="K2154" i="3" s="1"/>
  <c r="K2155" i="3" s="1"/>
  <c r="K2156" i="3" s="1"/>
  <c r="K2157" i="3" s="1"/>
  <c r="K2158" i="3" s="1"/>
  <c r="K2159" i="3" s="1"/>
  <c r="K2160" i="3" s="1"/>
  <c r="K2161" i="3" s="1"/>
  <c r="K2162" i="3" s="1"/>
  <c r="K2163" i="3" s="1"/>
  <c r="K2164" i="3" s="1"/>
  <c r="K2165" i="3" s="1"/>
  <c r="K2166" i="3" s="1"/>
  <c r="K2167" i="3" s="1"/>
  <c r="K2168" i="3" s="1"/>
  <c r="K2169" i="3" s="1"/>
  <c r="K2170" i="3" s="1"/>
  <c r="K2171" i="3" s="1"/>
  <c r="K2172" i="3" s="1"/>
  <c r="K2173" i="3" s="1"/>
  <c r="K2174" i="3" s="1"/>
  <c r="K2175" i="3" s="1"/>
  <c r="K2176" i="3" s="1"/>
  <c r="K2177" i="3" s="1"/>
  <c r="K2178" i="3" s="1"/>
  <c r="K2179" i="3" s="1"/>
  <c r="K2180" i="3" s="1"/>
  <c r="K2181" i="3" s="1"/>
  <c r="K2182" i="3" s="1"/>
  <c r="K2183" i="3" s="1"/>
  <c r="K2184" i="3" s="1"/>
  <c r="K2185" i="3" s="1"/>
  <c r="K2186" i="3" s="1"/>
  <c r="K2187" i="3" s="1"/>
  <c r="K2188" i="3" s="1"/>
  <c r="K2189" i="3" s="1"/>
  <c r="K2190" i="3" s="1"/>
  <c r="K2191" i="3" s="1"/>
  <c r="K2192" i="3" s="1"/>
  <c r="K2193" i="3" s="1"/>
  <c r="K2194" i="3" s="1"/>
  <c r="K2195" i="3" s="1"/>
  <c r="K2196" i="3" s="1"/>
  <c r="K2197" i="3" s="1"/>
  <c r="K2198" i="3" s="1"/>
  <c r="K2199" i="3" s="1"/>
  <c r="K2200" i="3" s="1"/>
  <c r="K2201" i="3" s="1"/>
  <c r="K2202" i="3" s="1"/>
  <c r="BC42" i="5"/>
  <c r="M69" i="7" s="1"/>
  <c r="BQ42" i="5"/>
  <c r="AA69" i="7" s="1"/>
  <c r="AC42" i="5"/>
  <c r="E27" i="7" s="1"/>
  <c r="AK30" i="4"/>
  <c r="J44" i="5"/>
  <c r="H29" i="6" s="1"/>
  <c r="AU42" i="5"/>
  <c r="E69" i="7" s="1"/>
  <c r="CD30" i="4"/>
  <c r="BI28" i="4"/>
  <c r="AU40" i="5"/>
  <c r="E67" i="7" s="1"/>
  <c r="CB30" i="4"/>
  <c r="CE30" i="4" s="1"/>
  <c r="Z44" i="5"/>
  <c r="L32" i="4"/>
  <c r="Q44" i="5"/>
  <c r="W29" i="6" s="1"/>
  <c r="BQ40" i="5"/>
  <c r="AA67" i="7" s="1"/>
  <c r="AV39" i="5"/>
  <c r="F66" i="7" s="1"/>
  <c r="J70" i="7"/>
  <c r="Q28" i="7"/>
  <c r="S30" i="6"/>
  <c r="K30" i="6"/>
  <c r="C30" i="6"/>
  <c r="C30" i="7"/>
  <c r="K14" i="2"/>
  <c r="K33" i="4" s="1"/>
  <c r="H14" i="2"/>
  <c r="H33" i="4" s="1"/>
  <c r="M44" i="5"/>
  <c r="O29" i="6" s="1"/>
  <c r="I14" i="2"/>
  <c r="I45" i="5" s="1"/>
  <c r="G30" i="6" s="1"/>
  <c r="M14" i="2"/>
  <c r="M33" i="4" s="1"/>
  <c r="J14" i="2"/>
  <c r="J33" i="4" s="1"/>
  <c r="N14" i="2"/>
  <c r="N45" i="5" s="1"/>
  <c r="P30" i="6" s="1"/>
  <c r="Q67" i="7"/>
  <c r="W25" i="7"/>
  <c r="G14" i="2"/>
  <c r="G33" i="4" s="1"/>
  <c r="H44" i="5"/>
  <c r="F29" i="6" s="1"/>
  <c r="I44" i="5"/>
  <c r="G29" i="6" s="1"/>
  <c r="W24" i="7"/>
  <c r="Q66" i="7"/>
  <c r="V15" i="2"/>
  <c r="R15" i="2" s="1"/>
  <c r="D46" i="5"/>
  <c r="D34" i="4"/>
  <c r="L14" i="2"/>
  <c r="L45" i="5" s="1"/>
  <c r="N30" i="6" s="1"/>
  <c r="O14" i="2"/>
  <c r="O33" i="4" s="1"/>
  <c r="AA33" i="4" s="1"/>
  <c r="K32" i="4"/>
  <c r="P14" i="2"/>
  <c r="P45" i="5" s="1"/>
  <c r="V30" i="6" s="1"/>
  <c r="W27" i="7"/>
  <c r="Q69" i="7"/>
  <c r="J29" i="7"/>
  <c r="C71" i="7"/>
  <c r="X71" i="7" s="1"/>
  <c r="Q14" i="2"/>
  <c r="Q33" i="4" s="1"/>
  <c r="BG31" i="4"/>
  <c r="BJ31" i="4" s="1"/>
  <c r="AQ10" i="4"/>
  <c r="CH7" i="4"/>
  <c r="CJ7" i="4" s="1"/>
  <c r="CK7" i="4" s="1"/>
  <c r="AI31" i="4"/>
  <c r="AL31" i="4" s="1"/>
  <c r="AN31" i="4" s="1"/>
  <c r="CG7" i="4"/>
  <c r="CF26" i="4"/>
  <c r="CH26" i="4" s="1"/>
  <c r="CJ26" i="4" s="1"/>
  <c r="CK26" i="4" s="1"/>
  <c r="AB31" i="4"/>
  <c r="AE31" i="4" s="1"/>
  <c r="AM31" i="4" s="1"/>
  <c r="AS9" i="4"/>
  <c r="AV9" i="4" s="1"/>
  <c r="BN31" i="4"/>
  <c r="BQ31" i="4" s="1"/>
  <c r="BA9" i="4"/>
  <c r="AS31" i="4"/>
  <c r="AV31" i="4" s="1"/>
  <c r="AU9" i="4"/>
  <c r="BF32" i="4"/>
  <c r="AT9" i="4"/>
  <c r="BV9" i="4"/>
  <c r="CB31" i="4"/>
  <c r="CE31" i="4" s="1"/>
  <c r="CF27" i="4"/>
  <c r="CL27" i="4" s="1"/>
  <c r="CN27" i="4" s="1"/>
  <c r="CO27" i="4" s="1"/>
  <c r="AQ32" i="4"/>
  <c r="BI9" i="4"/>
  <c r="AP32" i="4"/>
  <c r="AH32" i="4"/>
  <c r="BG9" i="4"/>
  <c r="BJ9" i="4" s="1"/>
  <c r="AZ9" i="4"/>
  <c r="BC9" i="4" s="1"/>
  <c r="BB9" i="4"/>
  <c r="AY32" i="4"/>
  <c r="M11" i="4"/>
  <c r="BR32" i="4"/>
  <c r="BM32" i="4"/>
  <c r="BK32" i="4"/>
  <c r="CF29" i="4"/>
  <c r="CL29" i="4" s="1"/>
  <c r="CN29" i="4" s="1"/>
  <c r="CO29" i="4" s="1"/>
  <c r="AW32" i="4"/>
  <c r="L11" i="4"/>
  <c r="AZ31" i="4"/>
  <c r="BC31" i="4" s="1"/>
  <c r="BU9" i="4"/>
  <c r="BX9" i="4" s="1"/>
  <c r="BT32" i="4"/>
  <c r="BK10" i="4"/>
  <c r="BH9" i="4"/>
  <c r="BE10" i="4"/>
  <c r="AR32" i="4"/>
  <c r="BW9" i="4"/>
  <c r="BU31" i="4"/>
  <c r="BX31" i="4" s="1"/>
  <c r="AB9" i="4"/>
  <c r="AE9" i="4" s="1"/>
  <c r="AM9" i="4" s="1"/>
  <c r="BO9" i="4"/>
  <c r="N27" i="7"/>
  <c r="AK31" i="4"/>
  <c r="BU8" i="5"/>
  <c r="BL10" i="4"/>
  <c r="AB9" i="5"/>
  <c r="AE9" i="5" s="1"/>
  <c r="G6" i="7" s="1"/>
  <c r="AN39" i="5"/>
  <c r="AI9" i="4"/>
  <c r="AL9" i="4" s="1"/>
  <c r="AN9" i="4" s="1"/>
  <c r="AJ9" i="4"/>
  <c r="CF8" i="4"/>
  <c r="AF32" i="4"/>
  <c r="BD32" i="4"/>
  <c r="BR10" i="4"/>
  <c r="CD2" i="4"/>
  <c r="AX10" i="4"/>
  <c r="BP9" i="4"/>
  <c r="BD10" i="4"/>
  <c r="BS10" i="4"/>
  <c r="AW10" i="4"/>
  <c r="AF10" i="4"/>
  <c r="BO9" i="5"/>
  <c r="BR9" i="5" s="1"/>
  <c r="AB48" i="7" s="1"/>
  <c r="CC2" i="4"/>
  <c r="AR10" i="4"/>
  <c r="AT9" i="5"/>
  <c r="AW9" i="5" s="1"/>
  <c r="G48" i="7" s="1"/>
  <c r="AP10" i="4"/>
  <c r="AJ31" i="4"/>
  <c r="CB9" i="4"/>
  <c r="CE9" i="4" s="1"/>
  <c r="AL38" i="5"/>
  <c r="N23" i="7" s="1"/>
  <c r="BA31" i="4"/>
  <c r="BB31" i="4"/>
  <c r="AA10" i="4"/>
  <c r="E29" i="6"/>
  <c r="Y44" i="5"/>
  <c r="T4" i="7"/>
  <c r="BT7" i="5"/>
  <c r="BV7" i="5"/>
  <c r="BZ7" i="5"/>
  <c r="E68" i="7"/>
  <c r="BU41" i="5"/>
  <c r="BI31" i="4"/>
  <c r="BH31" i="4"/>
  <c r="CD31" i="4"/>
  <c r="CC31" i="4"/>
  <c r="H11" i="4"/>
  <c r="H11" i="5"/>
  <c r="F8" i="6" s="1"/>
  <c r="CA10" i="4"/>
  <c r="AO43" i="5"/>
  <c r="E65" i="7"/>
  <c r="BU38" i="5"/>
  <c r="Y32" i="4"/>
  <c r="BY32" i="4"/>
  <c r="AD31" i="4"/>
  <c r="AC31" i="4"/>
  <c r="O45" i="5"/>
  <c r="AO41" i="5"/>
  <c r="N26" i="7"/>
  <c r="G25" i="7"/>
  <c r="AN40" i="5"/>
  <c r="G68" i="7"/>
  <c r="BS41" i="5"/>
  <c r="E26" i="7"/>
  <c r="AP41" i="5"/>
  <c r="BM44" i="5"/>
  <c r="G11" i="4"/>
  <c r="G11" i="5"/>
  <c r="BA9" i="5"/>
  <c r="BD9" i="5" s="1"/>
  <c r="N48" i="7" s="1"/>
  <c r="BC9" i="5"/>
  <c r="M48" i="7" s="1"/>
  <c r="BB9" i="5"/>
  <c r="L48" i="7" s="1"/>
  <c r="AB43" i="5"/>
  <c r="AE43" i="5" s="1"/>
  <c r="E24" i="7"/>
  <c r="AY44" i="5"/>
  <c r="G45" i="5"/>
  <c r="Z10" i="4"/>
  <c r="BZ10" i="4"/>
  <c r="BQ9" i="5"/>
  <c r="AA48" i="7" s="1"/>
  <c r="BP9" i="5"/>
  <c r="Z48" i="7" s="1"/>
  <c r="BW31" i="4"/>
  <c r="BV31" i="4"/>
  <c r="G26" i="7"/>
  <c r="AM41" i="5"/>
  <c r="S26" i="7" s="1"/>
  <c r="AN41" i="5"/>
  <c r="BS40" i="5"/>
  <c r="AI9" i="5"/>
  <c r="AL9" i="5" s="1"/>
  <c r="AK9" i="5"/>
  <c r="M6" i="7" s="1"/>
  <c r="AJ9" i="5"/>
  <c r="L6" i="7" s="1"/>
  <c r="AK9" i="4"/>
  <c r="R33" i="4"/>
  <c r="R45" i="5"/>
  <c r="X30" i="6" s="1"/>
  <c r="R11" i="4"/>
  <c r="R11" i="5"/>
  <c r="X8" i="6" s="1"/>
  <c r="E7" i="6"/>
  <c r="AQ10" i="5"/>
  <c r="BL10" i="5"/>
  <c r="BE10" i="5"/>
  <c r="Y10" i="5"/>
  <c r="AX10" i="5"/>
  <c r="AF10" i="5"/>
  <c r="G65" i="7"/>
  <c r="BS38" i="5"/>
  <c r="BH9" i="5"/>
  <c r="BK9" i="5" s="1"/>
  <c r="U48" i="7" s="1"/>
  <c r="BI9" i="5"/>
  <c r="S48" i="7" s="1"/>
  <c r="BJ9" i="5"/>
  <c r="T48" i="7" s="1"/>
  <c r="AG10" i="5"/>
  <c r="AU31" i="4"/>
  <c r="AT31" i="4"/>
  <c r="T5" i="7"/>
  <c r="BV8" i="5"/>
  <c r="BT8" i="5"/>
  <c r="BZ8" i="5"/>
  <c r="BF44" i="5"/>
  <c r="I11" i="4"/>
  <c r="I11" i="5"/>
  <c r="G8" i="6" s="1"/>
  <c r="J11" i="4"/>
  <c r="J11" i="5"/>
  <c r="H8" i="6" s="1"/>
  <c r="AY10" i="4"/>
  <c r="BT10" i="4"/>
  <c r="AE38" i="5"/>
  <c r="AN38" i="5" s="1"/>
  <c r="BY10" i="4"/>
  <c r="Y10" i="4"/>
  <c r="G27" i="7"/>
  <c r="AN42" i="5"/>
  <c r="AM42" i="5"/>
  <c r="S27" i="7" s="1"/>
  <c r="BP31" i="4"/>
  <c r="BO31" i="4"/>
  <c r="AU9" i="5"/>
  <c r="AV9" i="5"/>
  <c r="F48" i="7" s="1"/>
  <c r="U29" i="6"/>
  <c r="AS44" i="5"/>
  <c r="AA44" i="5"/>
  <c r="AZ44" i="5"/>
  <c r="AR44" i="5"/>
  <c r="BN9" i="4"/>
  <c r="BQ9" i="4" s="1"/>
  <c r="N11" i="4"/>
  <c r="N11" i="5"/>
  <c r="P8" i="6" s="1"/>
  <c r="P11" i="4"/>
  <c r="P11" i="5"/>
  <c r="V8" i="6" s="1"/>
  <c r="BF10" i="4"/>
  <c r="BM10" i="4"/>
  <c r="E23" i="7"/>
  <c r="AP38" i="5"/>
  <c r="AD9" i="4"/>
  <c r="AC9" i="4"/>
  <c r="AC9" i="5"/>
  <c r="AD9" i="5"/>
  <c r="F6" i="7" s="1"/>
  <c r="BM10" i="5"/>
  <c r="CA32" i="4"/>
  <c r="AH10" i="4"/>
  <c r="K11" i="4"/>
  <c r="K11" i="5"/>
  <c r="O11" i="4"/>
  <c r="O11" i="5"/>
  <c r="AG10" i="4"/>
  <c r="CC9" i="4"/>
  <c r="CD9" i="4"/>
  <c r="AA10" i="5"/>
  <c r="U7" i="6"/>
  <c r="AH10" i="5"/>
  <c r="AZ10" i="5"/>
  <c r="BG10" i="5"/>
  <c r="AS10" i="5"/>
  <c r="BN10" i="5"/>
  <c r="BF10" i="5"/>
  <c r="R9" i="1"/>
  <c r="B11" i="1"/>
  <c r="D10" i="1"/>
  <c r="B16" i="2"/>
  <c r="D16" i="2" s="1"/>
  <c r="G9" i="1" l="1"/>
  <c r="BS11" i="4"/>
  <c r="I9" i="1"/>
  <c r="I12" i="5" s="1"/>
  <c r="G9" i="6" s="1"/>
  <c r="J9" i="1"/>
  <c r="H9" i="1"/>
  <c r="K9" i="1"/>
  <c r="O9" i="1"/>
  <c r="Q11" i="5"/>
  <c r="W8" i="6" s="1"/>
  <c r="C9" i="7"/>
  <c r="K9" i="6"/>
  <c r="C9" i="6"/>
  <c r="S9" i="6"/>
  <c r="W6" i="7"/>
  <c r="Q48" i="7"/>
  <c r="L9" i="1"/>
  <c r="J8" i="7"/>
  <c r="C50" i="7"/>
  <c r="X50" i="7" s="1"/>
  <c r="M9" i="1"/>
  <c r="N9" i="1"/>
  <c r="N12" i="5" s="1"/>
  <c r="P9" i="6" s="1"/>
  <c r="P9" i="1"/>
  <c r="Q7" i="7"/>
  <c r="J49" i="7"/>
  <c r="V10" i="1"/>
  <c r="I10" i="1" s="1"/>
  <c r="D13" i="5"/>
  <c r="D13" i="4"/>
  <c r="BJ43" i="5"/>
  <c r="T70" i="7" s="1"/>
  <c r="AJ43" i="5"/>
  <c r="L28" i="7" s="1"/>
  <c r="N25" i="7"/>
  <c r="AO40" i="5"/>
  <c r="BQ43" i="5"/>
  <c r="AA70" i="7" s="1"/>
  <c r="BB43" i="5"/>
  <c r="L70" i="7" s="1"/>
  <c r="AP40" i="5"/>
  <c r="BC43" i="5"/>
  <c r="M70" i="7" s="1"/>
  <c r="BS39" i="5"/>
  <c r="BT39" i="5" s="1"/>
  <c r="BN44" i="5"/>
  <c r="BG44" i="5"/>
  <c r="AD43" i="5"/>
  <c r="F28" i="7" s="1"/>
  <c r="BP43" i="5"/>
  <c r="Z70" i="7" s="1"/>
  <c r="BI43" i="5"/>
  <c r="S70" i="7" s="1"/>
  <c r="AV43" i="5"/>
  <c r="F70" i="7" s="1"/>
  <c r="BH43" i="5"/>
  <c r="BK43" i="5" s="1"/>
  <c r="U70" i="7" s="1"/>
  <c r="BS42" i="5"/>
  <c r="BZ42" i="5" s="1"/>
  <c r="CH28" i="4"/>
  <c r="CJ28" i="4" s="1"/>
  <c r="CK28" i="4" s="1"/>
  <c r="CL28" i="4"/>
  <c r="CN28" i="4" s="1"/>
  <c r="CO28" i="4" s="1"/>
  <c r="AP39" i="5"/>
  <c r="AU43" i="5"/>
  <c r="E70" i="7" s="1"/>
  <c r="CF30" i="4"/>
  <c r="CL30" i="4" s="1"/>
  <c r="CN30" i="4" s="1"/>
  <c r="CO30" i="4" s="1"/>
  <c r="AH44" i="5"/>
  <c r="N24" i="7"/>
  <c r="AB44" i="5"/>
  <c r="AE44" i="5" s="1"/>
  <c r="G29" i="7" s="1"/>
  <c r="AM39" i="5"/>
  <c r="S24" i="7" s="1"/>
  <c r="AP42" i="5"/>
  <c r="I33" i="4"/>
  <c r="BE32" i="4"/>
  <c r="BI32" i="4" s="1"/>
  <c r="BU40" i="5"/>
  <c r="BZ32" i="4"/>
  <c r="CB32" i="4" s="1"/>
  <c r="CE32" i="4" s="1"/>
  <c r="P33" i="4"/>
  <c r="AG32" i="4"/>
  <c r="AK32" i="4" s="1"/>
  <c r="BH10" i="5"/>
  <c r="BK10" i="5" s="1"/>
  <c r="U49" i="7" s="1"/>
  <c r="K2203" i="3"/>
  <c r="K2204" i="3" s="1"/>
  <c r="K2205" i="3" s="1"/>
  <c r="K2206" i="3" s="1"/>
  <c r="K2207" i="3" s="1"/>
  <c r="K2208" i="3" s="1"/>
  <c r="K2209" i="3" s="1"/>
  <c r="K2210" i="3" s="1"/>
  <c r="K2211" i="3" s="1"/>
  <c r="K2212" i="3" s="1"/>
  <c r="K2213" i="3" s="1"/>
  <c r="K2214" i="3" s="1"/>
  <c r="K2215" i="3" s="1"/>
  <c r="K2216" i="3" s="1"/>
  <c r="K2217" i="3" s="1"/>
  <c r="K2218" i="3" s="1"/>
  <c r="K2219" i="3" s="1"/>
  <c r="K2220" i="3" s="1"/>
  <c r="K2221" i="3" s="1"/>
  <c r="K2222" i="3" s="1"/>
  <c r="K2223" i="3" s="1"/>
  <c r="K2224" i="3" s="1"/>
  <c r="K2225" i="3" s="1"/>
  <c r="K2226" i="3" s="1"/>
  <c r="K2227" i="3" s="1"/>
  <c r="K2228" i="3" s="1"/>
  <c r="K2229" i="3" s="1"/>
  <c r="K2230" i="3" s="1"/>
  <c r="K2231" i="3" s="1"/>
  <c r="K2232" i="3" s="1"/>
  <c r="K2233" i="3" s="1"/>
  <c r="K2234" i="3" s="1"/>
  <c r="K2235" i="3" s="1"/>
  <c r="K2236" i="3" s="1"/>
  <c r="K2237" i="3" s="1"/>
  <c r="K2238" i="3" s="1"/>
  <c r="K2239" i="3" s="1"/>
  <c r="K2240" i="3" s="1"/>
  <c r="K2241" i="3" s="1"/>
  <c r="K2242" i="3" s="1"/>
  <c r="K2243" i="3" s="1"/>
  <c r="K2244" i="3" s="1"/>
  <c r="K2245" i="3" s="1"/>
  <c r="K2246" i="3" s="1"/>
  <c r="K2247" i="3" s="1"/>
  <c r="K2248" i="3" s="1"/>
  <c r="K2249" i="3" s="1"/>
  <c r="K2250" i="3" s="1"/>
  <c r="K2251" i="3" s="1"/>
  <c r="K2252" i="3" s="1"/>
  <c r="AX44" i="5"/>
  <c r="BA44" i="5" s="1"/>
  <c r="BD44" i="5" s="1"/>
  <c r="N71" i="7" s="1"/>
  <c r="CL26" i="4"/>
  <c r="CN26" i="4" s="1"/>
  <c r="CO26" i="4" s="1"/>
  <c r="AQ44" i="5"/>
  <c r="AV44" i="5" s="1"/>
  <c r="F71" i="7" s="1"/>
  <c r="BU42" i="5"/>
  <c r="BU39" i="5"/>
  <c r="BL32" i="4"/>
  <c r="BN32" i="4" s="1"/>
  <c r="BQ32" i="4" s="1"/>
  <c r="BE44" i="5"/>
  <c r="BH44" i="5" s="1"/>
  <c r="BK44" i="5" s="1"/>
  <c r="U71" i="7" s="1"/>
  <c r="BL44" i="5"/>
  <c r="BO44" i="5" s="1"/>
  <c r="BR44" i="5" s="1"/>
  <c r="AB71" i="7" s="1"/>
  <c r="AX32" i="4"/>
  <c r="BB32" i="4" s="1"/>
  <c r="Z32" i="4"/>
  <c r="AB32" i="4" s="1"/>
  <c r="AE32" i="4" s="1"/>
  <c r="AM32" i="4" s="1"/>
  <c r="BS32" i="4"/>
  <c r="BW32" i="4" s="1"/>
  <c r="AF44" i="5"/>
  <c r="AI44" i="5" s="1"/>
  <c r="AL44" i="5" s="1"/>
  <c r="AO44" i="5" s="1"/>
  <c r="H45" i="5"/>
  <c r="F30" i="6" s="1"/>
  <c r="CG28" i="4"/>
  <c r="K45" i="5"/>
  <c r="M30" i="6" s="1"/>
  <c r="Q45" i="5"/>
  <c r="W30" i="6" s="1"/>
  <c r="N33" i="4"/>
  <c r="BZ33" i="4" s="1"/>
  <c r="S31" i="6"/>
  <c r="K31" i="6"/>
  <c r="C31" i="6"/>
  <c r="C31" i="7"/>
  <c r="G15" i="2"/>
  <c r="G34" i="4" s="1"/>
  <c r="M15" i="2"/>
  <c r="M46" i="5" s="1"/>
  <c r="O31" i="6" s="1"/>
  <c r="I15" i="2"/>
  <c r="I34" i="4" s="1"/>
  <c r="K15" i="2"/>
  <c r="K34" i="4" s="1"/>
  <c r="J71" i="7"/>
  <c r="Q29" i="7"/>
  <c r="C72" i="7"/>
  <c r="X72" i="7" s="1"/>
  <c r="J30" i="7"/>
  <c r="H15" i="2"/>
  <c r="H34" i="4" s="1"/>
  <c r="J15" i="2"/>
  <c r="J34" i="4" s="1"/>
  <c r="Q15" i="2"/>
  <c r="M45" i="5"/>
  <c r="O30" i="6" s="1"/>
  <c r="O15" i="2"/>
  <c r="O34" i="4" s="1"/>
  <c r="AA34" i="4" s="1"/>
  <c r="L15" i="2"/>
  <c r="L34" i="4" s="1"/>
  <c r="V16" i="2"/>
  <c r="P16" i="2" s="1"/>
  <c r="D47" i="5"/>
  <c r="D35" i="4"/>
  <c r="P15" i="2"/>
  <c r="P34" i="4" s="1"/>
  <c r="L33" i="4"/>
  <c r="AG33" i="4" s="1"/>
  <c r="J45" i="5"/>
  <c r="H30" i="6" s="1"/>
  <c r="Q70" i="7"/>
  <c r="W28" i="7"/>
  <c r="N15" i="2"/>
  <c r="CH27" i="4"/>
  <c r="CJ27" i="4" s="1"/>
  <c r="CK27" i="4" s="1"/>
  <c r="CG26" i="4"/>
  <c r="CG27" i="4"/>
  <c r="BU32" i="4"/>
  <c r="BX32" i="4" s="1"/>
  <c r="CG30" i="4"/>
  <c r="BH32" i="4"/>
  <c r="BO32" i="4"/>
  <c r="AS10" i="4"/>
  <c r="AV10" i="4" s="1"/>
  <c r="BA32" i="4"/>
  <c r="AT10" i="4"/>
  <c r="BG10" i="4"/>
  <c r="BJ10" i="4" s="1"/>
  <c r="AJ32" i="4"/>
  <c r="AU32" i="4"/>
  <c r="CF31" i="4"/>
  <c r="CH31" i="4" s="1"/>
  <c r="CJ31" i="4" s="1"/>
  <c r="CK31" i="4" s="1"/>
  <c r="CH29" i="4"/>
  <c r="CJ29" i="4" s="1"/>
  <c r="CK29" i="4" s="1"/>
  <c r="AS32" i="4"/>
  <c r="AV32" i="4" s="1"/>
  <c r="CH30" i="4"/>
  <c r="CJ30" i="4" s="1"/>
  <c r="CK30" i="4" s="1"/>
  <c r="CG29" i="4"/>
  <c r="BN10" i="4"/>
  <c r="BQ10" i="4" s="1"/>
  <c r="BV32" i="4"/>
  <c r="AT32" i="4"/>
  <c r="CF9" i="4"/>
  <c r="CG9" i="4" s="1"/>
  <c r="BH10" i="4"/>
  <c r="BP10" i="4"/>
  <c r="BI10" i="4"/>
  <c r="AH11" i="4"/>
  <c r="AM9" i="5"/>
  <c r="S6" i="7" s="1"/>
  <c r="AB10" i="4"/>
  <c r="AE10" i="4" s="1"/>
  <c r="AM10" i="4" s="1"/>
  <c r="AN9" i="5"/>
  <c r="AX11" i="4"/>
  <c r="AA11" i="4"/>
  <c r="BT33" i="4"/>
  <c r="BO10" i="5"/>
  <c r="BR10" i="5" s="1"/>
  <c r="AB49" i="7" s="1"/>
  <c r="AJ10" i="4"/>
  <c r="BU10" i="4"/>
  <c r="BX10" i="4" s="1"/>
  <c r="AU10" i="4"/>
  <c r="AQ11" i="4"/>
  <c r="BE11" i="4"/>
  <c r="AG11" i="4"/>
  <c r="CL8" i="4"/>
  <c r="CN8" i="4" s="1"/>
  <c r="CO8" i="4" s="1"/>
  <c r="CH8" i="4"/>
  <c r="CJ8" i="4" s="1"/>
  <c r="CK8" i="4" s="1"/>
  <c r="CG8" i="4"/>
  <c r="BL11" i="4"/>
  <c r="AP11" i="4"/>
  <c r="AZ10" i="4"/>
  <c r="BC10" i="4" s="1"/>
  <c r="CA33" i="4"/>
  <c r="BW10" i="4"/>
  <c r="BB10" i="4"/>
  <c r="AY33" i="4"/>
  <c r="BF11" i="4"/>
  <c r="BG32" i="4"/>
  <c r="BJ32" i="4" s="1"/>
  <c r="CB10" i="4"/>
  <c r="CE10" i="4" s="1"/>
  <c r="AW11" i="4"/>
  <c r="AP33" i="4"/>
  <c r="AH33" i="4"/>
  <c r="BM33" i="4"/>
  <c r="AK10" i="4"/>
  <c r="AI10" i="4"/>
  <c r="AL10" i="4" s="1"/>
  <c r="AN10" i="4" s="1"/>
  <c r="BF33" i="4"/>
  <c r="BR11" i="4"/>
  <c r="AW33" i="4"/>
  <c r="BM11" i="4"/>
  <c r="BK11" i="4"/>
  <c r="BT11" i="4"/>
  <c r="T23" i="7"/>
  <c r="BV38" i="5"/>
  <c r="AD66" i="7" s="1"/>
  <c r="BT38" i="5"/>
  <c r="BZ38" i="5"/>
  <c r="N34" i="4"/>
  <c r="N46" i="5"/>
  <c r="P31" i="6" s="1"/>
  <c r="AF33" i="4"/>
  <c r="AB70" i="7"/>
  <c r="BX8" i="5"/>
  <c r="AD48" i="7"/>
  <c r="AI10" i="5"/>
  <c r="AL10" i="5" s="1"/>
  <c r="AK10" i="5"/>
  <c r="M7" i="7" s="1"/>
  <c r="AJ10" i="5"/>
  <c r="L7" i="7" s="1"/>
  <c r="E8" i="6"/>
  <c r="AX11" i="5"/>
  <c r="AF11" i="5"/>
  <c r="BE11" i="5"/>
  <c r="BL11" i="5"/>
  <c r="AQ11" i="5"/>
  <c r="Y11" i="5"/>
  <c r="CD32" i="4"/>
  <c r="CC32" i="4"/>
  <c r="Z33" i="4"/>
  <c r="G12" i="4"/>
  <c r="G12" i="5"/>
  <c r="Q34" i="4"/>
  <c r="Q46" i="5"/>
  <c r="W31" i="6" s="1"/>
  <c r="AF11" i="4"/>
  <c r="CA11" i="4"/>
  <c r="BN11" i="5"/>
  <c r="U8" i="6"/>
  <c r="AH11" i="5"/>
  <c r="AS11" i="5"/>
  <c r="BG11" i="5"/>
  <c r="AA11" i="5"/>
  <c r="AZ11" i="5"/>
  <c r="BC10" i="5"/>
  <c r="M49" i="7" s="1"/>
  <c r="BB10" i="5"/>
  <c r="L49" i="7" s="1"/>
  <c r="Y11" i="4"/>
  <c r="BY11" i="4"/>
  <c r="AC32" i="4"/>
  <c r="CB8" i="5"/>
  <c r="AH48" i="7"/>
  <c r="AB10" i="5"/>
  <c r="AE10" i="5" s="1"/>
  <c r="AD10" i="5"/>
  <c r="F7" i="7" s="1"/>
  <c r="AC10" i="5"/>
  <c r="T25" i="7"/>
  <c r="BZ40" i="5"/>
  <c r="BV40" i="5"/>
  <c r="BT40" i="5"/>
  <c r="E28" i="7"/>
  <c r="BD11" i="4"/>
  <c r="M8" i="6"/>
  <c r="Z11" i="5"/>
  <c r="BM11" i="5"/>
  <c r="AR11" i="5"/>
  <c r="AY11" i="5"/>
  <c r="BF11" i="5"/>
  <c r="AG11" i="5"/>
  <c r="BJ10" i="5"/>
  <c r="T49" i="7" s="1"/>
  <c r="BI10" i="5"/>
  <c r="S49" i="7" s="1"/>
  <c r="J12" i="4"/>
  <c r="J12" i="5"/>
  <c r="H9" i="6" s="1"/>
  <c r="R34" i="4"/>
  <c r="R46" i="5"/>
  <c r="X31" i="6" s="1"/>
  <c r="AR33" i="4"/>
  <c r="BV10" i="4"/>
  <c r="Z11" i="4"/>
  <c r="BZ11" i="4"/>
  <c r="E6" i="7"/>
  <c r="AP9" i="5"/>
  <c r="BQ10" i="5"/>
  <c r="AA49" i="7" s="1"/>
  <c r="BP10" i="5"/>
  <c r="Z49" i="7" s="1"/>
  <c r="G28" i="7"/>
  <c r="AN43" i="5"/>
  <c r="AM43" i="5"/>
  <c r="S28" i="7" s="1"/>
  <c r="U30" i="6"/>
  <c r="AA45" i="5"/>
  <c r="BG45" i="5"/>
  <c r="BN45" i="5"/>
  <c r="AH45" i="5"/>
  <c r="AS45" i="5"/>
  <c r="AZ45" i="5"/>
  <c r="AD44" i="5"/>
  <c r="F29" i="7" s="1"/>
  <c r="AC44" i="5"/>
  <c r="H12" i="4"/>
  <c r="H12" i="5"/>
  <c r="F9" i="6" s="1"/>
  <c r="K12" i="4"/>
  <c r="K12" i="5"/>
  <c r="AT10" i="5"/>
  <c r="AW10" i="5" s="1"/>
  <c r="G49" i="7" s="1"/>
  <c r="AV10" i="5"/>
  <c r="F49" i="7" s="1"/>
  <c r="AU10" i="5"/>
  <c r="BA10" i="5"/>
  <c r="BD10" i="5" s="1"/>
  <c r="N49" i="7" s="1"/>
  <c r="AO38" i="5"/>
  <c r="E48" i="7"/>
  <c r="BU9" i="5"/>
  <c r="Y33" i="4"/>
  <c r="BY33" i="4"/>
  <c r="I12" i="4"/>
  <c r="P12" i="4"/>
  <c r="P12" i="5"/>
  <c r="V9" i="6" s="1"/>
  <c r="L12" i="4"/>
  <c r="L12" i="5"/>
  <c r="N9" i="6" s="1"/>
  <c r="O12" i="4"/>
  <c r="AA12" i="4" s="1"/>
  <c r="O12" i="5"/>
  <c r="AY11" i="4"/>
  <c r="BR33" i="4"/>
  <c r="BA10" i="4"/>
  <c r="AD10" i="4"/>
  <c r="AC10" i="4"/>
  <c r="BS9" i="5"/>
  <c r="J46" i="5"/>
  <c r="H31" i="6" s="1"/>
  <c r="M12" i="4"/>
  <c r="M12" i="5"/>
  <c r="O9" i="6" s="1"/>
  <c r="Q12" i="4"/>
  <c r="Q12" i="5"/>
  <c r="W9" i="6" s="1"/>
  <c r="AR11" i="4"/>
  <c r="BK33" i="4"/>
  <c r="CC10" i="4"/>
  <c r="CD10" i="4"/>
  <c r="CB7" i="5"/>
  <c r="AH47" i="7"/>
  <c r="R12" i="4"/>
  <c r="R12" i="5"/>
  <c r="X9" i="6" s="1"/>
  <c r="BO10" i="4"/>
  <c r="G23" i="7"/>
  <c r="AM38" i="5"/>
  <c r="S23" i="7" s="1"/>
  <c r="AO9" i="5"/>
  <c r="N6" i="7"/>
  <c r="T26" i="7"/>
  <c r="BV41" i="5"/>
  <c r="BT41" i="5"/>
  <c r="BZ41" i="5"/>
  <c r="BX7" i="5"/>
  <c r="AD47" i="7"/>
  <c r="BD33" i="4"/>
  <c r="E30" i="6"/>
  <c r="Y45" i="5"/>
  <c r="J10" i="1"/>
  <c r="B12" i="1"/>
  <c r="D11" i="1"/>
  <c r="B17" i="2"/>
  <c r="D17" i="2" s="1"/>
  <c r="O10" i="1" l="1"/>
  <c r="M10" i="1"/>
  <c r="L10" i="1"/>
  <c r="Q10" i="1"/>
  <c r="J50" i="7"/>
  <c r="Q8" i="7"/>
  <c r="N12" i="4"/>
  <c r="N10" i="1"/>
  <c r="K10" i="1"/>
  <c r="R10" i="1"/>
  <c r="V11" i="1"/>
  <c r="P11" i="1" s="1"/>
  <c r="D14" i="5"/>
  <c r="D14" i="4"/>
  <c r="P10" i="1"/>
  <c r="P13" i="5" s="1"/>
  <c r="V10" i="6" s="1"/>
  <c r="C10" i="7"/>
  <c r="S10" i="6"/>
  <c r="K10" i="6"/>
  <c r="C10" i="6"/>
  <c r="H10" i="1"/>
  <c r="AR12" i="4"/>
  <c r="W7" i="7"/>
  <c r="Q49" i="7"/>
  <c r="C51" i="7"/>
  <c r="X51" i="7" s="1"/>
  <c r="J9" i="7"/>
  <c r="G10" i="1"/>
  <c r="BZ39" i="5"/>
  <c r="T24" i="7"/>
  <c r="AU44" i="5"/>
  <c r="E71" i="7" s="1"/>
  <c r="AP43" i="5"/>
  <c r="BV39" i="5"/>
  <c r="BX39" i="5" s="1"/>
  <c r="BP44" i="5"/>
  <c r="Z71" i="7" s="1"/>
  <c r="AF45" i="5"/>
  <c r="AJ45" i="5" s="1"/>
  <c r="L30" i="7" s="1"/>
  <c r="BB44" i="5"/>
  <c r="L71" i="7" s="1"/>
  <c r="BV42" i="5"/>
  <c r="BX42" i="5" s="1"/>
  <c r="T27" i="7"/>
  <c r="BQ44" i="5"/>
  <c r="AA71" i="7" s="1"/>
  <c r="BC44" i="5"/>
  <c r="M71" i="7" s="1"/>
  <c r="BS43" i="5"/>
  <c r="BV43" i="5" s="1"/>
  <c r="AN44" i="5"/>
  <c r="BT42" i="5"/>
  <c r="AY45" i="5"/>
  <c r="BU43" i="5"/>
  <c r="AD32" i="4"/>
  <c r="K46" i="5"/>
  <c r="AR46" i="5" s="1"/>
  <c r="AT44" i="5"/>
  <c r="AW44" i="5" s="1"/>
  <c r="G71" i="7" s="1"/>
  <c r="AZ32" i="4"/>
  <c r="BC32" i="4" s="1"/>
  <c r="AX33" i="4"/>
  <c r="AZ33" i="4" s="1"/>
  <c r="BC33" i="4" s="1"/>
  <c r="AR45" i="5"/>
  <c r="BS33" i="4"/>
  <c r="BW33" i="4" s="1"/>
  <c r="Z45" i="5"/>
  <c r="AD45" i="5" s="1"/>
  <c r="F30" i="7" s="1"/>
  <c r="M34" i="4"/>
  <c r="BI44" i="5"/>
  <c r="S71" i="7" s="1"/>
  <c r="BJ44" i="5"/>
  <c r="T71" i="7" s="1"/>
  <c r="AI32" i="4"/>
  <c r="AL32" i="4" s="1"/>
  <c r="AN32" i="4" s="1"/>
  <c r="BM45" i="5"/>
  <c r="BF45" i="5"/>
  <c r="AJ44" i="5"/>
  <c r="L29" i="7" s="1"/>
  <c r="AK44" i="5"/>
  <c r="M29" i="7" s="1"/>
  <c r="AM44" i="5"/>
  <c r="S29" i="7" s="1"/>
  <c r="BP32" i="4"/>
  <c r="K2253" i="3"/>
  <c r="K2254" i="3" s="1"/>
  <c r="K2255" i="3" s="1"/>
  <c r="K2256" i="3" s="1"/>
  <c r="K2257" i="3" s="1"/>
  <c r="K2258" i="3" s="1"/>
  <c r="K2259" i="3" s="1"/>
  <c r="K2260" i="3" s="1"/>
  <c r="K2261" i="3" s="1"/>
  <c r="K2262" i="3" s="1"/>
  <c r="K2263" i="3" s="1"/>
  <c r="K2264" i="3" s="1"/>
  <c r="K2265" i="3" s="1"/>
  <c r="K2266" i="3" s="1"/>
  <c r="K2267" i="3" s="1"/>
  <c r="K2268" i="3" s="1"/>
  <c r="K2269" i="3" s="1"/>
  <c r="K2270" i="3" s="1"/>
  <c r="K2271" i="3" s="1"/>
  <c r="K2272" i="3" s="1"/>
  <c r="K2273" i="3" s="1"/>
  <c r="K2274" i="3" s="1"/>
  <c r="K2275" i="3" s="1"/>
  <c r="K2276" i="3" s="1"/>
  <c r="K2277" i="3" s="1"/>
  <c r="K2278" i="3" s="1"/>
  <c r="K2279" i="3" s="1"/>
  <c r="K2280" i="3" s="1"/>
  <c r="K2281" i="3" s="1"/>
  <c r="K2282" i="3" s="1"/>
  <c r="K2283" i="3" s="1"/>
  <c r="K2284" i="3" s="1"/>
  <c r="K2285" i="3" s="1"/>
  <c r="K2286" i="3" s="1"/>
  <c r="K2287" i="3" s="1"/>
  <c r="K2288" i="3" s="1"/>
  <c r="K2289" i="3" s="1"/>
  <c r="K2290" i="3" s="1"/>
  <c r="K2291" i="3" s="1"/>
  <c r="K2292" i="3" s="1"/>
  <c r="K2293" i="3" s="1"/>
  <c r="K2294" i="3" s="1"/>
  <c r="K2295" i="3" s="1"/>
  <c r="K2296" i="3" s="1"/>
  <c r="K2297" i="3" s="1"/>
  <c r="K2298" i="3" s="1"/>
  <c r="K2299" i="3" s="1"/>
  <c r="K2300" i="3" s="1"/>
  <c r="K2301" i="3" s="1"/>
  <c r="K2302" i="3" s="1"/>
  <c r="N29" i="7"/>
  <c r="I46" i="5"/>
  <c r="G31" i="6" s="1"/>
  <c r="AG45" i="5"/>
  <c r="H46" i="5"/>
  <c r="F31" i="6" s="1"/>
  <c r="AQ33" i="4"/>
  <c r="AU33" i="4" s="1"/>
  <c r="P46" i="5"/>
  <c r="V31" i="6" s="1"/>
  <c r="O46" i="5"/>
  <c r="AA46" i="5" s="1"/>
  <c r="G46" i="5"/>
  <c r="E31" i="6" s="1"/>
  <c r="W29" i="7"/>
  <c r="Q71" i="7"/>
  <c r="C32" i="7"/>
  <c r="S32" i="6"/>
  <c r="C32" i="6"/>
  <c r="K32" i="6"/>
  <c r="H16" i="2"/>
  <c r="H47" i="5" s="1"/>
  <c r="F32" i="6" s="1"/>
  <c r="BL45" i="5"/>
  <c r="M16" i="2"/>
  <c r="M47" i="5" s="1"/>
  <c r="O32" i="6" s="1"/>
  <c r="O16" i="2"/>
  <c r="O47" i="5" s="1"/>
  <c r="J16" i="2"/>
  <c r="J35" i="4" s="1"/>
  <c r="AX45" i="5"/>
  <c r="I16" i="2"/>
  <c r="I47" i="5" s="1"/>
  <c r="G32" i="6" s="1"/>
  <c r="BE33" i="4"/>
  <c r="BG33" i="4" s="1"/>
  <c r="BJ33" i="4" s="1"/>
  <c r="J31" i="7"/>
  <c r="C73" i="7"/>
  <c r="X73" i="7" s="1"/>
  <c r="K16" i="2"/>
  <c r="K35" i="4" s="1"/>
  <c r="N16" i="2"/>
  <c r="N47" i="5" s="1"/>
  <c r="P32" i="6" s="1"/>
  <c r="AQ45" i="5"/>
  <c r="BL33" i="4"/>
  <c r="BN33" i="4" s="1"/>
  <c r="BQ33" i="4" s="1"/>
  <c r="R16" i="2"/>
  <c r="R35" i="4" s="1"/>
  <c r="L16" i="2"/>
  <c r="L35" i="4" s="1"/>
  <c r="BE45" i="5"/>
  <c r="G16" i="2"/>
  <c r="G35" i="4" s="1"/>
  <c r="Q16" i="2"/>
  <c r="J72" i="7"/>
  <c r="Q30" i="7"/>
  <c r="V17" i="2"/>
  <c r="P17" i="2" s="1"/>
  <c r="D48" i="5"/>
  <c r="D36" i="4"/>
  <c r="L46" i="5"/>
  <c r="N31" i="6" s="1"/>
  <c r="CL31" i="4"/>
  <c r="CN31" i="4" s="1"/>
  <c r="CO31" i="4" s="1"/>
  <c r="BE12" i="4"/>
  <c r="AI33" i="4"/>
  <c r="AL33" i="4" s="1"/>
  <c r="AN33" i="4" s="1"/>
  <c r="AS11" i="4"/>
  <c r="AV11" i="4" s="1"/>
  <c r="BN11" i="4"/>
  <c r="BQ11" i="4" s="1"/>
  <c r="AW34" i="4"/>
  <c r="CH9" i="4"/>
  <c r="CJ9" i="4" s="1"/>
  <c r="CK9" i="4" s="1"/>
  <c r="CG31" i="4"/>
  <c r="AY12" i="4"/>
  <c r="CL9" i="4"/>
  <c r="CN9" i="4" s="1"/>
  <c r="CO9" i="4" s="1"/>
  <c r="AB11" i="4"/>
  <c r="AE11" i="4" s="1"/>
  <c r="AM11" i="4" s="1"/>
  <c r="AT11" i="4"/>
  <c r="BT12" i="4"/>
  <c r="AK11" i="4"/>
  <c r="BF12" i="4"/>
  <c r="BW11" i="4"/>
  <c r="AF34" i="4"/>
  <c r="CB33" i="4"/>
  <c r="CE33" i="4" s="1"/>
  <c r="CF10" i="4"/>
  <c r="CG10" i="4" s="1"/>
  <c r="AI11" i="4"/>
  <c r="AL11" i="4" s="1"/>
  <c r="AN11" i="4" s="1"/>
  <c r="AB33" i="4"/>
  <c r="AE33" i="4" s="1"/>
  <c r="AM33" i="4" s="1"/>
  <c r="CA34" i="4"/>
  <c r="AB11" i="5"/>
  <c r="AE11" i="5" s="1"/>
  <c r="G8" i="7" s="1"/>
  <c r="CF32" i="4"/>
  <c r="CG32" i="4" s="1"/>
  <c r="AG34" i="4"/>
  <c r="BP11" i="4"/>
  <c r="BG11" i="4"/>
  <c r="BJ11" i="4" s="1"/>
  <c r="BU11" i="4"/>
  <c r="BX11" i="4" s="1"/>
  <c r="AH34" i="4"/>
  <c r="BB11" i="4"/>
  <c r="AJ11" i="4"/>
  <c r="BU33" i="4"/>
  <c r="BX33" i="4" s="1"/>
  <c r="AZ11" i="4"/>
  <c r="BC11" i="4" s="1"/>
  <c r="BA11" i="4"/>
  <c r="BB33" i="4"/>
  <c r="BS34" i="4"/>
  <c r="BH11" i="5"/>
  <c r="BK11" i="5" s="1"/>
  <c r="U50" i="7" s="1"/>
  <c r="CB11" i="4"/>
  <c r="CE11" i="4" s="1"/>
  <c r="CA12" i="4"/>
  <c r="BM34" i="4"/>
  <c r="AT33" i="4"/>
  <c r="AT11" i="5"/>
  <c r="AW11" i="5" s="1"/>
  <c r="G50" i="7" s="1"/>
  <c r="BV11" i="4"/>
  <c r="AI11" i="5"/>
  <c r="AL11" i="5" s="1"/>
  <c r="AO11" i="5" s="1"/>
  <c r="BO11" i="5"/>
  <c r="BR11" i="5" s="1"/>
  <c r="AB50" i="7" s="1"/>
  <c r="BM12" i="4"/>
  <c r="AQ12" i="4"/>
  <c r="AG12" i="4"/>
  <c r="BS10" i="5"/>
  <c r="BZ10" i="5" s="1"/>
  <c r="BD34" i="4"/>
  <c r="BA33" i="4"/>
  <c r="AX34" i="4"/>
  <c r="AZ34" i="4" s="1"/>
  <c r="BC34" i="4" s="1"/>
  <c r="BO11" i="4"/>
  <c r="BL34" i="4"/>
  <c r="BS12" i="4"/>
  <c r="BR34" i="4"/>
  <c r="AK33" i="4"/>
  <c r="AH12" i="4"/>
  <c r="AP34" i="4"/>
  <c r="BY7" i="5"/>
  <c r="AG47" i="7" s="1"/>
  <c r="AF47" i="7"/>
  <c r="Y12" i="4"/>
  <c r="BY12" i="4"/>
  <c r="BC11" i="5"/>
  <c r="M50" i="7" s="1"/>
  <c r="BB11" i="5"/>
  <c r="L50" i="7" s="1"/>
  <c r="CB42" i="5"/>
  <c r="AH70" i="7"/>
  <c r="P35" i="4"/>
  <c r="P47" i="5"/>
  <c r="V32" i="6" s="1"/>
  <c r="BL12" i="4"/>
  <c r="CB41" i="5"/>
  <c r="AH69" i="7"/>
  <c r="BA11" i="5"/>
  <c r="BD11" i="5" s="1"/>
  <c r="N50" i="7" s="1"/>
  <c r="E29" i="7"/>
  <c r="BR12" i="4"/>
  <c r="Y34" i="4"/>
  <c r="BY34" i="4"/>
  <c r="CB40" i="5"/>
  <c r="AH68" i="7"/>
  <c r="AD11" i="4"/>
  <c r="AC11" i="4"/>
  <c r="AO10" i="5"/>
  <c r="N7" i="7"/>
  <c r="N13" i="4"/>
  <c r="N13" i="5"/>
  <c r="P10" i="6" s="1"/>
  <c r="Q13" i="4"/>
  <c r="Q13" i="5"/>
  <c r="W10" i="6" s="1"/>
  <c r="AY34" i="4"/>
  <c r="BK12" i="4"/>
  <c r="AU11" i="4"/>
  <c r="AC45" i="5"/>
  <c r="T6" i="7"/>
  <c r="BV9" i="5"/>
  <c r="BT9" i="5"/>
  <c r="BZ9" i="5"/>
  <c r="BX40" i="5"/>
  <c r="AD68" i="7"/>
  <c r="CB38" i="5"/>
  <c r="AH66" i="7"/>
  <c r="AX12" i="4"/>
  <c r="K13" i="4"/>
  <c r="K13" i="5"/>
  <c r="BF34" i="4"/>
  <c r="BT34" i="4"/>
  <c r="BI11" i="4"/>
  <c r="BH11" i="4"/>
  <c r="E7" i="7"/>
  <c r="AP10" i="5"/>
  <c r="BY8" i="5"/>
  <c r="AG48" i="7" s="1"/>
  <c r="AF48" i="7"/>
  <c r="BK34" i="4"/>
  <c r="G13" i="4"/>
  <c r="G13" i="5"/>
  <c r="AW12" i="4"/>
  <c r="O13" i="4"/>
  <c r="AA13" i="4" s="1"/>
  <c r="O13" i="5"/>
  <c r="AR34" i="4"/>
  <c r="BO33" i="4"/>
  <c r="BV33" i="4"/>
  <c r="E49" i="7"/>
  <c r="BU10" i="5"/>
  <c r="AD11" i="5"/>
  <c r="F8" i="7" s="1"/>
  <c r="AC11" i="5"/>
  <c r="BX38" i="5"/>
  <c r="M13" i="4"/>
  <c r="M13" i="5"/>
  <c r="O10" i="6" s="1"/>
  <c r="BX41" i="5"/>
  <c r="AD69" i="7"/>
  <c r="CD11" i="4"/>
  <c r="CC11" i="4"/>
  <c r="AJ33" i="4"/>
  <c r="AQ34" i="4"/>
  <c r="AF12" i="4"/>
  <c r="AI12" i="4" s="1"/>
  <c r="AL12" i="4" s="1"/>
  <c r="AN12" i="4" s="1"/>
  <c r="BH33" i="4"/>
  <c r="G7" i="7"/>
  <c r="AN10" i="5"/>
  <c r="AM10" i="5"/>
  <c r="S7" i="7" s="1"/>
  <c r="AV11" i="5"/>
  <c r="F50" i="7" s="1"/>
  <c r="AU11" i="5"/>
  <c r="T28" i="7"/>
  <c r="BT43" i="5"/>
  <c r="Q35" i="4"/>
  <c r="Q47" i="5"/>
  <c r="W32" i="6" s="1"/>
  <c r="L13" i="4"/>
  <c r="L13" i="5"/>
  <c r="N10" i="6" s="1"/>
  <c r="CC7" i="5"/>
  <c r="AK47" i="7" s="1"/>
  <c r="AJ47" i="7"/>
  <c r="H13" i="4"/>
  <c r="H13" i="5"/>
  <c r="F10" i="6" s="1"/>
  <c r="U9" i="6"/>
  <c r="AA12" i="5"/>
  <c r="BN12" i="5"/>
  <c r="AH12" i="5"/>
  <c r="AS12" i="5"/>
  <c r="AZ12" i="5"/>
  <c r="BG12" i="5"/>
  <c r="CD33" i="4"/>
  <c r="CC33" i="4"/>
  <c r="AD67" i="7"/>
  <c r="BQ11" i="5"/>
  <c r="AA50" i="7" s="1"/>
  <c r="BP11" i="5"/>
  <c r="Z50" i="7" s="1"/>
  <c r="R13" i="4"/>
  <c r="R13" i="5"/>
  <c r="X10" i="6" s="1"/>
  <c r="I13" i="4"/>
  <c r="I13" i="5"/>
  <c r="G10" i="6" s="1"/>
  <c r="BD12" i="4"/>
  <c r="BG12" i="4" s="1"/>
  <c r="BJ12" i="4" s="1"/>
  <c r="J13" i="4"/>
  <c r="J13" i="5"/>
  <c r="H10" i="6" s="1"/>
  <c r="BE34" i="4"/>
  <c r="AP12" i="4"/>
  <c r="AD33" i="4"/>
  <c r="AC33" i="4"/>
  <c r="BM12" i="5"/>
  <c r="M9" i="6"/>
  <c r="AG12" i="5"/>
  <c r="AY12" i="5"/>
  <c r="BF12" i="5"/>
  <c r="AR12" i="5"/>
  <c r="Z12" i="5"/>
  <c r="CB39" i="5"/>
  <c r="AH67" i="7"/>
  <c r="CC8" i="5"/>
  <c r="AK48" i="7" s="1"/>
  <c r="AJ48" i="7"/>
  <c r="BJ11" i="5"/>
  <c r="T50" i="7" s="1"/>
  <c r="BI11" i="5"/>
  <c r="S50" i="7" s="1"/>
  <c r="Z34" i="4"/>
  <c r="BZ34" i="4"/>
  <c r="Z12" i="4"/>
  <c r="BZ12" i="4"/>
  <c r="E9" i="6"/>
  <c r="AF12" i="5"/>
  <c r="Y12" i="5"/>
  <c r="BL12" i="5"/>
  <c r="BE12" i="5"/>
  <c r="AQ12" i="5"/>
  <c r="AX12" i="5"/>
  <c r="AK11" i="5"/>
  <c r="M8" i="7" s="1"/>
  <c r="AJ11" i="5"/>
  <c r="L8" i="7" s="1"/>
  <c r="AJ34" i="4"/>
  <c r="R11" i="1"/>
  <c r="B13" i="1"/>
  <c r="D12" i="1"/>
  <c r="B18" i="2"/>
  <c r="D18" i="2" s="1"/>
  <c r="H11" i="1" l="1"/>
  <c r="G11" i="1"/>
  <c r="I11" i="1"/>
  <c r="J11" i="1"/>
  <c r="O11" i="1"/>
  <c r="V12" i="1"/>
  <c r="K12" i="1" s="1"/>
  <c r="D15" i="5"/>
  <c r="D15" i="4"/>
  <c r="C52" i="7"/>
  <c r="X52" i="7" s="1"/>
  <c r="J10" i="7"/>
  <c r="P13" i="4"/>
  <c r="Q9" i="7"/>
  <c r="J51" i="7"/>
  <c r="C11" i="7"/>
  <c r="C11" i="6"/>
  <c r="S11" i="6"/>
  <c r="K11" i="6"/>
  <c r="K11" i="1"/>
  <c r="K14" i="5" s="1"/>
  <c r="N11" i="1"/>
  <c r="M11" i="1"/>
  <c r="Q11" i="1"/>
  <c r="Q50" i="7"/>
  <c r="W8" i="7"/>
  <c r="L11" i="1"/>
  <c r="L14" i="4" s="1"/>
  <c r="AD70" i="7"/>
  <c r="BH45" i="5"/>
  <c r="BK45" i="5" s="1"/>
  <c r="Z46" i="5"/>
  <c r="AT45" i="5"/>
  <c r="AW45" i="5" s="1"/>
  <c r="G72" i="7" s="1"/>
  <c r="AY46" i="5"/>
  <c r="M31" i="6"/>
  <c r="BZ43" i="5"/>
  <c r="CB43" i="5" s="1"/>
  <c r="AI45" i="5"/>
  <c r="AL45" i="5" s="1"/>
  <c r="BS44" i="5"/>
  <c r="BV44" i="5" s="1"/>
  <c r="AK45" i="5"/>
  <c r="M30" i="7" s="1"/>
  <c r="BO45" i="5"/>
  <c r="BR45" i="5" s="1"/>
  <c r="AB72" i="7" s="1"/>
  <c r="U31" i="6"/>
  <c r="BA45" i="5"/>
  <c r="BD45" i="5" s="1"/>
  <c r="N72" i="7" s="1"/>
  <c r="AS46" i="5"/>
  <c r="AZ46" i="5"/>
  <c r="AG46" i="5"/>
  <c r="AS33" i="4"/>
  <c r="AV33" i="4" s="1"/>
  <c r="BU44" i="5"/>
  <c r="AB45" i="5"/>
  <c r="AE45" i="5" s="1"/>
  <c r="AF46" i="5"/>
  <c r="Y46" i="5"/>
  <c r="AQ13" i="4"/>
  <c r="BJ45" i="5"/>
  <c r="T72" i="7" s="1"/>
  <c r="T7" i="7"/>
  <c r="CL10" i="4"/>
  <c r="CN10" i="4" s="1"/>
  <c r="CO10" i="4" s="1"/>
  <c r="CH10" i="4"/>
  <c r="CJ10" i="4" s="1"/>
  <c r="CK10" i="4" s="1"/>
  <c r="BI45" i="5"/>
  <c r="S72" i="7" s="1"/>
  <c r="J47" i="5"/>
  <c r="H32" i="6" s="1"/>
  <c r="BQ45" i="5"/>
  <c r="AA72" i="7" s="1"/>
  <c r="AP44" i="5"/>
  <c r="BG46" i="5"/>
  <c r="AH46" i="5"/>
  <c r="AJ46" i="5" s="1"/>
  <c r="L31" i="7" s="1"/>
  <c r="M35" i="4"/>
  <c r="BN46" i="5"/>
  <c r="K2303" i="3"/>
  <c r="K2304" i="3" s="1"/>
  <c r="K2305" i="3" s="1"/>
  <c r="K2306" i="3" s="1"/>
  <c r="K2307" i="3" s="1"/>
  <c r="K2308" i="3" s="1"/>
  <c r="K2309" i="3" s="1"/>
  <c r="K2310" i="3" s="1"/>
  <c r="K2311" i="3" s="1"/>
  <c r="K2312" i="3" s="1"/>
  <c r="K2313" i="3" s="1"/>
  <c r="K2314" i="3" s="1"/>
  <c r="K2315" i="3" s="1"/>
  <c r="K2316" i="3" s="1"/>
  <c r="K2317" i="3" s="1"/>
  <c r="K2318" i="3" s="1"/>
  <c r="K2319" i="3" s="1"/>
  <c r="K2320" i="3" s="1"/>
  <c r="K2321" i="3" s="1"/>
  <c r="K2322" i="3" s="1"/>
  <c r="K2323" i="3" s="1"/>
  <c r="K2324" i="3" s="1"/>
  <c r="K2325" i="3" s="1"/>
  <c r="K2326" i="3" s="1"/>
  <c r="K2327" i="3" s="1"/>
  <c r="K2328" i="3" s="1"/>
  <c r="K2329" i="3" s="1"/>
  <c r="K2330" i="3" s="1"/>
  <c r="K2331" i="3" s="1"/>
  <c r="K2332" i="3" s="1"/>
  <c r="K2333" i="3" s="1"/>
  <c r="K2334" i="3" s="1"/>
  <c r="K2335" i="3" s="1"/>
  <c r="K2336" i="3" s="1"/>
  <c r="K2337" i="3" s="1"/>
  <c r="K2338" i="3" s="1"/>
  <c r="K2339" i="3" s="1"/>
  <c r="K2340" i="3" s="1"/>
  <c r="K2341" i="3" s="1"/>
  <c r="K2342" i="3" s="1"/>
  <c r="K2343" i="3" s="1"/>
  <c r="K2344" i="3" s="1"/>
  <c r="K2345" i="3" s="1"/>
  <c r="K2346" i="3" s="1"/>
  <c r="K2347" i="3" s="1"/>
  <c r="K2348" i="3" s="1"/>
  <c r="K2349" i="3" s="1"/>
  <c r="K2350" i="3" s="1"/>
  <c r="K2351" i="3" s="1"/>
  <c r="K2352" i="3" s="1"/>
  <c r="K2353" i="3" s="1"/>
  <c r="K2354" i="3" s="1"/>
  <c r="K2355" i="3" s="1"/>
  <c r="K2356" i="3" s="1"/>
  <c r="K2357" i="3" s="1"/>
  <c r="K2358" i="3" s="1"/>
  <c r="K2359" i="3" s="1"/>
  <c r="K2360" i="3" s="1"/>
  <c r="K2361" i="3" s="1"/>
  <c r="K2362" i="3" s="1"/>
  <c r="K2363" i="3" s="1"/>
  <c r="K2364" i="3" s="1"/>
  <c r="K2365" i="3" s="1"/>
  <c r="K2366" i="3" s="1"/>
  <c r="K2367" i="3" s="1"/>
  <c r="K2368" i="3" s="1"/>
  <c r="K2369" i="3" s="1"/>
  <c r="K2370" i="3" s="1"/>
  <c r="K2371" i="3" s="1"/>
  <c r="K2372" i="3" s="1"/>
  <c r="K2373" i="3" s="1"/>
  <c r="K2374" i="3" s="1"/>
  <c r="K2375" i="3" s="1"/>
  <c r="K2376" i="3" s="1"/>
  <c r="K2377" i="3" s="1"/>
  <c r="K2378" i="3" s="1"/>
  <c r="K2379" i="3" s="1"/>
  <c r="K2380" i="3" s="1"/>
  <c r="K2381" i="3" s="1"/>
  <c r="K2382" i="3" s="1"/>
  <c r="K2383" i="3" s="1"/>
  <c r="K2384" i="3" s="1"/>
  <c r="K2385" i="3" s="1"/>
  <c r="K2386" i="3" s="1"/>
  <c r="K2387" i="3" s="1"/>
  <c r="K2388" i="3" s="1"/>
  <c r="K2389" i="3" s="1"/>
  <c r="K2390" i="3" s="1"/>
  <c r="K2391" i="3" s="1"/>
  <c r="K2392" i="3" s="1"/>
  <c r="K2393" i="3" s="1"/>
  <c r="K2394" i="3" s="1"/>
  <c r="K2395" i="3" s="1"/>
  <c r="K2396" i="3" s="1"/>
  <c r="K2397" i="3" s="1"/>
  <c r="K2398" i="3" s="1"/>
  <c r="K2399" i="3" s="1"/>
  <c r="K2400" i="3" s="1"/>
  <c r="K2401" i="3" s="1"/>
  <c r="K2402" i="3" s="1"/>
  <c r="K2403" i="3" s="1"/>
  <c r="K2404" i="3" s="1"/>
  <c r="K2405" i="3" s="1"/>
  <c r="K2406" i="3" s="1"/>
  <c r="K2407" i="3" s="1"/>
  <c r="K2408" i="3" s="1"/>
  <c r="K2409" i="3" s="1"/>
  <c r="K2410" i="3" s="1"/>
  <c r="K2411" i="3" s="1"/>
  <c r="K2412" i="3" s="1"/>
  <c r="K2413" i="3" s="1"/>
  <c r="K2414" i="3" s="1"/>
  <c r="K2415" i="3" s="1"/>
  <c r="K2416" i="3" s="1"/>
  <c r="K2417" i="3" s="1"/>
  <c r="K2418" i="3" s="1"/>
  <c r="K2419" i="3" s="1"/>
  <c r="K2420" i="3" s="1"/>
  <c r="K2421" i="3" s="1"/>
  <c r="K2422" i="3" s="1"/>
  <c r="K2423" i="3" s="1"/>
  <c r="K2424" i="3" s="1"/>
  <c r="K2425" i="3" s="1"/>
  <c r="K2426" i="3" s="1"/>
  <c r="K2427" i="3" s="1"/>
  <c r="K2428" i="3" s="1"/>
  <c r="K2429" i="3" s="1"/>
  <c r="K2430" i="3" s="1"/>
  <c r="K2431" i="3" s="1"/>
  <c r="K2432" i="3" s="1"/>
  <c r="K2433" i="3" s="1"/>
  <c r="K2434" i="3" s="1"/>
  <c r="K2435" i="3" s="1"/>
  <c r="K2436" i="3" s="1"/>
  <c r="K2437" i="3" s="1"/>
  <c r="K2438" i="3" s="1"/>
  <c r="K2439" i="3" s="1"/>
  <c r="K2440" i="3" s="1"/>
  <c r="K2441" i="3" s="1"/>
  <c r="K2442" i="3" s="1"/>
  <c r="K2443" i="3" s="1"/>
  <c r="K2444" i="3" s="1"/>
  <c r="K2445" i="3" s="1"/>
  <c r="K2446" i="3" s="1"/>
  <c r="K2447" i="3" s="1"/>
  <c r="K2448" i="3" s="1"/>
  <c r="K2449" i="3" s="1"/>
  <c r="K2450" i="3" s="1"/>
  <c r="K2451" i="3" s="1"/>
  <c r="K2452" i="3" s="1"/>
  <c r="K2453" i="3" s="1"/>
  <c r="K2454" i="3" s="1"/>
  <c r="K2455" i="3" s="1"/>
  <c r="K2456" i="3" s="1"/>
  <c r="K2457" i="3" s="1"/>
  <c r="K2458" i="3" s="1"/>
  <c r="K2459" i="3" s="1"/>
  <c r="K2460" i="3" s="1"/>
  <c r="K2461" i="3" s="1"/>
  <c r="K2462" i="3" s="1"/>
  <c r="K2463" i="3" s="1"/>
  <c r="K2464" i="3" s="1"/>
  <c r="K2465" i="3" s="1"/>
  <c r="K2466" i="3" s="1"/>
  <c r="K2467" i="3" s="1"/>
  <c r="K2468" i="3" s="1"/>
  <c r="K2469" i="3" s="1"/>
  <c r="K2470" i="3" s="1"/>
  <c r="K2471" i="3" s="1"/>
  <c r="K2472" i="3" s="1"/>
  <c r="K2473" i="3" s="1"/>
  <c r="K2474" i="3" s="1"/>
  <c r="K2475" i="3" s="1"/>
  <c r="K2476" i="3" s="1"/>
  <c r="K2477" i="3" s="1"/>
  <c r="K2478" i="3" s="1"/>
  <c r="K2479" i="3" s="1"/>
  <c r="K2480" i="3" s="1"/>
  <c r="K2481" i="3" s="1"/>
  <c r="K2482" i="3" s="1"/>
  <c r="K2483" i="3" s="1"/>
  <c r="K2484" i="3" s="1"/>
  <c r="K2485" i="3" s="1"/>
  <c r="K2486" i="3" s="1"/>
  <c r="K2487" i="3" s="1"/>
  <c r="K2488" i="3" s="1"/>
  <c r="K2489" i="3" s="1"/>
  <c r="K2490" i="3" s="1"/>
  <c r="K2491" i="3" s="1"/>
  <c r="K2492" i="3" s="1"/>
  <c r="K2493" i="3" s="1"/>
  <c r="K2494" i="3" s="1"/>
  <c r="K2495" i="3" s="1"/>
  <c r="K2496" i="3" s="1"/>
  <c r="K2497" i="3" s="1"/>
  <c r="K2498" i="3" s="1"/>
  <c r="K2499" i="3" s="1"/>
  <c r="K2500" i="3" s="1"/>
  <c r="K2501" i="3" s="1"/>
  <c r="K2502" i="3" s="1"/>
  <c r="K2503" i="3" s="1"/>
  <c r="K2504" i="3" s="1"/>
  <c r="K2505" i="3" s="1"/>
  <c r="K2506" i="3" s="1"/>
  <c r="K2507" i="3" s="1"/>
  <c r="K2508" i="3" s="1"/>
  <c r="K2509" i="3" s="1"/>
  <c r="K2510" i="3" s="1"/>
  <c r="K2511" i="3" s="1"/>
  <c r="K2512" i="3" s="1"/>
  <c r="K2513" i="3" s="1"/>
  <c r="K2514" i="3" s="1"/>
  <c r="K2515" i="3" s="1"/>
  <c r="K2516" i="3" s="1"/>
  <c r="K2517" i="3" s="1"/>
  <c r="K2518" i="3" s="1"/>
  <c r="K2519" i="3" s="1"/>
  <c r="K2520" i="3" s="1"/>
  <c r="K2521" i="3" s="1"/>
  <c r="K2522" i="3" s="1"/>
  <c r="K2523" i="3" s="1"/>
  <c r="K2524" i="3" s="1"/>
  <c r="K2525" i="3" s="1"/>
  <c r="K2526" i="3" s="1"/>
  <c r="K2527" i="3" s="1"/>
  <c r="K2528" i="3" s="1"/>
  <c r="K2529" i="3" s="1"/>
  <c r="K2530" i="3" s="1"/>
  <c r="K2531" i="3" s="1"/>
  <c r="K2532" i="3" s="1"/>
  <c r="K2533" i="3" s="1"/>
  <c r="K2534" i="3" s="1"/>
  <c r="K2535" i="3" s="1"/>
  <c r="K2536" i="3" s="1"/>
  <c r="K2537" i="3" s="1"/>
  <c r="K2538" i="3" s="1"/>
  <c r="K2539" i="3" s="1"/>
  <c r="K2540" i="3" s="1"/>
  <c r="K2541" i="3" s="1"/>
  <c r="K2542" i="3" s="1"/>
  <c r="K2543" i="3" s="1"/>
  <c r="K2544" i="3" s="1"/>
  <c r="K2545" i="3" s="1"/>
  <c r="K2546" i="3" s="1"/>
  <c r="K2547" i="3" s="1"/>
  <c r="K2548" i="3" s="1"/>
  <c r="K2549" i="3" s="1"/>
  <c r="K2550" i="3" s="1"/>
  <c r="K2551" i="3" s="1"/>
  <c r="BI33" i="4"/>
  <c r="N35" i="4"/>
  <c r="BE35" i="4" s="1"/>
  <c r="K47" i="5"/>
  <c r="AY47" i="5" s="1"/>
  <c r="I35" i="4"/>
  <c r="AU45" i="5"/>
  <c r="BM46" i="5"/>
  <c r="H35" i="4"/>
  <c r="AQ46" i="5"/>
  <c r="AT46" i="5" s="1"/>
  <c r="AW46" i="5" s="1"/>
  <c r="G73" i="7" s="1"/>
  <c r="AS34" i="4"/>
  <c r="AV34" i="4" s="1"/>
  <c r="AX46" i="5"/>
  <c r="BP45" i="5"/>
  <c r="Z72" i="7" s="1"/>
  <c r="L47" i="5"/>
  <c r="N32" i="6" s="1"/>
  <c r="BP33" i="4"/>
  <c r="BE46" i="5"/>
  <c r="BL46" i="5"/>
  <c r="AV45" i="5"/>
  <c r="F72" i="7" s="1"/>
  <c r="BF46" i="5"/>
  <c r="R47" i="5"/>
  <c r="X32" i="6" s="1"/>
  <c r="O35" i="4"/>
  <c r="AA35" i="4" s="1"/>
  <c r="H17" i="2"/>
  <c r="H36" i="4" s="1"/>
  <c r="BC45" i="5"/>
  <c r="M72" i="7" s="1"/>
  <c r="BB45" i="5"/>
  <c r="L72" i="7" s="1"/>
  <c r="J17" i="2"/>
  <c r="J36" i="4" s="1"/>
  <c r="G47" i="5"/>
  <c r="E32" i="6" s="1"/>
  <c r="I17" i="2"/>
  <c r="I36" i="4" s="1"/>
  <c r="M17" i="2"/>
  <c r="M36" i="4" s="1"/>
  <c r="N17" i="2"/>
  <c r="N36" i="4" s="1"/>
  <c r="L17" i="2"/>
  <c r="L36" i="4" s="1"/>
  <c r="K17" i="2"/>
  <c r="K48" i="5" s="1"/>
  <c r="M33" i="6" s="1"/>
  <c r="C33" i="7"/>
  <c r="K33" i="6"/>
  <c r="C33" i="6"/>
  <c r="S33" i="6"/>
  <c r="R17" i="2"/>
  <c r="W30" i="7"/>
  <c r="Q72" i="7"/>
  <c r="J73" i="7"/>
  <c r="Q31" i="7"/>
  <c r="J32" i="7"/>
  <c r="C74" i="7"/>
  <c r="X74" i="7" s="1"/>
  <c r="V18" i="2"/>
  <c r="K18" i="2" s="1"/>
  <c r="D49" i="5"/>
  <c r="D37" i="4"/>
  <c r="O17" i="2"/>
  <c r="O36" i="4" s="1"/>
  <c r="G17" i="2"/>
  <c r="G36" i="4" s="1"/>
  <c r="Q17" i="2"/>
  <c r="BU34" i="4"/>
  <c r="BX34" i="4" s="1"/>
  <c r="AI34" i="4"/>
  <c r="AL34" i="4" s="1"/>
  <c r="AN34" i="4" s="1"/>
  <c r="CL32" i="4"/>
  <c r="CN32" i="4" s="1"/>
  <c r="CO32" i="4" s="1"/>
  <c r="AB34" i="4"/>
  <c r="AE34" i="4" s="1"/>
  <c r="AM34" i="4" s="1"/>
  <c r="AS12" i="4"/>
  <c r="AV12" i="4" s="1"/>
  <c r="BU12" i="4"/>
  <c r="BX12" i="4" s="1"/>
  <c r="BV10" i="5"/>
  <c r="BX10" i="5" s="1"/>
  <c r="CH32" i="4"/>
  <c r="CJ32" i="4" s="1"/>
  <c r="CK32" i="4" s="1"/>
  <c r="BH34" i="4"/>
  <c r="CF11" i="4"/>
  <c r="CH11" i="4" s="1"/>
  <c r="CJ11" i="4" s="1"/>
  <c r="CK11" i="4" s="1"/>
  <c r="BS13" i="4"/>
  <c r="BN12" i="4"/>
  <c r="BQ12" i="4" s="1"/>
  <c r="AY13" i="4"/>
  <c r="AH13" i="4"/>
  <c r="AM11" i="5"/>
  <c r="S8" i="7" s="1"/>
  <c r="CF33" i="4"/>
  <c r="CH33" i="4" s="1"/>
  <c r="CJ33" i="4" s="1"/>
  <c r="CK33" i="4" s="1"/>
  <c r="BB34" i="4"/>
  <c r="AN11" i="5"/>
  <c r="CA13" i="4"/>
  <c r="BR13" i="4"/>
  <c r="N8" i="7"/>
  <c r="BL13" i="4"/>
  <c r="AK34" i="4"/>
  <c r="BM13" i="4"/>
  <c r="AX13" i="4"/>
  <c r="AZ12" i="4"/>
  <c r="BC12" i="4" s="1"/>
  <c r="BF35" i="4"/>
  <c r="AW35" i="4"/>
  <c r="BT10" i="5"/>
  <c r="CB12" i="4"/>
  <c r="CE12" i="4" s="1"/>
  <c r="AR13" i="4"/>
  <c r="BG34" i="4"/>
  <c r="BJ34" i="4" s="1"/>
  <c r="AG13" i="4"/>
  <c r="BE13" i="4"/>
  <c r="AH35" i="4"/>
  <c r="BF13" i="4"/>
  <c r="BT13" i="4"/>
  <c r="BK13" i="4"/>
  <c r="AB12" i="4"/>
  <c r="AE12" i="4" s="1"/>
  <c r="AM12" i="4" s="1"/>
  <c r="BA12" i="5"/>
  <c r="BD12" i="5" s="1"/>
  <c r="N51" i="7" s="1"/>
  <c r="AP13" i="4"/>
  <c r="AG35" i="4"/>
  <c r="AR35" i="4"/>
  <c r="BM35" i="4"/>
  <c r="AY35" i="4"/>
  <c r="BT35" i="4"/>
  <c r="CA35" i="4"/>
  <c r="AP35" i="4"/>
  <c r="BV34" i="4"/>
  <c r="BK35" i="4"/>
  <c r="BS11" i="5"/>
  <c r="BZ11" i="5" s="1"/>
  <c r="BD13" i="4"/>
  <c r="AB12" i="5"/>
  <c r="AE12" i="5" s="1"/>
  <c r="G9" i="7" s="1"/>
  <c r="AF13" i="4"/>
  <c r="AW13" i="4"/>
  <c r="AK12" i="4"/>
  <c r="BY42" i="5"/>
  <c r="AG70" i="7" s="1"/>
  <c r="AF70" i="7"/>
  <c r="CC39" i="5"/>
  <c r="AK67" i="7" s="1"/>
  <c r="AJ67" i="7"/>
  <c r="BX9" i="5"/>
  <c r="AD49" i="7"/>
  <c r="BW34" i="4"/>
  <c r="AC34" i="4"/>
  <c r="AD34" i="4"/>
  <c r="G14" i="4"/>
  <c r="G14" i="5"/>
  <c r="BP34" i="4"/>
  <c r="BO34" i="4"/>
  <c r="BA12" i="4"/>
  <c r="BB12" i="4"/>
  <c r="Y35" i="4"/>
  <c r="BY35" i="4"/>
  <c r="BW12" i="4"/>
  <c r="BV12" i="4"/>
  <c r="AT12" i="5"/>
  <c r="AW12" i="5" s="1"/>
  <c r="BI12" i="4"/>
  <c r="BH12" i="4"/>
  <c r="BY41" i="5"/>
  <c r="AG69" i="7" s="1"/>
  <c r="AF69" i="7"/>
  <c r="E10" i="6"/>
  <c r="Y13" i="5"/>
  <c r="AX13" i="5"/>
  <c r="AQ13" i="5"/>
  <c r="AF13" i="5"/>
  <c r="BE13" i="5"/>
  <c r="BL13" i="5"/>
  <c r="U10" i="6"/>
  <c r="BN13" i="5"/>
  <c r="AH13" i="5"/>
  <c r="AZ13" i="5"/>
  <c r="BG13" i="5"/>
  <c r="AA13" i="5"/>
  <c r="AS13" i="5"/>
  <c r="J14" i="4"/>
  <c r="J14" i="5"/>
  <c r="H11" i="6" s="1"/>
  <c r="P14" i="4"/>
  <c r="P14" i="5"/>
  <c r="V11" i="6" s="1"/>
  <c r="BB12" i="5"/>
  <c r="L51" i="7" s="1"/>
  <c r="BC12" i="5"/>
  <c r="M51" i="7" s="1"/>
  <c r="Y13" i="4"/>
  <c r="BY13" i="4"/>
  <c r="BF13" i="5"/>
  <c r="M10" i="6"/>
  <c r="BM13" i="5"/>
  <c r="AR13" i="5"/>
  <c r="Z13" i="5"/>
  <c r="AY13" i="5"/>
  <c r="AG13" i="5"/>
  <c r="E30" i="7"/>
  <c r="Z13" i="4"/>
  <c r="BZ13" i="4"/>
  <c r="AU34" i="4"/>
  <c r="AT34" i="4"/>
  <c r="R14" i="4"/>
  <c r="R14" i="5"/>
  <c r="X11" i="6" s="1"/>
  <c r="BH12" i="5"/>
  <c r="BK12" i="5" s="1"/>
  <c r="U51" i="7" s="1"/>
  <c r="BJ12" i="5"/>
  <c r="T51" i="7" s="1"/>
  <c r="BI12" i="5"/>
  <c r="S51" i="7" s="1"/>
  <c r="BY38" i="5"/>
  <c r="AG66" i="7" s="1"/>
  <c r="AF66" i="7"/>
  <c r="U32" i="6"/>
  <c r="AA47" i="5"/>
  <c r="AH47" i="5"/>
  <c r="BO12" i="5"/>
  <c r="BR12" i="5" s="1"/>
  <c r="AB51" i="7" s="1"/>
  <c r="BP12" i="5"/>
  <c r="Z51" i="7" s="1"/>
  <c r="BQ12" i="5"/>
  <c r="AA51" i="7" s="1"/>
  <c r="BY39" i="5"/>
  <c r="AG67" i="7" s="1"/>
  <c r="AF67" i="7"/>
  <c r="BX43" i="5"/>
  <c r="AD71" i="7"/>
  <c r="BP12" i="4"/>
  <c r="BO12" i="4"/>
  <c r="AD12" i="4"/>
  <c r="AC12" i="4"/>
  <c r="AO45" i="5"/>
  <c r="N30" i="7"/>
  <c r="AF35" i="4"/>
  <c r="AC12" i="5"/>
  <c r="AD12" i="5"/>
  <c r="F9" i="7" s="1"/>
  <c r="U72" i="7"/>
  <c r="E8" i="7"/>
  <c r="AP11" i="5"/>
  <c r="CC38" i="5"/>
  <c r="AK66" i="7" s="1"/>
  <c r="AJ66" i="7"/>
  <c r="CC40" i="5"/>
  <c r="AK68" i="7" s="1"/>
  <c r="AJ68" i="7"/>
  <c r="CC42" i="5"/>
  <c r="AK70" i="7" s="1"/>
  <c r="AJ70" i="7"/>
  <c r="P36" i="4"/>
  <c r="P48" i="5"/>
  <c r="V33" i="6" s="1"/>
  <c r="AV12" i="5"/>
  <c r="F51" i="7" s="1"/>
  <c r="AU12" i="5"/>
  <c r="N14" i="4"/>
  <c r="N14" i="5"/>
  <c r="P11" i="6" s="1"/>
  <c r="AI12" i="5"/>
  <c r="AL12" i="5" s="1"/>
  <c r="AJ12" i="5"/>
  <c r="L9" i="7" s="1"/>
  <c r="AK12" i="5"/>
  <c r="M9" i="7" s="1"/>
  <c r="Z35" i="4"/>
  <c r="BI34" i="4"/>
  <c r="CD34" i="4"/>
  <c r="CC34" i="4"/>
  <c r="H14" i="4"/>
  <c r="H14" i="5"/>
  <c r="F11" i="6" s="1"/>
  <c r="I14" i="4"/>
  <c r="I14" i="5"/>
  <c r="G11" i="6" s="1"/>
  <c r="Q14" i="4"/>
  <c r="Q14" i="5"/>
  <c r="W11" i="6" s="1"/>
  <c r="O14" i="4"/>
  <c r="O14" i="5"/>
  <c r="K14" i="4"/>
  <c r="BN34" i="4"/>
  <c r="BQ34" i="4" s="1"/>
  <c r="R36" i="4"/>
  <c r="R48" i="5"/>
  <c r="X33" i="6" s="1"/>
  <c r="M14" i="4"/>
  <c r="M14" i="5"/>
  <c r="O11" i="6" s="1"/>
  <c r="Q36" i="4"/>
  <c r="Q48" i="5"/>
  <c r="W33" i="6" s="1"/>
  <c r="AJ12" i="4"/>
  <c r="BD35" i="4"/>
  <c r="BR35" i="4"/>
  <c r="E50" i="7"/>
  <c r="BU11" i="5"/>
  <c r="BY40" i="5"/>
  <c r="AG68" i="7" s="1"/>
  <c r="AF68" i="7"/>
  <c r="CB10" i="5"/>
  <c r="AH50" i="7"/>
  <c r="BA34" i="4"/>
  <c r="CB34" i="4"/>
  <c r="CE34" i="4" s="1"/>
  <c r="AU12" i="4"/>
  <c r="AT12" i="4"/>
  <c r="E72" i="7"/>
  <c r="CB9" i="5"/>
  <c r="AH49" i="7"/>
  <c r="CC41" i="5"/>
  <c r="AK69" i="7" s="1"/>
  <c r="AJ69" i="7"/>
  <c r="CD12" i="4"/>
  <c r="CC12" i="4"/>
  <c r="O12" i="1"/>
  <c r="Q12" i="1"/>
  <c r="R12" i="1"/>
  <c r="CL33" i="4"/>
  <c r="CN33" i="4" s="1"/>
  <c r="CO33" i="4" s="1"/>
  <c r="B14" i="1"/>
  <c r="D13" i="1"/>
  <c r="G12" i="1"/>
  <c r="B19" i="2"/>
  <c r="D19" i="2" s="1"/>
  <c r="T29" i="7" l="1"/>
  <c r="BZ44" i="5"/>
  <c r="H12" i="1"/>
  <c r="P12" i="1"/>
  <c r="L14" i="5"/>
  <c r="N11" i="6" s="1"/>
  <c r="I12" i="1"/>
  <c r="J12" i="1"/>
  <c r="BU13" i="4"/>
  <c r="BX13" i="4" s="1"/>
  <c r="L12" i="1"/>
  <c r="M12" i="1"/>
  <c r="N12" i="1"/>
  <c r="N15" i="5" s="1"/>
  <c r="P12" i="6" s="1"/>
  <c r="J11" i="7"/>
  <c r="C53" i="7"/>
  <c r="X53" i="7" s="1"/>
  <c r="Q51" i="7"/>
  <c r="W9" i="7"/>
  <c r="J52" i="7"/>
  <c r="Q10" i="7"/>
  <c r="V13" i="1"/>
  <c r="G13" i="1" s="1"/>
  <c r="D16" i="5"/>
  <c r="D16" i="4"/>
  <c r="C12" i="7"/>
  <c r="C12" i="6"/>
  <c r="S12" i="6"/>
  <c r="K12" i="6"/>
  <c r="AH71" i="7"/>
  <c r="AB46" i="5"/>
  <c r="AE46" i="5" s="1"/>
  <c r="AN46" i="5" s="1"/>
  <c r="BA46" i="5"/>
  <c r="BD46" i="5" s="1"/>
  <c r="N73" i="7" s="1"/>
  <c r="AC46" i="5"/>
  <c r="E31" i="7" s="1"/>
  <c r="BC46" i="5"/>
  <c r="M73" i="7" s="1"/>
  <c r="AD46" i="5"/>
  <c r="F31" i="7" s="1"/>
  <c r="AP45" i="5"/>
  <c r="BT44" i="5"/>
  <c r="BI46" i="5"/>
  <c r="S73" i="7" s="1"/>
  <c r="AM45" i="5"/>
  <c r="S30" i="7" s="1"/>
  <c r="G30" i="7"/>
  <c r="AN45" i="5"/>
  <c r="BB46" i="5"/>
  <c r="L73" i="7" s="1"/>
  <c r="AK46" i="5"/>
  <c r="M31" i="7" s="1"/>
  <c r="BS45" i="5"/>
  <c r="BT45" i="5" s="1"/>
  <c r="AI46" i="5"/>
  <c r="AL46" i="5" s="1"/>
  <c r="AO46" i="5" s="1"/>
  <c r="AR47" i="5"/>
  <c r="N48" i="5"/>
  <c r="P33" i="6" s="1"/>
  <c r="Z47" i="5"/>
  <c r="M32" i="6"/>
  <c r="J48" i="5"/>
  <c r="H33" i="6" s="1"/>
  <c r="BQ46" i="5"/>
  <c r="AA73" i="7" s="1"/>
  <c r="BJ46" i="5"/>
  <c r="T73" i="7" s="1"/>
  <c r="BF47" i="5"/>
  <c r="AQ47" i="5"/>
  <c r="BM47" i="5"/>
  <c r="BZ35" i="4"/>
  <c r="CB35" i="4" s="1"/>
  <c r="CE35" i="4" s="1"/>
  <c r="O48" i="5"/>
  <c r="AZ48" i="5" s="1"/>
  <c r="BP46" i="5"/>
  <c r="Z73" i="7" s="1"/>
  <c r="AG47" i="5"/>
  <c r="BE47" i="5"/>
  <c r="AZ47" i="5"/>
  <c r="BL47" i="5"/>
  <c r="BO46" i="5"/>
  <c r="BR46" i="5" s="1"/>
  <c r="AB73" i="7" s="1"/>
  <c r="I48" i="5"/>
  <c r="G33" i="6" s="1"/>
  <c r="AF47" i="5"/>
  <c r="AJ47" i="5" s="1"/>
  <c r="L32" i="7" s="1"/>
  <c r="AX35" i="4"/>
  <c r="AZ35" i="4" s="1"/>
  <c r="BC35" i="4" s="1"/>
  <c r="BS35" i="4"/>
  <c r="AX47" i="5"/>
  <c r="BA47" i="5" s="1"/>
  <c r="BD47" i="5" s="1"/>
  <c r="N74" i="7" s="1"/>
  <c r="Y47" i="5"/>
  <c r="AC47" i="5" s="1"/>
  <c r="AQ35" i="4"/>
  <c r="AS35" i="4" s="1"/>
  <c r="AV35" i="4" s="1"/>
  <c r="BL35" i="4"/>
  <c r="BP35" i="4" s="1"/>
  <c r="G48" i="5"/>
  <c r="L48" i="5"/>
  <c r="N33" i="6" s="1"/>
  <c r="BU45" i="5"/>
  <c r="M48" i="5"/>
  <c r="O33" i="6" s="1"/>
  <c r="BH46" i="5"/>
  <c r="BK46" i="5" s="1"/>
  <c r="U73" i="7" s="1"/>
  <c r="AS47" i="5"/>
  <c r="AU46" i="5"/>
  <c r="E73" i="7" s="1"/>
  <c r="BG47" i="5"/>
  <c r="CG33" i="4"/>
  <c r="AV46" i="5"/>
  <c r="F73" i="7" s="1"/>
  <c r="H48" i="5"/>
  <c r="F33" i="6" s="1"/>
  <c r="BN47" i="5"/>
  <c r="Q32" i="7"/>
  <c r="J74" i="7"/>
  <c r="L18" i="2"/>
  <c r="L49" i="5" s="1"/>
  <c r="N34" i="6" s="1"/>
  <c r="C75" i="7"/>
  <c r="X75" i="7" s="1"/>
  <c r="J33" i="7"/>
  <c r="O18" i="2"/>
  <c r="Q18" i="2"/>
  <c r="Q37" i="4" s="1"/>
  <c r="W31" i="7"/>
  <c r="Q73" i="7"/>
  <c r="N18" i="2"/>
  <c r="N49" i="5" s="1"/>
  <c r="P34" i="6" s="1"/>
  <c r="P18" i="2"/>
  <c r="P37" i="4" s="1"/>
  <c r="BG35" i="4"/>
  <c r="BJ35" i="4" s="1"/>
  <c r="R18" i="2"/>
  <c r="R37" i="4" s="1"/>
  <c r="I18" i="2"/>
  <c r="I37" i="4" s="1"/>
  <c r="J18" i="2"/>
  <c r="J37" i="4" s="1"/>
  <c r="S34" i="6"/>
  <c r="K34" i="6"/>
  <c r="C34" i="6"/>
  <c r="C34" i="7"/>
  <c r="V19" i="2"/>
  <c r="M19" i="2" s="1"/>
  <c r="D50" i="5"/>
  <c r="D38" i="4"/>
  <c r="Z48" i="5"/>
  <c r="M18" i="2"/>
  <c r="M37" i="4" s="1"/>
  <c r="G18" i="2"/>
  <c r="G37" i="4" s="1"/>
  <c r="K36" i="4"/>
  <c r="Z36" i="4" s="1"/>
  <c r="H18" i="2"/>
  <c r="H37" i="4" s="1"/>
  <c r="AB35" i="4"/>
  <c r="AE35" i="4" s="1"/>
  <c r="AM35" i="4" s="1"/>
  <c r="AR14" i="4"/>
  <c r="AT14" i="4" s="1"/>
  <c r="AW14" i="4"/>
  <c r="CG11" i="4"/>
  <c r="AZ13" i="4"/>
  <c r="BC13" i="4" s="1"/>
  <c r="CL11" i="4"/>
  <c r="CN11" i="4" s="1"/>
  <c r="CO11" i="4" s="1"/>
  <c r="AA14" i="4"/>
  <c r="BT14" i="4"/>
  <c r="AR36" i="4"/>
  <c r="BA35" i="4"/>
  <c r="BA13" i="4"/>
  <c r="BP13" i="4"/>
  <c r="AK13" i="4"/>
  <c r="G31" i="7"/>
  <c r="AD50" i="7"/>
  <c r="BN13" i="4"/>
  <c r="BQ13" i="4" s="1"/>
  <c r="BR14" i="4"/>
  <c r="CF12" i="4"/>
  <c r="CG12" i="4" s="1"/>
  <c r="AP14" i="4"/>
  <c r="BO13" i="4"/>
  <c r="CA36" i="4"/>
  <c r="AB13" i="4"/>
  <c r="AE13" i="4" s="1"/>
  <c r="AM13" i="4" s="1"/>
  <c r="AU13" i="4"/>
  <c r="AA36" i="4"/>
  <c r="CF34" i="4"/>
  <c r="CH34" i="4" s="1"/>
  <c r="CJ34" i="4" s="1"/>
  <c r="CK34" i="4" s="1"/>
  <c r="BK36" i="4"/>
  <c r="BH13" i="4"/>
  <c r="AK35" i="4"/>
  <c r="AS13" i="4"/>
  <c r="AV13" i="4" s="1"/>
  <c r="AG14" i="4"/>
  <c r="BI13" i="4"/>
  <c r="BW13" i="4"/>
  <c r="AJ35" i="4"/>
  <c r="AT35" i="4"/>
  <c r="AF36" i="4"/>
  <c r="BG13" i="4"/>
  <c r="BJ13" i="4" s="1"/>
  <c r="T8" i="7"/>
  <c r="CA14" i="4"/>
  <c r="AY36" i="4"/>
  <c r="N15" i="4"/>
  <c r="AT13" i="4"/>
  <c r="AI35" i="4"/>
  <c r="AL35" i="4" s="1"/>
  <c r="AN35" i="4" s="1"/>
  <c r="AW36" i="4"/>
  <c r="BD14" i="4"/>
  <c r="AY14" i="4"/>
  <c r="BV13" i="4"/>
  <c r="BR36" i="4"/>
  <c r="BT11" i="5"/>
  <c r="BB13" i="4"/>
  <c r="BB35" i="4"/>
  <c r="BT36" i="4"/>
  <c r="AH14" i="4"/>
  <c r="BV11" i="5"/>
  <c r="BX11" i="5" s="1"/>
  <c r="CB13" i="4"/>
  <c r="CE13" i="4" s="1"/>
  <c r="AH36" i="4"/>
  <c r="AP36" i="4"/>
  <c r="AI13" i="5"/>
  <c r="AL13" i="5" s="1"/>
  <c r="AO13" i="5" s="1"/>
  <c r="BA13" i="5"/>
  <c r="BD13" i="5" s="1"/>
  <c r="N52" i="7" s="1"/>
  <c r="AN12" i="5"/>
  <c r="AI13" i="4"/>
  <c r="AL13" i="4" s="1"/>
  <c r="AN13" i="4" s="1"/>
  <c r="BD36" i="4"/>
  <c r="AF14" i="4"/>
  <c r="AI14" i="4" s="1"/>
  <c r="AL14" i="4" s="1"/>
  <c r="AN14" i="4" s="1"/>
  <c r="BK14" i="4"/>
  <c r="BM14" i="4"/>
  <c r="AJ13" i="4"/>
  <c r="BO35" i="4"/>
  <c r="AQ14" i="4"/>
  <c r="BF36" i="4"/>
  <c r="J15" i="4"/>
  <c r="J15" i="5"/>
  <c r="H12" i="6" s="1"/>
  <c r="BM36" i="4"/>
  <c r="BI35" i="4"/>
  <c r="BH35" i="4"/>
  <c r="BY43" i="5"/>
  <c r="AG71" i="7" s="1"/>
  <c r="AF71" i="7"/>
  <c r="BY14" i="4"/>
  <c r="Y14" i="4"/>
  <c r="BW35" i="4"/>
  <c r="BV35" i="4"/>
  <c r="M11" i="6"/>
  <c r="Z14" i="5"/>
  <c r="BM14" i="5"/>
  <c r="AY14" i="5"/>
  <c r="AR14" i="5"/>
  <c r="AG14" i="5"/>
  <c r="AO12" i="5"/>
  <c r="N9" i="7"/>
  <c r="G51" i="7"/>
  <c r="BS12" i="5"/>
  <c r="BZ14" i="4"/>
  <c r="Z14" i="4"/>
  <c r="BQ13" i="5"/>
  <c r="AA52" i="7" s="1"/>
  <c r="BP13" i="5"/>
  <c r="Z52" i="7" s="1"/>
  <c r="AM12" i="5"/>
  <c r="S9" i="7" s="1"/>
  <c r="CC10" i="5"/>
  <c r="AK50" i="7" s="1"/>
  <c r="AJ50" i="7"/>
  <c r="BH13" i="5"/>
  <c r="BK13" i="5" s="1"/>
  <c r="U52" i="7" s="1"/>
  <c r="BJ13" i="5"/>
  <c r="T52" i="7" s="1"/>
  <c r="BI13" i="5"/>
  <c r="S52" i="7" s="1"/>
  <c r="O37" i="4"/>
  <c r="AA37" i="4" s="1"/>
  <c r="O49" i="5"/>
  <c r="Q49" i="5"/>
  <c r="W34" i="6" s="1"/>
  <c r="AX14" i="4"/>
  <c r="AK13" i="5"/>
  <c r="M10" i="7" s="1"/>
  <c r="AJ13" i="5"/>
  <c r="L10" i="7" s="1"/>
  <c r="L37" i="4"/>
  <c r="L15" i="4"/>
  <c r="L15" i="5"/>
  <c r="N12" i="6" s="1"/>
  <c r="BE14" i="4"/>
  <c r="BS14" i="4"/>
  <c r="BX44" i="5"/>
  <c r="AD72" i="7"/>
  <c r="BN14" i="5"/>
  <c r="U11" i="6"/>
  <c r="AS14" i="5"/>
  <c r="AH14" i="5"/>
  <c r="AZ14" i="5"/>
  <c r="AA14" i="5"/>
  <c r="BG14" i="5"/>
  <c r="AT13" i="5"/>
  <c r="AW13" i="5" s="1"/>
  <c r="G52" i="7" s="1"/>
  <c r="AV13" i="5"/>
  <c r="F52" i="7" s="1"/>
  <c r="AU13" i="5"/>
  <c r="CB11" i="5"/>
  <c r="AH51" i="7"/>
  <c r="BY9" i="5"/>
  <c r="AG49" i="7" s="1"/>
  <c r="AF49" i="7"/>
  <c r="R15" i="4"/>
  <c r="R15" i="5"/>
  <c r="X12" i="6" s="1"/>
  <c r="BL14" i="4"/>
  <c r="CC43" i="5"/>
  <c r="AK71" i="7" s="1"/>
  <c r="AJ71" i="7"/>
  <c r="E33" i="6"/>
  <c r="AX48" i="5"/>
  <c r="BO13" i="5"/>
  <c r="BR13" i="5" s="1"/>
  <c r="AB52" i="7" s="1"/>
  <c r="BC13" i="5"/>
  <c r="M52" i="7" s="1"/>
  <c r="BB13" i="5"/>
  <c r="L52" i="7" s="1"/>
  <c r="J49" i="5"/>
  <c r="H34" i="6" s="1"/>
  <c r="Q15" i="4"/>
  <c r="Q15" i="5"/>
  <c r="W12" i="6" s="1"/>
  <c r="CB44" i="5"/>
  <c r="AH72" i="7"/>
  <c r="Y36" i="4"/>
  <c r="BY36" i="4"/>
  <c r="AB13" i="5"/>
  <c r="AE13" i="5" s="1"/>
  <c r="AD13" i="5"/>
  <c r="F10" i="7" s="1"/>
  <c r="AC13" i="5"/>
  <c r="H49" i="5"/>
  <c r="F34" i="6" s="1"/>
  <c r="P15" i="4"/>
  <c r="P15" i="5"/>
  <c r="V12" i="6" s="1"/>
  <c r="E51" i="7"/>
  <c r="BU12" i="5"/>
  <c r="BY10" i="5"/>
  <c r="AG50" i="7" s="1"/>
  <c r="AF50" i="7"/>
  <c r="CC35" i="4"/>
  <c r="CD35" i="4"/>
  <c r="M15" i="4"/>
  <c r="M15" i="5"/>
  <c r="O12" i="6" s="1"/>
  <c r="G15" i="4"/>
  <c r="G15" i="5"/>
  <c r="K15" i="4"/>
  <c r="K15" i="5"/>
  <c r="H15" i="4"/>
  <c r="H15" i="5"/>
  <c r="F12" i="6" s="1"/>
  <c r="BU35" i="4"/>
  <c r="BX35" i="4" s="1"/>
  <c r="O15" i="4"/>
  <c r="O15" i="5"/>
  <c r="BF14" i="4"/>
  <c r="CC9" i="5"/>
  <c r="AK49" i="7" s="1"/>
  <c r="AJ49" i="7"/>
  <c r="CD13" i="4"/>
  <c r="CC13" i="4"/>
  <c r="AD35" i="4"/>
  <c r="AC35" i="4"/>
  <c r="E11" i="6"/>
  <c r="AQ14" i="5"/>
  <c r="BE14" i="5"/>
  <c r="Y14" i="5"/>
  <c r="AX14" i="5"/>
  <c r="AF14" i="5"/>
  <c r="BL14" i="5"/>
  <c r="I15" i="4"/>
  <c r="I15" i="5"/>
  <c r="G12" i="6" s="1"/>
  <c r="K37" i="4"/>
  <c r="K49" i="5"/>
  <c r="E9" i="7"/>
  <c r="AP12" i="5"/>
  <c r="AD13" i="4"/>
  <c r="AC13" i="4"/>
  <c r="O13" i="1"/>
  <c r="P13" i="1"/>
  <c r="CH12" i="4"/>
  <c r="CJ12" i="4" s="1"/>
  <c r="CK12" i="4" s="1"/>
  <c r="CG34" i="4"/>
  <c r="B15" i="1"/>
  <c r="D14" i="1"/>
  <c r="J13" i="1"/>
  <c r="B20" i="2"/>
  <c r="D20" i="2" s="1"/>
  <c r="BF14" i="5" l="1"/>
  <c r="BJ14" i="5" s="1"/>
  <c r="T53" i="7" s="1"/>
  <c r="AT47" i="5"/>
  <c r="AW47" i="5" s="1"/>
  <c r="Q13" i="1"/>
  <c r="H13" i="1"/>
  <c r="H16" i="5" s="1"/>
  <c r="F13" i="6" s="1"/>
  <c r="I13" i="1"/>
  <c r="J12" i="7"/>
  <c r="C54" i="7"/>
  <c r="X54" i="7" s="1"/>
  <c r="V14" i="1"/>
  <c r="K14" i="1" s="1"/>
  <c r="D17" i="5"/>
  <c r="D17" i="4"/>
  <c r="R13" i="1"/>
  <c r="C13" i="7"/>
  <c r="K13" i="6"/>
  <c r="C13" i="6"/>
  <c r="S13" i="6"/>
  <c r="W10" i="7"/>
  <c r="Q52" i="7"/>
  <c r="K13" i="1"/>
  <c r="L13" i="1"/>
  <c r="L16" i="5" s="1"/>
  <c r="N13" i="6" s="1"/>
  <c r="M13" i="1"/>
  <c r="M16" i="5" s="1"/>
  <c r="O13" i="6" s="1"/>
  <c r="N13" i="1"/>
  <c r="Q11" i="7"/>
  <c r="J53" i="7"/>
  <c r="AQ48" i="5"/>
  <c r="AT48" i="5" s="1"/>
  <c r="AW48" i="5" s="1"/>
  <c r="G75" i="7" s="1"/>
  <c r="AK47" i="5"/>
  <c r="M32" i="7" s="1"/>
  <c r="Y48" i="5"/>
  <c r="BV45" i="5"/>
  <c r="AD73" i="7" s="1"/>
  <c r="BZ45" i="5"/>
  <c r="AH73" i="7" s="1"/>
  <c r="T30" i="7"/>
  <c r="AA48" i="5"/>
  <c r="AP46" i="5"/>
  <c r="BO47" i="5"/>
  <c r="BR47" i="5" s="1"/>
  <c r="AB74" i="7" s="1"/>
  <c r="N31" i="7"/>
  <c r="BJ47" i="5"/>
  <c r="T74" i="7" s="1"/>
  <c r="BG48" i="5"/>
  <c r="AD47" i="5"/>
  <c r="F32" i="7" s="1"/>
  <c r="AY48" i="5"/>
  <c r="BC48" i="5" s="1"/>
  <c r="M75" i="7" s="1"/>
  <c r="BI47" i="5"/>
  <c r="S74" i="7" s="1"/>
  <c r="AM46" i="5"/>
  <c r="S31" i="7" s="1"/>
  <c r="AV47" i="5"/>
  <c r="F74" i="7" s="1"/>
  <c r="AR48" i="5"/>
  <c r="AH48" i="5"/>
  <c r="BN48" i="5"/>
  <c r="AU47" i="5"/>
  <c r="U33" i="6"/>
  <c r="AS48" i="5"/>
  <c r="AB47" i="5"/>
  <c r="AE47" i="5" s="1"/>
  <c r="AN47" i="5" s="1"/>
  <c r="BB47" i="5"/>
  <c r="L74" i="7" s="1"/>
  <c r="BL48" i="5"/>
  <c r="BP48" i="5" s="1"/>
  <c r="Z75" i="7" s="1"/>
  <c r="BH47" i="5"/>
  <c r="BK47" i="5" s="1"/>
  <c r="U74" i="7" s="1"/>
  <c r="AI47" i="5"/>
  <c r="AL47" i="5" s="1"/>
  <c r="AO47" i="5" s="1"/>
  <c r="BC47" i="5"/>
  <c r="M74" i="7" s="1"/>
  <c r="BU14" i="4"/>
  <c r="BX14" i="4" s="1"/>
  <c r="BN35" i="4"/>
  <c r="BQ35" i="4" s="1"/>
  <c r="I49" i="5"/>
  <c r="G34" i="6" s="1"/>
  <c r="BM48" i="5"/>
  <c r="AG36" i="4"/>
  <c r="AK36" i="4" s="1"/>
  <c r="BE36" i="4"/>
  <c r="AB36" i="4"/>
  <c r="AE36" i="4" s="1"/>
  <c r="AM36" i="4" s="1"/>
  <c r="BF48" i="5"/>
  <c r="BS46" i="5"/>
  <c r="BT46" i="5" s="1"/>
  <c r="AX36" i="4"/>
  <c r="BB36" i="4" s="1"/>
  <c r="AG48" i="5"/>
  <c r="AU35" i="4"/>
  <c r="AY15" i="4"/>
  <c r="BE48" i="5"/>
  <c r="BQ47" i="5"/>
  <c r="AA74" i="7" s="1"/>
  <c r="BP47" i="5"/>
  <c r="Z74" i="7" s="1"/>
  <c r="N37" i="4"/>
  <c r="AX37" i="4" s="1"/>
  <c r="BU46" i="5"/>
  <c r="P49" i="5"/>
  <c r="V34" i="6" s="1"/>
  <c r="CL34" i="4"/>
  <c r="CN34" i="4" s="1"/>
  <c r="CO34" i="4" s="1"/>
  <c r="AF48" i="5"/>
  <c r="AJ48" i="5" s="1"/>
  <c r="L33" i="7" s="1"/>
  <c r="R49" i="5"/>
  <c r="X34" i="6" s="1"/>
  <c r="G49" i="5"/>
  <c r="E34" i="6" s="1"/>
  <c r="BZ36" i="4"/>
  <c r="CB36" i="4" s="1"/>
  <c r="CE36" i="4" s="1"/>
  <c r="BL36" i="4"/>
  <c r="BP36" i="4" s="1"/>
  <c r="AQ36" i="4"/>
  <c r="AS36" i="4" s="1"/>
  <c r="AV36" i="4" s="1"/>
  <c r="BS36" i="4"/>
  <c r="BW36" i="4" s="1"/>
  <c r="K19" i="2"/>
  <c r="K50" i="5" s="1"/>
  <c r="C35" i="7"/>
  <c r="S35" i="6"/>
  <c r="C35" i="6"/>
  <c r="K35" i="6"/>
  <c r="J34" i="7"/>
  <c r="C76" i="7"/>
  <c r="X76" i="7" s="1"/>
  <c r="O19" i="2"/>
  <c r="O50" i="5" s="1"/>
  <c r="N19" i="2"/>
  <c r="N50" i="5" s="1"/>
  <c r="P35" i="6" s="1"/>
  <c r="J75" i="7"/>
  <c r="Q33" i="7"/>
  <c r="R19" i="2"/>
  <c r="R38" i="4" s="1"/>
  <c r="G19" i="2"/>
  <c r="G50" i="5" s="1"/>
  <c r="M49" i="5"/>
  <c r="O34" i="6" s="1"/>
  <c r="Q19" i="2"/>
  <c r="Q38" i="4" s="1"/>
  <c r="H19" i="2"/>
  <c r="H38" i="4" s="1"/>
  <c r="V20" i="2"/>
  <c r="O20" i="2" s="1"/>
  <c r="D51" i="5"/>
  <c r="D39" i="4"/>
  <c r="P19" i="2"/>
  <c r="P50" i="5" s="1"/>
  <c r="V35" i="6" s="1"/>
  <c r="I19" i="2"/>
  <c r="I38" i="4" s="1"/>
  <c r="L19" i="2"/>
  <c r="L38" i="4" s="1"/>
  <c r="J19" i="2"/>
  <c r="J50" i="5" s="1"/>
  <c r="H35" i="6" s="1"/>
  <c r="W32" i="7"/>
  <c r="Q74" i="7"/>
  <c r="AI36" i="4"/>
  <c r="AL36" i="4" s="1"/>
  <c r="AN36" i="4" s="1"/>
  <c r="BG36" i="4"/>
  <c r="BJ36" i="4" s="1"/>
  <c r="AT36" i="4"/>
  <c r="BA14" i="4"/>
  <c r="CF35" i="4"/>
  <c r="CG35" i="4" s="1"/>
  <c r="AZ14" i="4"/>
  <c r="BC14" i="4" s="1"/>
  <c r="AU14" i="4"/>
  <c r="CF13" i="4"/>
  <c r="CG13" i="4" s="1"/>
  <c r="BV14" i="4"/>
  <c r="CL12" i="4"/>
  <c r="CN12" i="4" s="1"/>
  <c r="CO12" i="4" s="1"/>
  <c r="AW37" i="4"/>
  <c r="AZ36" i="4"/>
  <c r="BC36" i="4" s="1"/>
  <c r="CB14" i="4"/>
  <c r="CE14" i="4" s="1"/>
  <c r="AS14" i="4"/>
  <c r="AV14" i="4" s="1"/>
  <c r="BO36" i="4"/>
  <c r="BW14" i="4"/>
  <c r="AJ36" i="4"/>
  <c r="BD37" i="4"/>
  <c r="AG15" i="4"/>
  <c r="BH14" i="4"/>
  <c r="AP15" i="4"/>
  <c r="BA36" i="4"/>
  <c r="AD51" i="7"/>
  <c r="AK14" i="4"/>
  <c r="BV36" i="4"/>
  <c r="BR37" i="4"/>
  <c r="N10" i="7"/>
  <c r="AB14" i="4"/>
  <c r="AE14" i="4" s="1"/>
  <c r="AM14" i="4" s="1"/>
  <c r="AH15" i="4"/>
  <c r="BP14" i="4"/>
  <c r="AJ14" i="4"/>
  <c r="AF37" i="4"/>
  <c r="BO14" i="4"/>
  <c r="AP37" i="4"/>
  <c r="BT15" i="4"/>
  <c r="BI36" i="4"/>
  <c r="BN14" i="4"/>
  <c r="BQ14" i="4" s="1"/>
  <c r="AH37" i="4"/>
  <c r="BM37" i="4"/>
  <c r="AA15" i="4"/>
  <c r="CA15" i="4"/>
  <c r="BK37" i="4"/>
  <c r="BH36" i="4"/>
  <c r="BI14" i="4"/>
  <c r="AR15" i="4"/>
  <c r="BF15" i="4"/>
  <c r="BT37" i="4"/>
  <c r="BD15" i="4"/>
  <c r="BK15" i="4"/>
  <c r="BL15" i="4"/>
  <c r="AW15" i="4"/>
  <c r="AF15" i="4"/>
  <c r="BG14" i="4"/>
  <c r="BJ14" i="4" s="1"/>
  <c r="BM15" i="4"/>
  <c r="BI14" i="5"/>
  <c r="S53" i="7" s="1"/>
  <c r="M38" i="4"/>
  <c r="M50" i="5"/>
  <c r="O35" i="6" s="1"/>
  <c r="AV14" i="5"/>
  <c r="F53" i="7" s="1"/>
  <c r="AU14" i="5"/>
  <c r="CC44" i="5"/>
  <c r="AK72" i="7" s="1"/>
  <c r="AJ72" i="7"/>
  <c r="BS13" i="5"/>
  <c r="AI14" i="5"/>
  <c r="AL14" i="5" s="1"/>
  <c r="AX15" i="4"/>
  <c r="U12" i="6"/>
  <c r="AH15" i="5"/>
  <c r="AZ15" i="5"/>
  <c r="AA15" i="5"/>
  <c r="AS15" i="5"/>
  <c r="BG15" i="5"/>
  <c r="BN15" i="5"/>
  <c r="AT14" i="5"/>
  <c r="AW14" i="5" s="1"/>
  <c r="G53" i="7" s="1"/>
  <c r="J16" i="4"/>
  <c r="J16" i="5"/>
  <c r="H13" i="6" s="1"/>
  <c r="K38" i="4"/>
  <c r="AQ15" i="4"/>
  <c r="BB14" i="4"/>
  <c r="AA49" i="5"/>
  <c r="U34" i="6"/>
  <c r="G16" i="4"/>
  <c r="G16" i="5"/>
  <c r="G38" i="4"/>
  <c r="BE15" i="4"/>
  <c r="M34" i="6"/>
  <c r="BM49" i="5"/>
  <c r="AG49" i="5"/>
  <c r="AY49" i="5"/>
  <c r="AR49" i="5"/>
  <c r="BF49" i="5"/>
  <c r="Z49" i="5"/>
  <c r="CA37" i="4"/>
  <c r="Q50" i="5"/>
  <c r="W35" i="6" s="1"/>
  <c r="Z37" i="4"/>
  <c r="BZ37" i="4"/>
  <c r="E74" i="7"/>
  <c r="G74" i="7"/>
  <c r="I16" i="4"/>
  <c r="I16" i="5"/>
  <c r="G13" i="6" s="1"/>
  <c r="E32" i="7"/>
  <c r="BB48" i="5"/>
  <c r="L75" i="7" s="1"/>
  <c r="Y37" i="4"/>
  <c r="BY37" i="4"/>
  <c r="T9" i="7"/>
  <c r="BT12" i="5"/>
  <c r="BV12" i="5"/>
  <c r="BZ12" i="5"/>
  <c r="AB14" i="5"/>
  <c r="AE14" i="5" s="1"/>
  <c r="R16" i="4"/>
  <c r="R16" i="5"/>
  <c r="X13" i="6" s="1"/>
  <c r="H16" i="4"/>
  <c r="BF37" i="4"/>
  <c r="BS15" i="4"/>
  <c r="M12" i="6"/>
  <c r="AG15" i="5"/>
  <c r="Z15" i="5"/>
  <c r="AR15" i="5"/>
  <c r="AY15" i="5"/>
  <c r="BM15" i="5"/>
  <c r="BF15" i="5"/>
  <c r="CB45" i="5"/>
  <c r="E10" i="7"/>
  <c r="AP13" i="5"/>
  <c r="CC11" i="5"/>
  <c r="AK51" i="7" s="1"/>
  <c r="AJ51" i="7"/>
  <c r="AR37" i="4"/>
  <c r="BO14" i="5"/>
  <c r="BR14" i="5" s="1"/>
  <c r="AB53" i="7" s="1"/>
  <c r="BQ14" i="5"/>
  <c r="AA53" i="7" s="1"/>
  <c r="BP14" i="5"/>
  <c r="Z53" i="7" s="1"/>
  <c r="Z15" i="4"/>
  <c r="BZ15" i="4"/>
  <c r="BX45" i="5"/>
  <c r="E52" i="7"/>
  <c r="BU13" i="5"/>
  <c r="BY44" i="5"/>
  <c r="AG72" i="7" s="1"/>
  <c r="AF72" i="7"/>
  <c r="BY11" i="5"/>
  <c r="AG51" i="7" s="1"/>
  <c r="AF51" i="7"/>
  <c r="AD14" i="4"/>
  <c r="AC14" i="4"/>
  <c r="M16" i="4"/>
  <c r="P16" i="4"/>
  <c r="P16" i="5"/>
  <c r="V13" i="6" s="1"/>
  <c r="AY37" i="4"/>
  <c r="AG37" i="4"/>
  <c r="BR15" i="4"/>
  <c r="AK14" i="5"/>
  <c r="M11" i="7" s="1"/>
  <c r="AJ14" i="5"/>
  <c r="L11" i="7" s="1"/>
  <c r="E12" i="6"/>
  <c r="BL15" i="5"/>
  <c r="AF15" i="5"/>
  <c r="BE15" i="5"/>
  <c r="AX15" i="5"/>
  <c r="AQ15" i="5"/>
  <c r="Y15" i="5"/>
  <c r="G10" i="7"/>
  <c r="AN13" i="5"/>
  <c r="AM13" i="5"/>
  <c r="S10" i="7" s="1"/>
  <c r="CD14" i="4"/>
  <c r="CC14" i="4"/>
  <c r="N16" i="4"/>
  <c r="N16" i="5"/>
  <c r="P13" i="6" s="1"/>
  <c r="O16" i="4"/>
  <c r="AA16" i="4" s="1"/>
  <c r="O16" i="5"/>
  <c r="BA14" i="5"/>
  <c r="BD14" i="5" s="1"/>
  <c r="N53" i="7" s="1"/>
  <c r="BC14" i="5"/>
  <c r="M53" i="7" s="1"/>
  <c r="BB14" i="5"/>
  <c r="L53" i="7" s="1"/>
  <c r="Y15" i="4"/>
  <c r="BY15" i="4"/>
  <c r="CD36" i="4"/>
  <c r="CC36" i="4"/>
  <c r="K16" i="4"/>
  <c r="K16" i="5"/>
  <c r="Q16" i="4"/>
  <c r="Q16" i="5"/>
  <c r="W13" i="6" s="1"/>
  <c r="AD14" i="5"/>
  <c r="F11" i="7" s="1"/>
  <c r="AC14" i="5"/>
  <c r="AD36" i="4"/>
  <c r="AC36" i="4"/>
  <c r="P14" i="1"/>
  <c r="R14" i="1"/>
  <c r="CH13" i="4"/>
  <c r="CJ13" i="4" s="1"/>
  <c r="CK13" i="4" s="1"/>
  <c r="B16" i="1"/>
  <c r="D15" i="1"/>
  <c r="J14" i="1"/>
  <c r="I14" i="1"/>
  <c r="H14" i="1"/>
  <c r="B21" i="2"/>
  <c r="D21" i="2" s="1"/>
  <c r="AU48" i="5" l="1"/>
  <c r="BH14" i="5"/>
  <c r="BK14" i="5" s="1"/>
  <c r="AP47" i="5"/>
  <c r="AD48" i="5"/>
  <c r="F33" i="7" s="1"/>
  <c r="O14" i="1"/>
  <c r="CL13" i="4"/>
  <c r="CN13" i="4" s="1"/>
  <c r="CO13" i="4" s="1"/>
  <c r="N14" i="1"/>
  <c r="Q14" i="1"/>
  <c r="L16" i="4"/>
  <c r="V15" i="1"/>
  <c r="N15" i="1" s="1"/>
  <c r="N18" i="5" s="1"/>
  <c r="P15" i="6" s="1"/>
  <c r="D18" i="5"/>
  <c r="D18" i="4"/>
  <c r="J13" i="7"/>
  <c r="C55" i="7"/>
  <c r="X55" i="7" s="1"/>
  <c r="Q53" i="7"/>
  <c r="W11" i="7"/>
  <c r="M14" i="1"/>
  <c r="C14" i="6"/>
  <c r="S14" i="6"/>
  <c r="C14" i="7"/>
  <c r="K14" i="6"/>
  <c r="L14" i="1"/>
  <c r="L17" i="5" s="1"/>
  <c r="N14" i="6" s="1"/>
  <c r="G14" i="1"/>
  <c r="G17" i="4" s="1"/>
  <c r="Q12" i="7"/>
  <c r="J54" i="7"/>
  <c r="AB48" i="5"/>
  <c r="AE48" i="5" s="1"/>
  <c r="AC48" i="5"/>
  <c r="BA48" i="5"/>
  <c r="BD48" i="5" s="1"/>
  <c r="N75" i="7" s="1"/>
  <c r="BO48" i="5"/>
  <c r="BR48" i="5" s="1"/>
  <c r="AB75" i="7" s="1"/>
  <c r="AV48" i="5"/>
  <c r="F75" i="7" s="1"/>
  <c r="BI48" i="5"/>
  <c r="S75" i="7" s="1"/>
  <c r="AI48" i="5"/>
  <c r="AL48" i="5" s="1"/>
  <c r="AO48" i="5" s="1"/>
  <c r="G32" i="7"/>
  <c r="BZ46" i="5"/>
  <c r="AH74" i="7" s="1"/>
  <c r="T31" i="7"/>
  <c r="BV46" i="5"/>
  <c r="AD74" i="7" s="1"/>
  <c r="N32" i="7"/>
  <c r="AS49" i="5"/>
  <c r="AM47" i="5"/>
  <c r="S32" i="7" s="1"/>
  <c r="AH49" i="5"/>
  <c r="BS47" i="5"/>
  <c r="BV47" i="5" s="1"/>
  <c r="BQ48" i="5"/>
  <c r="AA75" i="7" s="1"/>
  <c r="AZ49" i="5"/>
  <c r="BG49" i="5"/>
  <c r="BN49" i="5"/>
  <c r="BE37" i="4"/>
  <c r="AQ37" i="4"/>
  <c r="AU37" i="4" s="1"/>
  <c r="BU47" i="5"/>
  <c r="BL49" i="5"/>
  <c r="AI15" i="4"/>
  <c r="AL15" i="4" s="1"/>
  <c r="AN15" i="4" s="1"/>
  <c r="AQ49" i="5"/>
  <c r="AT49" i="5" s="1"/>
  <c r="AW49" i="5" s="1"/>
  <c r="G76" i="7" s="1"/>
  <c r="AK48" i="5"/>
  <c r="M33" i="7" s="1"/>
  <c r="BH48" i="5"/>
  <c r="BK48" i="5" s="1"/>
  <c r="U75" i="7" s="1"/>
  <c r="BJ48" i="5"/>
  <c r="T75" i="7" s="1"/>
  <c r="BA15" i="4"/>
  <c r="BN36" i="4"/>
  <c r="BQ36" i="4" s="1"/>
  <c r="H50" i="5"/>
  <c r="F35" i="6" s="1"/>
  <c r="BL37" i="4"/>
  <c r="BP37" i="4" s="1"/>
  <c r="AG16" i="4"/>
  <c r="BS37" i="4"/>
  <c r="BW37" i="4" s="1"/>
  <c r="AX49" i="5"/>
  <c r="BE49" i="5"/>
  <c r="Y49" i="5"/>
  <c r="AC49" i="5" s="1"/>
  <c r="O38" i="4"/>
  <c r="BT38" i="4" s="1"/>
  <c r="AF49" i="5"/>
  <c r="AI49" i="5" s="1"/>
  <c r="AL49" i="5" s="1"/>
  <c r="L50" i="5"/>
  <c r="N35" i="6" s="1"/>
  <c r="AU36" i="4"/>
  <c r="BU36" i="4"/>
  <c r="BX36" i="4" s="1"/>
  <c r="CF36" i="4" s="1"/>
  <c r="CL36" i="4" s="1"/>
  <c r="CN36" i="4" s="1"/>
  <c r="CO36" i="4" s="1"/>
  <c r="BH37" i="4"/>
  <c r="AZ37" i="4"/>
  <c r="BC37" i="4" s="1"/>
  <c r="BA37" i="4"/>
  <c r="N38" i="4"/>
  <c r="BZ38" i="4" s="1"/>
  <c r="P38" i="4"/>
  <c r="CL35" i="4"/>
  <c r="CN35" i="4" s="1"/>
  <c r="CO35" i="4" s="1"/>
  <c r="CH35" i="4"/>
  <c r="CJ35" i="4" s="1"/>
  <c r="CK35" i="4" s="1"/>
  <c r="I50" i="5"/>
  <c r="G35" i="6" s="1"/>
  <c r="G20" i="2"/>
  <c r="G51" i="5" s="1"/>
  <c r="Q75" i="7"/>
  <c r="W33" i="7"/>
  <c r="H20" i="2"/>
  <c r="H39" i="4" s="1"/>
  <c r="J20" i="2"/>
  <c r="Q20" i="2"/>
  <c r="Q39" i="4" s="1"/>
  <c r="K20" i="2"/>
  <c r="K51" i="5" s="1"/>
  <c r="J38" i="4"/>
  <c r="BR38" i="4" s="1"/>
  <c r="C36" i="7"/>
  <c r="S36" i="6"/>
  <c r="K36" i="6"/>
  <c r="C36" i="6"/>
  <c r="J76" i="7"/>
  <c r="Q34" i="7"/>
  <c r="R20" i="2"/>
  <c r="R39" i="4" s="1"/>
  <c r="V21" i="2"/>
  <c r="R21" i="2" s="1"/>
  <c r="D52" i="5"/>
  <c r="D40" i="4"/>
  <c r="M20" i="2"/>
  <c r="M39" i="4" s="1"/>
  <c r="N20" i="2"/>
  <c r="N39" i="4" s="1"/>
  <c r="I20" i="2"/>
  <c r="I39" i="4" s="1"/>
  <c r="P20" i="2"/>
  <c r="P39" i="4" s="1"/>
  <c r="R50" i="5"/>
  <c r="X35" i="6" s="1"/>
  <c r="C77" i="7"/>
  <c r="X77" i="7" s="1"/>
  <c r="J35" i="7"/>
  <c r="L20" i="2"/>
  <c r="L39" i="4" s="1"/>
  <c r="BN37" i="4"/>
  <c r="BQ37" i="4" s="1"/>
  <c r="AS15" i="4"/>
  <c r="AV15" i="4" s="1"/>
  <c r="CB37" i="4"/>
  <c r="CE37" i="4" s="1"/>
  <c r="AB37" i="4"/>
  <c r="AE37" i="4" s="1"/>
  <c r="AM37" i="4" s="1"/>
  <c r="AG38" i="4"/>
  <c r="AI37" i="4"/>
  <c r="AL37" i="4" s="1"/>
  <c r="AN37" i="4" s="1"/>
  <c r="CF14" i="4"/>
  <c r="CG14" i="4" s="1"/>
  <c r="AT37" i="4"/>
  <c r="BO37" i="4"/>
  <c r="BO15" i="4"/>
  <c r="AJ37" i="4"/>
  <c r="AT15" i="4"/>
  <c r="BI37" i="4"/>
  <c r="AR16" i="4"/>
  <c r="AH16" i="4"/>
  <c r="BB15" i="4"/>
  <c r="BV37" i="4"/>
  <c r="AB15" i="4"/>
  <c r="AE15" i="4" s="1"/>
  <c r="AM15" i="4" s="1"/>
  <c r="BG15" i="4"/>
  <c r="BJ15" i="4" s="1"/>
  <c r="BN15" i="4"/>
  <c r="BQ15" i="4" s="1"/>
  <c r="AJ15" i="4"/>
  <c r="AS37" i="4"/>
  <c r="AV37" i="4" s="1"/>
  <c r="AZ15" i="4"/>
  <c r="BC15" i="4" s="1"/>
  <c r="AK37" i="4"/>
  <c r="BI15" i="4"/>
  <c r="AP16" i="4"/>
  <c r="AU15" i="4"/>
  <c r="BG37" i="4"/>
  <c r="BJ37" i="4" s="1"/>
  <c r="AK15" i="4"/>
  <c r="CB15" i="4"/>
  <c r="CE15" i="4" s="1"/>
  <c r="BK16" i="4"/>
  <c r="BP15" i="4"/>
  <c r="BH15" i="4"/>
  <c r="BU15" i="4"/>
  <c r="BX15" i="4" s="1"/>
  <c r="BR16" i="4"/>
  <c r="AW16" i="4"/>
  <c r="AY16" i="4"/>
  <c r="BT16" i="4"/>
  <c r="AX16" i="4"/>
  <c r="BM16" i="4"/>
  <c r="BB37" i="4"/>
  <c r="BF16" i="4"/>
  <c r="AF16" i="4"/>
  <c r="AI16" i="4" s="1"/>
  <c r="AL16" i="4" s="1"/>
  <c r="AN16" i="4" s="1"/>
  <c r="BL16" i="4"/>
  <c r="BD16" i="4"/>
  <c r="L17" i="4"/>
  <c r="M17" i="4"/>
  <c r="M17" i="5"/>
  <c r="O14" i="6" s="1"/>
  <c r="R17" i="4"/>
  <c r="R17" i="5"/>
  <c r="X14" i="6" s="1"/>
  <c r="BH15" i="5"/>
  <c r="BK15" i="5" s="1"/>
  <c r="U54" i="7" s="1"/>
  <c r="BI15" i="5"/>
  <c r="S54" i="7" s="1"/>
  <c r="BJ15" i="5"/>
  <c r="T54" i="7" s="1"/>
  <c r="BS14" i="5"/>
  <c r="U53" i="7"/>
  <c r="M35" i="6"/>
  <c r="Z50" i="5"/>
  <c r="AR50" i="5"/>
  <c r="AY50" i="5"/>
  <c r="N17" i="4"/>
  <c r="N17" i="5"/>
  <c r="P14" i="6" s="1"/>
  <c r="Q17" i="4"/>
  <c r="Q17" i="5"/>
  <c r="W14" i="6" s="1"/>
  <c r="AQ16" i="4"/>
  <c r="E11" i="7"/>
  <c r="AP14" i="5"/>
  <c r="AK15" i="5"/>
  <c r="M12" i="7" s="1"/>
  <c r="AJ15" i="5"/>
  <c r="L12" i="7" s="1"/>
  <c r="BY45" i="5"/>
  <c r="AG73" i="7" s="1"/>
  <c r="AF73" i="7"/>
  <c r="Z38" i="4"/>
  <c r="BX12" i="5"/>
  <c r="AD52" i="7"/>
  <c r="P17" i="4"/>
  <c r="P17" i="5"/>
  <c r="V14" i="6" s="1"/>
  <c r="BE16" i="4"/>
  <c r="BQ15" i="5"/>
  <c r="AA54" i="7" s="1"/>
  <c r="BP15" i="5"/>
  <c r="Z54" i="7" s="1"/>
  <c r="CD37" i="4"/>
  <c r="CC37" i="4"/>
  <c r="E75" i="7"/>
  <c r="H17" i="4"/>
  <c r="H17" i="5"/>
  <c r="F14" i="6" s="1"/>
  <c r="K17" i="4"/>
  <c r="K17" i="5"/>
  <c r="O17" i="4"/>
  <c r="O17" i="5"/>
  <c r="CD15" i="4"/>
  <c r="CC15" i="4"/>
  <c r="CC45" i="5"/>
  <c r="AK73" i="7" s="1"/>
  <c r="AJ73" i="7"/>
  <c r="AD37" i="4"/>
  <c r="AC37" i="4"/>
  <c r="T32" i="7"/>
  <c r="AO14" i="5"/>
  <c r="N11" i="7"/>
  <c r="G17" i="5"/>
  <c r="I17" i="4"/>
  <c r="I17" i="5"/>
  <c r="G14" i="6" s="1"/>
  <c r="AC15" i="4"/>
  <c r="AD15" i="4"/>
  <c r="T10" i="7"/>
  <c r="BZ13" i="5"/>
  <c r="BV13" i="5"/>
  <c r="BT13" i="5"/>
  <c r="U35" i="6"/>
  <c r="AH50" i="5"/>
  <c r="AA50" i="5"/>
  <c r="J17" i="4"/>
  <c r="J17" i="5"/>
  <c r="H14" i="6" s="1"/>
  <c r="AF38" i="4"/>
  <c r="BO15" i="5"/>
  <c r="BR15" i="5" s="1"/>
  <c r="AB54" i="7" s="1"/>
  <c r="E33" i="7"/>
  <c r="BV15" i="4"/>
  <c r="BW15" i="4"/>
  <c r="BA15" i="5"/>
  <c r="BD15" i="5" s="1"/>
  <c r="N54" i="7" s="1"/>
  <c r="E35" i="6"/>
  <c r="AX50" i="5"/>
  <c r="AQ50" i="5"/>
  <c r="Y50" i="5"/>
  <c r="BS16" i="4"/>
  <c r="BM16" i="5"/>
  <c r="M13" i="6"/>
  <c r="AR16" i="5"/>
  <c r="Z16" i="5"/>
  <c r="AG16" i="5"/>
  <c r="BF16" i="5"/>
  <c r="AY16" i="5"/>
  <c r="AT15" i="5"/>
  <c r="AW15" i="5" s="1"/>
  <c r="Y38" i="4"/>
  <c r="CA16" i="4"/>
  <c r="Z16" i="4"/>
  <c r="BZ16" i="4"/>
  <c r="AB15" i="5"/>
  <c r="AE15" i="5" s="1"/>
  <c r="E13" i="6"/>
  <c r="Y16" i="5"/>
  <c r="AX16" i="5"/>
  <c r="AF16" i="5"/>
  <c r="BE16" i="5"/>
  <c r="BL16" i="5"/>
  <c r="AQ16" i="5"/>
  <c r="BC15" i="5"/>
  <c r="M54" i="7" s="1"/>
  <c r="BB15" i="5"/>
  <c r="L54" i="7" s="1"/>
  <c r="J39" i="4"/>
  <c r="J51" i="5"/>
  <c r="H36" i="6" s="1"/>
  <c r="O39" i="4"/>
  <c r="O51" i="5"/>
  <c r="BL38" i="4"/>
  <c r="U13" i="6"/>
  <c r="AH16" i="5"/>
  <c r="AZ16" i="5"/>
  <c r="AS16" i="5"/>
  <c r="BG16" i="5"/>
  <c r="AA16" i="5"/>
  <c r="BN16" i="5"/>
  <c r="AC15" i="5"/>
  <c r="AD15" i="5"/>
  <c r="F12" i="7" s="1"/>
  <c r="AI15" i="5"/>
  <c r="AL15" i="5" s="1"/>
  <c r="G11" i="7"/>
  <c r="AN14" i="5"/>
  <c r="AM14" i="5"/>
  <c r="S11" i="7" s="1"/>
  <c r="Y16" i="4"/>
  <c r="BY16" i="4"/>
  <c r="E53" i="7"/>
  <c r="BU14" i="5"/>
  <c r="G33" i="7"/>
  <c r="AN48" i="5"/>
  <c r="AM48" i="5"/>
  <c r="S33" i="7" s="1"/>
  <c r="AU15" i="5"/>
  <c r="AV15" i="5"/>
  <c r="F54" i="7" s="1"/>
  <c r="CB12" i="5"/>
  <c r="AH52" i="7"/>
  <c r="AU49" i="5"/>
  <c r="Q15" i="1"/>
  <c r="P15" i="1"/>
  <c r="B17" i="1"/>
  <c r="D16" i="1"/>
  <c r="B22" i="2"/>
  <c r="D22" i="2" s="1"/>
  <c r="O15" i="1" l="1"/>
  <c r="G15" i="1"/>
  <c r="H15" i="1"/>
  <c r="J15" i="1"/>
  <c r="L15" i="1"/>
  <c r="L18" i="5" s="1"/>
  <c r="N15" i="6" s="1"/>
  <c r="K15" i="1"/>
  <c r="K18" i="5" s="1"/>
  <c r="R15" i="1"/>
  <c r="I15" i="1"/>
  <c r="M15" i="1"/>
  <c r="AX17" i="4"/>
  <c r="J14" i="7"/>
  <c r="C56" i="7"/>
  <c r="X56" i="7" s="1"/>
  <c r="V16" i="1"/>
  <c r="M16" i="1" s="1"/>
  <c r="M19" i="5" s="1"/>
  <c r="O16" i="6" s="1"/>
  <c r="D19" i="5"/>
  <c r="D19" i="4"/>
  <c r="J55" i="7"/>
  <c r="Q13" i="7"/>
  <c r="W12" i="7"/>
  <c r="Q54" i="7"/>
  <c r="C15" i="7"/>
  <c r="S15" i="6"/>
  <c r="K15" i="6"/>
  <c r="C15" i="6"/>
  <c r="N33" i="7"/>
  <c r="AV49" i="5"/>
  <c r="F76" i="7" s="1"/>
  <c r="AB49" i="5"/>
  <c r="AE49" i="5" s="1"/>
  <c r="AN49" i="5" s="1"/>
  <c r="AD49" i="5"/>
  <c r="F34" i="7" s="1"/>
  <c r="BS48" i="5"/>
  <c r="T33" i="7" s="1"/>
  <c r="CB46" i="5"/>
  <c r="CC46" i="5" s="1"/>
  <c r="AK74" i="7" s="1"/>
  <c r="AJ49" i="5"/>
  <c r="L34" i="7" s="1"/>
  <c r="AK49" i="5"/>
  <c r="M34" i="7" s="1"/>
  <c r="BT47" i="5"/>
  <c r="AP48" i="5"/>
  <c r="BZ47" i="5"/>
  <c r="CB47" i="5" s="1"/>
  <c r="BX46" i="5"/>
  <c r="BY46" i="5" s="1"/>
  <c r="AG74" i="7" s="1"/>
  <c r="BC49" i="5"/>
  <c r="M76" i="7" s="1"/>
  <c r="BQ49" i="5"/>
  <c r="AA76" i="7" s="1"/>
  <c r="BA49" i="5"/>
  <c r="BD49" i="5" s="1"/>
  <c r="N76" i="7" s="1"/>
  <c r="BP49" i="5"/>
  <c r="Z76" i="7" s="1"/>
  <c r="BO49" i="5"/>
  <c r="BR49" i="5" s="1"/>
  <c r="AB76" i="7" s="1"/>
  <c r="BB49" i="5"/>
  <c r="L76" i="7" s="1"/>
  <c r="BJ49" i="5"/>
  <c r="T76" i="7" s="1"/>
  <c r="H51" i="5"/>
  <c r="F36" i="6" s="1"/>
  <c r="BL50" i="5"/>
  <c r="BU48" i="5"/>
  <c r="BF50" i="5"/>
  <c r="G39" i="4"/>
  <c r="BE50" i="5"/>
  <c r="AG50" i="5"/>
  <c r="AF50" i="5"/>
  <c r="BM50" i="5"/>
  <c r="BU37" i="4"/>
  <c r="BX37" i="4" s="1"/>
  <c r="K39" i="4"/>
  <c r="BS39" i="4" s="1"/>
  <c r="BM38" i="4"/>
  <c r="AJ16" i="4"/>
  <c r="BN16" i="4"/>
  <c r="BQ16" i="4" s="1"/>
  <c r="CA38" i="4"/>
  <c r="AY38" i="4"/>
  <c r="AR38" i="4"/>
  <c r="BG50" i="5"/>
  <c r="AZ50" i="5"/>
  <c r="BB50" i="5" s="1"/>
  <c r="L77" i="7" s="1"/>
  <c r="BN50" i="5"/>
  <c r="AS16" i="4"/>
  <c r="AV16" i="4" s="1"/>
  <c r="AQ38" i="4"/>
  <c r="BH49" i="5"/>
  <c r="BK49" i="5" s="1"/>
  <c r="U76" i="7" s="1"/>
  <c r="BI49" i="5"/>
  <c r="S76" i="7" s="1"/>
  <c r="AZ16" i="4"/>
  <c r="BC16" i="4" s="1"/>
  <c r="AA38" i="4"/>
  <c r="BS17" i="4"/>
  <c r="M51" i="5"/>
  <c r="O36" i="6" s="1"/>
  <c r="AH38" i="4"/>
  <c r="AK38" i="4" s="1"/>
  <c r="P51" i="5"/>
  <c r="V36" i="6" s="1"/>
  <c r="I51" i="5"/>
  <c r="G36" i="6" s="1"/>
  <c r="BF38" i="4"/>
  <c r="R51" i="5"/>
  <c r="X36" i="6" s="1"/>
  <c r="L51" i="5"/>
  <c r="N36" i="6" s="1"/>
  <c r="Q51" i="5"/>
  <c r="W36" i="6" s="1"/>
  <c r="AP38" i="4"/>
  <c r="AJ74" i="7"/>
  <c r="BY38" i="4"/>
  <c r="BE38" i="4"/>
  <c r="BS38" i="4"/>
  <c r="BW38" i="4" s="1"/>
  <c r="AW38" i="4"/>
  <c r="BA38" i="4" s="1"/>
  <c r="AX38" i="4"/>
  <c r="AZ38" i="4" s="1"/>
  <c r="BC38" i="4" s="1"/>
  <c r="H21" i="2"/>
  <c r="H40" i="4" s="1"/>
  <c r="J36" i="7"/>
  <c r="C78" i="7"/>
  <c r="X78" i="7" s="1"/>
  <c r="L21" i="2"/>
  <c r="L52" i="5" s="1"/>
  <c r="N37" i="6" s="1"/>
  <c r="I21" i="2"/>
  <c r="I40" i="4" s="1"/>
  <c r="J21" i="2"/>
  <c r="M21" i="2"/>
  <c r="M40" i="4" s="1"/>
  <c r="K21" i="2"/>
  <c r="K52" i="5" s="1"/>
  <c r="M37" i="6" s="1"/>
  <c r="V22" i="2"/>
  <c r="K22" i="2" s="1"/>
  <c r="D53" i="5"/>
  <c r="D41" i="4"/>
  <c r="Q21" i="2"/>
  <c r="Q40" i="4" s="1"/>
  <c r="K37" i="6"/>
  <c r="C37" i="6"/>
  <c r="C37" i="7"/>
  <c r="S37" i="6"/>
  <c r="G21" i="2"/>
  <c r="G40" i="4" s="1"/>
  <c r="P21" i="2"/>
  <c r="P40" i="4" s="1"/>
  <c r="N21" i="2"/>
  <c r="N52" i="5" s="1"/>
  <c r="P37" i="6" s="1"/>
  <c r="N51" i="5"/>
  <c r="P36" i="6" s="1"/>
  <c r="AS50" i="5"/>
  <c r="AV50" i="5" s="1"/>
  <c r="F77" i="7" s="1"/>
  <c r="BK38" i="4"/>
  <c r="BN38" i="4" s="1"/>
  <c r="BQ38" i="4" s="1"/>
  <c r="Q76" i="7"/>
  <c r="W34" i="7"/>
  <c r="O21" i="2"/>
  <c r="O52" i="5" s="1"/>
  <c r="BD38" i="4"/>
  <c r="BH38" i="4" s="1"/>
  <c r="Q35" i="7"/>
  <c r="J77" i="7"/>
  <c r="BV38" i="4"/>
  <c r="CH36" i="4"/>
  <c r="CJ36" i="4" s="1"/>
  <c r="CK36" i="4" s="1"/>
  <c r="CG36" i="4"/>
  <c r="CB38" i="4"/>
  <c r="CE38" i="4" s="1"/>
  <c r="CH14" i="4"/>
  <c r="CJ14" i="4" s="1"/>
  <c r="CK14" i="4" s="1"/>
  <c r="CL14" i="4"/>
  <c r="CN14" i="4" s="1"/>
  <c r="CO14" i="4" s="1"/>
  <c r="CA17" i="4"/>
  <c r="BR39" i="4"/>
  <c r="BW16" i="4"/>
  <c r="AT16" i="4"/>
  <c r="AR17" i="4"/>
  <c r="BE17" i="4"/>
  <c r="AQ17" i="4"/>
  <c r="CA39" i="4"/>
  <c r="AU16" i="4"/>
  <c r="BL17" i="4"/>
  <c r="AP39" i="4"/>
  <c r="BR17" i="4"/>
  <c r="BU17" i="4" s="1"/>
  <c r="BX17" i="4" s="1"/>
  <c r="AK16" i="4"/>
  <c r="BO16" i="4"/>
  <c r="N18" i="4"/>
  <c r="AF39" i="4"/>
  <c r="AB16" i="4"/>
  <c r="AE16" i="4" s="1"/>
  <c r="AM16" i="4" s="1"/>
  <c r="BP16" i="4"/>
  <c r="BA16" i="4"/>
  <c r="CF15" i="4"/>
  <c r="CG15" i="4" s="1"/>
  <c r="BV16" i="4"/>
  <c r="CF37" i="4"/>
  <c r="CG37" i="4" s="1"/>
  <c r="AG17" i="4"/>
  <c r="BK39" i="4"/>
  <c r="BI16" i="4"/>
  <c r="AJ38" i="4"/>
  <c r="AI38" i="4"/>
  <c r="AL38" i="4" s="1"/>
  <c r="AN38" i="4" s="1"/>
  <c r="BB16" i="4"/>
  <c r="BD39" i="4"/>
  <c r="BT39" i="4"/>
  <c r="AW39" i="4"/>
  <c r="BH16" i="4"/>
  <c r="AH39" i="4"/>
  <c r="BO16" i="5"/>
  <c r="BR16" i="5" s="1"/>
  <c r="AB55" i="7" s="1"/>
  <c r="CB16" i="4"/>
  <c r="CE16" i="4" s="1"/>
  <c r="BM17" i="4"/>
  <c r="BG16" i="4"/>
  <c r="BJ16" i="4" s="1"/>
  <c r="AI16" i="5"/>
  <c r="AL16" i="5" s="1"/>
  <c r="N13" i="7" s="1"/>
  <c r="BA50" i="5"/>
  <c r="BD50" i="5" s="1"/>
  <c r="N77" i="7" s="1"/>
  <c r="AR39" i="4"/>
  <c r="BF17" i="4"/>
  <c r="G34" i="7"/>
  <c r="AD50" i="5"/>
  <c r="F35" i="7" s="1"/>
  <c r="AC50" i="5"/>
  <c r="BU16" i="4"/>
  <c r="BX16" i="4" s="1"/>
  <c r="R18" i="4"/>
  <c r="R18" i="5"/>
  <c r="X15" i="6" s="1"/>
  <c r="AY17" i="4"/>
  <c r="BT17" i="4"/>
  <c r="AT16" i="5"/>
  <c r="AW16" i="5" s="1"/>
  <c r="G55" i="7" s="1"/>
  <c r="AV16" i="5"/>
  <c r="F55" i="7" s="1"/>
  <c r="AU16" i="5"/>
  <c r="M14" i="6"/>
  <c r="AY17" i="5"/>
  <c r="BM17" i="5"/>
  <c r="AR17" i="5"/>
  <c r="AG17" i="5"/>
  <c r="BF17" i="5"/>
  <c r="Z17" i="5"/>
  <c r="AT50" i="5"/>
  <c r="AW50" i="5" s="1"/>
  <c r="P18" i="4"/>
  <c r="P18" i="5"/>
  <c r="V15" i="6" s="1"/>
  <c r="AO15" i="5"/>
  <c r="N12" i="7"/>
  <c r="U36" i="6"/>
  <c r="AA51" i="5"/>
  <c r="BQ16" i="5"/>
  <c r="AA55" i="7" s="1"/>
  <c r="BP16" i="5"/>
  <c r="Z55" i="7" s="1"/>
  <c r="AH75" i="7"/>
  <c r="Z17" i="4"/>
  <c r="BZ17" i="4"/>
  <c r="AB50" i="5"/>
  <c r="AE50" i="5" s="1"/>
  <c r="K18" i="4"/>
  <c r="AN15" i="5"/>
  <c r="G12" i="7"/>
  <c r="AM15" i="5"/>
  <c r="S12" i="7" s="1"/>
  <c r="BJ16" i="5"/>
  <c r="T55" i="7" s="1"/>
  <c r="BI16" i="5"/>
  <c r="S55" i="7" s="1"/>
  <c r="G54" i="7"/>
  <c r="BS15" i="5"/>
  <c r="M15" i="6"/>
  <c r="Z18" i="5"/>
  <c r="AG18" i="5"/>
  <c r="L18" i="4"/>
  <c r="E54" i="7"/>
  <c r="BU15" i="5"/>
  <c r="U14" i="6"/>
  <c r="AS17" i="5"/>
  <c r="AZ17" i="5"/>
  <c r="BG17" i="5"/>
  <c r="AA17" i="5"/>
  <c r="BN17" i="5"/>
  <c r="AH17" i="5"/>
  <c r="M18" i="4"/>
  <c r="M18" i="5"/>
  <c r="O15" i="6" s="1"/>
  <c r="J18" i="4"/>
  <c r="J18" i="5"/>
  <c r="H15" i="6" s="1"/>
  <c r="AA39" i="4"/>
  <c r="BM39" i="4"/>
  <c r="E12" i="7"/>
  <c r="AP15" i="5"/>
  <c r="AK16" i="5"/>
  <c r="M13" i="7" s="1"/>
  <c r="AJ16" i="5"/>
  <c r="L13" i="7" s="1"/>
  <c r="BX13" i="5"/>
  <c r="AD53" i="7"/>
  <c r="BX47" i="5"/>
  <c r="AD75" i="7"/>
  <c r="AD38" i="4"/>
  <c r="AC38" i="4"/>
  <c r="Y17" i="4"/>
  <c r="BY17" i="4"/>
  <c r="BA16" i="5"/>
  <c r="BD16" i="5" s="1"/>
  <c r="N55" i="7" s="1"/>
  <c r="BC16" i="5"/>
  <c r="M55" i="7" s="1"/>
  <c r="BB16" i="5"/>
  <c r="L55" i="7" s="1"/>
  <c r="BH16" i="5"/>
  <c r="BK16" i="5" s="1"/>
  <c r="CB13" i="5"/>
  <c r="AH53" i="7"/>
  <c r="M36" i="6"/>
  <c r="Z51" i="5"/>
  <c r="BY12" i="5"/>
  <c r="AG52" i="7" s="1"/>
  <c r="AF52" i="7"/>
  <c r="Q18" i="4"/>
  <c r="Q18" i="5"/>
  <c r="W15" i="6" s="1"/>
  <c r="G18" i="4"/>
  <c r="G18" i="5"/>
  <c r="H18" i="4"/>
  <c r="H18" i="5"/>
  <c r="F15" i="6" s="1"/>
  <c r="H52" i="5"/>
  <c r="F37" i="6" s="1"/>
  <c r="Q52" i="5"/>
  <c r="W37" i="6" s="1"/>
  <c r="AH17" i="4"/>
  <c r="AF17" i="4"/>
  <c r="BK17" i="4"/>
  <c r="E76" i="7"/>
  <c r="E36" i="6"/>
  <c r="AQ51" i="5"/>
  <c r="Y51" i="5"/>
  <c r="AX51" i="5"/>
  <c r="AF51" i="5"/>
  <c r="BL51" i="5"/>
  <c r="BE51" i="5"/>
  <c r="AB16" i="5"/>
  <c r="AE16" i="5" s="1"/>
  <c r="AD16" i="5"/>
  <c r="F13" i="7" s="1"/>
  <c r="AC16" i="5"/>
  <c r="T11" i="7"/>
  <c r="BV14" i="5"/>
  <c r="BZ14" i="5"/>
  <c r="BT14" i="5"/>
  <c r="O18" i="4"/>
  <c r="O18" i="5"/>
  <c r="I18" i="4"/>
  <c r="I18" i="5"/>
  <c r="G15" i="6" s="1"/>
  <c r="AB38" i="4"/>
  <c r="AE38" i="4" s="1"/>
  <c r="AM38" i="4" s="1"/>
  <c r="O40" i="4"/>
  <c r="AA17" i="4"/>
  <c r="AW17" i="4"/>
  <c r="AZ17" i="4" s="1"/>
  <c r="BC17" i="4" s="1"/>
  <c r="CC16" i="4"/>
  <c r="CD16" i="4"/>
  <c r="Y39" i="4"/>
  <c r="BY39" i="4"/>
  <c r="P52" i="5"/>
  <c r="V37" i="6" s="1"/>
  <c r="BF39" i="4"/>
  <c r="AP17" i="4"/>
  <c r="AD16" i="4"/>
  <c r="AC16" i="4"/>
  <c r="AO49" i="5"/>
  <c r="N34" i="7"/>
  <c r="J40" i="4"/>
  <c r="J52" i="5"/>
  <c r="H37" i="6" s="1"/>
  <c r="R40" i="4"/>
  <c r="R52" i="5"/>
  <c r="X37" i="6" s="1"/>
  <c r="AY39" i="4"/>
  <c r="BD17" i="4"/>
  <c r="CC12" i="5"/>
  <c r="AK52" i="7" s="1"/>
  <c r="AJ52" i="7"/>
  <c r="E34" i="7"/>
  <c r="AP49" i="5"/>
  <c r="CD38" i="4"/>
  <c r="CC38" i="4"/>
  <c r="E14" i="6"/>
  <c r="AQ17" i="5"/>
  <c r="Y17" i="5"/>
  <c r="AX17" i="5"/>
  <c r="AF17" i="5"/>
  <c r="BE17" i="5"/>
  <c r="BL17" i="5"/>
  <c r="R16" i="1"/>
  <c r="K16" i="1"/>
  <c r="N16" i="1"/>
  <c r="N19" i="5" s="1"/>
  <c r="P16" i="6" s="1"/>
  <c r="CL15" i="4"/>
  <c r="CN15" i="4" s="1"/>
  <c r="CO15" i="4" s="1"/>
  <c r="B18" i="1"/>
  <c r="D17" i="1"/>
  <c r="B23" i="2"/>
  <c r="D23" i="2" s="1"/>
  <c r="C57" i="7" l="1"/>
  <c r="X57" i="7" s="1"/>
  <c r="J15" i="7"/>
  <c r="Q16" i="1"/>
  <c r="Q19" i="4" s="1"/>
  <c r="I16" i="1"/>
  <c r="O16" i="1"/>
  <c r="W13" i="7"/>
  <c r="Q55" i="7"/>
  <c r="G16" i="1"/>
  <c r="J16" i="1"/>
  <c r="J19" i="5" s="1"/>
  <c r="H16" i="6" s="1"/>
  <c r="H16" i="1"/>
  <c r="H19" i="5" s="1"/>
  <c r="F16" i="6" s="1"/>
  <c r="P16" i="1"/>
  <c r="P19" i="4" s="1"/>
  <c r="V17" i="1"/>
  <c r="R17" i="1" s="1"/>
  <c r="D20" i="5"/>
  <c r="D20" i="4"/>
  <c r="C16" i="7"/>
  <c r="C16" i="6"/>
  <c r="S16" i="6"/>
  <c r="K16" i="6"/>
  <c r="L16" i="1"/>
  <c r="L19" i="5" s="1"/>
  <c r="N16" i="6" s="1"/>
  <c r="Q14" i="7"/>
  <c r="J56" i="7"/>
  <c r="AM49" i="5"/>
  <c r="S34" i="7" s="1"/>
  <c r="AR51" i="5"/>
  <c r="BZ48" i="5"/>
  <c r="AH76" i="7" s="1"/>
  <c r="BT48" i="5"/>
  <c r="BV48" i="5"/>
  <c r="BX48" i="5" s="1"/>
  <c r="BC50" i="5"/>
  <c r="M77" i="7" s="1"/>
  <c r="AK50" i="5"/>
  <c r="M35" i="7" s="1"/>
  <c r="BJ50" i="5"/>
  <c r="T77" i="7" s="1"/>
  <c r="BO50" i="5"/>
  <c r="BR50" i="5" s="1"/>
  <c r="AB77" i="7" s="1"/>
  <c r="AF74" i="7"/>
  <c r="BU49" i="5"/>
  <c r="Z52" i="5"/>
  <c r="BP50" i="5"/>
  <c r="Z77" i="7" s="1"/>
  <c r="BQ50" i="5"/>
  <c r="AA77" i="7" s="1"/>
  <c r="BH50" i="5"/>
  <c r="BK50" i="5" s="1"/>
  <c r="U77" i="7" s="1"/>
  <c r="AH51" i="5"/>
  <c r="BI50" i="5"/>
  <c r="S77" i="7" s="1"/>
  <c r="AI50" i="5"/>
  <c r="AL50" i="5" s="1"/>
  <c r="AO50" i="5" s="1"/>
  <c r="AJ50" i="5"/>
  <c r="L35" i="7" s="1"/>
  <c r="BE39" i="4"/>
  <c r="BZ39" i="4"/>
  <c r="AX39" i="4"/>
  <c r="AQ39" i="4"/>
  <c r="AR52" i="5"/>
  <c r="M52" i="5"/>
  <c r="O37" i="6" s="1"/>
  <c r="BL39" i="4"/>
  <c r="BN39" i="4" s="1"/>
  <c r="BQ39" i="4" s="1"/>
  <c r="Z39" i="4"/>
  <c r="AB39" i="4" s="1"/>
  <c r="AE39" i="4" s="1"/>
  <c r="AM39" i="4" s="1"/>
  <c r="AG39" i="4"/>
  <c r="AI39" i="4" s="1"/>
  <c r="AL39" i="4" s="1"/>
  <c r="AN39" i="4" s="1"/>
  <c r="I52" i="5"/>
  <c r="G37" i="6" s="1"/>
  <c r="BS49" i="5"/>
  <c r="BZ49" i="5" s="1"/>
  <c r="G52" i="5"/>
  <c r="E37" i="6" s="1"/>
  <c r="AZ51" i="5"/>
  <c r="BB51" i="5" s="1"/>
  <c r="L78" i="7" s="1"/>
  <c r="AS38" i="4"/>
  <c r="AV38" i="4" s="1"/>
  <c r="AG51" i="5"/>
  <c r="L40" i="4"/>
  <c r="AS51" i="5"/>
  <c r="AU51" i="5" s="1"/>
  <c r="BN51" i="5"/>
  <c r="BP51" i="5" s="1"/>
  <c r="Z78" i="7" s="1"/>
  <c r="BG51" i="5"/>
  <c r="BI51" i="5" s="1"/>
  <c r="S78" i="7" s="1"/>
  <c r="BR18" i="4"/>
  <c r="AH18" i="4"/>
  <c r="BM51" i="5"/>
  <c r="BO51" i="5" s="1"/>
  <c r="BR51" i="5" s="1"/>
  <c r="AB78" i="7" s="1"/>
  <c r="AY52" i="5"/>
  <c r="BF51" i="5"/>
  <c r="BH51" i="5" s="1"/>
  <c r="BK51" i="5" s="1"/>
  <c r="N40" i="4"/>
  <c r="BN17" i="4"/>
  <c r="BQ17" i="4" s="1"/>
  <c r="AY51" i="5"/>
  <c r="AQ18" i="4"/>
  <c r="K40" i="4"/>
  <c r="Z40" i="4" s="1"/>
  <c r="AU38" i="4"/>
  <c r="BU38" i="4"/>
  <c r="BX38" i="4" s="1"/>
  <c r="BB38" i="4"/>
  <c r="BO38" i="4"/>
  <c r="BP38" i="4"/>
  <c r="AT38" i="4"/>
  <c r="BI38" i="4"/>
  <c r="C38" i="7"/>
  <c r="S38" i="6"/>
  <c r="C38" i="6"/>
  <c r="K38" i="6"/>
  <c r="M22" i="2"/>
  <c r="M53" i="5" s="1"/>
  <c r="O38" i="6" s="1"/>
  <c r="L22" i="2"/>
  <c r="L41" i="4" s="1"/>
  <c r="H22" i="2"/>
  <c r="H41" i="4" s="1"/>
  <c r="I22" i="2"/>
  <c r="I53" i="5" s="1"/>
  <c r="G38" i="6" s="1"/>
  <c r="Q22" i="2"/>
  <c r="Q41" i="4" s="1"/>
  <c r="O22" i="2"/>
  <c r="O53" i="5" s="1"/>
  <c r="AJ39" i="4"/>
  <c r="R22" i="2"/>
  <c r="R53" i="5" s="1"/>
  <c r="X38" i="6" s="1"/>
  <c r="N22" i="2"/>
  <c r="N53" i="5" s="1"/>
  <c r="P38" i="6" s="1"/>
  <c r="Q77" i="7"/>
  <c r="W35" i="7"/>
  <c r="C79" i="7"/>
  <c r="X79" i="7" s="1"/>
  <c r="J37" i="7"/>
  <c r="G22" i="2"/>
  <c r="G41" i="4" s="1"/>
  <c r="P22" i="2"/>
  <c r="P41" i="4" s="1"/>
  <c r="AU50" i="5"/>
  <c r="E77" i="7" s="1"/>
  <c r="BG38" i="4"/>
  <c r="BJ38" i="4" s="1"/>
  <c r="Q36" i="7"/>
  <c r="J78" i="7"/>
  <c r="J22" i="2"/>
  <c r="J41" i="4" s="1"/>
  <c r="V23" i="2"/>
  <c r="H23" i="2" s="1"/>
  <c r="D54" i="5"/>
  <c r="D42" i="4"/>
  <c r="BO39" i="4"/>
  <c r="AS17" i="4"/>
  <c r="AV17" i="4" s="1"/>
  <c r="CF16" i="4"/>
  <c r="CH16" i="4" s="1"/>
  <c r="CJ16" i="4" s="1"/>
  <c r="CK16" i="4" s="1"/>
  <c r="AS39" i="4"/>
  <c r="AV39" i="4" s="1"/>
  <c r="BE18" i="4"/>
  <c r="AX18" i="4"/>
  <c r="CH37" i="4"/>
  <c r="CJ37" i="4" s="1"/>
  <c r="CK37" i="4" s="1"/>
  <c r="CL37" i="4"/>
  <c r="CN37" i="4" s="1"/>
  <c r="CO37" i="4" s="1"/>
  <c r="AI17" i="4"/>
  <c r="AL17" i="4" s="1"/>
  <c r="AN17" i="4" s="1"/>
  <c r="AG18" i="4"/>
  <c r="CH15" i="4"/>
  <c r="CJ15" i="4" s="1"/>
  <c r="CK15" i="4" s="1"/>
  <c r="CB39" i="4"/>
  <c r="CE39" i="4" s="1"/>
  <c r="BV39" i="4"/>
  <c r="M19" i="4"/>
  <c r="BW17" i="4"/>
  <c r="BR40" i="4"/>
  <c r="BF40" i="4"/>
  <c r="BW39" i="4"/>
  <c r="N19" i="4"/>
  <c r="AA18" i="4"/>
  <c r="AW18" i="4"/>
  <c r="AU39" i="4"/>
  <c r="AZ39" i="4"/>
  <c r="BC39" i="4" s="1"/>
  <c r="BS18" i="4"/>
  <c r="BA39" i="4"/>
  <c r="AO16" i="5"/>
  <c r="AT39" i="4"/>
  <c r="BG39" i="4"/>
  <c r="BJ39" i="4" s="1"/>
  <c r="BU39" i="4"/>
  <c r="BX39" i="4" s="1"/>
  <c r="AJ17" i="4"/>
  <c r="CB17" i="4"/>
  <c r="CE17" i="4" s="1"/>
  <c r="CA18" i="4"/>
  <c r="AY18" i="4"/>
  <c r="BF18" i="4"/>
  <c r="BI39" i="4"/>
  <c r="AF18" i="4"/>
  <c r="AP18" i="4"/>
  <c r="BK18" i="4"/>
  <c r="CA40" i="4"/>
  <c r="BB39" i="4"/>
  <c r="AR18" i="4"/>
  <c r="BT18" i="4"/>
  <c r="AI17" i="5"/>
  <c r="AL17" i="5" s="1"/>
  <c r="AO17" i="5" s="1"/>
  <c r="AX40" i="4"/>
  <c r="BM18" i="4"/>
  <c r="AT17" i="5"/>
  <c r="AW17" i="5" s="1"/>
  <c r="G56" i="7" s="1"/>
  <c r="BF18" i="5"/>
  <c r="BV17" i="4"/>
  <c r="R19" i="4"/>
  <c r="R19" i="5"/>
  <c r="X16" i="6" s="1"/>
  <c r="BA17" i="5"/>
  <c r="BD17" i="5" s="1"/>
  <c r="N56" i="7" s="1"/>
  <c r="BC17" i="5"/>
  <c r="M56" i="7" s="1"/>
  <c r="BB17" i="5"/>
  <c r="L56" i="7" s="1"/>
  <c r="BT40" i="4"/>
  <c r="AV17" i="5"/>
  <c r="F56" i="7" s="1"/>
  <c r="AU17" i="5"/>
  <c r="Z18" i="4"/>
  <c r="BZ18" i="4"/>
  <c r="BO17" i="5"/>
  <c r="BR17" i="5" s="1"/>
  <c r="AB56" i="7" s="1"/>
  <c r="K19" i="4"/>
  <c r="K19" i="5"/>
  <c r="O19" i="4"/>
  <c r="AA19" i="4" s="1"/>
  <c r="O19" i="5"/>
  <c r="BM40" i="4"/>
  <c r="BM52" i="5"/>
  <c r="T12" i="7"/>
  <c r="BZ15" i="5"/>
  <c r="BV15" i="5"/>
  <c r="BT15" i="5"/>
  <c r="G35" i="7"/>
  <c r="AN50" i="5"/>
  <c r="AB51" i="5"/>
  <c r="AE51" i="5" s="1"/>
  <c r="AC51" i="5"/>
  <c r="AD51" i="5"/>
  <c r="F36" i="7" s="1"/>
  <c r="Y40" i="4"/>
  <c r="BY40" i="4"/>
  <c r="K41" i="4"/>
  <c r="K53" i="5"/>
  <c r="AF40" i="4"/>
  <c r="AG52" i="5"/>
  <c r="L19" i="4"/>
  <c r="AD76" i="7"/>
  <c r="G19" i="4"/>
  <c r="G19" i="5"/>
  <c r="J19" i="4"/>
  <c r="AH40" i="4"/>
  <c r="AP40" i="4"/>
  <c r="CD39" i="4"/>
  <c r="CC39" i="4"/>
  <c r="E13" i="7"/>
  <c r="AP16" i="5"/>
  <c r="BP17" i="4"/>
  <c r="BO17" i="4"/>
  <c r="BF52" i="5"/>
  <c r="BY47" i="5"/>
  <c r="AG75" i="7" s="1"/>
  <c r="AF75" i="7"/>
  <c r="BH39" i="4"/>
  <c r="E35" i="7"/>
  <c r="BI17" i="4"/>
  <c r="BH17" i="4"/>
  <c r="AT51" i="5"/>
  <c r="AW51" i="5" s="1"/>
  <c r="G78" i="7" s="1"/>
  <c r="I19" i="4"/>
  <c r="I19" i="5"/>
  <c r="G16" i="6" s="1"/>
  <c r="M41" i="4"/>
  <c r="AA40" i="4"/>
  <c r="BD40" i="4"/>
  <c r="BD18" i="4"/>
  <c r="AD39" i="4"/>
  <c r="AC39" i="4"/>
  <c r="AS18" i="5"/>
  <c r="U15" i="6"/>
  <c r="AA18" i="5"/>
  <c r="BG18" i="5"/>
  <c r="BN18" i="5"/>
  <c r="AZ18" i="5"/>
  <c r="AH18" i="5"/>
  <c r="AK17" i="4"/>
  <c r="E15" i="6"/>
  <c r="AX18" i="5"/>
  <c r="AQ18" i="5"/>
  <c r="Y18" i="5"/>
  <c r="AB18" i="5" s="1"/>
  <c r="AE18" i="5" s="1"/>
  <c r="BL18" i="5"/>
  <c r="AF18" i="5"/>
  <c r="AI18" i="5" s="1"/>
  <c r="AL18" i="5" s="1"/>
  <c r="BE18" i="5"/>
  <c r="CD17" i="4"/>
  <c r="CC17" i="4"/>
  <c r="AD17" i="4"/>
  <c r="AC17" i="4"/>
  <c r="AW40" i="4"/>
  <c r="G13" i="7"/>
  <c r="AN16" i="5"/>
  <c r="AM16" i="5"/>
  <c r="S13" i="7" s="1"/>
  <c r="Y18" i="4"/>
  <c r="BY18" i="4"/>
  <c r="E55" i="7"/>
  <c r="BU16" i="5"/>
  <c r="AB17" i="5"/>
  <c r="AE17" i="5" s="1"/>
  <c r="AD17" i="5"/>
  <c r="F14" i="7" s="1"/>
  <c r="AC17" i="5"/>
  <c r="BY13" i="5"/>
  <c r="AG53" i="7" s="1"/>
  <c r="AF53" i="7"/>
  <c r="AT17" i="4"/>
  <c r="AU17" i="4"/>
  <c r="AB17" i="4"/>
  <c r="AE17" i="4" s="1"/>
  <c r="AM17" i="4" s="1"/>
  <c r="AQ40" i="4"/>
  <c r="BQ17" i="5"/>
  <c r="AA56" i="7" s="1"/>
  <c r="BP17" i="5"/>
  <c r="Z56" i="7" s="1"/>
  <c r="BB17" i="4"/>
  <c r="BA17" i="4"/>
  <c r="BM18" i="5"/>
  <c r="CC47" i="5"/>
  <c r="AK75" i="7" s="1"/>
  <c r="AJ75" i="7"/>
  <c r="G77" i="7"/>
  <c r="N41" i="4"/>
  <c r="AR40" i="4"/>
  <c r="BE40" i="4"/>
  <c r="BL18" i="4"/>
  <c r="BJ17" i="5"/>
  <c r="T56" i="7" s="1"/>
  <c r="BI17" i="5"/>
  <c r="S56" i="7" s="1"/>
  <c r="CB14" i="5"/>
  <c r="AH54" i="7"/>
  <c r="AJ51" i="5"/>
  <c r="L36" i="7" s="1"/>
  <c r="CC13" i="5"/>
  <c r="AK53" i="7" s="1"/>
  <c r="AJ53" i="7"/>
  <c r="AR18" i="5"/>
  <c r="BP39" i="4"/>
  <c r="BG17" i="4"/>
  <c r="BJ17" i="4" s="1"/>
  <c r="AY40" i="4"/>
  <c r="AG40" i="4"/>
  <c r="BK40" i="4"/>
  <c r="AK17" i="5"/>
  <c r="M14" i="7" s="1"/>
  <c r="AJ17" i="5"/>
  <c r="L14" i="7" s="1"/>
  <c r="AA52" i="5"/>
  <c r="U37" i="6"/>
  <c r="AS52" i="5"/>
  <c r="AH52" i="5"/>
  <c r="AZ52" i="5"/>
  <c r="BG52" i="5"/>
  <c r="BN52" i="5"/>
  <c r="BX14" i="5"/>
  <c r="AD54" i="7"/>
  <c r="BS16" i="5"/>
  <c r="U55" i="7"/>
  <c r="AY18" i="5"/>
  <c r="BH17" i="5"/>
  <c r="BK17" i="5" s="1"/>
  <c r="BS19" i="4"/>
  <c r="AX19" i="4"/>
  <c r="AZ18" i="4"/>
  <c r="BC18" i="4" s="1"/>
  <c r="B19" i="1"/>
  <c r="D18" i="1"/>
  <c r="B24" i="2"/>
  <c r="D24" i="2" s="1"/>
  <c r="CB48" i="5" l="1"/>
  <c r="H19" i="4"/>
  <c r="Q19" i="5"/>
  <c r="W16" i="6" s="1"/>
  <c r="I17" i="1"/>
  <c r="H17" i="1"/>
  <c r="W14" i="7"/>
  <c r="Q56" i="7"/>
  <c r="J17" i="1"/>
  <c r="BL19" i="4"/>
  <c r="K17" i="1"/>
  <c r="K20" i="5" s="1"/>
  <c r="Z20" i="5" s="1"/>
  <c r="N17" i="1"/>
  <c r="N20" i="5" s="1"/>
  <c r="P17" i="6" s="1"/>
  <c r="L17" i="1"/>
  <c r="L20" i="5" s="1"/>
  <c r="N17" i="6" s="1"/>
  <c r="BP18" i="4"/>
  <c r="V18" i="1"/>
  <c r="I18" i="1" s="1"/>
  <c r="D21" i="5"/>
  <c r="D21" i="4"/>
  <c r="O17" i="1"/>
  <c r="C58" i="7"/>
  <c r="X58" i="7" s="1"/>
  <c r="J16" i="7"/>
  <c r="M17" i="1"/>
  <c r="Q17" i="1"/>
  <c r="P19" i="5"/>
  <c r="V16" i="6" s="1"/>
  <c r="J57" i="7"/>
  <c r="Q15" i="7"/>
  <c r="P17" i="1"/>
  <c r="P20" i="4" s="1"/>
  <c r="G17" i="1"/>
  <c r="G20" i="4" s="1"/>
  <c r="K17" i="6"/>
  <c r="C17" i="6"/>
  <c r="S17" i="6"/>
  <c r="C17" i="7"/>
  <c r="AV51" i="5"/>
  <c r="F78" i="7" s="1"/>
  <c r="BS50" i="5"/>
  <c r="BV50" i="5" s="1"/>
  <c r="AM50" i="5"/>
  <c r="S35" i="7" s="1"/>
  <c r="AP50" i="5"/>
  <c r="AF52" i="5"/>
  <c r="AI52" i="5" s="1"/>
  <c r="AL52" i="5" s="1"/>
  <c r="AX52" i="5"/>
  <c r="BA52" i="5" s="1"/>
  <c r="BD52" i="5" s="1"/>
  <c r="N79" i="7" s="1"/>
  <c r="Y52" i="5"/>
  <c r="BE52" i="5"/>
  <c r="BJ52" i="5" s="1"/>
  <c r="T79" i="7" s="1"/>
  <c r="AQ52" i="5"/>
  <c r="AT52" i="5" s="1"/>
  <c r="AW52" i="5" s="1"/>
  <c r="BC51" i="5"/>
  <c r="M78" i="7" s="1"/>
  <c r="AK51" i="5"/>
  <c r="M36" i="7" s="1"/>
  <c r="AI51" i="5"/>
  <c r="AL51" i="5" s="1"/>
  <c r="AO51" i="5" s="1"/>
  <c r="BL52" i="5"/>
  <c r="BP52" i="5" s="1"/>
  <c r="Z79" i="7" s="1"/>
  <c r="BA51" i="5"/>
  <c r="BD51" i="5" s="1"/>
  <c r="N78" i="7" s="1"/>
  <c r="N35" i="7"/>
  <c r="BU50" i="5"/>
  <c r="BJ51" i="5"/>
  <c r="T78" i="7" s="1"/>
  <c r="BQ51" i="5"/>
  <c r="AA78" i="7" s="1"/>
  <c r="CF38" i="4"/>
  <c r="CL38" i="4" s="1"/>
  <c r="CN38" i="4" s="1"/>
  <c r="CO38" i="4" s="1"/>
  <c r="BT49" i="5"/>
  <c r="BV49" i="5"/>
  <c r="BX49" i="5" s="1"/>
  <c r="AK39" i="4"/>
  <c r="T34" i="7"/>
  <c r="O41" i="4"/>
  <c r="BU18" i="4"/>
  <c r="BX18" i="4" s="1"/>
  <c r="AJ18" i="4"/>
  <c r="I41" i="4"/>
  <c r="H53" i="5"/>
  <c r="F38" i="6" s="1"/>
  <c r="BS40" i="4"/>
  <c r="BU40" i="4" s="1"/>
  <c r="BX40" i="4" s="1"/>
  <c r="BG18" i="4"/>
  <c r="BJ18" i="4" s="1"/>
  <c r="BE19" i="4"/>
  <c r="CL16" i="4"/>
  <c r="CN16" i="4" s="1"/>
  <c r="CO16" i="4" s="1"/>
  <c r="CG16" i="4"/>
  <c r="AG19" i="4"/>
  <c r="AQ19" i="4"/>
  <c r="CF17" i="4"/>
  <c r="CH17" i="4" s="1"/>
  <c r="CJ17" i="4" s="1"/>
  <c r="CK17" i="4" s="1"/>
  <c r="BV18" i="4"/>
  <c r="Q53" i="5"/>
  <c r="W38" i="6" s="1"/>
  <c r="AI18" i="4"/>
  <c r="AL18" i="4" s="1"/>
  <c r="AN18" i="4" s="1"/>
  <c r="P53" i="5"/>
  <c r="V38" i="6" s="1"/>
  <c r="BZ40" i="4"/>
  <c r="CD40" i="4" s="1"/>
  <c r="AS18" i="4"/>
  <c r="AV18" i="4" s="1"/>
  <c r="BL40" i="4"/>
  <c r="BN40" i="4" s="1"/>
  <c r="BQ40" i="4" s="1"/>
  <c r="G53" i="5"/>
  <c r="E38" i="6" s="1"/>
  <c r="L53" i="5"/>
  <c r="N38" i="6" s="1"/>
  <c r="I23" i="2"/>
  <c r="I42" i="4" s="1"/>
  <c r="Q78" i="7"/>
  <c r="W36" i="7"/>
  <c r="V24" i="2"/>
  <c r="R24" i="2" s="1"/>
  <c r="D55" i="5"/>
  <c r="D43" i="4"/>
  <c r="AQ41" i="4"/>
  <c r="L23" i="2"/>
  <c r="L54" i="5" s="1"/>
  <c r="N39" i="6" s="1"/>
  <c r="M23" i="2"/>
  <c r="K23" i="2"/>
  <c r="K54" i="5" s="1"/>
  <c r="M39" i="6" s="1"/>
  <c r="O23" i="2"/>
  <c r="O54" i="5" s="1"/>
  <c r="R41" i="4"/>
  <c r="AR41" i="4" s="1"/>
  <c r="J53" i="5"/>
  <c r="H38" i="6" s="1"/>
  <c r="Q23" i="2"/>
  <c r="Q42" i="4" s="1"/>
  <c r="J79" i="7"/>
  <c r="Q37" i="7"/>
  <c r="N23" i="2"/>
  <c r="N54" i="5" s="1"/>
  <c r="P39" i="6" s="1"/>
  <c r="J23" i="2"/>
  <c r="J42" i="4" s="1"/>
  <c r="P23" i="2"/>
  <c r="P54" i="5" s="1"/>
  <c r="V39" i="6" s="1"/>
  <c r="R23" i="2"/>
  <c r="R42" i="4" s="1"/>
  <c r="G23" i="2"/>
  <c r="G42" i="4" s="1"/>
  <c r="C39" i="7"/>
  <c r="S39" i="6"/>
  <c r="K39" i="6"/>
  <c r="C39" i="6"/>
  <c r="J38" i="7"/>
  <c r="C80" i="7"/>
  <c r="X80" i="7" s="1"/>
  <c r="BS41" i="4"/>
  <c r="CF39" i="4"/>
  <c r="CL39" i="4" s="1"/>
  <c r="CN39" i="4" s="1"/>
  <c r="CO39" i="4" s="1"/>
  <c r="AK18" i="4"/>
  <c r="AF41" i="4"/>
  <c r="N14" i="7"/>
  <c r="BM19" i="4"/>
  <c r="BO18" i="4"/>
  <c r="AP41" i="4"/>
  <c r="BA18" i="4"/>
  <c r="BV40" i="4"/>
  <c r="AH19" i="4"/>
  <c r="BW18" i="4"/>
  <c r="CB40" i="4"/>
  <c r="CE40" i="4" s="1"/>
  <c r="AU18" i="4"/>
  <c r="BA18" i="5"/>
  <c r="BD18" i="5" s="1"/>
  <c r="N57" i="7" s="1"/>
  <c r="BG40" i="4"/>
  <c r="BJ40" i="4" s="1"/>
  <c r="AB40" i="4"/>
  <c r="AE40" i="4" s="1"/>
  <c r="AM40" i="4" s="1"/>
  <c r="AX41" i="4"/>
  <c r="AT18" i="4"/>
  <c r="AS40" i="4"/>
  <c r="AV40" i="4" s="1"/>
  <c r="BB18" i="4"/>
  <c r="CB18" i="4"/>
  <c r="CE18" i="4" s="1"/>
  <c r="AB18" i="4"/>
  <c r="AE18" i="4" s="1"/>
  <c r="AM18" i="4" s="1"/>
  <c r="BH18" i="5"/>
  <c r="BK18" i="5" s="1"/>
  <c r="U57" i="7" s="1"/>
  <c r="BL41" i="4"/>
  <c r="AR19" i="4"/>
  <c r="AY19" i="4"/>
  <c r="BF19" i="4"/>
  <c r="BT19" i="4"/>
  <c r="BD41" i="4"/>
  <c r="AF19" i="4"/>
  <c r="AH41" i="4"/>
  <c r="AK40" i="4"/>
  <c r="AA41" i="4"/>
  <c r="G15" i="7"/>
  <c r="AN18" i="5"/>
  <c r="AM18" i="5"/>
  <c r="S15" i="7" s="1"/>
  <c r="J20" i="4"/>
  <c r="J20" i="5"/>
  <c r="H17" i="6" s="1"/>
  <c r="BS17" i="5"/>
  <c r="U56" i="7"/>
  <c r="AW41" i="4"/>
  <c r="BB18" i="5"/>
  <c r="L57" i="7" s="1"/>
  <c r="BC18" i="5"/>
  <c r="M57" i="7" s="1"/>
  <c r="BI18" i="4"/>
  <c r="BH18" i="4"/>
  <c r="BY48" i="5"/>
  <c r="AG76" i="7" s="1"/>
  <c r="AF76" i="7"/>
  <c r="Z41" i="4"/>
  <c r="BZ41" i="4"/>
  <c r="CC48" i="5"/>
  <c r="AK76" i="7" s="1"/>
  <c r="AJ76" i="7"/>
  <c r="BI40" i="4"/>
  <c r="BH40" i="4"/>
  <c r="CC40" i="4"/>
  <c r="BE41" i="4"/>
  <c r="BR41" i="4"/>
  <c r="T13" i="7"/>
  <c r="BZ16" i="5"/>
  <c r="BV16" i="5"/>
  <c r="BT16" i="5"/>
  <c r="AT18" i="5"/>
  <c r="AW18" i="5" s="1"/>
  <c r="G57" i="7" s="1"/>
  <c r="E78" i="7"/>
  <c r="AC40" i="4"/>
  <c r="AD40" i="4"/>
  <c r="AV18" i="5"/>
  <c r="F57" i="7" s="1"/>
  <c r="AU18" i="5"/>
  <c r="AG41" i="4"/>
  <c r="AO18" i="5"/>
  <c r="N15" i="7"/>
  <c r="AU40" i="4"/>
  <c r="AT40" i="4"/>
  <c r="U16" i="6"/>
  <c r="AS19" i="5"/>
  <c r="BG19" i="5"/>
  <c r="AA19" i="5"/>
  <c r="AH19" i="5"/>
  <c r="AZ19" i="5"/>
  <c r="E56" i="7"/>
  <c r="BU17" i="5"/>
  <c r="M38" i="6"/>
  <c r="Z53" i="5"/>
  <c r="AY53" i="5"/>
  <c r="AR53" i="5"/>
  <c r="BK41" i="4"/>
  <c r="BN18" i="4"/>
  <c r="BQ18" i="4" s="1"/>
  <c r="M20" i="4"/>
  <c r="M20" i="5"/>
  <c r="Q20" i="4"/>
  <c r="Q20" i="5"/>
  <c r="W17" i="6" s="1"/>
  <c r="BR19" i="4"/>
  <c r="BU19" i="4" s="1"/>
  <c r="BX19" i="4" s="1"/>
  <c r="CD18" i="4"/>
  <c r="CC18" i="4"/>
  <c r="E36" i="7"/>
  <c r="CA19" i="4"/>
  <c r="BO40" i="4"/>
  <c r="CB49" i="5"/>
  <c r="AH77" i="7"/>
  <c r="AD18" i="4"/>
  <c r="AC18" i="4"/>
  <c r="G36" i="7"/>
  <c r="AN51" i="5"/>
  <c r="M16" i="6"/>
  <c r="AG19" i="5"/>
  <c r="Z19" i="5"/>
  <c r="BF19" i="5"/>
  <c r="AR19" i="5"/>
  <c r="BM19" i="5"/>
  <c r="AY19" i="5"/>
  <c r="CB15" i="5"/>
  <c r="AH55" i="7"/>
  <c r="U38" i="6"/>
  <c r="AA53" i="5"/>
  <c r="AS53" i="5"/>
  <c r="AZ53" i="5"/>
  <c r="U78" i="7"/>
  <c r="Y41" i="4"/>
  <c r="BY41" i="4"/>
  <c r="AK52" i="5"/>
  <c r="M37" i="7" s="1"/>
  <c r="AJ52" i="5"/>
  <c r="L37" i="7" s="1"/>
  <c r="Z19" i="4"/>
  <c r="BZ19" i="4"/>
  <c r="BB40" i="4"/>
  <c r="BA40" i="4"/>
  <c r="H42" i="4"/>
  <c r="H54" i="5"/>
  <c r="F39" i="6" s="1"/>
  <c r="AZ40" i="4"/>
  <c r="BC40" i="4" s="1"/>
  <c r="M42" i="4"/>
  <c r="M54" i="5"/>
  <c r="O39" i="6" s="1"/>
  <c r="AW19" i="4"/>
  <c r="AZ19" i="4" s="1"/>
  <c r="BC19" i="4" s="1"/>
  <c r="BY14" i="5"/>
  <c r="AG54" i="7" s="1"/>
  <c r="AF54" i="7"/>
  <c r="BJ18" i="5"/>
  <c r="T57" i="7" s="1"/>
  <c r="BI18" i="5"/>
  <c r="S57" i="7" s="1"/>
  <c r="G14" i="7"/>
  <c r="AN17" i="5"/>
  <c r="AM17" i="5"/>
  <c r="S14" i="7" s="1"/>
  <c r="BX15" i="5"/>
  <c r="AD55" i="7"/>
  <c r="R20" i="4"/>
  <c r="R20" i="5"/>
  <c r="X17" i="6" s="1"/>
  <c r="AP19" i="4"/>
  <c r="AS19" i="4" s="1"/>
  <c r="AV19" i="4" s="1"/>
  <c r="CC14" i="5"/>
  <c r="AK54" i="7" s="1"/>
  <c r="AJ54" i="7"/>
  <c r="E14" i="7"/>
  <c r="AP17" i="5"/>
  <c r="AJ18" i="5"/>
  <c r="L15" i="7" s="1"/>
  <c r="AK18" i="5"/>
  <c r="M15" i="7" s="1"/>
  <c r="BH52" i="5"/>
  <c r="BK52" i="5" s="1"/>
  <c r="U79" i="7" s="1"/>
  <c r="AD18" i="5"/>
  <c r="F15" i="7" s="1"/>
  <c r="AC18" i="5"/>
  <c r="Y19" i="4"/>
  <c r="BY19" i="4"/>
  <c r="O20" i="4"/>
  <c r="O20" i="5"/>
  <c r="BK19" i="4"/>
  <c r="BN19" i="4" s="1"/>
  <c r="BQ19" i="4" s="1"/>
  <c r="AI40" i="4"/>
  <c r="AL40" i="4" s="1"/>
  <c r="AN40" i="4" s="1"/>
  <c r="AJ40" i="4"/>
  <c r="H20" i="4"/>
  <c r="H20" i="5"/>
  <c r="F17" i="6" s="1"/>
  <c r="I20" i="4"/>
  <c r="I20" i="5"/>
  <c r="G17" i="6" s="1"/>
  <c r="BD19" i="4"/>
  <c r="BO18" i="5"/>
  <c r="BR18" i="5" s="1"/>
  <c r="AB57" i="7" s="1"/>
  <c r="BP18" i="5"/>
  <c r="Z57" i="7" s="1"/>
  <c r="BQ18" i="5"/>
  <c r="AA57" i="7" s="1"/>
  <c r="AB52" i="5"/>
  <c r="AE52" i="5" s="1"/>
  <c r="AD52" i="5"/>
  <c r="F37" i="7" s="1"/>
  <c r="AC52" i="5"/>
  <c r="E16" i="6"/>
  <c r="BE19" i="5"/>
  <c r="AX19" i="5"/>
  <c r="BL19" i="5"/>
  <c r="AF19" i="5"/>
  <c r="AQ19" i="5"/>
  <c r="Y19" i="5"/>
  <c r="CG39" i="4"/>
  <c r="B20" i="1"/>
  <c r="D19" i="1"/>
  <c r="B25" i="2"/>
  <c r="BB52" i="5" l="1"/>
  <c r="L79" i="7" s="1"/>
  <c r="BC52" i="5"/>
  <c r="M79" i="7" s="1"/>
  <c r="M17" i="6"/>
  <c r="BQ52" i="5"/>
  <c r="AA79" i="7" s="1"/>
  <c r="N20" i="4"/>
  <c r="BG19" i="4"/>
  <c r="BJ19" i="4" s="1"/>
  <c r="L20" i="4"/>
  <c r="K18" i="6"/>
  <c r="C18" i="6"/>
  <c r="S18" i="6"/>
  <c r="C18" i="7"/>
  <c r="J18" i="1"/>
  <c r="M18" i="1"/>
  <c r="M21" i="5" s="1"/>
  <c r="O18" i="6" s="1"/>
  <c r="Q57" i="7"/>
  <c r="W15" i="7"/>
  <c r="K18" i="1"/>
  <c r="K21" i="5" s="1"/>
  <c r="G20" i="5"/>
  <c r="AF20" i="5" s="1"/>
  <c r="N18" i="1"/>
  <c r="V19" i="1"/>
  <c r="L19" i="1" s="1"/>
  <c r="L22" i="5" s="1"/>
  <c r="N19" i="6" s="1"/>
  <c r="D22" i="5"/>
  <c r="D22" i="4"/>
  <c r="Q18" i="1"/>
  <c r="P18" i="1"/>
  <c r="P20" i="5"/>
  <c r="V17" i="6" s="1"/>
  <c r="Q16" i="7"/>
  <c r="J58" i="7"/>
  <c r="J17" i="7"/>
  <c r="C59" i="7"/>
  <c r="X59" i="7" s="1"/>
  <c r="R18" i="1"/>
  <c r="O18" i="1"/>
  <c r="BF20" i="5"/>
  <c r="AG20" i="5"/>
  <c r="K20" i="4"/>
  <c r="Z20" i="4" s="1"/>
  <c r="L18" i="1"/>
  <c r="L21" i="5" s="1"/>
  <c r="N18" i="6" s="1"/>
  <c r="G18" i="1"/>
  <c r="G21" i="4" s="1"/>
  <c r="H18" i="1"/>
  <c r="H21" i="5" s="1"/>
  <c r="F18" i="6" s="1"/>
  <c r="BN19" i="5"/>
  <c r="BQ19" i="5" s="1"/>
  <c r="AA58" i="7" s="1"/>
  <c r="AP51" i="5"/>
  <c r="Y53" i="5"/>
  <c r="BT50" i="5"/>
  <c r="BZ50" i="5"/>
  <c r="BM53" i="5"/>
  <c r="T35" i="7"/>
  <c r="AD77" i="7"/>
  <c r="AU52" i="5"/>
  <c r="E79" i="7" s="1"/>
  <c r="AV52" i="5"/>
  <c r="F79" i="7" s="1"/>
  <c r="BI52" i="5"/>
  <c r="S79" i="7" s="1"/>
  <c r="BO52" i="5"/>
  <c r="BR52" i="5" s="1"/>
  <c r="AB79" i="7" s="1"/>
  <c r="AH53" i="5"/>
  <c r="AM51" i="5"/>
  <c r="S36" i="7" s="1"/>
  <c r="N36" i="7"/>
  <c r="BN53" i="5"/>
  <c r="BS51" i="5"/>
  <c r="BT51" i="5" s="1"/>
  <c r="BP40" i="4"/>
  <c r="BW40" i="4"/>
  <c r="CH38" i="4"/>
  <c r="CJ38" i="4" s="1"/>
  <c r="CK38" i="4" s="1"/>
  <c r="BU51" i="5"/>
  <c r="CG38" i="4"/>
  <c r="J54" i="5"/>
  <c r="H39" i="6" s="1"/>
  <c r="N42" i="4"/>
  <c r="AF53" i="5"/>
  <c r="CH39" i="4"/>
  <c r="CJ39" i="4" s="1"/>
  <c r="CK39" i="4" s="1"/>
  <c r="BG53" i="5"/>
  <c r="CL17" i="4"/>
  <c r="CN17" i="4" s="1"/>
  <c r="CO17" i="4" s="1"/>
  <c r="CG17" i="4"/>
  <c r="O42" i="4"/>
  <c r="AA42" i="4" s="1"/>
  <c r="AG53" i="5"/>
  <c r="G54" i="5"/>
  <c r="E39" i="6" s="1"/>
  <c r="BF53" i="5"/>
  <c r="I54" i="5"/>
  <c r="G39" i="6" s="1"/>
  <c r="AY41" i="4"/>
  <c r="BE53" i="5"/>
  <c r="BL53" i="5"/>
  <c r="BT41" i="4"/>
  <c r="BW41" i="4" s="1"/>
  <c r="AQ53" i="5"/>
  <c r="AT53" i="5" s="1"/>
  <c r="AW53" i="5" s="1"/>
  <c r="AX53" i="5"/>
  <c r="BC53" i="5" s="1"/>
  <c r="M80" i="7" s="1"/>
  <c r="P42" i="4"/>
  <c r="BM41" i="4"/>
  <c r="BP41" i="4" s="1"/>
  <c r="CA41" i="4"/>
  <c r="CD41" i="4" s="1"/>
  <c r="R54" i="5"/>
  <c r="X39" i="6" s="1"/>
  <c r="L42" i="4"/>
  <c r="BG41" i="4"/>
  <c r="BJ41" i="4" s="1"/>
  <c r="AZ41" i="4"/>
  <c r="BC41" i="4" s="1"/>
  <c r="BF41" i="4"/>
  <c r="BH41" i="4" s="1"/>
  <c r="BN41" i="4"/>
  <c r="BQ41" i="4" s="1"/>
  <c r="AS41" i="4"/>
  <c r="AV41" i="4" s="1"/>
  <c r="K42" i="4"/>
  <c r="AQ42" i="4" s="1"/>
  <c r="C81" i="7"/>
  <c r="X81" i="7" s="1"/>
  <c r="J39" i="7"/>
  <c r="K24" i="2"/>
  <c r="K55" i="5" s="1"/>
  <c r="K40" i="6"/>
  <c r="C40" i="6"/>
  <c r="C40" i="7"/>
  <c r="S40" i="6"/>
  <c r="BU41" i="4"/>
  <c r="BX41" i="4" s="1"/>
  <c r="L24" i="2"/>
  <c r="L43" i="4" s="1"/>
  <c r="N24" i="2"/>
  <c r="N43" i="4" s="1"/>
  <c r="J80" i="7"/>
  <c r="Q38" i="7"/>
  <c r="J24" i="2"/>
  <c r="J55" i="5" s="1"/>
  <c r="H40" i="6" s="1"/>
  <c r="Z54" i="5"/>
  <c r="O24" i="2"/>
  <c r="Q79" i="7"/>
  <c r="W37" i="7"/>
  <c r="H24" i="2"/>
  <c r="H43" i="4" s="1"/>
  <c r="Q24" i="2"/>
  <c r="Q43" i="4" s="1"/>
  <c r="Q54" i="5"/>
  <c r="W39" i="6" s="1"/>
  <c r="M24" i="2"/>
  <c r="M55" i="5" s="1"/>
  <c r="O40" i="6" s="1"/>
  <c r="G24" i="2"/>
  <c r="G43" i="4" s="1"/>
  <c r="P24" i="2"/>
  <c r="P43" i="4" s="1"/>
  <c r="I24" i="2"/>
  <c r="I43" i="4" s="1"/>
  <c r="AJ41" i="4"/>
  <c r="AY54" i="5"/>
  <c r="AF42" i="4"/>
  <c r="AK19" i="4"/>
  <c r="AU41" i="4"/>
  <c r="BD42" i="4"/>
  <c r="CF40" i="4"/>
  <c r="CG40" i="4" s="1"/>
  <c r="AJ19" i="4"/>
  <c r="CA20" i="4"/>
  <c r="AI19" i="4"/>
  <c r="AL19" i="4" s="1"/>
  <c r="AN19" i="4" s="1"/>
  <c r="BR20" i="4"/>
  <c r="AP20" i="4"/>
  <c r="CF18" i="4"/>
  <c r="CL18" i="4" s="1"/>
  <c r="CN18" i="4" s="1"/>
  <c r="CO18" i="4" s="1"/>
  <c r="AB19" i="4"/>
  <c r="AE19" i="4" s="1"/>
  <c r="AM19" i="4" s="1"/>
  <c r="AR54" i="5"/>
  <c r="AW20" i="4"/>
  <c r="BK20" i="4"/>
  <c r="BD20" i="4"/>
  <c r="CB41" i="4"/>
  <c r="CE41" i="4" s="1"/>
  <c r="AP42" i="4"/>
  <c r="AK41" i="4"/>
  <c r="AB41" i="4"/>
  <c r="AE41" i="4" s="1"/>
  <c r="AM41" i="4" s="1"/>
  <c r="AA20" i="4"/>
  <c r="BF20" i="4"/>
  <c r="AT41" i="4"/>
  <c r="BL20" i="4"/>
  <c r="AR20" i="4"/>
  <c r="AY20" i="4"/>
  <c r="BT20" i="4"/>
  <c r="BH19" i="5"/>
  <c r="BK19" i="5" s="1"/>
  <c r="U58" i="7" s="1"/>
  <c r="AX20" i="4"/>
  <c r="BS20" i="4"/>
  <c r="BI41" i="4"/>
  <c r="BK42" i="4"/>
  <c r="BM20" i="4"/>
  <c r="AG20" i="4"/>
  <c r="BT17" i="5"/>
  <c r="T14" i="7"/>
  <c r="BZ17" i="5"/>
  <c r="BV17" i="5"/>
  <c r="AK19" i="5"/>
  <c r="M16" i="7" s="1"/>
  <c r="AJ19" i="5"/>
  <c r="L16" i="7" s="1"/>
  <c r="AI19" i="5"/>
  <c r="AL19" i="5" s="1"/>
  <c r="J21" i="4"/>
  <c r="J21" i="5"/>
  <c r="H18" i="6" s="1"/>
  <c r="M21" i="4"/>
  <c r="R21" i="4"/>
  <c r="R21" i="5"/>
  <c r="X18" i="6" s="1"/>
  <c r="G21" i="5"/>
  <c r="R43" i="4"/>
  <c r="R55" i="5"/>
  <c r="X40" i="6" s="1"/>
  <c r="AI41" i="4"/>
  <c r="AL41" i="4" s="1"/>
  <c r="AN41" i="4" s="1"/>
  <c r="P21" i="4"/>
  <c r="P21" i="5"/>
  <c r="V18" i="6" s="1"/>
  <c r="AY42" i="4"/>
  <c r="BJ19" i="5"/>
  <c r="T58" i="7" s="1"/>
  <c r="BI19" i="5"/>
  <c r="S58" i="7" s="1"/>
  <c r="U17" i="6"/>
  <c r="AZ20" i="5"/>
  <c r="AS20" i="5"/>
  <c r="AA20" i="5"/>
  <c r="CC49" i="5"/>
  <c r="AK77" i="7" s="1"/>
  <c r="AJ77" i="7"/>
  <c r="M18" i="6"/>
  <c r="AG21" i="5"/>
  <c r="Z21" i="5"/>
  <c r="O21" i="4"/>
  <c r="O21" i="5"/>
  <c r="AR42" i="4"/>
  <c r="AG54" i="5"/>
  <c r="BY15" i="5"/>
  <c r="AG55" i="7" s="1"/>
  <c r="AF55" i="7"/>
  <c r="BB19" i="4"/>
  <c r="BA19" i="4"/>
  <c r="AY20" i="5"/>
  <c r="CB50" i="5"/>
  <c r="AH78" i="7"/>
  <c r="H21" i="4"/>
  <c r="AV19" i="5"/>
  <c r="F58" i="7" s="1"/>
  <c r="AU19" i="5"/>
  <c r="E57" i="7"/>
  <c r="BU18" i="5"/>
  <c r="BZ51" i="5"/>
  <c r="T36" i="7"/>
  <c r="BV51" i="5"/>
  <c r="BP19" i="4"/>
  <c r="BO19" i="4"/>
  <c r="BY42" i="4"/>
  <c r="Y42" i="4"/>
  <c r="BE20" i="4"/>
  <c r="AF20" i="4"/>
  <c r="E37" i="7"/>
  <c r="AP52" i="5"/>
  <c r="BM54" i="5"/>
  <c r="CD19" i="4"/>
  <c r="CC19" i="4"/>
  <c r="BF54" i="5"/>
  <c r="AD19" i="4"/>
  <c r="AC19" i="4"/>
  <c r="CC15" i="5"/>
  <c r="AK55" i="7" s="1"/>
  <c r="AJ55" i="7"/>
  <c r="BZ20" i="4"/>
  <c r="BB41" i="4"/>
  <c r="BA41" i="4"/>
  <c r="CB16" i="5"/>
  <c r="AH56" i="7"/>
  <c r="BR42" i="4"/>
  <c r="Q21" i="4"/>
  <c r="Q21" i="5"/>
  <c r="W18" i="6" s="1"/>
  <c r="I21" i="4"/>
  <c r="I21" i="5"/>
  <c r="G18" i="6" s="1"/>
  <c r="N21" i="4"/>
  <c r="N21" i="5"/>
  <c r="P18" i="6" s="1"/>
  <c r="AR20" i="5"/>
  <c r="O17" i="6"/>
  <c r="G37" i="7"/>
  <c r="AN52" i="5"/>
  <c r="AM52" i="5"/>
  <c r="S37" i="7" s="1"/>
  <c r="E15" i="7"/>
  <c r="AP18" i="5"/>
  <c r="BA19" i="5"/>
  <c r="BD19" i="5" s="1"/>
  <c r="N58" i="7" s="1"/>
  <c r="K21" i="4"/>
  <c r="CB19" i="4"/>
  <c r="CE19" i="4" s="1"/>
  <c r="CF19" i="4" s="1"/>
  <c r="U39" i="6"/>
  <c r="AH54" i="5"/>
  <c r="AA54" i="5"/>
  <c r="E17" i="6"/>
  <c r="BE20" i="5"/>
  <c r="Y20" i="5"/>
  <c r="AB20" i="5" s="1"/>
  <c r="AE20" i="5" s="1"/>
  <c r="AQ20" i="5"/>
  <c r="AX20" i="5"/>
  <c r="AO52" i="5"/>
  <c r="N37" i="7"/>
  <c r="BO19" i="5"/>
  <c r="BR19" i="5" s="1"/>
  <c r="AB58" i="7" s="1"/>
  <c r="BM20" i="5"/>
  <c r="AB19" i="5"/>
  <c r="AE19" i="5" s="1"/>
  <c r="AD19" i="5"/>
  <c r="F16" i="7" s="1"/>
  <c r="AC19" i="5"/>
  <c r="AU19" i="4"/>
  <c r="AT19" i="4"/>
  <c r="AD41" i="4"/>
  <c r="AC41" i="4"/>
  <c r="BW19" i="4"/>
  <c r="BV19" i="4"/>
  <c r="BH19" i="4"/>
  <c r="BI19" i="4"/>
  <c r="BC19" i="5"/>
  <c r="M58" i="7" s="1"/>
  <c r="BB19" i="5"/>
  <c r="L58" i="7" s="1"/>
  <c r="BY49" i="5"/>
  <c r="AG77" i="7" s="1"/>
  <c r="AF77" i="7"/>
  <c r="L21" i="4"/>
  <c r="O43" i="4"/>
  <c r="AA43" i="4" s="1"/>
  <c r="O55" i="5"/>
  <c r="AH20" i="4"/>
  <c r="AW42" i="4"/>
  <c r="Y20" i="4"/>
  <c r="AB20" i="4" s="1"/>
  <c r="AE20" i="4" s="1"/>
  <c r="AM20" i="4" s="1"/>
  <c r="BY20" i="4"/>
  <c r="BX50" i="5"/>
  <c r="AD78" i="7"/>
  <c r="AT19" i="5"/>
  <c r="AW19" i="5" s="1"/>
  <c r="G58" i="7" s="1"/>
  <c r="AB53" i="5"/>
  <c r="AE53" i="5" s="1"/>
  <c r="AD53" i="5"/>
  <c r="F38" i="7" s="1"/>
  <c r="AC53" i="5"/>
  <c r="BS18" i="5"/>
  <c r="BX16" i="5"/>
  <c r="AD56" i="7"/>
  <c r="G79" i="7"/>
  <c r="CL40" i="4"/>
  <c r="CN40" i="4" s="1"/>
  <c r="CO40" i="4" s="1"/>
  <c r="CH40" i="4"/>
  <c r="CJ40" i="4" s="1"/>
  <c r="CK40" i="4" s="1"/>
  <c r="B21" i="1"/>
  <c r="D20" i="1"/>
  <c r="D25" i="2"/>
  <c r="B26" i="2"/>
  <c r="D26" i="2" s="1"/>
  <c r="BN20" i="5" l="1"/>
  <c r="BG20" i="5"/>
  <c r="AH20" i="5"/>
  <c r="BP19" i="5"/>
  <c r="Z58" i="7" s="1"/>
  <c r="AQ20" i="4"/>
  <c r="AS20" i="4" s="1"/>
  <c r="AV20" i="4" s="1"/>
  <c r="AI20" i="5"/>
  <c r="AL20" i="5" s="1"/>
  <c r="N19" i="1"/>
  <c r="N22" i="5" s="1"/>
  <c r="P19" i="6" s="1"/>
  <c r="AF21" i="4"/>
  <c r="Q17" i="7"/>
  <c r="J59" i="7"/>
  <c r="R19" i="1"/>
  <c r="O19" i="1"/>
  <c r="V20" i="1"/>
  <c r="Q20" i="1" s="1"/>
  <c r="D23" i="5"/>
  <c r="D23" i="4"/>
  <c r="Q58" i="7"/>
  <c r="W16" i="7"/>
  <c r="AP21" i="4"/>
  <c r="AT21" i="4" s="1"/>
  <c r="J19" i="1"/>
  <c r="C60" i="7"/>
  <c r="X60" i="7" s="1"/>
  <c r="J18" i="7"/>
  <c r="H19" i="1"/>
  <c r="I19" i="1"/>
  <c r="I22" i="5" s="1"/>
  <c r="G19" i="6" s="1"/>
  <c r="P19" i="1"/>
  <c r="Q19" i="1"/>
  <c r="Q22" i="5" s="1"/>
  <c r="W19" i="6" s="1"/>
  <c r="BH20" i="5"/>
  <c r="BK20" i="5" s="1"/>
  <c r="U59" i="7" s="1"/>
  <c r="K19" i="1"/>
  <c r="K22" i="5" s="1"/>
  <c r="BL20" i="5"/>
  <c r="M19" i="1"/>
  <c r="M22" i="5" s="1"/>
  <c r="O19" i="6" s="1"/>
  <c r="G19" i="1"/>
  <c r="G22" i="5" s="1"/>
  <c r="C19" i="6"/>
  <c r="C19" i="7"/>
  <c r="S19" i="6"/>
  <c r="K19" i="6"/>
  <c r="BU52" i="5"/>
  <c r="BS52" i="5"/>
  <c r="BT52" i="5" s="1"/>
  <c r="BQ53" i="5"/>
  <c r="AA80" i="7" s="1"/>
  <c r="BL54" i="5"/>
  <c r="BH53" i="5"/>
  <c r="BK53" i="5" s="1"/>
  <c r="U80" i="7" s="1"/>
  <c r="AI53" i="5"/>
  <c r="AL53" i="5" s="1"/>
  <c r="BJ53" i="5"/>
  <c r="T80" i="7" s="1"/>
  <c r="AJ53" i="5"/>
  <c r="L38" i="7" s="1"/>
  <c r="BE54" i="5"/>
  <c r="BH54" i="5" s="1"/>
  <c r="BK54" i="5" s="1"/>
  <c r="U81" i="7" s="1"/>
  <c r="AK53" i="5"/>
  <c r="M38" i="7" s="1"/>
  <c r="AF54" i="5"/>
  <c r="AI54" i="5" s="1"/>
  <c r="AL54" i="5" s="1"/>
  <c r="AO54" i="5" s="1"/>
  <c r="AY21" i="5"/>
  <c r="AX54" i="5"/>
  <c r="BA54" i="5" s="1"/>
  <c r="BD54" i="5" s="1"/>
  <c r="N81" i="7" s="1"/>
  <c r="Y54" i="5"/>
  <c r="AD54" i="5" s="1"/>
  <c r="F39" i="7" s="1"/>
  <c r="BG54" i="5"/>
  <c r="AQ54" i="5"/>
  <c r="AZ54" i="5"/>
  <c r="BN54" i="5"/>
  <c r="BQ54" i="5" s="1"/>
  <c r="AA81" i="7" s="1"/>
  <c r="BI53" i="5"/>
  <c r="S80" i="7" s="1"/>
  <c r="AH42" i="4"/>
  <c r="BP53" i="5"/>
  <c r="Z80" i="7" s="1"/>
  <c r="BO41" i="4"/>
  <c r="M43" i="4"/>
  <c r="BO53" i="5"/>
  <c r="BR53" i="5" s="1"/>
  <c r="AB80" i="7" s="1"/>
  <c r="BM42" i="4"/>
  <c r="BT42" i="4"/>
  <c r="CA42" i="4"/>
  <c r="CF41" i="4"/>
  <c r="CL41" i="4" s="1"/>
  <c r="CN41" i="4" s="1"/>
  <c r="CO41" i="4" s="1"/>
  <c r="BV41" i="4"/>
  <c r="AR21" i="4"/>
  <c r="I55" i="5"/>
  <c r="G40" i="6" s="1"/>
  <c r="AU53" i="5"/>
  <c r="E80" i="7" s="1"/>
  <c r="AX42" i="4"/>
  <c r="AV53" i="5"/>
  <c r="F80" i="7" s="1"/>
  <c r="BL42" i="4"/>
  <c r="BN42" i="4" s="1"/>
  <c r="BQ42" i="4" s="1"/>
  <c r="BO20" i="4"/>
  <c r="BB53" i="5"/>
  <c r="L80" i="7" s="1"/>
  <c r="BN20" i="4"/>
  <c r="BQ20" i="4" s="1"/>
  <c r="BF42" i="4"/>
  <c r="BH42" i="4" s="1"/>
  <c r="H55" i="5"/>
  <c r="F40" i="6" s="1"/>
  <c r="AS54" i="5"/>
  <c r="CC41" i="4"/>
  <c r="BA53" i="5"/>
  <c r="BD53" i="5" s="1"/>
  <c r="N80" i="7" s="1"/>
  <c r="Z42" i="4"/>
  <c r="AB42" i="4" s="1"/>
  <c r="AE42" i="4" s="1"/>
  <c r="AM42" i="4" s="1"/>
  <c r="K43" i="4"/>
  <c r="BE42" i="4"/>
  <c r="BS42" i="4"/>
  <c r="BU42" i="4" s="1"/>
  <c r="BX42" i="4" s="1"/>
  <c r="J43" i="4"/>
  <c r="BY43" i="4" s="1"/>
  <c r="AG42" i="4"/>
  <c r="AI42" i="4" s="1"/>
  <c r="AL42" i="4" s="1"/>
  <c r="AN42" i="4" s="1"/>
  <c r="BZ42" i="4"/>
  <c r="CB42" i="4" s="1"/>
  <c r="CE42" i="4" s="1"/>
  <c r="J40" i="7"/>
  <c r="C82" i="7"/>
  <c r="X82" i="7" s="1"/>
  <c r="N55" i="5"/>
  <c r="P40" i="6" s="1"/>
  <c r="P55" i="5"/>
  <c r="V40" i="6" s="1"/>
  <c r="V26" i="2"/>
  <c r="O26" i="2" s="1"/>
  <c r="D57" i="5"/>
  <c r="D45" i="4"/>
  <c r="Q55" i="5"/>
  <c r="W40" i="6" s="1"/>
  <c r="V25" i="2"/>
  <c r="H25" i="2" s="1"/>
  <c r="D56" i="5"/>
  <c r="D44" i="4"/>
  <c r="Q39" i="7"/>
  <c r="J81" i="7"/>
  <c r="G55" i="5"/>
  <c r="L55" i="5"/>
  <c r="N40" i="6" s="1"/>
  <c r="W38" i="7"/>
  <c r="Q80" i="7"/>
  <c r="BG42" i="4"/>
  <c r="BJ42" i="4" s="1"/>
  <c r="AJ42" i="4"/>
  <c r="CH18" i="4"/>
  <c r="CJ18" i="4" s="1"/>
  <c r="CK18" i="4" s="1"/>
  <c r="BG20" i="4"/>
  <c r="BJ20" i="4" s="1"/>
  <c r="CG18" i="4"/>
  <c r="BV20" i="4"/>
  <c r="AH21" i="4"/>
  <c r="AJ21" i="4" s="1"/>
  <c r="AA21" i="4"/>
  <c r="BF21" i="4"/>
  <c r="AY21" i="4"/>
  <c r="AU20" i="4"/>
  <c r="AF43" i="4"/>
  <c r="BU20" i="4"/>
  <c r="BX20" i="4" s="1"/>
  <c r="AT20" i="4"/>
  <c r="BL21" i="4"/>
  <c r="CA21" i="4"/>
  <c r="AZ20" i="4"/>
  <c r="BC20" i="4" s="1"/>
  <c r="AS42" i="4"/>
  <c r="AV42" i="4" s="1"/>
  <c r="BP20" i="4"/>
  <c r="BI20" i="4"/>
  <c r="BA20" i="4"/>
  <c r="AQ21" i="4"/>
  <c r="BB20" i="4"/>
  <c r="BT21" i="4"/>
  <c r="AH43" i="4"/>
  <c r="BM21" i="4"/>
  <c r="BH20" i="4"/>
  <c r="AT42" i="4"/>
  <c r="AJ20" i="4"/>
  <c r="BM43" i="4"/>
  <c r="BD21" i="4"/>
  <c r="AX21" i="4"/>
  <c r="BE21" i="4"/>
  <c r="BG21" i="4" s="1"/>
  <c r="BJ21" i="4" s="1"/>
  <c r="AI20" i="4"/>
  <c r="AL20" i="4" s="1"/>
  <c r="AN20" i="4" s="1"/>
  <c r="CA43" i="4"/>
  <c r="BS43" i="4"/>
  <c r="CB20" i="4"/>
  <c r="CE20" i="4" s="1"/>
  <c r="AG21" i="4"/>
  <c r="BW20" i="4"/>
  <c r="BK21" i="4"/>
  <c r="AT20" i="5"/>
  <c r="AW20" i="5" s="1"/>
  <c r="G59" i="7" s="1"/>
  <c r="BO54" i="5"/>
  <c r="BR54" i="5" s="1"/>
  <c r="AB81" i="7" s="1"/>
  <c r="BR21" i="4"/>
  <c r="AW21" i="4"/>
  <c r="BS21" i="4"/>
  <c r="BY50" i="5"/>
  <c r="AG78" i="7" s="1"/>
  <c r="AF78" i="7"/>
  <c r="BO20" i="5"/>
  <c r="BR20" i="5" s="1"/>
  <c r="AB59" i="7" s="1"/>
  <c r="AK20" i="5"/>
  <c r="M17" i="7" s="1"/>
  <c r="AJ20" i="5"/>
  <c r="L17" i="7" s="1"/>
  <c r="G17" i="7"/>
  <c r="AM20" i="5"/>
  <c r="S17" i="7" s="1"/>
  <c r="AN20" i="5"/>
  <c r="AC42" i="4"/>
  <c r="E58" i="7"/>
  <c r="BU19" i="5"/>
  <c r="E18" i="6"/>
  <c r="AQ21" i="5"/>
  <c r="AX21" i="5"/>
  <c r="BE21" i="5"/>
  <c r="BL21" i="5"/>
  <c r="AF21" i="5"/>
  <c r="Y21" i="5"/>
  <c r="AB21" i="5" s="1"/>
  <c r="AE21" i="5" s="1"/>
  <c r="G80" i="7"/>
  <c r="CC42" i="4"/>
  <c r="BY21" i="4"/>
  <c r="Y21" i="4"/>
  <c r="M40" i="6"/>
  <c r="Z55" i="5"/>
  <c r="M22" i="4"/>
  <c r="CD20" i="4"/>
  <c r="CC20" i="4"/>
  <c r="P22" i="4"/>
  <c r="P22" i="5"/>
  <c r="V19" i="6" s="1"/>
  <c r="BF43" i="4"/>
  <c r="AD20" i="4"/>
  <c r="AC20" i="4"/>
  <c r="Z21" i="4"/>
  <c r="BZ21" i="4"/>
  <c r="BQ20" i="5"/>
  <c r="AA59" i="7" s="1"/>
  <c r="BP20" i="5"/>
  <c r="Z59" i="7" s="1"/>
  <c r="O22" i="4"/>
  <c r="O22" i="5"/>
  <c r="BY16" i="5"/>
  <c r="AG56" i="7" s="1"/>
  <c r="AF56" i="7"/>
  <c r="BB42" i="4"/>
  <c r="BA42" i="4"/>
  <c r="BV42" i="4"/>
  <c r="AK54" i="5"/>
  <c r="M39" i="7" s="1"/>
  <c r="CB17" i="5"/>
  <c r="AH57" i="7"/>
  <c r="AO20" i="5"/>
  <c r="N17" i="7"/>
  <c r="Z43" i="4"/>
  <c r="BZ43" i="4"/>
  <c r="L22" i="4"/>
  <c r="AR43" i="4"/>
  <c r="AY43" i="4"/>
  <c r="N22" i="4"/>
  <c r="AU42" i="4"/>
  <c r="BJ20" i="5"/>
  <c r="T59" i="7" s="1"/>
  <c r="BI20" i="5"/>
  <c r="S59" i="7" s="1"/>
  <c r="BL43" i="4"/>
  <c r="H22" i="4"/>
  <c r="H22" i="5"/>
  <c r="F19" i="6" s="1"/>
  <c r="T15" i="7"/>
  <c r="BZ18" i="5"/>
  <c r="BV18" i="5"/>
  <c r="BT18" i="5"/>
  <c r="I22" i="4"/>
  <c r="AZ42" i="4"/>
  <c r="BC42" i="4" s="1"/>
  <c r="R22" i="4"/>
  <c r="R22" i="5"/>
  <c r="X19" i="6" s="1"/>
  <c r="BT43" i="4"/>
  <c r="E38" i="7"/>
  <c r="U40" i="6"/>
  <c r="AA55" i="5"/>
  <c r="AS55" i="5"/>
  <c r="AZ55" i="5"/>
  <c r="AO53" i="5"/>
  <c r="N38" i="7"/>
  <c r="Y43" i="4"/>
  <c r="CC50" i="5"/>
  <c r="AK78" i="7" s="1"/>
  <c r="AJ78" i="7"/>
  <c r="AS21" i="5"/>
  <c r="U18" i="6"/>
  <c r="AZ21" i="5"/>
  <c r="BG21" i="5"/>
  <c r="AA21" i="5"/>
  <c r="AH21" i="5"/>
  <c r="BN21" i="5"/>
  <c r="J22" i="4"/>
  <c r="J22" i="5"/>
  <c r="H19" i="6" s="1"/>
  <c r="AX43" i="4"/>
  <c r="BX51" i="5"/>
  <c r="AD79" i="7"/>
  <c r="AO19" i="5"/>
  <c r="N16" i="7"/>
  <c r="AQ43" i="4"/>
  <c r="G38" i="7"/>
  <c r="AN53" i="5"/>
  <c r="AM53" i="5"/>
  <c r="S38" i="7" s="1"/>
  <c r="E16" i="7"/>
  <c r="AP19" i="5"/>
  <c r="BC20" i="5"/>
  <c r="M59" i="7" s="1"/>
  <c r="BB20" i="5"/>
  <c r="L59" i="7" s="1"/>
  <c r="CC16" i="5"/>
  <c r="AK56" i="7" s="1"/>
  <c r="AJ56" i="7"/>
  <c r="BM21" i="5"/>
  <c r="BE43" i="4"/>
  <c r="AV20" i="5"/>
  <c r="F59" i="7" s="1"/>
  <c r="AU20" i="5"/>
  <c r="AK20" i="4"/>
  <c r="BA20" i="5"/>
  <c r="BD20" i="5" s="1"/>
  <c r="N59" i="7" s="1"/>
  <c r="BF21" i="5"/>
  <c r="BO42" i="4"/>
  <c r="AG43" i="4"/>
  <c r="G16" i="7"/>
  <c r="AN19" i="5"/>
  <c r="AM19" i="5"/>
  <c r="S16" i="7" s="1"/>
  <c r="AD20" i="5"/>
  <c r="F17" i="7" s="1"/>
  <c r="AC20" i="5"/>
  <c r="BS19" i="5"/>
  <c r="CB51" i="5"/>
  <c r="AH79" i="7"/>
  <c r="AR21" i="5"/>
  <c r="AT54" i="5"/>
  <c r="AW54" i="5" s="1"/>
  <c r="BX17" i="5"/>
  <c r="AD57" i="7"/>
  <c r="CG19" i="4"/>
  <c r="CL19" i="4"/>
  <c r="CN19" i="4" s="1"/>
  <c r="CO19" i="4" s="1"/>
  <c r="CH19" i="4"/>
  <c r="CJ19" i="4" s="1"/>
  <c r="CK19" i="4" s="1"/>
  <c r="B22" i="1"/>
  <c r="D21" i="1"/>
  <c r="BV52" i="5" l="1"/>
  <c r="T37" i="7"/>
  <c r="BZ52" i="5"/>
  <c r="AJ54" i="5"/>
  <c r="L39" i="7" s="1"/>
  <c r="BP54" i="5"/>
  <c r="Z81" i="7" s="1"/>
  <c r="Q22" i="4"/>
  <c r="K22" i="4"/>
  <c r="L20" i="1"/>
  <c r="L23" i="5" s="1"/>
  <c r="N20" i="6" s="1"/>
  <c r="G20" i="1"/>
  <c r="N20" i="1"/>
  <c r="N23" i="5" s="1"/>
  <c r="P20" i="6" s="1"/>
  <c r="AU21" i="4"/>
  <c r="K20" i="1"/>
  <c r="K23" i="5" s="1"/>
  <c r="Z23" i="5" s="1"/>
  <c r="C20" i="7"/>
  <c r="C20" i="6"/>
  <c r="S20" i="6"/>
  <c r="K20" i="6"/>
  <c r="R20" i="1"/>
  <c r="R23" i="4" s="1"/>
  <c r="I20" i="1"/>
  <c r="I23" i="5" s="1"/>
  <c r="G20" i="6" s="1"/>
  <c r="D24" i="5"/>
  <c r="D24" i="4"/>
  <c r="V21" i="1"/>
  <c r="P20" i="1"/>
  <c r="M20" i="1"/>
  <c r="O20" i="1"/>
  <c r="H20" i="1"/>
  <c r="J20" i="1"/>
  <c r="J23" i="4" s="1"/>
  <c r="Q18" i="7"/>
  <c r="J60" i="7"/>
  <c r="W17" i="7"/>
  <c r="Q59" i="7"/>
  <c r="G22" i="4"/>
  <c r="AP22" i="4" s="1"/>
  <c r="D22" i="1"/>
  <c r="B23" i="1"/>
  <c r="J19" i="7"/>
  <c r="C61" i="7"/>
  <c r="X61" i="7" s="1"/>
  <c r="AK21" i="4"/>
  <c r="AP53" i="5"/>
  <c r="BJ54" i="5"/>
  <c r="T81" i="7" s="1"/>
  <c r="AU54" i="5"/>
  <c r="AB54" i="5"/>
  <c r="AE54" i="5" s="1"/>
  <c r="G39" i="7" s="1"/>
  <c r="AC54" i="5"/>
  <c r="E39" i="7" s="1"/>
  <c r="BI54" i="5"/>
  <c r="S81" i="7" s="1"/>
  <c r="BU53" i="5"/>
  <c r="AH55" i="5"/>
  <c r="BG55" i="5"/>
  <c r="BC54" i="5"/>
  <c r="M81" i="7" s="1"/>
  <c r="BB54" i="5"/>
  <c r="L81" i="7" s="1"/>
  <c r="BN55" i="5"/>
  <c r="BS53" i="5"/>
  <c r="BZ53" i="5" s="1"/>
  <c r="AG55" i="5"/>
  <c r="BM55" i="5"/>
  <c r="AY55" i="5"/>
  <c r="BK43" i="4"/>
  <c r="BO43" i="4" s="1"/>
  <c r="CH41" i="4"/>
  <c r="CJ41" i="4" s="1"/>
  <c r="CK41" i="4" s="1"/>
  <c r="AV54" i="5"/>
  <c r="F81" i="7" s="1"/>
  <c r="BF55" i="5"/>
  <c r="CG41" i="4"/>
  <c r="AR55" i="5"/>
  <c r="BI42" i="4"/>
  <c r="CF20" i="4"/>
  <c r="CL20" i="4" s="1"/>
  <c r="CN20" i="4" s="1"/>
  <c r="CO20" i="4" s="1"/>
  <c r="BP42" i="4"/>
  <c r="CD42" i="4"/>
  <c r="BL55" i="5"/>
  <c r="AZ21" i="4"/>
  <c r="BC21" i="4" s="1"/>
  <c r="BI21" i="4"/>
  <c r="BP21" i="4"/>
  <c r="AW43" i="4"/>
  <c r="AZ43" i="4" s="1"/>
  <c r="BC43" i="4" s="1"/>
  <c r="AP43" i="4"/>
  <c r="AS43" i="4" s="1"/>
  <c r="AV43" i="4" s="1"/>
  <c r="BD43" i="4"/>
  <c r="BI43" i="4" s="1"/>
  <c r="AN54" i="5"/>
  <c r="BR43" i="4"/>
  <c r="BU43" i="4" s="1"/>
  <c r="BX43" i="4" s="1"/>
  <c r="BW42" i="4"/>
  <c r="BE55" i="5"/>
  <c r="AD42" i="4"/>
  <c r="Y55" i="5"/>
  <c r="AC55" i="5" s="1"/>
  <c r="AQ55" i="5"/>
  <c r="AF55" i="5"/>
  <c r="AX55" i="5"/>
  <c r="BC55" i="5" s="1"/>
  <c r="M82" i="7" s="1"/>
  <c r="E40" i="6"/>
  <c r="AK42" i="4"/>
  <c r="I26" i="2"/>
  <c r="N25" i="2"/>
  <c r="N56" i="5" s="1"/>
  <c r="P41" i="6" s="1"/>
  <c r="W39" i="7"/>
  <c r="Q81" i="7"/>
  <c r="G25" i="2"/>
  <c r="G56" i="5" s="1"/>
  <c r="J26" i="2"/>
  <c r="C41" i="7"/>
  <c r="K41" i="6"/>
  <c r="S41" i="6"/>
  <c r="C41" i="6"/>
  <c r="K25" i="2"/>
  <c r="K44" i="4" s="1"/>
  <c r="I25" i="2"/>
  <c r="I44" i="4" s="1"/>
  <c r="P25" i="2"/>
  <c r="P44" i="4" s="1"/>
  <c r="BP43" i="4"/>
  <c r="AJ43" i="4"/>
  <c r="C42" i="7"/>
  <c r="K42" i="6"/>
  <c r="S42" i="6"/>
  <c r="C42" i="6"/>
  <c r="O25" i="2"/>
  <c r="O56" i="5" s="1"/>
  <c r="J25" i="2"/>
  <c r="J56" i="5" s="1"/>
  <c r="H41" i="6" s="1"/>
  <c r="L25" i="2"/>
  <c r="L56" i="5" s="1"/>
  <c r="N41" i="6" s="1"/>
  <c r="R25" i="2"/>
  <c r="R44" i="4" s="1"/>
  <c r="R26" i="2"/>
  <c r="R45" i="4" s="1"/>
  <c r="Q26" i="2"/>
  <c r="Q45" i="4" s="1"/>
  <c r="M25" i="2"/>
  <c r="M56" i="5" s="1"/>
  <c r="O41" i="6" s="1"/>
  <c r="K26" i="2"/>
  <c r="K45" i="4" s="1"/>
  <c r="Q25" i="2"/>
  <c r="Q44" i="4" s="1"/>
  <c r="L26" i="2"/>
  <c r="L57" i="5" s="1"/>
  <c r="N42" i="6" s="1"/>
  <c r="G26" i="2"/>
  <c r="M26" i="2"/>
  <c r="M45" i="4" s="1"/>
  <c r="P26" i="2"/>
  <c r="P45" i="4" s="1"/>
  <c r="H26" i="2"/>
  <c r="H45" i="4" s="1"/>
  <c r="N26" i="2"/>
  <c r="N45" i="4" s="1"/>
  <c r="Q40" i="7"/>
  <c r="J82" i="7"/>
  <c r="BG43" i="4"/>
  <c r="BJ43" i="4" s="1"/>
  <c r="AK43" i="4"/>
  <c r="BN21" i="4"/>
  <c r="BQ21" i="4" s="1"/>
  <c r="AB43" i="4"/>
  <c r="AE43" i="4" s="1"/>
  <c r="AM43" i="4" s="1"/>
  <c r="BH21" i="4"/>
  <c r="BA43" i="4"/>
  <c r="AM54" i="5"/>
  <c r="S39" i="7" s="1"/>
  <c r="BB21" i="4"/>
  <c r="BW21" i="4"/>
  <c r="CB43" i="4"/>
  <c r="CE43" i="4" s="1"/>
  <c r="BT22" i="4"/>
  <c r="AT43" i="4"/>
  <c r="AS21" i="4"/>
  <c r="AV21" i="4" s="1"/>
  <c r="AI21" i="4"/>
  <c r="AL21" i="4" s="1"/>
  <c r="AN21" i="4" s="1"/>
  <c r="BN43" i="4"/>
  <c r="BQ43" i="4" s="1"/>
  <c r="N39" i="7"/>
  <c r="CB21" i="4"/>
  <c r="CE21" i="4" s="1"/>
  <c r="K23" i="4"/>
  <c r="Z23" i="4" s="1"/>
  <c r="AT21" i="5"/>
  <c r="AW21" i="5" s="1"/>
  <c r="G60" i="7" s="1"/>
  <c r="BM22" i="4"/>
  <c r="CF42" i="4"/>
  <c r="CG42" i="4" s="1"/>
  <c r="N23" i="4"/>
  <c r="BO21" i="4"/>
  <c r="AB21" i="4"/>
  <c r="AE21" i="4" s="1"/>
  <c r="AM21" i="4" s="1"/>
  <c r="BU21" i="4"/>
  <c r="BX21" i="4" s="1"/>
  <c r="L44" i="4"/>
  <c r="BF22" i="4"/>
  <c r="BV21" i="4"/>
  <c r="AR22" i="4"/>
  <c r="AY22" i="4"/>
  <c r="BB43" i="4"/>
  <c r="BS22" i="4"/>
  <c r="AQ22" i="4"/>
  <c r="BA21" i="4"/>
  <c r="AX22" i="4"/>
  <c r="L23" i="4"/>
  <c r="CA22" i="4"/>
  <c r="E17" i="7"/>
  <c r="AP20" i="5"/>
  <c r="E59" i="7"/>
  <c r="BU20" i="5"/>
  <c r="G18" i="7"/>
  <c r="AN21" i="5"/>
  <c r="Q57" i="5"/>
  <c r="W42" i="6" s="1"/>
  <c r="O45" i="4"/>
  <c r="O57" i="5"/>
  <c r="CC17" i="5"/>
  <c r="AK57" i="7" s="1"/>
  <c r="AJ57" i="7"/>
  <c r="AC21" i="5"/>
  <c r="AD21" i="5"/>
  <c r="F18" i="7" s="1"/>
  <c r="H23" i="4"/>
  <c r="H23" i="5"/>
  <c r="F20" i="6" s="1"/>
  <c r="AG22" i="4"/>
  <c r="BY51" i="5"/>
  <c r="AG79" i="7" s="1"/>
  <c r="AF79" i="7"/>
  <c r="M19" i="6"/>
  <c r="BF22" i="5"/>
  <c r="BM22" i="5"/>
  <c r="AR22" i="5"/>
  <c r="AY22" i="5"/>
  <c r="AG22" i="5"/>
  <c r="Z22" i="5"/>
  <c r="BH43" i="4"/>
  <c r="U19" i="6"/>
  <c r="AZ22" i="5"/>
  <c r="AA22" i="5"/>
  <c r="AH22" i="5"/>
  <c r="BG22" i="5"/>
  <c r="BN22" i="5"/>
  <c r="AS22" i="5"/>
  <c r="E19" i="6"/>
  <c r="AX22" i="5"/>
  <c r="Y22" i="5"/>
  <c r="BL22" i="5"/>
  <c r="AF22" i="5"/>
  <c r="BE22" i="5"/>
  <c r="AQ22" i="5"/>
  <c r="AI21" i="5"/>
  <c r="AL21" i="5" s="1"/>
  <c r="AM21" i="5" s="1"/>
  <c r="S18" i="7" s="1"/>
  <c r="AK21" i="5"/>
  <c r="M18" i="7" s="1"/>
  <c r="AJ21" i="5"/>
  <c r="L18" i="7" s="1"/>
  <c r="E81" i="7"/>
  <c r="Q23" i="4"/>
  <c r="Q23" i="5"/>
  <c r="W20" i="6" s="1"/>
  <c r="Z22" i="4"/>
  <c r="BZ22" i="4"/>
  <c r="BO21" i="5"/>
  <c r="BR21" i="5" s="1"/>
  <c r="AB60" i="7" s="1"/>
  <c r="BQ21" i="5"/>
  <c r="AA60" i="7" s="1"/>
  <c r="BP21" i="5"/>
  <c r="Z60" i="7" s="1"/>
  <c r="G23" i="4"/>
  <c r="G23" i="5"/>
  <c r="I23" i="4"/>
  <c r="AI43" i="4"/>
  <c r="AL43" i="4" s="1"/>
  <c r="AN43" i="4" s="1"/>
  <c r="P23" i="4"/>
  <c r="P23" i="5"/>
  <c r="V20" i="6" s="1"/>
  <c r="BE22" i="4"/>
  <c r="BY17" i="5"/>
  <c r="AG57" i="7" s="1"/>
  <c r="AF57" i="7"/>
  <c r="BX18" i="5"/>
  <c r="AD58" i="7"/>
  <c r="BI21" i="5"/>
  <c r="S60" i="7" s="1"/>
  <c r="BJ21" i="5"/>
  <c r="T60" i="7" s="1"/>
  <c r="H44" i="4"/>
  <c r="H56" i="5"/>
  <c r="F41" i="6" s="1"/>
  <c r="O23" i="4"/>
  <c r="O23" i="5"/>
  <c r="CB18" i="5"/>
  <c r="AH58" i="7"/>
  <c r="BX52" i="5"/>
  <c r="AD80" i="7"/>
  <c r="AC21" i="4"/>
  <c r="AD21" i="4"/>
  <c r="BA21" i="5"/>
  <c r="BD21" i="5" s="1"/>
  <c r="N60" i="7" s="1"/>
  <c r="BC21" i="5"/>
  <c r="M60" i="7" s="1"/>
  <c r="BB21" i="5"/>
  <c r="L60" i="7" s="1"/>
  <c r="M23" i="4"/>
  <c r="M23" i="5"/>
  <c r="O20" i="6" s="1"/>
  <c r="CD21" i="4"/>
  <c r="CC21" i="4"/>
  <c r="AU21" i="5"/>
  <c r="AV21" i="5"/>
  <c r="F60" i="7" s="1"/>
  <c r="I45" i="4"/>
  <c r="I57" i="5"/>
  <c r="G42" i="6" s="1"/>
  <c r="O44" i="4"/>
  <c r="AA44" i="4" s="1"/>
  <c r="CB52" i="5"/>
  <c r="AH80" i="7"/>
  <c r="G45" i="4"/>
  <c r="G57" i="5"/>
  <c r="G81" i="7"/>
  <c r="BS54" i="5"/>
  <c r="J45" i="4"/>
  <c r="J57" i="5"/>
  <c r="H42" i="6" s="1"/>
  <c r="P56" i="5"/>
  <c r="V41" i="6" s="1"/>
  <c r="AH22" i="4"/>
  <c r="CC51" i="5"/>
  <c r="AK79" i="7" s="1"/>
  <c r="AJ79" i="7"/>
  <c r="CD43" i="4"/>
  <c r="CC43" i="4"/>
  <c r="BS20" i="5"/>
  <c r="AA22" i="4"/>
  <c r="BL22" i="4"/>
  <c r="T16" i="7"/>
  <c r="BZ19" i="5"/>
  <c r="BV19" i="5"/>
  <c r="BT19" i="5"/>
  <c r="BH21" i="5"/>
  <c r="BK21" i="5" s="1"/>
  <c r="AD43" i="4"/>
  <c r="AC43" i="4"/>
  <c r="CG20" i="4"/>
  <c r="AG23" i="5" l="1"/>
  <c r="M20" i="6"/>
  <c r="R23" i="5"/>
  <c r="X20" i="6" s="1"/>
  <c r="J23" i="5"/>
  <c r="H20" i="6" s="1"/>
  <c r="CH20" i="4"/>
  <c r="CJ20" i="4" s="1"/>
  <c r="CK20" i="4" s="1"/>
  <c r="Y22" i="4"/>
  <c r="W18" i="7"/>
  <c r="Q60" i="7"/>
  <c r="C21" i="7"/>
  <c r="C21" i="6"/>
  <c r="S21" i="6"/>
  <c r="K21" i="6"/>
  <c r="BY22" i="4"/>
  <c r="CB22" i="4" s="1"/>
  <c r="CE22" i="4" s="1"/>
  <c r="J20" i="7"/>
  <c r="C62" i="7"/>
  <c r="X62" i="7" s="1"/>
  <c r="BK22" i="4"/>
  <c r="BO22" i="4" s="1"/>
  <c r="AF22" i="4"/>
  <c r="AK22" i="4" s="1"/>
  <c r="BD22" i="4"/>
  <c r="BR22" i="4"/>
  <c r="Q19" i="7"/>
  <c r="J61" i="7"/>
  <c r="J21" i="1"/>
  <c r="I21" i="1"/>
  <c r="N21" i="1"/>
  <c r="N24" i="5" s="1"/>
  <c r="P21" i="6" s="1"/>
  <c r="L21" i="1"/>
  <c r="P21" i="1"/>
  <c r="P24" i="4" s="1"/>
  <c r="K21" i="1"/>
  <c r="K24" i="4" s="1"/>
  <c r="O21" i="1"/>
  <c r="O24" i="4" s="1"/>
  <c r="AA24" i="4" s="1"/>
  <c r="R21" i="1"/>
  <c r="R24" i="4" s="1"/>
  <c r="M21" i="1"/>
  <c r="M24" i="5" s="1"/>
  <c r="O21" i="6" s="1"/>
  <c r="Q21" i="1"/>
  <c r="H21" i="1"/>
  <c r="G21" i="1"/>
  <c r="AW22" i="4"/>
  <c r="D23" i="1"/>
  <c r="B24" i="1"/>
  <c r="V22" i="1"/>
  <c r="D25" i="5"/>
  <c r="D25" i="4"/>
  <c r="BU54" i="5"/>
  <c r="T38" i="7"/>
  <c r="BT53" i="5"/>
  <c r="BV53" i="5"/>
  <c r="AP54" i="5"/>
  <c r="BQ55" i="5"/>
  <c r="AA82" i="7" s="1"/>
  <c r="AJ55" i="5"/>
  <c r="L40" i="7" s="1"/>
  <c r="AV55" i="5"/>
  <c r="F82" i="7" s="1"/>
  <c r="BO55" i="5"/>
  <c r="BR55" i="5" s="1"/>
  <c r="AB82" i="7" s="1"/>
  <c r="AI55" i="5"/>
  <c r="AL55" i="5" s="1"/>
  <c r="AK55" i="5"/>
  <c r="M40" i="7" s="1"/>
  <c r="BA55" i="5"/>
  <c r="BD55" i="5" s="1"/>
  <c r="N82" i="7" s="1"/>
  <c r="BB55" i="5"/>
  <c r="L82" i="7" s="1"/>
  <c r="BP55" i="5"/>
  <c r="Z82" i="7" s="1"/>
  <c r="AU55" i="5"/>
  <c r="BJ55" i="5"/>
  <c r="T82" i="7" s="1"/>
  <c r="BV43" i="4"/>
  <c r="AT55" i="5"/>
  <c r="AW55" i="5" s="1"/>
  <c r="G82" i="7" s="1"/>
  <c r="AU43" i="4"/>
  <c r="P57" i="5"/>
  <c r="V42" i="6" s="1"/>
  <c r="BI55" i="5"/>
  <c r="S82" i="7" s="1"/>
  <c r="G44" i="4"/>
  <c r="BH55" i="5"/>
  <c r="BK55" i="5" s="1"/>
  <c r="U82" i="7" s="1"/>
  <c r="L45" i="4"/>
  <c r="BE45" i="4" s="1"/>
  <c r="M57" i="5"/>
  <c r="O42" i="6" s="1"/>
  <c r="AB55" i="5"/>
  <c r="AE55" i="5" s="1"/>
  <c r="G40" i="7" s="1"/>
  <c r="AD55" i="5"/>
  <c r="F40" i="7" s="1"/>
  <c r="BW43" i="4"/>
  <c r="BH22" i="4"/>
  <c r="BZ23" i="4"/>
  <c r="BI22" i="4"/>
  <c r="R56" i="5"/>
  <c r="X41" i="6" s="1"/>
  <c r="K56" i="5"/>
  <c r="AR56" i="5" s="1"/>
  <c r="Q56" i="5"/>
  <c r="W41" i="6" s="1"/>
  <c r="K57" i="5"/>
  <c r="M42" i="6" s="1"/>
  <c r="J44" i="4"/>
  <c r="BD44" i="4" s="1"/>
  <c r="N44" i="4"/>
  <c r="BS44" i="4" s="1"/>
  <c r="Q82" i="7"/>
  <c r="W40" i="7"/>
  <c r="I56" i="5"/>
  <c r="G41" i="6" s="1"/>
  <c r="J41" i="7"/>
  <c r="C83" i="7"/>
  <c r="X83" i="7" s="1"/>
  <c r="C84" i="7"/>
  <c r="X84" i="7" s="1"/>
  <c r="J42" i="7"/>
  <c r="H57" i="5"/>
  <c r="F42" i="6" s="1"/>
  <c r="R57" i="5"/>
  <c r="X42" i="6" s="1"/>
  <c r="N57" i="5"/>
  <c r="AY57" i="5" s="1"/>
  <c r="M44" i="4"/>
  <c r="BS45" i="4"/>
  <c r="CL42" i="4"/>
  <c r="CN42" i="4" s="1"/>
  <c r="CO42" i="4" s="1"/>
  <c r="AG23" i="4"/>
  <c r="AW23" i="4"/>
  <c r="AQ45" i="4"/>
  <c r="AB22" i="4"/>
  <c r="AE22" i="4" s="1"/>
  <c r="AM22" i="4" s="1"/>
  <c r="BF23" i="5"/>
  <c r="AF23" i="4"/>
  <c r="AI23" i="4" s="1"/>
  <c r="AL23" i="4" s="1"/>
  <c r="AN23" i="4" s="1"/>
  <c r="AP23" i="4"/>
  <c r="AX23" i="4"/>
  <c r="BR23" i="4"/>
  <c r="AT22" i="4"/>
  <c r="CF43" i="4"/>
  <c r="CL43" i="4" s="1"/>
  <c r="CN43" i="4" s="1"/>
  <c r="CO43" i="4" s="1"/>
  <c r="AS22" i="4"/>
  <c r="AV22" i="4" s="1"/>
  <c r="AY44" i="4"/>
  <c r="BE23" i="4"/>
  <c r="BT44" i="4"/>
  <c r="CA44" i="4"/>
  <c r="CH42" i="4"/>
  <c r="CJ42" i="4" s="1"/>
  <c r="CK42" i="4" s="1"/>
  <c r="AX45" i="4"/>
  <c r="CF21" i="4"/>
  <c r="CL21" i="4" s="1"/>
  <c r="CN21" i="4" s="1"/>
  <c r="CO21" i="4" s="1"/>
  <c r="AG45" i="4"/>
  <c r="BM45" i="4"/>
  <c r="BU22" i="4"/>
  <c r="BX22" i="4" s="1"/>
  <c r="AH45" i="4"/>
  <c r="AY45" i="4"/>
  <c r="BF45" i="4"/>
  <c r="AR45" i="4"/>
  <c r="AU22" i="4"/>
  <c r="AR44" i="4"/>
  <c r="BS23" i="4"/>
  <c r="BL23" i="4"/>
  <c r="AF45" i="4"/>
  <c r="AA45" i="4"/>
  <c r="BL45" i="4"/>
  <c r="BV22" i="4"/>
  <c r="BD23" i="4"/>
  <c r="BT45" i="4"/>
  <c r="BW22" i="4"/>
  <c r="AQ23" i="4"/>
  <c r="BB22" i="4"/>
  <c r="CA45" i="4"/>
  <c r="BK23" i="4"/>
  <c r="BN23" i="4" s="1"/>
  <c r="BQ23" i="4" s="1"/>
  <c r="BM23" i="5"/>
  <c r="BF44" i="4"/>
  <c r="BN22" i="4"/>
  <c r="BQ22" i="4" s="1"/>
  <c r="AY23" i="5"/>
  <c r="M24" i="4"/>
  <c r="AR23" i="5"/>
  <c r="BR45" i="4"/>
  <c r="AH44" i="4"/>
  <c r="AZ22" i="4"/>
  <c r="BC22" i="4" s="1"/>
  <c r="AP45" i="4"/>
  <c r="BK45" i="4"/>
  <c r="AW45" i="4"/>
  <c r="BA22" i="4"/>
  <c r="AJ22" i="4"/>
  <c r="AR23" i="4"/>
  <c r="BS21" i="5"/>
  <c r="U60" i="7"/>
  <c r="CA23" i="4"/>
  <c r="AI22" i="5"/>
  <c r="AL22" i="5" s="1"/>
  <c r="AK22" i="5"/>
  <c r="M19" i="7" s="1"/>
  <c r="AJ22" i="5"/>
  <c r="L19" i="7" s="1"/>
  <c r="T17" i="7"/>
  <c r="BT20" i="5"/>
  <c r="BZ20" i="5"/>
  <c r="BV20" i="5"/>
  <c r="E60" i="7"/>
  <c r="BU21" i="5"/>
  <c r="BQ22" i="5"/>
  <c r="AA61" i="7" s="1"/>
  <c r="BP22" i="5"/>
  <c r="Z61" i="7" s="1"/>
  <c r="BH22" i="5"/>
  <c r="BK22" i="5" s="1"/>
  <c r="U61" i="7" s="1"/>
  <c r="BJ22" i="5"/>
  <c r="T61" i="7" s="1"/>
  <c r="BI22" i="5"/>
  <c r="S61" i="7" s="1"/>
  <c r="BM44" i="4"/>
  <c r="BX19" i="5"/>
  <c r="AD59" i="7"/>
  <c r="E40" i="7"/>
  <c r="CC52" i="5"/>
  <c r="AK80" i="7" s="1"/>
  <c r="AJ80" i="7"/>
  <c r="AB22" i="5"/>
  <c r="AE22" i="5" s="1"/>
  <c r="AD22" i="5"/>
  <c r="F19" i="7" s="1"/>
  <c r="AC22" i="5"/>
  <c r="AA57" i="5"/>
  <c r="U42" i="6"/>
  <c r="CC18" i="5"/>
  <c r="AK58" i="7" s="1"/>
  <c r="AJ58" i="7"/>
  <c r="BM23" i="4"/>
  <c r="CB19" i="5"/>
  <c r="AH59" i="7"/>
  <c r="T39" i="7"/>
  <c r="BZ54" i="5"/>
  <c r="BV54" i="5"/>
  <c r="BT54" i="5"/>
  <c r="BC22" i="5"/>
  <c r="M61" i="7" s="1"/>
  <c r="BB22" i="5"/>
  <c r="L61" i="7" s="1"/>
  <c r="BA22" i="5"/>
  <c r="BD22" i="5" s="1"/>
  <c r="N61" i="7" s="1"/>
  <c r="E41" i="6"/>
  <c r="BE56" i="5"/>
  <c r="Y56" i="5"/>
  <c r="AF56" i="5"/>
  <c r="AQ56" i="5"/>
  <c r="BL56" i="5"/>
  <c r="AX56" i="5"/>
  <c r="Q24" i="4"/>
  <c r="Q24" i="5"/>
  <c r="W21" i="6" s="1"/>
  <c r="H24" i="4"/>
  <c r="H24" i="5"/>
  <c r="F21" i="6" s="1"/>
  <c r="BD45" i="4"/>
  <c r="BT23" i="4"/>
  <c r="N24" i="4"/>
  <c r="BF23" i="4"/>
  <c r="E42" i="6"/>
  <c r="AX57" i="5"/>
  <c r="AQ57" i="5"/>
  <c r="Y57" i="5"/>
  <c r="Z45" i="4"/>
  <c r="BZ45" i="4"/>
  <c r="BO22" i="5"/>
  <c r="BR22" i="5" s="1"/>
  <c r="AB61" i="7" s="1"/>
  <c r="BX53" i="5"/>
  <c r="AD81" i="7"/>
  <c r="Y44" i="4"/>
  <c r="BY44" i="4"/>
  <c r="Y45" i="4"/>
  <c r="BY45" i="4"/>
  <c r="U41" i="6"/>
  <c r="AH56" i="5"/>
  <c r="AA56" i="5"/>
  <c r="CC22" i="4"/>
  <c r="CD22" i="4"/>
  <c r="G24" i="4"/>
  <c r="G24" i="5"/>
  <c r="E82" i="7"/>
  <c r="J24" i="4"/>
  <c r="J24" i="5"/>
  <c r="H21" i="6" s="1"/>
  <c r="K24" i="5"/>
  <c r="AH23" i="4"/>
  <c r="AY23" i="4"/>
  <c r="E20" i="6"/>
  <c r="BL23" i="5"/>
  <c r="AQ23" i="5"/>
  <c r="BE23" i="5"/>
  <c r="AX23" i="5"/>
  <c r="AF23" i="5"/>
  <c r="AI23" i="5" s="1"/>
  <c r="AL23" i="5" s="1"/>
  <c r="Y23" i="5"/>
  <c r="AD22" i="4"/>
  <c r="AC22" i="4"/>
  <c r="Z44" i="4"/>
  <c r="BZ44" i="4"/>
  <c r="U20" i="6"/>
  <c r="BG23" i="5"/>
  <c r="AZ23" i="5"/>
  <c r="AH23" i="5"/>
  <c r="AS23" i="5"/>
  <c r="AA23" i="5"/>
  <c r="BN23" i="5"/>
  <c r="BG22" i="4"/>
  <c r="BJ22" i="4" s="1"/>
  <c r="L24" i="4"/>
  <c r="L24" i="5"/>
  <c r="N21" i="6" s="1"/>
  <c r="AA23" i="4"/>
  <c r="AG44" i="4"/>
  <c r="BY52" i="5"/>
  <c r="AG80" i="7" s="1"/>
  <c r="AF80" i="7"/>
  <c r="BY18" i="5"/>
  <c r="AG58" i="7" s="1"/>
  <c r="AF58" i="7"/>
  <c r="Y23" i="4"/>
  <c r="AB23" i="4" s="1"/>
  <c r="AE23" i="4" s="1"/>
  <c r="AM23" i="4" s="1"/>
  <c r="BY23" i="4"/>
  <c r="AO21" i="5"/>
  <c r="N18" i="7"/>
  <c r="E18" i="7"/>
  <c r="AP21" i="5"/>
  <c r="AT22" i="5"/>
  <c r="AW22" i="5" s="1"/>
  <c r="AV22" i="5"/>
  <c r="F61" i="7" s="1"/>
  <c r="AU22" i="5"/>
  <c r="O24" i="5"/>
  <c r="I24" i="4"/>
  <c r="I24" i="5"/>
  <c r="G21" i="6" s="1"/>
  <c r="AF44" i="4"/>
  <c r="AO55" i="5"/>
  <c r="N40" i="7"/>
  <c r="CB53" i="5"/>
  <c r="AH81" i="7"/>
  <c r="BU23" i="4" l="1"/>
  <c r="BX23" i="4" s="1"/>
  <c r="CH21" i="4"/>
  <c r="CJ21" i="4" s="1"/>
  <c r="CK21" i="4" s="1"/>
  <c r="P24" i="5"/>
  <c r="V21" i="6" s="1"/>
  <c r="AI22" i="4"/>
  <c r="AL22" i="4" s="1"/>
  <c r="AN22" i="4" s="1"/>
  <c r="C22" i="7"/>
  <c r="C22" i="6"/>
  <c r="K22" i="6"/>
  <c r="S22" i="6"/>
  <c r="Q20" i="7"/>
  <c r="J62" i="7"/>
  <c r="K22" i="1"/>
  <c r="L22" i="1"/>
  <c r="J22" i="1"/>
  <c r="R22" i="1"/>
  <c r="N22" i="1"/>
  <c r="M22" i="1"/>
  <c r="O22" i="1"/>
  <c r="P22" i="1"/>
  <c r="I22" i="1"/>
  <c r="G22" i="1"/>
  <c r="Q22" i="1"/>
  <c r="H22" i="1"/>
  <c r="D24" i="1"/>
  <c r="B25" i="1"/>
  <c r="D26" i="5"/>
  <c r="V23" i="1"/>
  <c r="R24" i="5"/>
  <c r="X21" i="6" s="1"/>
  <c r="AK23" i="4"/>
  <c r="J21" i="7"/>
  <c r="C63" i="7"/>
  <c r="X63" i="7" s="1"/>
  <c r="W19" i="7"/>
  <c r="Q61" i="7"/>
  <c r="BP22" i="4"/>
  <c r="AT23" i="4"/>
  <c r="Z56" i="5"/>
  <c r="M41" i="6"/>
  <c r="BU55" i="5"/>
  <c r="AM55" i="5"/>
  <c r="S40" i="7" s="1"/>
  <c r="AT23" i="5"/>
  <c r="AW23" i="5" s="1"/>
  <c r="G62" i="7" s="1"/>
  <c r="AH57" i="5"/>
  <c r="AY56" i="5"/>
  <c r="BH23" i="5"/>
  <c r="BK23" i="5" s="1"/>
  <c r="U62" i="7" s="1"/>
  <c r="AG56" i="5"/>
  <c r="AI56" i="5" s="1"/>
  <c r="AL56" i="5" s="1"/>
  <c r="AO56" i="5" s="1"/>
  <c r="BM56" i="5"/>
  <c r="BO56" i="5" s="1"/>
  <c r="BR56" i="5" s="1"/>
  <c r="AB83" i="7" s="1"/>
  <c r="BF56" i="5"/>
  <c r="BJ56" i="5" s="1"/>
  <c r="T83" i="7" s="1"/>
  <c r="BS55" i="5"/>
  <c r="BV55" i="5" s="1"/>
  <c r="AN55" i="5"/>
  <c r="AP55" i="5"/>
  <c r="AQ44" i="4"/>
  <c r="BE44" i="4"/>
  <c r="BL44" i="4"/>
  <c r="CH43" i="4"/>
  <c r="CJ43" i="4" s="1"/>
  <c r="CK43" i="4" s="1"/>
  <c r="Z57" i="5"/>
  <c r="CG43" i="4"/>
  <c r="AG57" i="5"/>
  <c r="AX44" i="4"/>
  <c r="CB23" i="4"/>
  <c r="CE23" i="4" s="1"/>
  <c r="AS23" i="4"/>
  <c r="AV23" i="4" s="1"/>
  <c r="AS56" i="5"/>
  <c r="AV56" i="5" s="1"/>
  <c r="F83" i="7" s="1"/>
  <c r="BN56" i="5"/>
  <c r="AU23" i="4"/>
  <c r="BG56" i="5"/>
  <c r="AZ23" i="4"/>
  <c r="BC23" i="4" s="1"/>
  <c r="AZ56" i="5"/>
  <c r="BB56" i="5" s="1"/>
  <c r="L83" i="7" s="1"/>
  <c r="BR44" i="4"/>
  <c r="CG21" i="4"/>
  <c r="AP44" i="4"/>
  <c r="AU44" i="4" s="1"/>
  <c r="BK44" i="4"/>
  <c r="BO44" i="4" s="1"/>
  <c r="AW44" i="4"/>
  <c r="AZ44" i="4" s="1"/>
  <c r="BC44" i="4" s="1"/>
  <c r="BB23" i="4"/>
  <c r="AF57" i="5"/>
  <c r="AI57" i="5" s="1"/>
  <c r="BL57" i="5"/>
  <c r="AS45" i="4"/>
  <c r="AV45" i="4" s="1"/>
  <c r="BE57" i="5"/>
  <c r="BG45" i="4"/>
  <c r="BJ45" i="4" s="1"/>
  <c r="P42" i="6"/>
  <c r="AS57" i="5"/>
  <c r="AU57" i="5" s="1"/>
  <c r="BN57" i="5"/>
  <c r="BN45" i="4"/>
  <c r="BQ45" i="4" s="1"/>
  <c r="AI45" i="4"/>
  <c r="AL45" i="4" s="1"/>
  <c r="AN45" i="4" s="1"/>
  <c r="BU45" i="4"/>
  <c r="BX45" i="4" s="1"/>
  <c r="AR57" i="5"/>
  <c r="AT57" i="5" s="1"/>
  <c r="AW57" i="5" s="1"/>
  <c r="J84" i="7"/>
  <c r="Q42" i="7"/>
  <c r="BM57" i="5"/>
  <c r="Q41" i="7"/>
  <c r="J83" i="7"/>
  <c r="BF57" i="5"/>
  <c r="BG57" i="5"/>
  <c r="AZ57" i="5"/>
  <c r="BC57" i="5" s="1"/>
  <c r="M84" i="7" s="1"/>
  <c r="BU44" i="4"/>
  <c r="BX44" i="4" s="1"/>
  <c r="AK44" i="4"/>
  <c r="AJ45" i="4"/>
  <c r="AJ23" i="4"/>
  <c r="CB45" i="4"/>
  <c r="CE45" i="4" s="1"/>
  <c r="AB45" i="4"/>
  <c r="AE45" i="4" s="1"/>
  <c r="AM45" i="4" s="1"/>
  <c r="BG23" i="4"/>
  <c r="BJ23" i="4" s="1"/>
  <c r="AU45" i="4"/>
  <c r="AZ45" i="4"/>
  <c r="BC45" i="4" s="1"/>
  <c r="AK45" i="4"/>
  <c r="BA23" i="5"/>
  <c r="BD23" i="5" s="1"/>
  <c r="N62" i="7" s="1"/>
  <c r="BH23" i="4"/>
  <c r="AT45" i="4"/>
  <c r="BH44" i="4"/>
  <c r="BW45" i="4"/>
  <c r="BK24" i="4"/>
  <c r="BL24" i="4"/>
  <c r="BB45" i="4"/>
  <c r="BW23" i="4"/>
  <c r="BO45" i="4"/>
  <c r="BA45" i="4"/>
  <c r="BP23" i="4"/>
  <c r="AP24" i="4"/>
  <c r="BV45" i="4"/>
  <c r="CF22" i="4"/>
  <c r="CG22" i="4" s="1"/>
  <c r="AF24" i="4"/>
  <c r="BD24" i="4"/>
  <c r="BE24" i="4"/>
  <c r="AR24" i="4"/>
  <c r="AH24" i="4"/>
  <c r="AX24" i="4"/>
  <c r="AQ24" i="4"/>
  <c r="AG24" i="4"/>
  <c r="BG44" i="4"/>
  <c r="BJ44" i="4" s="1"/>
  <c r="BS24" i="4"/>
  <c r="BV23" i="4"/>
  <c r="BT24" i="4"/>
  <c r="BI23" i="4"/>
  <c r="BF24" i="4"/>
  <c r="BM24" i="4"/>
  <c r="AY24" i="4"/>
  <c r="BR24" i="4"/>
  <c r="BP45" i="4"/>
  <c r="AW24" i="4"/>
  <c r="AB44" i="4"/>
  <c r="AE44" i="4" s="1"/>
  <c r="AM44" i="4" s="1"/>
  <c r="BA56" i="5"/>
  <c r="BD56" i="5" s="1"/>
  <c r="N83" i="7" s="1"/>
  <c r="E61" i="7"/>
  <c r="BU22" i="5"/>
  <c r="BQ23" i="5"/>
  <c r="AA62" i="7" s="1"/>
  <c r="BP23" i="5"/>
  <c r="Z62" i="7" s="1"/>
  <c r="CC19" i="5"/>
  <c r="AK59" i="7" s="1"/>
  <c r="AJ59" i="7"/>
  <c r="G61" i="7"/>
  <c r="BS22" i="5"/>
  <c r="AT56" i="5"/>
  <c r="AW56" i="5" s="1"/>
  <c r="E21" i="6"/>
  <c r="BL24" i="5"/>
  <c r="Y24" i="5"/>
  <c r="BE24" i="5"/>
  <c r="AQ24" i="5"/>
  <c r="AF24" i="5"/>
  <c r="AX24" i="5"/>
  <c r="BY53" i="5"/>
  <c r="AG81" i="7" s="1"/>
  <c r="AF81" i="7"/>
  <c r="BA57" i="5"/>
  <c r="BD57" i="5" s="1"/>
  <c r="N84" i="7" s="1"/>
  <c r="BI56" i="5"/>
  <c r="S83" i="7" s="1"/>
  <c r="G19" i="7"/>
  <c r="AN22" i="5"/>
  <c r="AM22" i="5"/>
  <c r="S19" i="7" s="1"/>
  <c r="AD44" i="4"/>
  <c r="AC44" i="4"/>
  <c r="BO23" i="5"/>
  <c r="BR23" i="5" s="1"/>
  <c r="AB62" i="7" s="1"/>
  <c r="AB56" i="5"/>
  <c r="AE56" i="5" s="1"/>
  <c r="AT44" i="4"/>
  <c r="Y24" i="4"/>
  <c r="BY24" i="4"/>
  <c r="AO23" i="5"/>
  <c r="N20" i="7"/>
  <c r="AJ56" i="5"/>
  <c r="L41" i="7" s="1"/>
  <c r="AJ44" i="4"/>
  <c r="BW44" i="4"/>
  <c r="BV44" i="4"/>
  <c r="BV21" i="5"/>
  <c r="T18" i="7"/>
  <c r="BZ21" i="5"/>
  <c r="BT21" i="5"/>
  <c r="CB20" i="5"/>
  <c r="AH60" i="7"/>
  <c r="CD45" i="4"/>
  <c r="CC45" i="4"/>
  <c r="BI45" i="4"/>
  <c r="BH45" i="4"/>
  <c r="BA23" i="4"/>
  <c r="CD44" i="4"/>
  <c r="CC44" i="4"/>
  <c r="AO22" i="5"/>
  <c r="N19" i="7"/>
  <c r="AD56" i="5"/>
  <c r="F41" i="7" s="1"/>
  <c r="AC56" i="5"/>
  <c r="U21" i="6"/>
  <c r="BN24" i="5"/>
  <c r="AS24" i="5"/>
  <c r="AZ24" i="5"/>
  <c r="BG24" i="5"/>
  <c r="AA24" i="5"/>
  <c r="AH24" i="5"/>
  <c r="M21" i="6"/>
  <c r="AR24" i="5"/>
  <c r="BF24" i="5"/>
  <c r="AY24" i="5"/>
  <c r="Z24" i="5"/>
  <c r="AG24" i="5"/>
  <c r="BM24" i="5"/>
  <c r="BI44" i="4"/>
  <c r="AD45" i="4"/>
  <c r="AC45" i="4"/>
  <c r="AV23" i="5"/>
  <c r="F62" i="7" s="1"/>
  <c r="AU23" i="5"/>
  <c r="E19" i="7"/>
  <c r="AP22" i="5"/>
  <c r="CA24" i="4"/>
  <c r="AD23" i="5"/>
  <c r="F20" i="7" s="1"/>
  <c r="AC23" i="5"/>
  <c r="Z24" i="4"/>
  <c r="BZ24" i="4"/>
  <c r="BO23" i="4"/>
  <c r="BX20" i="5"/>
  <c r="AD60" i="7"/>
  <c r="AI44" i="4"/>
  <c r="AL44" i="4" s="1"/>
  <c r="AN44" i="4" s="1"/>
  <c r="CC53" i="5"/>
  <c r="AK81" i="7" s="1"/>
  <c r="AJ81" i="7"/>
  <c r="CD23" i="4"/>
  <c r="CC23" i="4"/>
  <c r="AK23" i="5"/>
  <c r="M20" i="7" s="1"/>
  <c r="AJ23" i="5"/>
  <c r="L20" i="7" s="1"/>
  <c r="BX54" i="5"/>
  <c r="AD82" i="7"/>
  <c r="BY19" i="5"/>
  <c r="AG59" i="7" s="1"/>
  <c r="AF59" i="7"/>
  <c r="CB44" i="4"/>
  <c r="CE44" i="4" s="1"/>
  <c r="AD23" i="4"/>
  <c r="AC23" i="4"/>
  <c r="BC23" i="5"/>
  <c r="M62" i="7" s="1"/>
  <c r="BB23" i="5"/>
  <c r="L62" i="7" s="1"/>
  <c r="AB57" i="5"/>
  <c r="AE57" i="5" s="1"/>
  <c r="BC56" i="5"/>
  <c r="M83" i="7" s="1"/>
  <c r="CB54" i="5"/>
  <c r="AH82" i="7"/>
  <c r="BJ23" i="5"/>
  <c r="T62" i="7" s="1"/>
  <c r="BI23" i="5"/>
  <c r="S62" i="7" s="1"/>
  <c r="AC57" i="5"/>
  <c r="AD57" i="5"/>
  <c r="F42" i="7" s="1"/>
  <c r="AB23" i="5"/>
  <c r="AE23" i="5" s="1"/>
  <c r="BQ56" i="5"/>
  <c r="AA83" i="7" s="1"/>
  <c r="BP56" i="5"/>
  <c r="Z83" i="7" s="1"/>
  <c r="CF23" i="4" l="1"/>
  <c r="CL23" i="4" s="1"/>
  <c r="CN23" i="4" s="1"/>
  <c r="CO23" i="4" s="1"/>
  <c r="P23" i="1"/>
  <c r="P26" i="5" s="1"/>
  <c r="O23" i="1"/>
  <c r="O26" i="5" s="1"/>
  <c r="J23" i="1"/>
  <c r="J26" i="5" s="1"/>
  <c r="N23" i="1"/>
  <c r="N26" i="5" s="1"/>
  <c r="M23" i="1"/>
  <c r="M26" i="5" s="1"/>
  <c r="Q23" i="1"/>
  <c r="Q26" i="5" s="1"/>
  <c r="L23" i="1"/>
  <c r="L26" i="5" s="1"/>
  <c r="R23" i="1"/>
  <c r="R26" i="5" s="1"/>
  <c r="K23" i="1"/>
  <c r="K26" i="5" s="1"/>
  <c r="I23" i="1"/>
  <c r="I26" i="5" s="1"/>
  <c r="G23" i="1"/>
  <c r="G26" i="5" s="1"/>
  <c r="H23" i="1"/>
  <c r="H26" i="5" s="1"/>
  <c r="R25" i="4"/>
  <c r="R25" i="5"/>
  <c r="X22" i="6" s="1"/>
  <c r="J25" i="4"/>
  <c r="J25" i="5"/>
  <c r="H22" i="6" s="1"/>
  <c r="D25" i="1"/>
  <c r="B26" i="1"/>
  <c r="L25" i="5"/>
  <c r="N22" i="6" s="1"/>
  <c r="L25" i="4"/>
  <c r="D27" i="5"/>
  <c r="V24" i="1"/>
  <c r="K25" i="5"/>
  <c r="K25" i="4"/>
  <c r="H25" i="4"/>
  <c r="H25" i="5"/>
  <c r="F22" i="6" s="1"/>
  <c r="N25" i="4"/>
  <c r="N25" i="5"/>
  <c r="P22" i="6" s="1"/>
  <c r="Q25" i="4"/>
  <c r="Q25" i="5"/>
  <c r="W22" i="6" s="1"/>
  <c r="W20" i="7"/>
  <c r="Q62" i="7"/>
  <c r="CL22" i="4"/>
  <c r="CN22" i="4" s="1"/>
  <c r="CO22" i="4" s="1"/>
  <c r="G25" i="5"/>
  <c r="G25" i="4"/>
  <c r="CH22" i="4"/>
  <c r="CJ22" i="4" s="1"/>
  <c r="CK22" i="4" s="1"/>
  <c r="I25" i="5"/>
  <c r="G22" i="6" s="1"/>
  <c r="I25" i="4"/>
  <c r="P25" i="5"/>
  <c r="V22" i="6" s="1"/>
  <c r="P25" i="4"/>
  <c r="Q21" i="7"/>
  <c r="J63" i="7"/>
  <c r="O25" i="4"/>
  <c r="O25" i="5"/>
  <c r="J22" i="7"/>
  <c r="C64" i="7"/>
  <c r="X64" i="7" s="1"/>
  <c r="BN24" i="4"/>
  <c r="BQ24" i="4" s="1"/>
  <c r="M25" i="5"/>
  <c r="O22" i="6" s="1"/>
  <c r="M25" i="4"/>
  <c r="AK56" i="5"/>
  <c r="M41" i="7" s="1"/>
  <c r="BP57" i="5"/>
  <c r="Z84" i="7" s="1"/>
  <c r="BB57" i="5"/>
  <c r="L84" i="7" s="1"/>
  <c r="BH56" i="5"/>
  <c r="BK56" i="5" s="1"/>
  <c r="U83" i="7" s="1"/>
  <c r="AJ57" i="5"/>
  <c r="L42" i="7" s="1"/>
  <c r="BZ55" i="5"/>
  <c r="CB55" i="5" s="1"/>
  <c r="BT55" i="5"/>
  <c r="T40" i="7"/>
  <c r="AK57" i="5"/>
  <c r="M42" i="7" s="1"/>
  <c r="BO57" i="5"/>
  <c r="BR57" i="5" s="1"/>
  <c r="AB84" i="7" s="1"/>
  <c r="BP44" i="4"/>
  <c r="AU56" i="5"/>
  <c r="BU56" i="5" s="1"/>
  <c r="AS44" i="4"/>
  <c r="AV44" i="4" s="1"/>
  <c r="BB44" i="4"/>
  <c r="BA44" i="4"/>
  <c r="BI57" i="5"/>
  <c r="S84" i="7" s="1"/>
  <c r="BN44" i="4"/>
  <c r="BQ44" i="4" s="1"/>
  <c r="AV57" i="5"/>
  <c r="F84" i="7" s="1"/>
  <c r="BH57" i="5"/>
  <c r="BK57" i="5" s="1"/>
  <c r="U84" i="7" s="1"/>
  <c r="BJ57" i="5"/>
  <c r="T84" i="7" s="1"/>
  <c r="BQ57" i="5"/>
  <c r="AA84" i="7" s="1"/>
  <c r="N41" i="7"/>
  <c r="CF45" i="4"/>
  <c r="CG45" i="4" s="1"/>
  <c r="Q83" i="7"/>
  <c r="W41" i="7"/>
  <c r="W42" i="7"/>
  <c r="Q84" i="7"/>
  <c r="CF44" i="4"/>
  <c r="CL44" i="4" s="1"/>
  <c r="CN44" i="4" s="1"/>
  <c r="CO44" i="4" s="1"/>
  <c r="BA24" i="4"/>
  <c r="AZ24" i="4"/>
  <c r="BC24" i="4" s="1"/>
  <c r="BP24" i="4"/>
  <c r="AS24" i="4"/>
  <c r="AV24" i="4" s="1"/>
  <c r="AU24" i="4"/>
  <c r="BO24" i="4"/>
  <c r="AT24" i="4"/>
  <c r="AI24" i="4"/>
  <c r="AL24" i="4" s="1"/>
  <c r="AN24" i="4" s="1"/>
  <c r="AJ24" i="4"/>
  <c r="BB24" i="4"/>
  <c r="BU24" i="4"/>
  <c r="BX24" i="4" s="1"/>
  <c r="AK24" i="4"/>
  <c r="AB24" i="4"/>
  <c r="AE24" i="4" s="1"/>
  <c r="AM24" i="4" s="1"/>
  <c r="BI24" i="4"/>
  <c r="BG24" i="4"/>
  <c r="BJ24" i="4" s="1"/>
  <c r="CB24" i="4"/>
  <c r="CE24" i="4" s="1"/>
  <c r="BH24" i="4"/>
  <c r="BW24" i="4"/>
  <c r="BV24" i="4"/>
  <c r="AB24" i="5"/>
  <c r="AE24" i="5" s="1"/>
  <c r="G21" i="7" s="1"/>
  <c r="BH24" i="5"/>
  <c r="BK24" i="5" s="1"/>
  <c r="U63" i="7" s="1"/>
  <c r="AI24" i="5"/>
  <c r="AL24" i="5" s="1"/>
  <c r="AO24" i="5" s="1"/>
  <c r="AT24" i="5"/>
  <c r="AW24" i="5" s="1"/>
  <c r="G63" i="7" s="1"/>
  <c r="CB21" i="5"/>
  <c r="AH61" i="7"/>
  <c r="BP24" i="5"/>
  <c r="Z63" i="7" s="1"/>
  <c r="BQ24" i="5"/>
  <c r="AA63" i="7" s="1"/>
  <c r="BY20" i="5"/>
  <c r="AG60" i="7" s="1"/>
  <c r="AF60" i="7"/>
  <c r="E41" i="7"/>
  <c r="CD24" i="4"/>
  <c r="CC24" i="4"/>
  <c r="G83" i="7"/>
  <c r="BS56" i="5"/>
  <c r="G42" i="7"/>
  <c r="AN57" i="5"/>
  <c r="G84" i="7"/>
  <c r="AD24" i="4"/>
  <c r="AC24" i="4"/>
  <c r="BY54" i="5"/>
  <c r="AG82" i="7" s="1"/>
  <c r="AF82" i="7"/>
  <c r="G20" i="7"/>
  <c r="AM23" i="5"/>
  <c r="S20" i="7" s="1"/>
  <c r="AN23" i="5"/>
  <c r="AL57" i="5"/>
  <c r="N42" i="7" s="1"/>
  <c r="CC54" i="5"/>
  <c r="AK82" i="7" s="1"/>
  <c r="AJ82" i="7"/>
  <c r="BO24" i="5"/>
  <c r="BR24" i="5" s="1"/>
  <c r="AB63" i="7" s="1"/>
  <c r="E84" i="7"/>
  <c r="BB24" i="5"/>
  <c r="L63" i="7" s="1"/>
  <c r="BC24" i="5"/>
  <c r="M63" i="7" s="1"/>
  <c r="E42" i="7"/>
  <c r="AP57" i="5"/>
  <c r="G41" i="7"/>
  <c r="AN56" i="5"/>
  <c r="AM56" i="5"/>
  <c r="S41" i="7" s="1"/>
  <c r="AK24" i="5"/>
  <c r="M21" i="7" s="1"/>
  <c r="AJ24" i="5"/>
  <c r="L21" i="7" s="1"/>
  <c r="BX21" i="5"/>
  <c r="AD61" i="7"/>
  <c r="BX55" i="5"/>
  <c r="AD83" i="7"/>
  <c r="AV24" i="5"/>
  <c r="F63" i="7" s="1"/>
  <c r="AU24" i="5"/>
  <c r="E62" i="7"/>
  <c r="BU23" i="5"/>
  <c r="E20" i="7"/>
  <c r="AP23" i="5"/>
  <c r="BA24" i="5"/>
  <c r="BD24" i="5" s="1"/>
  <c r="N63" i="7" s="1"/>
  <c r="CC20" i="5"/>
  <c r="AK60" i="7" s="1"/>
  <c r="AJ60" i="7"/>
  <c r="BJ24" i="5"/>
  <c r="T63" i="7" s="1"/>
  <c r="BI24" i="5"/>
  <c r="S63" i="7" s="1"/>
  <c r="BZ22" i="5"/>
  <c r="T19" i="7"/>
  <c r="BT22" i="5"/>
  <c r="BV22" i="5"/>
  <c r="AD24" i="5"/>
  <c r="F21" i="7" s="1"/>
  <c r="AC24" i="5"/>
  <c r="BS23" i="5"/>
  <c r="CG23" i="4"/>
  <c r="CH23" i="4"/>
  <c r="CJ23" i="4" s="1"/>
  <c r="CK23" i="4" s="1"/>
  <c r="AP56" i="5" l="1"/>
  <c r="BK25" i="4"/>
  <c r="BY25" i="4"/>
  <c r="Y25" i="4"/>
  <c r="AF25" i="4"/>
  <c r="AP25" i="4"/>
  <c r="BD25" i="4"/>
  <c r="AW25" i="4"/>
  <c r="BR25" i="4"/>
  <c r="Z25" i="5"/>
  <c r="M22" i="6"/>
  <c r="BF25" i="5"/>
  <c r="AY25" i="5"/>
  <c r="BM25" i="5"/>
  <c r="AG25" i="5"/>
  <c r="AR25" i="5"/>
  <c r="BE26" i="5"/>
  <c r="AF26" i="5"/>
  <c r="AQ26" i="5"/>
  <c r="BL26" i="5"/>
  <c r="AX26" i="5"/>
  <c r="Y26" i="5"/>
  <c r="Q24" i="1"/>
  <c r="Q27" i="5" s="1"/>
  <c r="M24" i="1"/>
  <c r="M27" i="5" s="1"/>
  <c r="K24" i="1"/>
  <c r="K27" i="5" s="1"/>
  <c r="J24" i="1"/>
  <c r="J27" i="5" s="1"/>
  <c r="H24" i="1"/>
  <c r="H27" i="5" s="1"/>
  <c r="N24" i="1"/>
  <c r="N27" i="5" s="1"/>
  <c r="L24" i="1"/>
  <c r="L27" i="5" s="1"/>
  <c r="P24" i="1"/>
  <c r="P27" i="5" s="1"/>
  <c r="O24" i="1"/>
  <c r="O27" i="5" s="1"/>
  <c r="R24" i="1"/>
  <c r="R27" i="5" s="1"/>
  <c r="I24" i="1"/>
  <c r="I27" i="5" s="1"/>
  <c r="G24" i="1"/>
  <c r="G27" i="5" s="1"/>
  <c r="J64" i="7"/>
  <c r="Q22" i="7"/>
  <c r="AR26" i="5"/>
  <c r="AG26" i="5"/>
  <c r="BF26" i="5"/>
  <c r="Z26" i="5"/>
  <c r="BL25" i="4"/>
  <c r="BN25" i="4" s="1"/>
  <c r="BQ25" i="4" s="1"/>
  <c r="AG25" i="4"/>
  <c r="AI25" i="4" s="1"/>
  <c r="AL25" i="4" s="1"/>
  <c r="AN25" i="4" s="1"/>
  <c r="AX25" i="4"/>
  <c r="AZ25" i="4" s="1"/>
  <c r="BC25" i="4" s="1"/>
  <c r="BS25" i="4"/>
  <c r="BU25" i="4" s="1"/>
  <c r="BX25" i="4" s="1"/>
  <c r="BZ25" i="4"/>
  <c r="CB25" i="4" s="1"/>
  <c r="CE25" i="4" s="1"/>
  <c r="Z25" i="4"/>
  <c r="AQ25" i="4"/>
  <c r="AS25" i="4" s="1"/>
  <c r="AV25" i="4" s="1"/>
  <c r="CF25" i="4" s="1"/>
  <c r="CG25" i="4" s="1"/>
  <c r="BE25" i="4"/>
  <c r="BG25" i="4" s="1"/>
  <c r="BJ25" i="4" s="1"/>
  <c r="BG25" i="5"/>
  <c r="BN25" i="5"/>
  <c r="AA25" i="5"/>
  <c r="AS25" i="5"/>
  <c r="U22" i="6"/>
  <c r="AH25" i="5"/>
  <c r="AZ25" i="5"/>
  <c r="BM25" i="4"/>
  <c r="AR25" i="4"/>
  <c r="AA25" i="4"/>
  <c r="AY25" i="4"/>
  <c r="AH25" i="4"/>
  <c r="CA25" i="4"/>
  <c r="BF25" i="4"/>
  <c r="BT25" i="4"/>
  <c r="BM26" i="5"/>
  <c r="D26" i="1"/>
  <c r="B27" i="1"/>
  <c r="W21" i="7"/>
  <c r="Q63" i="7"/>
  <c r="D28" i="5"/>
  <c r="V25" i="1"/>
  <c r="AY26" i="5"/>
  <c r="BN26" i="5"/>
  <c r="AS26" i="5"/>
  <c r="AZ26" i="5"/>
  <c r="AA26" i="5"/>
  <c r="AH26" i="5"/>
  <c r="BL25" i="5"/>
  <c r="BE25" i="5"/>
  <c r="E22" i="6"/>
  <c r="AQ25" i="5"/>
  <c r="AF25" i="5"/>
  <c r="AX25" i="5"/>
  <c r="Y25" i="5"/>
  <c r="BG26" i="5"/>
  <c r="E83" i="7"/>
  <c r="AH83" i="7"/>
  <c r="BS57" i="5"/>
  <c r="T42" i="7" s="1"/>
  <c r="CL45" i="4"/>
  <c r="CN45" i="4" s="1"/>
  <c r="CO45" i="4" s="1"/>
  <c r="CH45" i="4"/>
  <c r="CJ45" i="4" s="1"/>
  <c r="CK45" i="4" s="1"/>
  <c r="BU57" i="5"/>
  <c r="CH44" i="4"/>
  <c r="CJ44" i="4" s="1"/>
  <c r="CK44" i="4" s="1"/>
  <c r="CG44" i="4"/>
  <c r="AN24" i="5"/>
  <c r="CF24" i="4"/>
  <c r="CG24" i="4" s="1"/>
  <c r="AM24" i="5"/>
  <c r="S21" i="7" s="1"/>
  <c r="N21" i="7"/>
  <c r="AO57" i="5"/>
  <c r="AM57" i="5"/>
  <c r="S42" i="7" s="1"/>
  <c r="CB22" i="5"/>
  <c r="AH62" i="7"/>
  <c r="T41" i="7"/>
  <c r="BV56" i="5"/>
  <c r="BT56" i="5"/>
  <c r="BZ56" i="5"/>
  <c r="BY55" i="5"/>
  <c r="AG83" i="7" s="1"/>
  <c r="AF83" i="7"/>
  <c r="BS24" i="5"/>
  <c r="T20" i="7"/>
  <c r="BZ23" i="5"/>
  <c r="BT23" i="5"/>
  <c r="BV23" i="5"/>
  <c r="E21" i="7"/>
  <c r="AP24" i="5"/>
  <c r="E63" i="7"/>
  <c r="BU24" i="5"/>
  <c r="CC55" i="5"/>
  <c r="AK83" i="7" s="1"/>
  <c r="AJ83" i="7"/>
  <c r="BV57" i="5"/>
  <c r="BX57" i="5" s="1"/>
  <c r="BY57" i="5" s="1"/>
  <c r="BT57" i="5"/>
  <c r="BZ57" i="5"/>
  <c r="CB57" i="5" s="1"/>
  <c r="CC57" i="5" s="1"/>
  <c r="BX22" i="5"/>
  <c r="AD62" i="7"/>
  <c r="BY21" i="5"/>
  <c r="AG61" i="7" s="1"/>
  <c r="AF61" i="7"/>
  <c r="CC21" i="5"/>
  <c r="AK61" i="7" s="1"/>
  <c r="AJ61" i="7"/>
  <c r="BA25" i="5" l="1"/>
  <c r="BD25" i="5" s="1"/>
  <c r="N64" i="7" s="1"/>
  <c r="BH25" i="5"/>
  <c r="BK25" i="5" s="1"/>
  <c r="U64" i="7" s="1"/>
  <c r="AB25" i="4"/>
  <c r="AE25" i="4" s="1"/>
  <c r="AM25" i="4" s="1"/>
  <c r="H25" i="1"/>
  <c r="H28" i="5" s="1"/>
  <c r="I25" i="1"/>
  <c r="I28" i="5" s="1"/>
  <c r="K25" i="1"/>
  <c r="K28" i="5" s="1"/>
  <c r="M25" i="1"/>
  <c r="M28" i="5" s="1"/>
  <c r="R25" i="1"/>
  <c r="R28" i="5" s="1"/>
  <c r="N25" i="1"/>
  <c r="N28" i="5" s="1"/>
  <c r="P25" i="1"/>
  <c r="P28" i="5" s="1"/>
  <c r="G25" i="1"/>
  <c r="G28" i="5" s="1"/>
  <c r="Q25" i="1"/>
  <c r="Q28" i="5" s="1"/>
  <c r="O25" i="1"/>
  <c r="O28" i="5" s="1"/>
  <c r="J25" i="1"/>
  <c r="J28" i="5" s="1"/>
  <c r="L25" i="1"/>
  <c r="L28" i="5" s="1"/>
  <c r="BE27" i="5"/>
  <c r="AX27" i="5"/>
  <c r="AQ27" i="5"/>
  <c r="BL27" i="5"/>
  <c r="Y27" i="5"/>
  <c r="AF27" i="5"/>
  <c r="AD26" i="5"/>
  <c r="AC26" i="5"/>
  <c r="AB25" i="5"/>
  <c r="AE25" i="5" s="1"/>
  <c r="BA26" i="5"/>
  <c r="BD26" i="5" s="1"/>
  <c r="BB26" i="5"/>
  <c r="BC26" i="5"/>
  <c r="BW25" i="4"/>
  <c r="BV25" i="4"/>
  <c r="BO26" i="5"/>
  <c r="BR26" i="5" s="1"/>
  <c r="BQ26" i="5"/>
  <c r="BP26" i="5"/>
  <c r="BA25" i="4"/>
  <c r="BB25" i="4"/>
  <c r="W22" i="7"/>
  <c r="Q64" i="7"/>
  <c r="AC25" i="5"/>
  <c r="AD25" i="5"/>
  <c r="F22" i="7" s="1"/>
  <c r="BB25" i="5"/>
  <c r="L64" i="7" s="1"/>
  <c r="BC25" i="5"/>
  <c r="M64" i="7" s="1"/>
  <c r="AK25" i="5"/>
  <c r="M22" i="7" s="1"/>
  <c r="AJ25" i="5"/>
  <c r="L22" i="7" s="1"/>
  <c r="BG27" i="5"/>
  <c r="AH27" i="5"/>
  <c r="AA27" i="5"/>
  <c r="BN27" i="5"/>
  <c r="AS27" i="5"/>
  <c r="AZ27" i="5"/>
  <c r="AT26" i="5"/>
  <c r="AW26" i="5" s="1"/>
  <c r="AU26" i="5"/>
  <c r="AV26" i="5"/>
  <c r="BI25" i="4"/>
  <c r="BH25" i="4"/>
  <c r="BF27" i="5"/>
  <c r="Z27" i="5"/>
  <c r="BM27" i="5"/>
  <c r="AY27" i="5"/>
  <c r="AG27" i="5"/>
  <c r="AR27" i="5"/>
  <c r="BJ25" i="5"/>
  <c r="T64" i="7" s="1"/>
  <c r="BI25" i="5"/>
  <c r="S64" i="7" s="1"/>
  <c r="D27" i="1"/>
  <c r="B28" i="1"/>
  <c r="AI26" i="5"/>
  <c r="AL26" i="5" s="1"/>
  <c r="AO26" i="5" s="1"/>
  <c r="AJ26" i="5"/>
  <c r="AK26" i="5"/>
  <c r="AT25" i="4"/>
  <c r="AU25" i="4"/>
  <c r="D29" i="5"/>
  <c r="V26" i="1"/>
  <c r="BJ26" i="5"/>
  <c r="BI26" i="5"/>
  <c r="AK25" i="4"/>
  <c r="AJ25" i="4"/>
  <c r="AT25" i="5"/>
  <c r="AW25" i="5" s="1"/>
  <c r="AC25" i="4"/>
  <c r="AD25" i="4"/>
  <c r="AB26" i="5"/>
  <c r="AE26" i="5" s="1"/>
  <c r="BH26" i="5"/>
  <c r="BK26" i="5" s="1"/>
  <c r="AI25" i="5"/>
  <c r="AL25" i="5" s="1"/>
  <c r="AO25" i="5" s="1"/>
  <c r="CD25" i="4"/>
  <c r="CC25" i="4"/>
  <c r="AU25" i="5"/>
  <c r="AV25" i="5"/>
  <c r="F64" i="7" s="1"/>
  <c r="BP25" i="5"/>
  <c r="Z64" i="7" s="1"/>
  <c r="BQ25" i="5"/>
  <c r="AA64" i="7" s="1"/>
  <c r="BO25" i="5"/>
  <c r="BR25" i="5" s="1"/>
  <c r="AB64" i="7" s="1"/>
  <c r="BO25" i="4"/>
  <c r="BP25" i="4"/>
  <c r="CH25" i="4"/>
  <c r="CJ25" i="4" s="1"/>
  <c r="CK25" i="4" s="1"/>
  <c r="CL25" i="4"/>
  <c r="CN25" i="4" s="1"/>
  <c r="CO25" i="4" s="1"/>
  <c r="CH24" i="4"/>
  <c r="CJ24" i="4" s="1"/>
  <c r="CK24" i="4" s="1"/>
  <c r="CL24" i="4"/>
  <c r="CN24" i="4" s="1"/>
  <c r="CO24" i="4" s="1"/>
  <c r="BZ24" i="5"/>
  <c r="T21" i="7"/>
  <c r="BT24" i="5"/>
  <c r="BV24" i="5"/>
  <c r="BY22" i="5"/>
  <c r="AG62" i="7" s="1"/>
  <c r="AF62" i="7"/>
  <c r="CB56" i="5"/>
  <c r="AH84" i="7"/>
  <c r="BX56" i="5"/>
  <c r="AD84" i="7"/>
  <c r="BX23" i="5"/>
  <c r="AD63" i="7"/>
  <c r="CB23" i="5"/>
  <c r="AH63" i="7"/>
  <c r="CC22" i="5"/>
  <c r="AK62" i="7" s="1"/>
  <c r="AJ62" i="7"/>
  <c r="AI27" i="5" l="1"/>
  <c r="AL27" i="5" s="1"/>
  <c r="AO27" i="5" s="1"/>
  <c r="BA27" i="5"/>
  <c r="BD27" i="5" s="1"/>
  <c r="BO27" i="5"/>
  <c r="BR27" i="5" s="1"/>
  <c r="AB27" i="5"/>
  <c r="AE27" i="5" s="1"/>
  <c r="AM27" i="5" s="1"/>
  <c r="AP26" i="5"/>
  <c r="BS26" i="5"/>
  <c r="BT26" i="5" s="1"/>
  <c r="BH27" i="5"/>
  <c r="BK27" i="5" s="1"/>
  <c r="BN28" i="5"/>
  <c r="AH28" i="5"/>
  <c r="AS28" i="5"/>
  <c r="AZ28" i="5"/>
  <c r="AA28" i="5"/>
  <c r="BG28" i="5"/>
  <c r="D30" i="5"/>
  <c r="V27" i="1"/>
  <c r="G22" i="7"/>
  <c r="AN25" i="5"/>
  <c r="Y28" i="5"/>
  <c r="AF28" i="5"/>
  <c r="AQ28" i="5"/>
  <c r="BL28" i="5"/>
  <c r="AX28" i="5"/>
  <c r="BE28" i="5"/>
  <c r="O26" i="1"/>
  <c r="O29" i="5" s="1"/>
  <c r="R26" i="1"/>
  <c r="R29" i="5" s="1"/>
  <c r="G26" i="1"/>
  <c r="G29" i="5" s="1"/>
  <c r="P26" i="1"/>
  <c r="P29" i="5" s="1"/>
  <c r="Q26" i="1"/>
  <c r="Q29" i="5" s="1"/>
  <c r="L26" i="1"/>
  <c r="L29" i="5" s="1"/>
  <c r="K26" i="1"/>
  <c r="K29" i="5" s="1"/>
  <c r="M26" i="1"/>
  <c r="M29" i="5" s="1"/>
  <c r="I26" i="1"/>
  <c r="I29" i="5" s="1"/>
  <c r="J26" i="1"/>
  <c r="J29" i="5" s="1"/>
  <c r="H26" i="1"/>
  <c r="H29" i="5" s="1"/>
  <c r="N26" i="1"/>
  <c r="N29" i="5" s="1"/>
  <c r="AJ27" i="5"/>
  <c r="AK27" i="5"/>
  <c r="AD27" i="5"/>
  <c r="AC27" i="5"/>
  <c r="BQ27" i="5"/>
  <c r="BP27" i="5"/>
  <c r="B29" i="1"/>
  <c r="D28" i="1"/>
  <c r="E64" i="7"/>
  <c r="BU25" i="5"/>
  <c r="AN26" i="5"/>
  <c r="AM26" i="5"/>
  <c r="AT27" i="5"/>
  <c r="AW27" i="5" s="1"/>
  <c r="AV27" i="5"/>
  <c r="AU27" i="5"/>
  <c r="AR28" i="5"/>
  <c r="AG28" i="5"/>
  <c r="BF28" i="5"/>
  <c r="AY28" i="5"/>
  <c r="BM28" i="5"/>
  <c r="Z28" i="5"/>
  <c r="G64" i="7"/>
  <c r="BS25" i="5"/>
  <c r="BU26" i="5"/>
  <c r="BC27" i="5"/>
  <c r="BB27" i="5"/>
  <c r="E22" i="7"/>
  <c r="AP25" i="5"/>
  <c r="AM25" i="5"/>
  <c r="S22" i="7" s="1"/>
  <c r="N22" i="7"/>
  <c r="BI27" i="5"/>
  <c r="BJ27" i="5"/>
  <c r="BY23" i="5"/>
  <c r="AG63" i="7" s="1"/>
  <c r="AF63" i="7"/>
  <c r="BY56" i="5"/>
  <c r="AG84" i="7" s="1"/>
  <c r="AF84" i="7"/>
  <c r="CC23" i="5"/>
  <c r="AK63" i="7" s="1"/>
  <c r="AJ63" i="7"/>
  <c r="CC56" i="5"/>
  <c r="AK84" i="7" s="1"/>
  <c r="AJ84" i="7"/>
  <c r="BX24" i="5"/>
  <c r="AD64" i="7"/>
  <c r="CB24" i="5"/>
  <c r="AH64" i="7"/>
  <c r="BA28" i="5" l="1"/>
  <c r="BD28" i="5" s="1"/>
  <c r="BH28" i="5"/>
  <c r="BK28" i="5" s="1"/>
  <c r="AT28" i="5"/>
  <c r="AW28" i="5" s="1"/>
  <c r="AN27" i="5"/>
  <c r="AP27" i="5"/>
  <c r="BS27" i="5"/>
  <c r="BV27" i="5" s="1"/>
  <c r="BX27" i="5" s="1"/>
  <c r="BY27" i="5" s="1"/>
  <c r="BZ26" i="5"/>
  <c r="CB26" i="5" s="1"/>
  <c r="CC26" i="5" s="1"/>
  <c r="BV26" i="5"/>
  <c r="BX26" i="5" s="1"/>
  <c r="BY26" i="5" s="1"/>
  <c r="AJ28" i="5"/>
  <c r="AK28" i="5"/>
  <c r="J27" i="1"/>
  <c r="J30" i="5" s="1"/>
  <c r="I27" i="1"/>
  <c r="I30" i="5" s="1"/>
  <c r="R27" i="1"/>
  <c r="R30" i="5" s="1"/>
  <c r="H27" i="1"/>
  <c r="H30" i="5" s="1"/>
  <c r="M27" i="1"/>
  <c r="M30" i="5" s="1"/>
  <c r="K27" i="1"/>
  <c r="K30" i="5" s="1"/>
  <c r="O27" i="1"/>
  <c r="O30" i="5" s="1"/>
  <c r="N27" i="1"/>
  <c r="N30" i="5" s="1"/>
  <c r="L27" i="1"/>
  <c r="L30" i="5" s="1"/>
  <c r="Q27" i="1"/>
  <c r="Q30" i="5" s="1"/>
  <c r="P27" i="1"/>
  <c r="P30" i="5" s="1"/>
  <c r="G27" i="1"/>
  <c r="G30" i="5" s="1"/>
  <c r="AX29" i="5"/>
  <c r="Y29" i="5"/>
  <c r="BE29" i="5"/>
  <c r="BL29" i="5"/>
  <c r="AF29" i="5"/>
  <c r="AQ29" i="5"/>
  <c r="B30" i="1"/>
  <c r="D30" i="1" s="1"/>
  <c r="D29" i="1"/>
  <c r="AZ29" i="5"/>
  <c r="AH29" i="5"/>
  <c r="BN29" i="5"/>
  <c r="AS29" i="5"/>
  <c r="BG29" i="5"/>
  <c r="AA29" i="5"/>
  <c r="AB28" i="5"/>
  <c r="AE28" i="5" s="1"/>
  <c r="BJ28" i="5"/>
  <c r="BI28" i="5"/>
  <c r="BV25" i="5"/>
  <c r="BT25" i="5"/>
  <c r="T22" i="7"/>
  <c r="BZ25" i="5"/>
  <c r="D31" i="5"/>
  <c r="V28" i="1"/>
  <c r="AI28" i="5"/>
  <c r="AL28" i="5" s="1"/>
  <c r="AO28" i="5" s="1"/>
  <c r="BC28" i="5"/>
  <c r="BB28" i="5"/>
  <c r="BO28" i="5"/>
  <c r="BR28" i="5" s="1"/>
  <c r="BQ28" i="5"/>
  <c r="BP28" i="5"/>
  <c r="AY29" i="5"/>
  <c r="BM29" i="5"/>
  <c r="BF29" i="5"/>
  <c r="AG29" i="5"/>
  <c r="Z29" i="5"/>
  <c r="AR29" i="5"/>
  <c r="AD28" i="5"/>
  <c r="AC28" i="5"/>
  <c r="BU27" i="5"/>
  <c r="AU28" i="5"/>
  <c r="AV28" i="5"/>
  <c r="BY24" i="5"/>
  <c r="AG64" i="7" s="1"/>
  <c r="AF64" i="7"/>
  <c r="CC24" i="5"/>
  <c r="AK64" i="7" s="1"/>
  <c r="AJ64" i="7"/>
  <c r="BA29" i="5" l="1"/>
  <c r="BD29" i="5" s="1"/>
  <c r="BS28" i="5"/>
  <c r="BV28" i="5" s="1"/>
  <c r="BX28" i="5" s="1"/>
  <c r="BY28" i="5" s="1"/>
  <c r="BT27" i="5"/>
  <c r="BZ27" i="5"/>
  <c r="CB27" i="5" s="1"/>
  <c r="CC27" i="5" s="1"/>
  <c r="AP28" i="5"/>
  <c r="BG30" i="5"/>
  <c r="AH30" i="5"/>
  <c r="AA30" i="5"/>
  <c r="AZ30" i="5"/>
  <c r="AS30" i="5"/>
  <c r="BN30" i="5"/>
  <c r="BF30" i="5"/>
  <c r="AR30" i="5"/>
  <c r="Z30" i="5"/>
  <c r="BM30" i="5"/>
  <c r="AY30" i="5"/>
  <c r="AG30" i="5"/>
  <c r="D33" i="5"/>
  <c r="V30" i="1"/>
  <c r="AK29" i="5"/>
  <c r="AJ29" i="5"/>
  <c r="BP29" i="5"/>
  <c r="BQ29" i="5"/>
  <c r="BJ29" i="5"/>
  <c r="BI29" i="5"/>
  <c r="BU28" i="5"/>
  <c r="AC29" i="5"/>
  <c r="AD29" i="5"/>
  <c r="AN28" i="5"/>
  <c r="AM28" i="5"/>
  <c r="BL30" i="5"/>
  <c r="AX30" i="5"/>
  <c r="Y30" i="5"/>
  <c r="BE30" i="5"/>
  <c r="AQ30" i="5"/>
  <c r="AF30" i="5"/>
  <c r="I28" i="1"/>
  <c r="I31" i="5" s="1"/>
  <c r="M28" i="1"/>
  <c r="M31" i="5" s="1"/>
  <c r="R28" i="1"/>
  <c r="R31" i="5" s="1"/>
  <c r="P28" i="1"/>
  <c r="P31" i="5" s="1"/>
  <c r="Q28" i="1"/>
  <c r="Q31" i="5" s="1"/>
  <c r="N28" i="1"/>
  <c r="N31" i="5" s="1"/>
  <c r="L28" i="1"/>
  <c r="L31" i="5" s="1"/>
  <c r="H28" i="1"/>
  <c r="H31" i="5" s="1"/>
  <c r="G28" i="1"/>
  <c r="G31" i="5" s="1"/>
  <c r="BL31" i="5" s="1"/>
  <c r="K28" i="1"/>
  <c r="K31" i="5" s="1"/>
  <c r="BM31" i="5" s="1"/>
  <c r="J28" i="1"/>
  <c r="J31" i="5" s="1"/>
  <c r="O28" i="1"/>
  <c r="O31" i="5" s="1"/>
  <c r="BN31" i="5" s="1"/>
  <c r="BX25" i="5"/>
  <c r="AD65" i="7"/>
  <c r="AT29" i="5"/>
  <c r="AW29" i="5" s="1"/>
  <c r="AB29" i="5"/>
  <c r="AE29" i="5" s="1"/>
  <c r="AI29" i="5"/>
  <c r="AL29" i="5" s="1"/>
  <c r="AO29" i="5" s="1"/>
  <c r="BH29" i="5"/>
  <c r="BK29" i="5" s="1"/>
  <c r="CB25" i="5"/>
  <c r="AH65" i="7"/>
  <c r="AV29" i="5"/>
  <c r="AU29" i="5"/>
  <c r="BC29" i="5"/>
  <c r="BB29" i="5"/>
  <c r="BO29" i="5"/>
  <c r="BR29" i="5" s="1"/>
  <c r="D32" i="5"/>
  <c r="V29" i="1"/>
  <c r="BH30" i="5" l="1"/>
  <c r="BK30" i="5" s="1"/>
  <c r="BT28" i="5"/>
  <c r="BZ28" i="5"/>
  <c r="CB28" i="5" s="1"/>
  <c r="CC28" i="5" s="1"/>
  <c r="AT30" i="5"/>
  <c r="AW30" i="5" s="1"/>
  <c r="BY25" i="5"/>
  <c r="AG65" i="7" s="1"/>
  <c r="AF65" i="7"/>
  <c r="AV30" i="5"/>
  <c r="AU30" i="5"/>
  <c r="BI30" i="5"/>
  <c r="BJ30" i="5"/>
  <c r="AB30" i="5"/>
  <c r="AE30" i="5" s="1"/>
  <c r="AD30" i="5"/>
  <c r="AC30" i="5"/>
  <c r="AS31" i="5"/>
  <c r="AH31" i="5"/>
  <c r="AZ31" i="5"/>
  <c r="BG31" i="5"/>
  <c r="AA31" i="5"/>
  <c r="AQ31" i="5"/>
  <c r="AX31" i="5"/>
  <c r="Y31" i="5"/>
  <c r="AF31" i="5"/>
  <c r="BE31" i="5"/>
  <c r="BC30" i="5"/>
  <c r="BB30" i="5"/>
  <c r="R30" i="1"/>
  <c r="G30" i="1"/>
  <c r="G33" i="5" s="1"/>
  <c r="I30" i="1"/>
  <c r="I33" i="5" s="1"/>
  <c r="K30" i="1"/>
  <c r="P30" i="1"/>
  <c r="P33" i="5" s="1"/>
  <c r="N30" i="1"/>
  <c r="O30" i="1"/>
  <c r="O33" i="5" s="1"/>
  <c r="J30" i="1"/>
  <c r="J33" i="5" s="1"/>
  <c r="Q30" i="1"/>
  <c r="L30" i="1"/>
  <c r="L33" i="5" s="1"/>
  <c r="H30" i="1"/>
  <c r="H33" i="5" s="1"/>
  <c r="M30" i="1"/>
  <c r="BU29" i="5"/>
  <c r="CC25" i="5"/>
  <c r="AK65" i="7" s="1"/>
  <c r="AJ65" i="7"/>
  <c r="BS29" i="5"/>
  <c r="AI30" i="5"/>
  <c r="AL30" i="5" s="1"/>
  <c r="AO30" i="5" s="1"/>
  <c r="AJ30" i="5"/>
  <c r="AK30" i="5"/>
  <c r="AR31" i="5"/>
  <c r="AG31" i="5"/>
  <c r="BF31" i="5"/>
  <c r="AY31" i="5"/>
  <c r="Z31" i="5"/>
  <c r="BQ30" i="5"/>
  <c r="BP30" i="5"/>
  <c r="AN29" i="5"/>
  <c r="AM29" i="5"/>
  <c r="BA30" i="5"/>
  <c r="BD30" i="5" s="1"/>
  <c r="L29" i="1"/>
  <c r="L32" i="5" s="1"/>
  <c r="I29" i="1"/>
  <c r="I32" i="5" s="1"/>
  <c r="M29" i="1"/>
  <c r="M32" i="5" s="1"/>
  <c r="P29" i="1"/>
  <c r="P32" i="5" s="1"/>
  <c r="O29" i="1"/>
  <c r="O32" i="5" s="1"/>
  <c r="K29" i="1"/>
  <c r="K32" i="5" s="1"/>
  <c r="J29" i="1"/>
  <c r="J32" i="5" s="1"/>
  <c r="G29" i="1"/>
  <c r="G32" i="5" s="1"/>
  <c r="R29" i="1"/>
  <c r="R32" i="5" s="1"/>
  <c r="H29" i="1"/>
  <c r="H32" i="5" s="1"/>
  <c r="Q29" i="1"/>
  <c r="Q32" i="5" s="1"/>
  <c r="N29" i="1"/>
  <c r="N32" i="5" s="1"/>
  <c r="AP29" i="5"/>
  <c r="BO30" i="5"/>
  <c r="BR30" i="5" s="1"/>
  <c r="AT31" i="5" l="1"/>
  <c r="AW31" i="5" s="1"/>
  <c r="BA31" i="5"/>
  <c r="BD31" i="5" s="1"/>
  <c r="AI31" i="5"/>
  <c r="AL31" i="5" s="1"/>
  <c r="AO31" i="5" s="1"/>
  <c r="BH31" i="5"/>
  <c r="BK31" i="5" s="1"/>
  <c r="BO31" i="5"/>
  <c r="BR31" i="5" s="1"/>
  <c r="AP30" i="5"/>
  <c r="BS30" i="5"/>
  <c r="BT30" i="5" s="1"/>
  <c r="AM30" i="5"/>
  <c r="AN30" i="5"/>
  <c r="BB31" i="5"/>
  <c r="BC31" i="5"/>
  <c r="AY32" i="5"/>
  <c r="BM32" i="5"/>
  <c r="BF32" i="5"/>
  <c r="AG32" i="5"/>
  <c r="Z32" i="5"/>
  <c r="AR32" i="5"/>
  <c r="AZ32" i="5"/>
  <c r="AH32" i="5"/>
  <c r="BN32" i="5"/>
  <c r="AA32" i="5"/>
  <c r="BG32" i="5"/>
  <c r="AS32" i="5"/>
  <c r="AD31" i="5"/>
  <c r="AC31" i="5"/>
  <c r="BQ31" i="5"/>
  <c r="BP31" i="5"/>
  <c r="AV31" i="5"/>
  <c r="AU31" i="5"/>
  <c r="BU30" i="5"/>
  <c r="BV29" i="5"/>
  <c r="BX29" i="5" s="1"/>
  <c r="BY29" i="5" s="1"/>
  <c r="BT29" i="5"/>
  <c r="BZ29" i="5"/>
  <c r="CB29" i="5" s="1"/>
  <c r="CC29" i="5" s="1"/>
  <c r="BF33" i="5"/>
  <c r="AY33" i="5"/>
  <c r="Z33" i="5"/>
  <c r="AB33" i="5" s="1"/>
  <c r="AE33" i="5" s="1"/>
  <c r="AR33" i="5"/>
  <c r="AG33" i="5"/>
  <c r="BM33" i="5"/>
  <c r="BJ31" i="5"/>
  <c r="BI31" i="5"/>
  <c r="AK31" i="5"/>
  <c r="AJ31" i="5"/>
  <c r="BG33" i="5"/>
  <c r="AA33" i="5"/>
  <c r="AS33" i="5"/>
  <c r="BN33" i="5"/>
  <c r="AH33" i="5"/>
  <c r="AZ33" i="5"/>
  <c r="AX32" i="5"/>
  <c r="Y32" i="5"/>
  <c r="BE32" i="5"/>
  <c r="AQ32" i="5"/>
  <c r="AF32" i="5"/>
  <c r="BL32" i="5"/>
  <c r="Y33" i="5"/>
  <c r="BE33" i="5"/>
  <c r="AF33" i="5"/>
  <c r="AQ33" i="5"/>
  <c r="BL33" i="5"/>
  <c r="AX33" i="5"/>
  <c r="AB31" i="5"/>
  <c r="AE31" i="5" s="1"/>
  <c r="BU31" i="5" l="1"/>
  <c r="BH33" i="5"/>
  <c r="BK33" i="5" s="1"/>
  <c r="AI33" i="5"/>
  <c r="AL33" i="5" s="1"/>
  <c r="AO33" i="5" s="1"/>
  <c r="AT33" i="5"/>
  <c r="AW33" i="5" s="1"/>
  <c r="BO32" i="5"/>
  <c r="BR32" i="5" s="1"/>
  <c r="BH32" i="5"/>
  <c r="BK32" i="5" s="1"/>
  <c r="BS31" i="5"/>
  <c r="BT31" i="5" s="1"/>
  <c r="AP31" i="5"/>
  <c r="BZ30" i="5"/>
  <c r="CB30" i="5" s="1"/>
  <c r="CC30" i="5" s="1"/>
  <c r="BV30" i="5"/>
  <c r="BX30" i="5" s="1"/>
  <c r="BY30" i="5" s="1"/>
  <c r="BO33" i="5"/>
  <c r="BR33" i="5" s="1"/>
  <c r="AI32" i="5"/>
  <c r="AL32" i="5" s="1"/>
  <c r="AO32" i="5" s="1"/>
  <c r="AC32" i="5"/>
  <c r="AD32" i="5"/>
  <c r="BB32" i="5"/>
  <c r="BC32" i="5"/>
  <c r="BC33" i="5"/>
  <c r="BB33" i="5"/>
  <c r="BA33" i="5"/>
  <c r="BD33" i="5" s="1"/>
  <c r="BA32" i="5"/>
  <c r="BD32" i="5" s="1"/>
  <c r="AD33" i="5"/>
  <c r="AC33" i="5"/>
  <c r="BQ33" i="5"/>
  <c r="BP33" i="5"/>
  <c r="AV33" i="5"/>
  <c r="AU33" i="5"/>
  <c r="AK33" i="5"/>
  <c r="AJ33" i="5"/>
  <c r="BI33" i="5"/>
  <c r="BJ33" i="5"/>
  <c r="AN31" i="5"/>
  <c r="AM31" i="5"/>
  <c r="AN33" i="5"/>
  <c r="AM33" i="5"/>
  <c r="BQ32" i="5"/>
  <c r="BP32" i="5"/>
  <c r="AJ32" i="5"/>
  <c r="AK32" i="5"/>
  <c r="AT32" i="5"/>
  <c r="AW32" i="5" s="1"/>
  <c r="AV32" i="5"/>
  <c r="AU32" i="5"/>
  <c r="BJ32" i="5"/>
  <c r="BI32" i="5"/>
  <c r="AB32" i="5"/>
  <c r="AE32" i="5" s="1"/>
  <c r="BU32" i="5" l="1"/>
  <c r="AP33" i="5"/>
  <c r="BS33" i="5"/>
  <c r="BT33" i="5" s="1"/>
  <c r="BS32" i="5"/>
  <c r="BV32" i="5" s="1"/>
  <c r="BX32" i="5" s="1"/>
  <c r="BY32" i="5" s="1"/>
  <c r="BZ31" i="5"/>
  <c r="CB31" i="5" s="1"/>
  <c r="CC31" i="5" s="1"/>
  <c r="BV31" i="5"/>
  <c r="BX31" i="5" s="1"/>
  <c r="BY31" i="5" s="1"/>
  <c r="BU33" i="5"/>
  <c r="AN32" i="5"/>
  <c r="AM32" i="5"/>
  <c r="AP32" i="5"/>
  <c r="BZ33" i="5" l="1"/>
  <c r="CB33" i="5" s="1"/>
  <c r="CC33" i="5" s="1"/>
  <c r="BV33" i="5"/>
  <c r="BX33" i="5" s="1"/>
  <c r="BY33" i="5" s="1"/>
  <c r="BT32" i="5"/>
  <c r="BZ32" i="5"/>
  <c r="CB32" i="5" s="1"/>
  <c r="CC3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9" authorId="0" shapeId="0" xr:uid="{626A6F8B-0700-447D-8695-30436E16678A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  <comment ref="B43" authorId="0" shapeId="0" xr:uid="{E295C206-4979-49BC-A7C5-C75A854C0C9E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  <comment ref="B44" authorId="0" shapeId="0" xr:uid="{C01114D8-1194-4480-845A-A30214A34D4F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5" authorId="0" shapeId="0" xr:uid="{FA02F38F-E83D-4D14-BEF5-2A03E523ECBE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  <comment ref="B56" authorId="0" shapeId="0" xr:uid="{0B7C6A89-63E5-4045-9F4B-07AB5BD5299F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</commentList>
</comments>
</file>

<file path=xl/sharedStrings.xml><?xml version="1.0" encoding="utf-8"?>
<sst xmlns="http://schemas.openxmlformats.org/spreadsheetml/2006/main" count="8019" uniqueCount="250">
  <si>
    <t>Ejes</t>
  </si>
  <si>
    <t>N° pier</t>
  </si>
  <si>
    <t>Largo (m)</t>
  </si>
  <si>
    <t>$PP$ (tonf)</t>
  </si>
  <si>
    <t>$P_{sc}$ (tonf)</t>
  </si>
  <si>
    <t>$P_x$ (tonf)</t>
  </si>
  <si>
    <t>$P_y$ (tonf)</t>
  </si>
  <si>
    <t>$M_{pp}$ (tonf$\cdot$m)</t>
  </si>
  <si>
    <t>$M_{sc}$ (tonf$\cdot$m)</t>
  </si>
  <si>
    <t>$M_{x}$ (tonf$\cdot$m)</t>
  </si>
  <si>
    <t>$M_{y}$ (tonf$\cdot$m)</t>
  </si>
  <si>
    <t>Fundación</t>
  </si>
  <si>
    <t>L (m)</t>
  </si>
  <si>
    <t>B (m)</t>
  </si>
  <si>
    <t>H (m)</t>
  </si>
  <si>
    <t>EJE X</t>
  </si>
  <si>
    <t>Espesor (m)</t>
  </si>
  <si>
    <t>12 entre A y C</t>
  </si>
  <si>
    <t>F1X</t>
  </si>
  <si>
    <t>F2X</t>
  </si>
  <si>
    <t>12 entre C y E</t>
  </si>
  <si>
    <t>10 entre G y L</t>
  </si>
  <si>
    <t>10 entre N y O</t>
  </si>
  <si>
    <t>9 entre G y L</t>
  </si>
  <si>
    <t>8 entre A y C</t>
  </si>
  <si>
    <t>8 entre C y F</t>
  </si>
  <si>
    <t>7 entre G y L</t>
  </si>
  <si>
    <t>6 entre C y E</t>
  </si>
  <si>
    <t>5 entre A y C</t>
  </si>
  <si>
    <t>5 entre C y E</t>
  </si>
  <si>
    <t>4 entre G y L</t>
  </si>
  <si>
    <t>3 entre C y G</t>
  </si>
  <si>
    <t>2 entre A y E</t>
  </si>
  <si>
    <t>2 entre J y K</t>
  </si>
  <si>
    <t>1 entre C y M</t>
  </si>
  <si>
    <t>EJE Y</t>
  </si>
  <si>
    <t>A entre 2 y 18</t>
  </si>
  <si>
    <t>C entre 1 y 3</t>
  </si>
  <si>
    <t>C entre 5 y 6</t>
  </si>
  <si>
    <t>C entre 11' y 12</t>
  </si>
  <si>
    <t>E entre 6 y 11'</t>
  </si>
  <si>
    <t>F entre 1 y 2</t>
  </si>
  <si>
    <t>F entre 2 y 3</t>
  </si>
  <si>
    <t>G entre 3 y 7</t>
  </si>
  <si>
    <t>G entre 7 y 10</t>
  </si>
  <si>
    <t>G entre 11' y 12</t>
  </si>
  <si>
    <t>G entre 10 y 11'</t>
  </si>
  <si>
    <t>I entre 7 y 9</t>
  </si>
  <si>
    <t>J entre 1 y 2</t>
  </si>
  <si>
    <t>L entre 3 y 5</t>
  </si>
  <si>
    <t>L entre 6 y 7</t>
  </si>
  <si>
    <t>L entre 7 y 8</t>
  </si>
  <si>
    <t>L entre 7 y 10</t>
  </si>
  <si>
    <t>M entre 1 y 3</t>
  </si>
  <si>
    <t>N entre 1 y 6</t>
  </si>
  <si>
    <t>O entre 1 y 18</t>
  </si>
  <si>
    <t>Story</t>
  </si>
  <si>
    <t>Pier</t>
  </si>
  <si>
    <t>Load Case/Combo</t>
  </si>
  <si>
    <t>Location</t>
  </si>
  <si>
    <t>P</t>
  </si>
  <si>
    <t>V2</t>
  </si>
  <si>
    <t>V3</t>
  </si>
  <si>
    <t>T</t>
  </si>
  <si>
    <t>M2</t>
  </si>
  <si>
    <t>M3</t>
  </si>
  <si>
    <t>PP</t>
  </si>
  <si>
    <t>Top</t>
  </si>
  <si>
    <t>Bottom</t>
  </si>
  <si>
    <t>SC</t>
  </si>
  <si>
    <t>SX Max</t>
  </si>
  <si>
    <t>SY Max</t>
  </si>
  <si>
    <t>PPSC</t>
  </si>
  <si>
    <t>C1</t>
  </si>
  <si>
    <t>C2</t>
  </si>
  <si>
    <t>C3 Max</t>
  </si>
  <si>
    <t>C3 Min</t>
  </si>
  <si>
    <t>C4 Max</t>
  </si>
  <si>
    <t>C4 Min</t>
  </si>
  <si>
    <t>C5 Max</t>
  </si>
  <si>
    <t>C5 Min</t>
  </si>
  <si>
    <t>C6 Max</t>
  </si>
  <si>
    <t>C6 Min</t>
  </si>
  <si>
    <t>C7 Max</t>
  </si>
  <si>
    <t>C7 Min</t>
  </si>
  <si>
    <t>C8 Max</t>
  </si>
  <si>
    <t>C8 Min</t>
  </si>
  <si>
    <t>C9 Max</t>
  </si>
  <si>
    <t>C9 Min</t>
  </si>
  <si>
    <t>C10 Max</t>
  </si>
  <si>
    <t>C10 Min</t>
  </si>
  <si>
    <t>ENVC Max</t>
  </si>
  <si>
    <t>ENVC Min</t>
  </si>
  <si>
    <t>F3X</t>
  </si>
  <si>
    <t>F4X</t>
  </si>
  <si>
    <t>F5X</t>
  </si>
  <si>
    <t>F6X</t>
  </si>
  <si>
    <t>F7X</t>
  </si>
  <si>
    <t>F8X</t>
  </si>
  <si>
    <t>F9X</t>
  </si>
  <si>
    <t>F10X</t>
  </si>
  <si>
    <t>F11X</t>
  </si>
  <si>
    <t>F12X</t>
  </si>
  <si>
    <t>F13X</t>
  </si>
  <si>
    <t>F14X</t>
  </si>
  <si>
    <t>F15X</t>
  </si>
  <si>
    <t>F16X</t>
  </si>
  <si>
    <t>F17X</t>
  </si>
  <si>
    <t>F18X</t>
  </si>
  <si>
    <t>F19X</t>
  </si>
  <si>
    <t>F20Y</t>
  </si>
  <si>
    <t>F21Y</t>
  </si>
  <si>
    <t>F22Y</t>
  </si>
  <si>
    <t>F23Y</t>
  </si>
  <si>
    <t>F24Y</t>
  </si>
  <si>
    <t>F25Y</t>
  </si>
  <si>
    <t>F26Y</t>
  </si>
  <si>
    <t>F27Y</t>
  </si>
  <si>
    <t>F28Y</t>
  </si>
  <si>
    <t>F29Y</t>
  </si>
  <si>
    <t>F30Y</t>
  </si>
  <si>
    <t>F31Y</t>
  </si>
  <si>
    <t>F32Y</t>
  </si>
  <si>
    <t>F33Y</t>
  </si>
  <si>
    <t>F34Y</t>
  </si>
  <si>
    <t>F35Y</t>
  </si>
  <si>
    <t>F36Y</t>
  </si>
  <si>
    <t>F37Y</t>
  </si>
  <si>
    <t>F38Y</t>
  </si>
  <si>
    <t>F39Y</t>
  </si>
  <si>
    <t>INDICE</t>
  </si>
  <si>
    <t>Presión admisible estática [kgf/cm^2]</t>
  </si>
  <si>
    <t>Presión admisible Sísmica [kgf/cm^2]</t>
  </si>
  <si>
    <t>Estático</t>
  </si>
  <si>
    <t>Sísmico</t>
  </si>
  <si>
    <t>¿Parrilla?</t>
  </si>
  <si>
    <t>Compresión</t>
  </si>
  <si>
    <t>Flexión</t>
  </si>
  <si>
    <t>Combinación 1 (PP)</t>
  </si>
  <si>
    <t>Combinación 2 (PP+SC)</t>
  </si>
  <si>
    <t>Combinación 3 (PP + S)</t>
  </si>
  <si>
    <t>Combinación 3 (PP - S)</t>
  </si>
  <si>
    <t>Combinación 4 (PP + 0,75SC + 0,75 S)</t>
  </si>
  <si>
    <t>Combinación 4 (PP + 0,75SC - 0,75 S)</t>
  </si>
  <si>
    <t>Combinación 5 (0,6PP + S)</t>
  </si>
  <si>
    <t>Combinación 5 (0,6PP - S)</t>
  </si>
  <si>
    <t>$\sigma_{sis} [kgf/cm^2]$</t>
  </si>
  <si>
    <t>Dirección</t>
  </si>
  <si>
    <t>L [m]</t>
  </si>
  <si>
    <t>B [m]</t>
  </si>
  <si>
    <t>H [m]</t>
  </si>
  <si>
    <t>$N_{zap} [tonf]$</t>
  </si>
  <si>
    <t>L/6 [m]</t>
  </si>
  <si>
    <t>$\sigma_{est} [kgf/cm^2]$</t>
  </si>
  <si>
    <t>$N_{sis1} [tonf]$</t>
  </si>
  <si>
    <t>$M_{sis1} [tonf \cdot m]$</t>
  </si>
  <si>
    <t>$e_{sis1} [m]$</t>
  </si>
  <si>
    <t>$\sigma_{sis1} [kgf/cm^2]$</t>
  </si>
  <si>
    <t>$N_{sis2} [tonf]$</t>
  </si>
  <si>
    <t>$M_{sis2} [tonf \cdot m]$</t>
  </si>
  <si>
    <t>$e_{sis2} [m]$</t>
  </si>
  <si>
    <t>$\sigma_{sis2} [kgf/cm^2]$</t>
  </si>
  <si>
    <t>$N_{sis3} [tonf]$</t>
  </si>
  <si>
    <t>$M_{sis3} [tonf \cdot m]$</t>
  </si>
  <si>
    <t>$e_{sis3} [m]$</t>
  </si>
  <si>
    <t>$\sigma_{sis3} [kgf/cm^2]$</t>
  </si>
  <si>
    <t>$N_{sis4} [tonf]$</t>
  </si>
  <si>
    <t>$M_{sis4} [tonf \cdot m]$</t>
  </si>
  <si>
    <t>$e_{sis4} [m]$</t>
  </si>
  <si>
    <t>$\sigma_{sis4} [kgf/cm^2]$</t>
  </si>
  <si>
    <t>$N_{sis5} [tonf]$</t>
  </si>
  <si>
    <t>$M_{sis5} [tonf \cdot m]$</t>
  </si>
  <si>
    <t>$e_{sis5} [m]$</t>
  </si>
  <si>
    <t>$\sigma_{sis5} [kgf/cm^2]$</t>
  </si>
  <si>
    <t>$N_{sis6} [tonf]$</t>
  </si>
  <si>
    <t>$M_{sis6} [tonf \cdot m]$</t>
  </si>
  <si>
    <t>$e_{sis6} [m]$</t>
  </si>
  <si>
    <t>$\sigma_{sis6} [kgf/cm^2]$</t>
  </si>
  <si>
    <t>$M [tonf \cdot m]$</t>
  </si>
  <si>
    <t>$W [m^3]$</t>
  </si>
  <si>
    <t>$M/W [kgf/cm^2]$</t>
  </si>
  <si>
    <t>y</t>
  </si>
  <si>
    <t>x</t>
  </si>
  <si>
    <t>Momento lado Largo</t>
  </si>
  <si>
    <t>Momento lado Corto</t>
  </si>
  <si>
    <t>$V_{pp}$ (tonf)</t>
  </si>
  <si>
    <t>$V_{sc}$ (tonf)</t>
  </si>
  <si>
    <t>$V_{x}$ (tonf)</t>
  </si>
  <si>
    <t>$V_{y}$ (tonf)</t>
  </si>
  <si>
    <t>$\mu$</t>
  </si>
  <si>
    <t>Corte</t>
  </si>
  <si>
    <t>$V_{sis1} [tonf]$</t>
  </si>
  <si>
    <t>$N_{est2} [tonf]$</t>
  </si>
  <si>
    <t>$M_{est2} [tonf$\cdot$m]$</t>
  </si>
  <si>
    <t>$V_{est2} [tonf]$</t>
  </si>
  <si>
    <t>$e_{est2} [m]$</t>
  </si>
  <si>
    <t>$\sigma_{est2} [kgf/cm^2]$</t>
  </si>
  <si>
    <t>$N_{est1} [tonf]$</t>
  </si>
  <si>
    <t>$M_{est1} [tonf$\cdot$m]$</t>
  </si>
  <si>
    <t>$V_{est1} [tonf]$</t>
  </si>
  <si>
    <t>$e_{est1} [m]$</t>
  </si>
  <si>
    <t>$\sigma_{est1} [kgf/cm^2]$</t>
  </si>
  <si>
    <t>$V_{sis2} [tonf]$</t>
  </si>
  <si>
    <t>$FSD_{sis1}$</t>
  </si>
  <si>
    <t>$FSV_{sis1}$</t>
  </si>
  <si>
    <t>$FSD_{sis2}$</t>
  </si>
  <si>
    <t>$FSV_{sis2}$</t>
  </si>
  <si>
    <t>$FSD_{est1}$</t>
  </si>
  <si>
    <t>$FSV_{est1}$</t>
  </si>
  <si>
    <t>$FSD_{est2}$</t>
  </si>
  <si>
    <t>$FSV_{est2}$</t>
  </si>
  <si>
    <t>$V_{sis3} [tonf]$</t>
  </si>
  <si>
    <t>$FSD_{sis3}$</t>
  </si>
  <si>
    <t>$FSV_{sis3}$</t>
  </si>
  <si>
    <t>$V_{sis4} [tonf]$</t>
  </si>
  <si>
    <t>$FSD_{sis4}$</t>
  </si>
  <si>
    <t>$FSV_{sis4}$</t>
  </si>
  <si>
    <t>$V_{sis5} [tonf]$</t>
  </si>
  <si>
    <t>$FSD_{sis5}$</t>
  </si>
  <si>
    <t>$FSV_{sis5}$</t>
  </si>
  <si>
    <t>$FSD_{sis6}$</t>
  </si>
  <si>
    <t>$FSV_{sis6}$</t>
  </si>
  <si>
    <t>Combinación 4 (PP + SC + S)</t>
  </si>
  <si>
    <t>Combinación 4 (PP + SC - S)</t>
  </si>
  <si>
    <t>F20X</t>
  </si>
  <si>
    <t>F21X</t>
  </si>
  <si>
    <t>F22X</t>
  </si>
  <si>
    <t>F23X</t>
  </si>
  <si>
    <t>F24X</t>
  </si>
  <si>
    <t>F25X</t>
  </si>
  <si>
    <t>F26X</t>
  </si>
  <si>
    <t>F27X</t>
  </si>
  <si>
    <t>F28X</t>
  </si>
  <si>
    <t>F17Y</t>
  </si>
  <si>
    <t>F18Y</t>
  </si>
  <si>
    <t>F19Y</t>
  </si>
  <si>
    <t>13 entre G y L</t>
  </si>
  <si>
    <t>14 entre E y G</t>
  </si>
  <si>
    <t>15 entre G y L</t>
  </si>
  <si>
    <t>entre 15 y 16 - O</t>
  </si>
  <si>
    <t>11A entre C y E</t>
  </si>
  <si>
    <t>2A entre F y N</t>
  </si>
  <si>
    <t>16 entre C1 e I</t>
  </si>
  <si>
    <t>16 entre A1 y A2</t>
  </si>
  <si>
    <t>18 entre A1 y A2</t>
  </si>
  <si>
    <t>19 entre A y O</t>
  </si>
  <si>
    <t>N1 entre 17 y 18</t>
  </si>
  <si>
    <t>F entre 14 y 16</t>
  </si>
  <si>
    <t>G entre 12 y 14</t>
  </si>
  <si>
    <t>15 entre C y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</si>
</sst>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left" vertical="center"/>
    </xf>
    <xf numFmtId="0" fontId="0" fillId="4" borderId="24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42" xfId="0" applyNumberFormat="1" applyFon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2" fontId="3" fillId="0" borderId="35" xfId="0" applyNumberFormat="1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2" fontId="3" fillId="0" borderId="33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0" fillId="0" borderId="48" xfId="0" applyNumberFormat="1" applyFill="1" applyBorder="1" applyAlignment="1">
      <alignment horizontal="center" vertical="center"/>
    </xf>
    <xf numFmtId="164" fontId="0" fillId="0" borderId="48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82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C94C-A03F-437B-86D2-F88016D669F0}">
  <sheetPr filterMode="1"/>
  <dimension ref="A1:K2551"/>
  <sheetViews>
    <sheetView topLeftCell="D2403" workbookViewId="0">
      <selection activeCell="K1903" sqref="K1903"/>
    </sheetView>
  </sheetViews>
  <sheetFormatPr defaultColWidth="11.5546875" defaultRowHeight="14.4" x14ac:dyDescent="0.3"/>
  <cols>
    <col min="1" max="16384" width="11.5546875" style="1"/>
  </cols>
  <sheetData>
    <row r="1" spans="1:11" x14ac:dyDescent="0.3">
      <c r="A1" s="85" t="s">
        <v>56</v>
      </c>
      <c r="B1" s="85" t="s">
        <v>57</v>
      </c>
      <c r="C1" s="85" t="s">
        <v>58</v>
      </c>
      <c r="D1" s="85" t="s">
        <v>59</v>
      </c>
      <c r="E1" s="85" t="s">
        <v>60</v>
      </c>
      <c r="F1" s="85" t="s">
        <v>61</v>
      </c>
      <c r="G1" s="85" t="s">
        <v>62</v>
      </c>
      <c r="H1" s="85" t="s">
        <v>63</v>
      </c>
      <c r="I1" s="85" t="s">
        <v>64</v>
      </c>
      <c r="J1" s="86" t="s">
        <v>65</v>
      </c>
    </row>
    <row r="2" spans="1:11" hidden="1" x14ac:dyDescent="0.3">
      <c r="A2" s="129">
        <v>-1</v>
      </c>
      <c r="B2" s="129" t="s">
        <v>18</v>
      </c>
      <c r="C2" s="129" t="s">
        <v>66</v>
      </c>
      <c r="D2" s="129" t="s">
        <v>67</v>
      </c>
      <c r="E2" s="129">
        <v>-45.413699999999999</v>
      </c>
      <c r="F2" s="129">
        <v>-0.41260000000000002</v>
      </c>
      <c r="G2" s="129">
        <v>-0.22040000000000001</v>
      </c>
      <c r="H2" s="129">
        <v>-7.0900000000000005E-2</v>
      </c>
      <c r="I2" s="129">
        <v>0.36220000000000002</v>
      </c>
      <c r="J2" s="129">
        <v>-1.4271</v>
      </c>
      <c r="K2" s="1">
        <v>0</v>
      </c>
    </row>
    <row r="3" spans="1:11" hidden="1" x14ac:dyDescent="0.3">
      <c r="A3" s="129">
        <v>-1</v>
      </c>
      <c r="B3" s="129" t="s">
        <v>18</v>
      </c>
      <c r="C3" s="129" t="s">
        <v>66</v>
      </c>
      <c r="D3" s="129" t="s">
        <v>68</v>
      </c>
      <c r="E3" s="129">
        <v>-48.413699999999999</v>
      </c>
      <c r="F3" s="129">
        <v>-0.41260000000000002</v>
      </c>
      <c r="G3" s="129">
        <v>-0.22040000000000001</v>
      </c>
      <c r="H3" s="129">
        <v>-7.0900000000000005E-2</v>
      </c>
      <c r="I3" s="129">
        <v>-0.18870000000000001</v>
      </c>
      <c r="J3" s="129">
        <v>-2.4584999999999999</v>
      </c>
      <c r="K3" s="1">
        <f t="shared" ref="K3:K5" si="0">K2+1</f>
        <v>1</v>
      </c>
    </row>
    <row r="4" spans="1:11" hidden="1" x14ac:dyDescent="0.3">
      <c r="A4" s="129">
        <v>-1</v>
      </c>
      <c r="B4" s="129" t="s">
        <v>18</v>
      </c>
      <c r="C4" s="129" t="s">
        <v>69</v>
      </c>
      <c r="D4" s="129" t="s">
        <v>67</v>
      </c>
      <c r="E4" s="129">
        <v>-42.057000000000002</v>
      </c>
      <c r="F4" s="129">
        <v>-2.2401</v>
      </c>
      <c r="G4" s="129">
        <v>-0.2175</v>
      </c>
      <c r="H4" s="129">
        <v>-7.46E-2</v>
      </c>
      <c r="I4" s="129">
        <v>0.36099999999999999</v>
      </c>
      <c r="J4" s="129">
        <v>3.4864999999999999</v>
      </c>
      <c r="K4" s="1">
        <f t="shared" si="0"/>
        <v>2</v>
      </c>
    </row>
    <row r="5" spans="1:11" hidden="1" x14ac:dyDescent="0.3">
      <c r="A5" s="129">
        <v>-1</v>
      </c>
      <c r="B5" s="129" t="s">
        <v>18</v>
      </c>
      <c r="C5" s="129" t="s">
        <v>69</v>
      </c>
      <c r="D5" s="129" t="s">
        <v>68</v>
      </c>
      <c r="E5" s="129">
        <v>-42.057000000000002</v>
      </c>
      <c r="F5" s="129">
        <v>-2.2401</v>
      </c>
      <c r="G5" s="129">
        <v>-0.2175</v>
      </c>
      <c r="H5" s="129">
        <v>-7.46E-2</v>
      </c>
      <c r="I5" s="129">
        <v>-0.18279999999999999</v>
      </c>
      <c r="J5" s="129">
        <v>-2.1137999999999999</v>
      </c>
      <c r="K5" s="1">
        <f t="shared" si="0"/>
        <v>3</v>
      </c>
    </row>
    <row r="6" spans="1:11" hidden="1" x14ac:dyDescent="0.3">
      <c r="A6" s="129">
        <v>-1</v>
      </c>
      <c r="B6" s="129" t="s">
        <v>18</v>
      </c>
      <c r="C6" s="129" t="s">
        <v>70</v>
      </c>
      <c r="D6" s="129" t="s">
        <v>67</v>
      </c>
      <c r="E6" s="129">
        <v>0.38829999999999998</v>
      </c>
      <c r="F6" s="129">
        <v>8.9062999999999999</v>
      </c>
      <c r="G6" s="129">
        <v>2.58E-2</v>
      </c>
      <c r="H6" s="129">
        <v>1.26E-2</v>
      </c>
      <c r="I6" s="129">
        <v>4.3499999999999997E-2</v>
      </c>
      <c r="J6" s="129">
        <v>26.950299999999999</v>
      </c>
      <c r="K6" s="1">
        <f t="shared" ref="K6:K69" si="1">K5+1</f>
        <v>4</v>
      </c>
    </row>
    <row r="7" spans="1:11" hidden="1" x14ac:dyDescent="0.3">
      <c r="A7" s="129">
        <v>-1</v>
      </c>
      <c r="B7" s="129" t="s">
        <v>18</v>
      </c>
      <c r="C7" s="129" t="s">
        <v>70</v>
      </c>
      <c r="D7" s="129" t="s">
        <v>68</v>
      </c>
      <c r="E7" s="129">
        <v>0.38829999999999998</v>
      </c>
      <c r="F7" s="129">
        <v>8.9062999999999999</v>
      </c>
      <c r="G7" s="129">
        <v>2.58E-2</v>
      </c>
      <c r="H7" s="129">
        <v>1.26E-2</v>
      </c>
      <c r="I7" s="129">
        <v>3.15E-2</v>
      </c>
      <c r="J7" s="129">
        <v>6.1185</v>
      </c>
      <c r="K7" s="1">
        <f t="shared" si="1"/>
        <v>5</v>
      </c>
    </row>
    <row r="8" spans="1:11" hidden="1" x14ac:dyDescent="0.3">
      <c r="A8" s="129">
        <v>-1</v>
      </c>
      <c r="B8" s="129" t="s">
        <v>18</v>
      </c>
      <c r="C8" s="129" t="s">
        <v>71</v>
      </c>
      <c r="D8" s="129" t="s">
        <v>67</v>
      </c>
      <c r="E8" s="129">
        <v>9.8900000000000002E-2</v>
      </c>
      <c r="F8" s="129">
        <v>2.3744000000000001</v>
      </c>
      <c r="G8" s="129">
        <v>0.15509999999999999</v>
      </c>
      <c r="H8" s="129">
        <v>0.03</v>
      </c>
      <c r="I8" s="129">
        <v>0.15</v>
      </c>
      <c r="J8" s="129">
        <v>5.4519000000000002</v>
      </c>
      <c r="K8" s="1">
        <f t="shared" si="1"/>
        <v>6</v>
      </c>
    </row>
    <row r="9" spans="1:11" hidden="1" x14ac:dyDescent="0.3">
      <c r="A9" s="129">
        <v>-1</v>
      </c>
      <c r="B9" s="129" t="s">
        <v>18</v>
      </c>
      <c r="C9" s="129" t="s">
        <v>71</v>
      </c>
      <c r="D9" s="129" t="s">
        <v>68</v>
      </c>
      <c r="E9" s="129">
        <v>9.8900000000000002E-2</v>
      </c>
      <c r="F9" s="129">
        <v>2.3744000000000001</v>
      </c>
      <c r="G9" s="129">
        <v>0.15509999999999999</v>
      </c>
      <c r="H9" s="129">
        <v>0.03</v>
      </c>
      <c r="I9" s="129">
        <v>0.23880000000000001</v>
      </c>
      <c r="J9" s="129">
        <v>0.93530000000000002</v>
      </c>
      <c r="K9" s="1">
        <f t="shared" si="1"/>
        <v>7</v>
      </c>
    </row>
    <row r="10" spans="1:11" hidden="1" x14ac:dyDescent="0.3">
      <c r="A10" s="129">
        <v>-1</v>
      </c>
      <c r="B10" s="129" t="s">
        <v>18</v>
      </c>
      <c r="C10" s="129" t="s">
        <v>72</v>
      </c>
      <c r="D10" s="129" t="s">
        <v>67</v>
      </c>
      <c r="E10" s="129">
        <v>-87.470699999999994</v>
      </c>
      <c r="F10" s="129">
        <v>-2.6526999999999998</v>
      </c>
      <c r="G10" s="129">
        <v>-0.43790000000000001</v>
      </c>
      <c r="H10" s="129">
        <v>-0.14549999999999999</v>
      </c>
      <c r="I10" s="129">
        <v>0.72319999999999995</v>
      </c>
      <c r="J10" s="129">
        <v>2.0594000000000001</v>
      </c>
      <c r="K10" s="1">
        <f t="shared" si="1"/>
        <v>8</v>
      </c>
    </row>
    <row r="11" spans="1:11" hidden="1" x14ac:dyDescent="0.3">
      <c r="A11" s="129">
        <v>-1</v>
      </c>
      <c r="B11" s="129" t="s">
        <v>18</v>
      </c>
      <c r="C11" s="129" t="s">
        <v>72</v>
      </c>
      <c r="D11" s="129" t="s">
        <v>68</v>
      </c>
      <c r="E11" s="129">
        <v>-90.470699999999994</v>
      </c>
      <c r="F11" s="129">
        <v>-2.6526999999999998</v>
      </c>
      <c r="G11" s="129">
        <v>-0.43790000000000001</v>
      </c>
      <c r="H11" s="129">
        <v>-0.14549999999999999</v>
      </c>
      <c r="I11" s="129">
        <v>-0.3715</v>
      </c>
      <c r="J11" s="129">
        <v>-4.5724</v>
      </c>
      <c r="K11" s="1">
        <f t="shared" si="1"/>
        <v>9</v>
      </c>
    </row>
    <row r="12" spans="1:11" hidden="1" x14ac:dyDescent="0.3">
      <c r="A12" s="129">
        <v>-1</v>
      </c>
      <c r="B12" s="129" t="s">
        <v>18</v>
      </c>
      <c r="C12" s="129" t="s">
        <v>73</v>
      </c>
      <c r="D12" s="129" t="s">
        <v>67</v>
      </c>
      <c r="E12" s="129">
        <v>-63.5792</v>
      </c>
      <c r="F12" s="129">
        <v>-0.5776</v>
      </c>
      <c r="G12" s="129">
        <v>-0.3085</v>
      </c>
      <c r="H12" s="129">
        <v>-9.9299999999999999E-2</v>
      </c>
      <c r="I12" s="129">
        <v>0.5071</v>
      </c>
      <c r="J12" s="129">
        <v>-1.998</v>
      </c>
      <c r="K12" s="1">
        <f t="shared" si="1"/>
        <v>10</v>
      </c>
    </row>
    <row r="13" spans="1:11" hidden="1" x14ac:dyDescent="0.3">
      <c r="A13" s="129">
        <v>-1</v>
      </c>
      <c r="B13" s="129" t="s">
        <v>18</v>
      </c>
      <c r="C13" s="129" t="s">
        <v>73</v>
      </c>
      <c r="D13" s="129" t="s">
        <v>68</v>
      </c>
      <c r="E13" s="129">
        <v>-67.779200000000003</v>
      </c>
      <c r="F13" s="129">
        <v>-0.5776</v>
      </c>
      <c r="G13" s="129">
        <v>-0.3085</v>
      </c>
      <c r="H13" s="129">
        <v>-9.9299999999999999E-2</v>
      </c>
      <c r="I13" s="129">
        <v>-0.26419999999999999</v>
      </c>
      <c r="J13" s="129">
        <v>-3.4419</v>
      </c>
      <c r="K13" s="1">
        <f t="shared" si="1"/>
        <v>11</v>
      </c>
    </row>
    <row r="14" spans="1:11" hidden="1" x14ac:dyDescent="0.3">
      <c r="A14" s="129">
        <v>-1</v>
      </c>
      <c r="B14" s="129" t="s">
        <v>18</v>
      </c>
      <c r="C14" s="129" t="s">
        <v>74</v>
      </c>
      <c r="D14" s="129" t="s">
        <v>67</v>
      </c>
      <c r="E14" s="129">
        <v>-121.7876</v>
      </c>
      <c r="F14" s="129">
        <v>-4.0792999999999999</v>
      </c>
      <c r="G14" s="129">
        <v>-0.61250000000000004</v>
      </c>
      <c r="H14" s="129">
        <v>-0.2044</v>
      </c>
      <c r="I14" s="129">
        <v>1.0122</v>
      </c>
      <c r="J14" s="129">
        <v>3.8658000000000001</v>
      </c>
      <c r="K14" s="1">
        <f t="shared" si="1"/>
        <v>12</v>
      </c>
    </row>
    <row r="15" spans="1:11" hidden="1" x14ac:dyDescent="0.3">
      <c r="A15" s="129">
        <v>-1</v>
      </c>
      <c r="B15" s="129" t="s">
        <v>18</v>
      </c>
      <c r="C15" s="129" t="s">
        <v>74</v>
      </c>
      <c r="D15" s="129" t="s">
        <v>68</v>
      </c>
      <c r="E15" s="129">
        <v>-125.38760000000001</v>
      </c>
      <c r="F15" s="129">
        <v>-4.0792999999999999</v>
      </c>
      <c r="G15" s="129">
        <v>-0.61250000000000004</v>
      </c>
      <c r="H15" s="129">
        <v>-0.2044</v>
      </c>
      <c r="I15" s="129">
        <v>-0.51900000000000002</v>
      </c>
      <c r="J15" s="129">
        <v>-6.3323999999999998</v>
      </c>
      <c r="K15" s="1">
        <f t="shared" si="1"/>
        <v>13</v>
      </c>
    </row>
    <row r="16" spans="1:11" hidden="1" x14ac:dyDescent="0.3">
      <c r="A16" s="129">
        <v>-1</v>
      </c>
      <c r="B16" s="129" t="s">
        <v>18</v>
      </c>
      <c r="C16" s="129" t="s">
        <v>75</v>
      </c>
      <c r="D16" s="129" t="s">
        <v>67</v>
      </c>
      <c r="E16" s="129">
        <v>-40.328699999999998</v>
      </c>
      <c r="F16" s="129">
        <v>12.0975</v>
      </c>
      <c r="G16" s="129">
        <v>-0.16220000000000001</v>
      </c>
      <c r="H16" s="129">
        <v>-4.6100000000000002E-2</v>
      </c>
      <c r="I16" s="129">
        <v>0.38690000000000002</v>
      </c>
      <c r="J16" s="129">
        <v>36.446100000000001</v>
      </c>
      <c r="K16" s="1">
        <f t="shared" si="1"/>
        <v>14</v>
      </c>
    </row>
    <row r="17" spans="1:11" hidden="1" x14ac:dyDescent="0.3">
      <c r="A17" s="129">
        <v>-1</v>
      </c>
      <c r="B17" s="129" t="s">
        <v>18</v>
      </c>
      <c r="C17" s="129" t="s">
        <v>75</v>
      </c>
      <c r="D17" s="129" t="s">
        <v>68</v>
      </c>
      <c r="E17" s="129">
        <v>-43.028700000000001</v>
      </c>
      <c r="F17" s="129">
        <v>12.0975</v>
      </c>
      <c r="G17" s="129">
        <v>-0.16220000000000001</v>
      </c>
      <c r="H17" s="129">
        <v>-4.6100000000000002E-2</v>
      </c>
      <c r="I17" s="129">
        <v>-0.1258</v>
      </c>
      <c r="J17" s="129">
        <v>6.3532999999999999</v>
      </c>
      <c r="K17" s="1">
        <f t="shared" si="1"/>
        <v>15</v>
      </c>
    </row>
    <row r="18" spans="1:11" hidden="1" x14ac:dyDescent="0.3">
      <c r="A18" s="129">
        <v>-1</v>
      </c>
      <c r="B18" s="129" t="s">
        <v>18</v>
      </c>
      <c r="C18" s="129" t="s">
        <v>76</v>
      </c>
      <c r="D18" s="129" t="s">
        <v>67</v>
      </c>
      <c r="E18" s="129">
        <v>-41.415900000000001</v>
      </c>
      <c r="F18" s="129">
        <v>-12.8401</v>
      </c>
      <c r="G18" s="129">
        <v>-0.23449999999999999</v>
      </c>
      <c r="H18" s="129">
        <v>-8.1500000000000003E-2</v>
      </c>
      <c r="I18" s="129">
        <v>0.26500000000000001</v>
      </c>
      <c r="J18" s="129">
        <v>-39.014899999999997</v>
      </c>
      <c r="K18" s="1">
        <f t="shared" si="1"/>
        <v>16</v>
      </c>
    </row>
    <row r="19" spans="1:11" hidden="1" x14ac:dyDescent="0.3">
      <c r="A19" s="129">
        <v>-1</v>
      </c>
      <c r="B19" s="129" t="s">
        <v>18</v>
      </c>
      <c r="C19" s="129" t="s">
        <v>76</v>
      </c>
      <c r="D19" s="129" t="s">
        <v>68</v>
      </c>
      <c r="E19" s="129">
        <v>-44.115900000000003</v>
      </c>
      <c r="F19" s="129">
        <v>-12.8401</v>
      </c>
      <c r="G19" s="129">
        <v>-0.23449999999999999</v>
      </c>
      <c r="H19" s="129">
        <v>-8.1500000000000003E-2</v>
      </c>
      <c r="I19" s="129">
        <v>-0.21390000000000001</v>
      </c>
      <c r="J19" s="129">
        <v>-10.778600000000001</v>
      </c>
      <c r="K19" s="1">
        <f t="shared" si="1"/>
        <v>17</v>
      </c>
    </row>
    <row r="20" spans="1:11" hidden="1" x14ac:dyDescent="0.3">
      <c r="A20" s="129">
        <v>-1</v>
      </c>
      <c r="B20" s="129" t="s">
        <v>18</v>
      </c>
      <c r="C20" s="129" t="s">
        <v>77</v>
      </c>
      <c r="D20" s="129" t="s">
        <v>67</v>
      </c>
      <c r="E20" s="129">
        <v>-40.328699999999998</v>
      </c>
      <c r="F20" s="129">
        <v>12.0975</v>
      </c>
      <c r="G20" s="129">
        <v>-0.16220000000000001</v>
      </c>
      <c r="H20" s="129">
        <v>-4.6100000000000002E-2</v>
      </c>
      <c r="I20" s="129">
        <v>0.38690000000000002</v>
      </c>
      <c r="J20" s="129">
        <v>36.446100000000001</v>
      </c>
      <c r="K20" s="1">
        <f t="shared" si="1"/>
        <v>18</v>
      </c>
    </row>
    <row r="21" spans="1:11" hidden="1" x14ac:dyDescent="0.3">
      <c r="A21" s="129">
        <v>-1</v>
      </c>
      <c r="B21" s="129" t="s">
        <v>18</v>
      </c>
      <c r="C21" s="129" t="s">
        <v>77</v>
      </c>
      <c r="D21" s="129" t="s">
        <v>68</v>
      </c>
      <c r="E21" s="129">
        <v>-43.028700000000001</v>
      </c>
      <c r="F21" s="129">
        <v>12.0975</v>
      </c>
      <c r="G21" s="129">
        <v>-0.16220000000000001</v>
      </c>
      <c r="H21" s="129">
        <v>-4.6100000000000002E-2</v>
      </c>
      <c r="I21" s="129">
        <v>-0.1258</v>
      </c>
      <c r="J21" s="129">
        <v>6.3532999999999999</v>
      </c>
      <c r="K21" s="1">
        <f t="shared" si="1"/>
        <v>19</v>
      </c>
    </row>
    <row r="22" spans="1:11" hidden="1" x14ac:dyDescent="0.3">
      <c r="A22" s="129">
        <v>-1</v>
      </c>
      <c r="B22" s="129" t="s">
        <v>18</v>
      </c>
      <c r="C22" s="129" t="s">
        <v>78</v>
      </c>
      <c r="D22" s="129" t="s">
        <v>67</v>
      </c>
      <c r="E22" s="129">
        <v>-41.415900000000001</v>
      </c>
      <c r="F22" s="129">
        <v>-12.8401</v>
      </c>
      <c r="G22" s="129">
        <v>-0.23449999999999999</v>
      </c>
      <c r="H22" s="129">
        <v>-8.1500000000000003E-2</v>
      </c>
      <c r="I22" s="129">
        <v>0.26500000000000001</v>
      </c>
      <c r="J22" s="129">
        <v>-39.014899999999997</v>
      </c>
      <c r="K22" s="1">
        <f t="shared" si="1"/>
        <v>20</v>
      </c>
    </row>
    <row r="23" spans="1:11" hidden="1" x14ac:dyDescent="0.3">
      <c r="A23" s="129">
        <v>-1</v>
      </c>
      <c r="B23" s="129" t="s">
        <v>18</v>
      </c>
      <c r="C23" s="129" t="s">
        <v>78</v>
      </c>
      <c r="D23" s="129" t="s">
        <v>68</v>
      </c>
      <c r="E23" s="129">
        <v>-44.115900000000003</v>
      </c>
      <c r="F23" s="129">
        <v>-12.8401</v>
      </c>
      <c r="G23" s="129">
        <v>-0.23449999999999999</v>
      </c>
      <c r="H23" s="129">
        <v>-8.1500000000000003E-2</v>
      </c>
      <c r="I23" s="129">
        <v>-0.21390000000000001</v>
      </c>
      <c r="J23" s="129">
        <v>-10.778600000000001</v>
      </c>
      <c r="K23" s="1">
        <f t="shared" si="1"/>
        <v>21</v>
      </c>
    </row>
    <row r="24" spans="1:11" hidden="1" x14ac:dyDescent="0.3">
      <c r="A24" s="129">
        <v>-1</v>
      </c>
      <c r="B24" s="129" t="s">
        <v>18</v>
      </c>
      <c r="C24" s="129" t="s">
        <v>79</v>
      </c>
      <c r="D24" s="129" t="s">
        <v>67</v>
      </c>
      <c r="E24" s="129">
        <v>-40.733899999999998</v>
      </c>
      <c r="F24" s="129">
        <v>2.9529000000000001</v>
      </c>
      <c r="G24" s="129">
        <v>1.8800000000000001E-2</v>
      </c>
      <c r="H24" s="129">
        <v>-2.18E-2</v>
      </c>
      <c r="I24" s="129">
        <v>0.53600000000000003</v>
      </c>
      <c r="J24" s="129">
        <v>6.3483000000000001</v>
      </c>
      <c r="K24" s="1">
        <f t="shared" si="1"/>
        <v>22</v>
      </c>
    </row>
    <row r="25" spans="1:11" hidden="1" x14ac:dyDescent="0.3">
      <c r="A25" s="129">
        <v>-1</v>
      </c>
      <c r="B25" s="129" t="s">
        <v>18</v>
      </c>
      <c r="C25" s="129" t="s">
        <v>79</v>
      </c>
      <c r="D25" s="129" t="s">
        <v>68</v>
      </c>
      <c r="E25" s="129">
        <v>-43.433900000000001</v>
      </c>
      <c r="F25" s="129">
        <v>2.9529000000000001</v>
      </c>
      <c r="G25" s="129">
        <v>1.8800000000000001E-2</v>
      </c>
      <c r="H25" s="129">
        <v>-2.18E-2</v>
      </c>
      <c r="I25" s="129">
        <v>0.16450000000000001</v>
      </c>
      <c r="J25" s="129">
        <v>-0.90329999999999999</v>
      </c>
      <c r="K25" s="1">
        <f t="shared" si="1"/>
        <v>23</v>
      </c>
    </row>
    <row r="26" spans="1:11" hidden="1" x14ac:dyDescent="0.3">
      <c r="A26" s="129">
        <v>-1</v>
      </c>
      <c r="B26" s="129" t="s">
        <v>18</v>
      </c>
      <c r="C26" s="129" t="s">
        <v>80</v>
      </c>
      <c r="D26" s="129" t="s">
        <v>67</v>
      </c>
      <c r="E26" s="129">
        <v>-41.0107</v>
      </c>
      <c r="F26" s="129">
        <v>-3.6955</v>
      </c>
      <c r="G26" s="129">
        <v>-0.41549999999999998</v>
      </c>
      <c r="H26" s="129">
        <v>-0.10580000000000001</v>
      </c>
      <c r="I26" s="129">
        <v>0.11600000000000001</v>
      </c>
      <c r="J26" s="129">
        <v>-8.9170999999999996</v>
      </c>
      <c r="K26" s="1">
        <f t="shared" si="1"/>
        <v>24</v>
      </c>
    </row>
    <row r="27" spans="1:11" hidden="1" x14ac:dyDescent="0.3">
      <c r="A27" s="129">
        <v>-1</v>
      </c>
      <c r="B27" s="129" t="s">
        <v>18</v>
      </c>
      <c r="C27" s="129" t="s">
        <v>80</v>
      </c>
      <c r="D27" s="129" t="s">
        <v>68</v>
      </c>
      <c r="E27" s="129">
        <v>-43.710700000000003</v>
      </c>
      <c r="F27" s="129">
        <v>-3.6955</v>
      </c>
      <c r="G27" s="129">
        <v>-0.41549999999999998</v>
      </c>
      <c r="H27" s="129">
        <v>-0.10580000000000001</v>
      </c>
      <c r="I27" s="129">
        <v>-0.50419999999999998</v>
      </c>
      <c r="J27" s="129">
        <v>-3.5219999999999998</v>
      </c>
      <c r="K27" s="1">
        <f t="shared" si="1"/>
        <v>25</v>
      </c>
    </row>
    <row r="28" spans="1:11" hidden="1" x14ac:dyDescent="0.3">
      <c r="A28" s="129">
        <v>-1</v>
      </c>
      <c r="B28" s="129" t="s">
        <v>18</v>
      </c>
      <c r="C28" s="129" t="s">
        <v>81</v>
      </c>
      <c r="D28" s="129" t="s">
        <v>67</v>
      </c>
      <c r="E28" s="129">
        <v>-40.733899999999998</v>
      </c>
      <c r="F28" s="129">
        <v>2.9529000000000001</v>
      </c>
      <c r="G28" s="129">
        <v>1.8800000000000001E-2</v>
      </c>
      <c r="H28" s="129">
        <v>-2.18E-2</v>
      </c>
      <c r="I28" s="129">
        <v>0.53600000000000003</v>
      </c>
      <c r="J28" s="129">
        <v>6.3483000000000001</v>
      </c>
      <c r="K28" s="1">
        <f t="shared" si="1"/>
        <v>26</v>
      </c>
    </row>
    <row r="29" spans="1:11" hidden="1" x14ac:dyDescent="0.3">
      <c r="A29" s="129">
        <v>-1</v>
      </c>
      <c r="B29" s="129" t="s">
        <v>18</v>
      </c>
      <c r="C29" s="129" t="s">
        <v>81</v>
      </c>
      <c r="D29" s="129" t="s">
        <v>68</v>
      </c>
      <c r="E29" s="129">
        <v>-43.433900000000001</v>
      </c>
      <c r="F29" s="129">
        <v>2.9529000000000001</v>
      </c>
      <c r="G29" s="129">
        <v>1.8800000000000001E-2</v>
      </c>
      <c r="H29" s="129">
        <v>-2.18E-2</v>
      </c>
      <c r="I29" s="129">
        <v>0.16450000000000001</v>
      </c>
      <c r="J29" s="129">
        <v>-0.90329999999999999</v>
      </c>
      <c r="K29" s="1">
        <f t="shared" si="1"/>
        <v>27</v>
      </c>
    </row>
    <row r="30" spans="1:11" hidden="1" x14ac:dyDescent="0.3">
      <c r="A30" s="129">
        <v>-1</v>
      </c>
      <c r="B30" s="129" t="s">
        <v>18</v>
      </c>
      <c r="C30" s="129" t="s">
        <v>82</v>
      </c>
      <c r="D30" s="129" t="s">
        <v>67</v>
      </c>
      <c r="E30" s="129">
        <v>-41.0107</v>
      </c>
      <c r="F30" s="129">
        <v>-3.6955</v>
      </c>
      <c r="G30" s="129">
        <v>-0.41549999999999998</v>
      </c>
      <c r="H30" s="129">
        <v>-0.10580000000000001</v>
      </c>
      <c r="I30" s="129">
        <v>0.11600000000000001</v>
      </c>
      <c r="J30" s="129">
        <v>-8.9170999999999996</v>
      </c>
      <c r="K30" s="1">
        <f t="shared" si="1"/>
        <v>28</v>
      </c>
    </row>
    <row r="31" spans="1:11" hidden="1" x14ac:dyDescent="0.3">
      <c r="A31" s="129">
        <v>-1</v>
      </c>
      <c r="B31" s="129" t="s">
        <v>18</v>
      </c>
      <c r="C31" s="129" t="s">
        <v>82</v>
      </c>
      <c r="D31" s="129" t="s">
        <v>68</v>
      </c>
      <c r="E31" s="129">
        <v>-43.710700000000003</v>
      </c>
      <c r="F31" s="129">
        <v>-3.6955</v>
      </c>
      <c r="G31" s="129">
        <v>-0.41549999999999998</v>
      </c>
      <c r="H31" s="129">
        <v>-0.10580000000000001</v>
      </c>
      <c r="I31" s="129">
        <v>-0.50419999999999998</v>
      </c>
      <c r="J31" s="129">
        <v>-3.5219999999999998</v>
      </c>
      <c r="K31" s="1">
        <f t="shared" si="1"/>
        <v>29</v>
      </c>
    </row>
    <row r="32" spans="1:11" hidden="1" x14ac:dyDescent="0.3">
      <c r="A32" s="129">
        <v>-1</v>
      </c>
      <c r="B32" s="129" t="s">
        <v>18</v>
      </c>
      <c r="C32" s="129" t="s">
        <v>83</v>
      </c>
      <c r="D32" s="129" t="s">
        <v>67</v>
      </c>
      <c r="E32" s="129">
        <v>-96.009799999999998</v>
      </c>
      <c r="F32" s="129">
        <v>9.7335999999999991</v>
      </c>
      <c r="G32" s="129">
        <v>-0.44579999999999997</v>
      </c>
      <c r="H32" s="129">
        <v>-0.14199999999999999</v>
      </c>
      <c r="I32" s="129">
        <v>0.85650000000000004</v>
      </c>
      <c r="J32" s="129">
        <v>39.504399999999997</v>
      </c>
      <c r="K32" s="1">
        <f t="shared" si="1"/>
        <v>30</v>
      </c>
    </row>
    <row r="33" spans="1:11" hidden="1" x14ac:dyDescent="0.3">
      <c r="A33" s="129">
        <v>-1</v>
      </c>
      <c r="B33" s="129" t="s">
        <v>18</v>
      </c>
      <c r="C33" s="129" t="s">
        <v>83</v>
      </c>
      <c r="D33" s="129" t="s">
        <v>68</v>
      </c>
      <c r="E33" s="129">
        <v>-99.609800000000007</v>
      </c>
      <c r="F33" s="129">
        <v>9.7335999999999991</v>
      </c>
      <c r="G33" s="129">
        <v>-0.44579999999999997</v>
      </c>
      <c r="H33" s="129">
        <v>-0.14199999999999999</v>
      </c>
      <c r="I33" s="129">
        <v>-0.36520000000000002</v>
      </c>
      <c r="J33" s="129">
        <v>3.5019</v>
      </c>
      <c r="K33" s="1">
        <f t="shared" si="1"/>
        <v>31</v>
      </c>
    </row>
    <row r="34" spans="1:11" hidden="1" x14ac:dyDescent="0.3">
      <c r="A34" s="129">
        <v>-1</v>
      </c>
      <c r="B34" s="129" t="s">
        <v>18</v>
      </c>
      <c r="C34" s="129" t="s">
        <v>84</v>
      </c>
      <c r="D34" s="129" t="s">
        <v>67</v>
      </c>
      <c r="E34" s="129">
        <v>-97.096999999999994</v>
      </c>
      <c r="F34" s="129">
        <v>-15.204000000000001</v>
      </c>
      <c r="G34" s="129">
        <v>-0.5181</v>
      </c>
      <c r="H34" s="129">
        <v>-0.1774</v>
      </c>
      <c r="I34" s="129">
        <v>0.73470000000000002</v>
      </c>
      <c r="J34" s="129">
        <v>-35.956600000000002</v>
      </c>
      <c r="K34" s="1">
        <f t="shared" si="1"/>
        <v>32</v>
      </c>
    </row>
    <row r="35" spans="1:11" hidden="1" x14ac:dyDescent="0.3">
      <c r="A35" s="129">
        <v>-1</v>
      </c>
      <c r="B35" s="129" t="s">
        <v>18</v>
      </c>
      <c r="C35" s="129" t="s">
        <v>84</v>
      </c>
      <c r="D35" s="129" t="s">
        <v>68</v>
      </c>
      <c r="E35" s="129">
        <v>-100.697</v>
      </c>
      <c r="F35" s="129">
        <v>-15.204000000000001</v>
      </c>
      <c r="G35" s="129">
        <v>-0.5181</v>
      </c>
      <c r="H35" s="129">
        <v>-0.1774</v>
      </c>
      <c r="I35" s="129">
        <v>-0.45340000000000003</v>
      </c>
      <c r="J35" s="129">
        <v>-13.63</v>
      </c>
      <c r="K35" s="1">
        <f t="shared" si="1"/>
        <v>33</v>
      </c>
    </row>
    <row r="36" spans="1:11" hidden="1" x14ac:dyDescent="0.3">
      <c r="A36" s="129">
        <v>-1</v>
      </c>
      <c r="B36" s="129" t="s">
        <v>18</v>
      </c>
      <c r="C36" s="129" t="s">
        <v>85</v>
      </c>
      <c r="D36" s="129" t="s">
        <v>67</v>
      </c>
      <c r="E36" s="129">
        <v>-96.009799999999998</v>
      </c>
      <c r="F36" s="129">
        <v>9.7335999999999991</v>
      </c>
      <c r="G36" s="129">
        <v>-0.44579999999999997</v>
      </c>
      <c r="H36" s="129">
        <v>-0.14199999999999999</v>
      </c>
      <c r="I36" s="129">
        <v>0.85650000000000004</v>
      </c>
      <c r="J36" s="129">
        <v>39.504399999999997</v>
      </c>
      <c r="K36" s="1">
        <f t="shared" si="1"/>
        <v>34</v>
      </c>
    </row>
    <row r="37" spans="1:11" hidden="1" x14ac:dyDescent="0.3">
      <c r="A37" s="129">
        <v>-1</v>
      </c>
      <c r="B37" s="129" t="s">
        <v>18</v>
      </c>
      <c r="C37" s="129" t="s">
        <v>85</v>
      </c>
      <c r="D37" s="129" t="s">
        <v>68</v>
      </c>
      <c r="E37" s="129">
        <v>-99.609800000000007</v>
      </c>
      <c r="F37" s="129">
        <v>9.7335999999999991</v>
      </c>
      <c r="G37" s="129">
        <v>-0.44579999999999997</v>
      </c>
      <c r="H37" s="129">
        <v>-0.14199999999999999</v>
      </c>
      <c r="I37" s="129">
        <v>-0.36520000000000002</v>
      </c>
      <c r="J37" s="129">
        <v>3.5019</v>
      </c>
      <c r="K37" s="1">
        <f t="shared" si="1"/>
        <v>35</v>
      </c>
    </row>
    <row r="38" spans="1:11" hidden="1" x14ac:dyDescent="0.3">
      <c r="A38" s="129">
        <v>-1</v>
      </c>
      <c r="B38" s="129" t="s">
        <v>18</v>
      </c>
      <c r="C38" s="129" t="s">
        <v>86</v>
      </c>
      <c r="D38" s="129" t="s">
        <v>67</v>
      </c>
      <c r="E38" s="129">
        <v>-97.096999999999994</v>
      </c>
      <c r="F38" s="129">
        <v>-15.204000000000001</v>
      </c>
      <c r="G38" s="129">
        <v>-0.5181</v>
      </c>
      <c r="H38" s="129">
        <v>-0.1774</v>
      </c>
      <c r="I38" s="129">
        <v>0.73470000000000002</v>
      </c>
      <c r="J38" s="129">
        <v>-35.956600000000002</v>
      </c>
      <c r="K38" s="1">
        <f t="shared" si="1"/>
        <v>36</v>
      </c>
    </row>
    <row r="39" spans="1:11" hidden="1" x14ac:dyDescent="0.3">
      <c r="A39" s="129">
        <v>-1</v>
      </c>
      <c r="B39" s="129" t="s">
        <v>18</v>
      </c>
      <c r="C39" s="129" t="s">
        <v>86</v>
      </c>
      <c r="D39" s="129" t="s">
        <v>68</v>
      </c>
      <c r="E39" s="129">
        <v>-100.697</v>
      </c>
      <c r="F39" s="129">
        <v>-15.204000000000001</v>
      </c>
      <c r="G39" s="129">
        <v>-0.5181</v>
      </c>
      <c r="H39" s="129">
        <v>-0.1774</v>
      </c>
      <c r="I39" s="129">
        <v>-0.45340000000000003</v>
      </c>
      <c r="J39" s="129">
        <v>-13.63</v>
      </c>
      <c r="K39" s="1">
        <f t="shared" si="1"/>
        <v>37</v>
      </c>
    </row>
    <row r="40" spans="1:11" hidden="1" x14ac:dyDescent="0.3">
      <c r="A40" s="129">
        <v>-1</v>
      </c>
      <c r="B40" s="129" t="s">
        <v>18</v>
      </c>
      <c r="C40" s="129" t="s">
        <v>87</v>
      </c>
      <c r="D40" s="129" t="s">
        <v>67</v>
      </c>
      <c r="E40" s="129">
        <v>-96.415000000000006</v>
      </c>
      <c r="F40" s="129">
        <v>0.58899999999999997</v>
      </c>
      <c r="G40" s="129">
        <v>-0.26479999999999998</v>
      </c>
      <c r="H40" s="129">
        <v>-0.1177</v>
      </c>
      <c r="I40" s="129">
        <v>1.0056</v>
      </c>
      <c r="J40" s="129">
        <v>9.4065999999999992</v>
      </c>
      <c r="K40" s="1">
        <f t="shared" si="1"/>
        <v>38</v>
      </c>
    </row>
    <row r="41" spans="1:11" hidden="1" x14ac:dyDescent="0.3">
      <c r="A41" s="129">
        <v>-1</v>
      </c>
      <c r="B41" s="129" t="s">
        <v>18</v>
      </c>
      <c r="C41" s="129" t="s">
        <v>87</v>
      </c>
      <c r="D41" s="129" t="s">
        <v>68</v>
      </c>
      <c r="E41" s="129">
        <v>-100.015</v>
      </c>
      <c r="F41" s="129">
        <v>0.58899999999999997</v>
      </c>
      <c r="G41" s="129">
        <v>-0.26479999999999998</v>
      </c>
      <c r="H41" s="129">
        <v>-0.1177</v>
      </c>
      <c r="I41" s="129">
        <v>-7.4899999999999994E-2</v>
      </c>
      <c r="J41" s="129">
        <v>-3.7547000000000001</v>
      </c>
      <c r="K41" s="1">
        <f t="shared" si="1"/>
        <v>39</v>
      </c>
    </row>
    <row r="42" spans="1:11" hidden="1" x14ac:dyDescent="0.3">
      <c r="A42" s="129">
        <v>-1</v>
      </c>
      <c r="B42" s="129" t="s">
        <v>18</v>
      </c>
      <c r="C42" s="129" t="s">
        <v>88</v>
      </c>
      <c r="D42" s="129" t="s">
        <v>67</v>
      </c>
      <c r="E42" s="129">
        <v>-96.691800000000001</v>
      </c>
      <c r="F42" s="129">
        <v>-6.0594000000000001</v>
      </c>
      <c r="G42" s="129">
        <v>-0.69910000000000005</v>
      </c>
      <c r="H42" s="129">
        <v>-0.20169999999999999</v>
      </c>
      <c r="I42" s="129">
        <v>0.58560000000000001</v>
      </c>
      <c r="J42" s="129">
        <v>-5.8586999999999998</v>
      </c>
      <c r="K42" s="1">
        <f t="shared" si="1"/>
        <v>40</v>
      </c>
    </row>
    <row r="43" spans="1:11" hidden="1" x14ac:dyDescent="0.3">
      <c r="A43" s="129">
        <v>-1</v>
      </c>
      <c r="B43" s="129" t="s">
        <v>18</v>
      </c>
      <c r="C43" s="129" t="s">
        <v>88</v>
      </c>
      <c r="D43" s="129" t="s">
        <v>68</v>
      </c>
      <c r="E43" s="129">
        <v>-100.29179999999999</v>
      </c>
      <c r="F43" s="129">
        <v>-6.0594000000000001</v>
      </c>
      <c r="G43" s="129">
        <v>-0.69910000000000005</v>
      </c>
      <c r="H43" s="129">
        <v>-0.20169999999999999</v>
      </c>
      <c r="I43" s="129">
        <v>-0.74370000000000003</v>
      </c>
      <c r="J43" s="129">
        <v>-6.3734000000000002</v>
      </c>
      <c r="K43" s="1">
        <f t="shared" si="1"/>
        <v>41</v>
      </c>
    </row>
    <row r="44" spans="1:11" hidden="1" x14ac:dyDescent="0.3">
      <c r="A44" s="129">
        <v>-1</v>
      </c>
      <c r="B44" s="129" t="s">
        <v>18</v>
      </c>
      <c r="C44" s="129" t="s">
        <v>89</v>
      </c>
      <c r="D44" s="129" t="s">
        <v>67</v>
      </c>
      <c r="E44" s="129">
        <v>-96.415000000000006</v>
      </c>
      <c r="F44" s="129">
        <v>0.58899999999999997</v>
      </c>
      <c r="G44" s="129">
        <v>-0.26479999999999998</v>
      </c>
      <c r="H44" s="129">
        <v>-0.1177</v>
      </c>
      <c r="I44" s="129">
        <v>1.0056</v>
      </c>
      <c r="J44" s="129">
        <v>9.4065999999999992</v>
      </c>
      <c r="K44" s="1">
        <f t="shared" si="1"/>
        <v>42</v>
      </c>
    </row>
    <row r="45" spans="1:11" hidden="1" x14ac:dyDescent="0.3">
      <c r="A45" s="129">
        <v>-1</v>
      </c>
      <c r="B45" s="129" t="s">
        <v>18</v>
      </c>
      <c r="C45" s="129" t="s">
        <v>89</v>
      </c>
      <c r="D45" s="129" t="s">
        <v>68</v>
      </c>
      <c r="E45" s="129">
        <v>-100.015</v>
      </c>
      <c r="F45" s="129">
        <v>0.58899999999999997</v>
      </c>
      <c r="G45" s="129">
        <v>-0.26479999999999998</v>
      </c>
      <c r="H45" s="129">
        <v>-0.1177</v>
      </c>
      <c r="I45" s="129">
        <v>-7.4899999999999994E-2</v>
      </c>
      <c r="J45" s="129">
        <v>-3.7547000000000001</v>
      </c>
      <c r="K45" s="1">
        <f t="shared" si="1"/>
        <v>43</v>
      </c>
    </row>
    <row r="46" spans="1:11" hidden="1" x14ac:dyDescent="0.3">
      <c r="A46" s="129">
        <v>-1</v>
      </c>
      <c r="B46" s="129" t="s">
        <v>18</v>
      </c>
      <c r="C46" s="129" t="s">
        <v>90</v>
      </c>
      <c r="D46" s="129" t="s">
        <v>67</v>
      </c>
      <c r="E46" s="129">
        <v>-96.691800000000001</v>
      </c>
      <c r="F46" s="129">
        <v>-6.0594000000000001</v>
      </c>
      <c r="G46" s="129">
        <v>-0.69910000000000005</v>
      </c>
      <c r="H46" s="129">
        <v>-0.20169999999999999</v>
      </c>
      <c r="I46" s="129">
        <v>0.58560000000000001</v>
      </c>
      <c r="J46" s="129">
        <v>-5.8586999999999998</v>
      </c>
      <c r="K46" s="1">
        <f t="shared" si="1"/>
        <v>44</v>
      </c>
    </row>
    <row r="47" spans="1:11" hidden="1" x14ac:dyDescent="0.3">
      <c r="A47" s="129">
        <v>-1</v>
      </c>
      <c r="B47" s="129" t="s">
        <v>18</v>
      </c>
      <c r="C47" s="129" t="s">
        <v>90</v>
      </c>
      <c r="D47" s="129" t="s">
        <v>68</v>
      </c>
      <c r="E47" s="129">
        <v>-100.29179999999999</v>
      </c>
      <c r="F47" s="129">
        <v>-6.0594000000000001</v>
      </c>
      <c r="G47" s="129">
        <v>-0.69910000000000005</v>
      </c>
      <c r="H47" s="129">
        <v>-0.20169999999999999</v>
      </c>
      <c r="I47" s="129">
        <v>-0.74370000000000003</v>
      </c>
      <c r="J47" s="129">
        <v>-6.3734000000000002</v>
      </c>
      <c r="K47" s="1">
        <f t="shared" si="1"/>
        <v>45</v>
      </c>
    </row>
    <row r="48" spans="1:11" hidden="1" x14ac:dyDescent="0.3">
      <c r="A48" s="129">
        <v>-1</v>
      </c>
      <c r="B48" s="129" t="s">
        <v>18</v>
      </c>
      <c r="C48" s="129" t="s">
        <v>91</v>
      </c>
      <c r="D48" s="129" t="s">
        <v>67</v>
      </c>
      <c r="E48" s="129">
        <v>-40.328699999999998</v>
      </c>
      <c r="F48" s="129">
        <v>12.0975</v>
      </c>
      <c r="G48" s="129">
        <v>1.8800000000000001E-2</v>
      </c>
      <c r="H48" s="129">
        <v>-2.18E-2</v>
      </c>
      <c r="I48" s="129">
        <v>1.0122</v>
      </c>
      <c r="J48" s="129">
        <v>39.504399999999997</v>
      </c>
      <c r="K48" s="1">
        <f t="shared" si="1"/>
        <v>46</v>
      </c>
    </row>
    <row r="49" spans="1:11" hidden="1" x14ac:dyDescent="0.3">
      <c r="A49" s="129">
        <v>-1</v>
      </c>
      <c r="B49" s="129" t="s">
        <v>18</v>
      </c>
      <c r="C49" s="129" t="s">
        <v>91</v>
      </c>
      <c r="D49" s="129" t="s">
        <v>68</v>
      </c>
      <c r="E49" s="129">
        <v>-43.028700000000001</v>
      </c>
      <c r="F49" s="129">
        <v>12.0975</v>
      </c>
      <c r="G49" s="129">
        <v>1.8800000000000001E-2</v>
      </c>
      <c r="H49" s="129">
        <v>-2.18E-2</v>
      </c>
      <c r="I49" s="129">
        <v>0.16450000000000001</v>
      </c>
      <c r="J49" s="129">
        <v>6.3532999999999999</v>
      </c>
      <c r="K49" s="1">
        <f t="shared" si="1"/>
        <v>47</v>
      </c>
    </row>
    <row r="50" spans="1:11" hidden="1" x14ac:dyDescent="0.3">
      <c r="A50" s="129">
        <v>-1</v>
      </c>
      <c r="B50" s="129" t="s">
        <v>18</v>
      </c>
      <c r="C50" s="129" t="s">
        <v>92</v>
      </c>
      <c r="D50" s="129" t="s">
        <v>67</v>
      </c>
      <c r="E50" s="129">
        <v>-121.7876</v>
      </c>
      <c r="F50" s="129">
        <v>-15.204000000000001</v>
      </c>
      <c r="G50" s="129">
        <v>-0.69910000000000005</v>
      </c>
      <c r="H50" s="129">
        <v>-0.2044</v>
      </c>
      <c r="I50" s="129">
        <v>0.11600000000000001</v>
      </c>
      <c r="J50" s="129">
        <v>-39.014899999999997</v>
      </c>
      <c r="K50" s="1">
        <f t="shared" si="1"/>
        <v>48</v>
      </c>
    </row>
    <row r="51" spans="1:11" hidden="1" x14ac:dyDescent="0.3">
      <c r="A51" s="129">
        <v>-1</v>
      </c>
      <c r="B51" s="129" t="s">
        <v>18</v>
      </c>
      <c r="C51" s="129" t="s">
        <v>92</v>
      </c>
      <c r="D51" s="129" t="s">
        <v>68</v>
      </c>
      <c r="E51" s="129">
        <v>-125.38760000000001</v>
      </c>
      <c r="F51" s="129">
        <v>-15.204000000000001</v>
      </c>
      <c r="G51" s="129">
        <v>-0.69910000000000005</v>
      </c>
      <c r="H51" s="129">
        <v>-0.2044</v>
      </c>
      <c r="I51" s="129">
        <v>-0.74370000000000003</v>
      </c>
      <c r="J51" s="129">
        <v>-13.63</v>
      </c>
      <c r="K51" s="1">
        <f t="shared" si="1"/>
        <v>49</v>
      </c>
    </row>
    <row r="52" spans="1:11" hidden="1" x14ac:dyDescent="0.3">
      <c r="A52" s="129">
        <v>-1</v>
      </c>
      <c r="B52" s="129" t="s">
        <v>19</v>
      </c>
      <c r="C52" s="129" t="s">
        <v>66</v>
      </c>
      <c r="D52" s="129" t="s">
        <v>67</v>
      </c>
      <c r="E52" s="129">
        <v>-208.84190000000001</v>
      </c>
      <c r="F52" s="129">
        <v>3.8797999999999999</v>
      </c>
      <c r="G52" s="129">
        <v>-0.4748</v>
      </c>
      <c r="H52" s="129">
        <v>3.5999999999999999E-3</v>
      </c>
      <c r="I52" s="129">
        <v>0.78920000000000001</v>
      </c>
      <c r="J52" s="129">
        <v>-9.1218000000000004</v>
      </c>
      <c r="K52" s="1">
        <f t="shared" si="1"/>
        <v>50</v>
      </c>
    </row>
    <row r="53" spans="1:11" hidden="1" x14ac:dyDescent="0.3">
      <c r="A53" s="129">
        <v>-1</v>
      </c>
      <c r="B53" s="129" t="s">
        <v>19</v>
      </c>
      <c r="C53" s="129" t="s">
        <v>66</v>
      </c>
      <c r="D53" s="129" t="s">
        <v>68</v>
      </c>
      <c r="E53" s="129">
        <v>-211.84190000000001</v>
      </c>
      <c r="F53" s="129">
        <v>3.8797999999999999</v>
      </c>
      <c r="G53" s="129">
        <v>-0.4748</v>
      </c>
      <c r="H53" s="129">
        <v>3.5999999999999999E-3</v>
      </c>
      <c r="I53" s="129">
        <v>-0.39789999999999998</v>
      </c>
      <c r="J53" s="129">
        <v>0.57779999999999998</v>
      </c>
      <c r="K53" s="1">
        <f t="shared" si="1"/>
        <v>51</v>
      </c>
    </row>
    <row r="54" spans="1:11" hidden="1" x14ac:dyDescent="0.3">
      <c r="A54" s="129">
        <v>-1</v>
      </c>
      <c r="B54" s="129" t="s">
        <v>19</v>
      </c>
      <c r="C54" s="129" t="s">
        <v>69</v>
      </c>
      <c r="D54" s="129" t="s">
        <v>67</v>
      </c>
      <c r="E54" s="129">
        <v>-57.130600000000001</v>
      </c>
      <c r="F54" s="129">
        <v>1.7001999999999999</v>
      </c>
      <c r="G54" s="129">
        <v>-0.54810000000000003</v>
      </c>
      <c r="H54" s="129">
        <v>-1.1299999999999999E-2</v>
      </c>
      <c r="I54" s="129">
        <v>0.9123</v>
      </c>
      <c r="J54" s="129">
        <v>-3.5615999999999999</v>
      </c>
      <c r="K54" s="1">
        <f t="shared" si="1"/>
        <v>52</v>
      </c>
    </row>
    <row r="55" spans="1:11" hidden="1" x14ac:dyDescent="0.3">
      <c r="A55" s="129">
        <v>-1</v>
      </c>
      <c r="B55" s="129" t="s">
        <v>19</v>
      </c>
      <c r="C55" s="129" t="s">
        <v>69</v>
      </c>
      <c r="D55" s="129" t="s">
        <v>68</v>
      </c>
      <c r="E55" s="129">
        <v>-57.130600000000001</v>
      </c>
      <c r="F55" s="129">
        <v>1.7001999999999999</v>
      </c>
      <c r="G55" s="129">
        <v>-0.54810000000000003</v>
      </c>
      <c r="H55" s="129">
        <v>-1.1299999999999999E-2</v>
      </c>
      <c r="I55" s="129">
        <v>-0.45810000000000001</v>
      </c>
      <c r="J55" s="129">
        <v>0.68889999999999996</v>
      </c>
      <c r="K55" s="1">
        <f t="shared" si="1"/>
        <v>53</v>
      </c>
    </row>
    <row r="56" spans="1:11" hidden="1" x14ac:dyDescent="0.3">
      <c r="A56" s="129">
        <v>-1</v>
      </c>
      <c r="B56" s="129" t="s">
        <v>19</v>
      </c>
      <c r="C56" s="129" t="s">
        <v>70</v>
      </c>
      <c r="D56" s="129" t="s">
        <v>67</v>
      </c>
      <c r="E56" s="129">
        <v>135.3621</v>
      </c>
      <c r="F56" s="129">
        <v>7.9410999999999996</v>
      </c>
      <c r="G56" s="129">
        <v>0.1898</v>
      </c>
      <c r="H56" s="129">
        <v>4.1500000000000002E-2</v>
      </c>
      <c r="I56" s="129">
        <v>0.33050000000000002</v>
      </c>
      <c r="J56" s="129">
        <v>25.3339</v>
      </c>
      <c r="K56" s="1">
        <f t="shared" si="1"/>
        <v>54</v>
      </c>
    </row>
    <row r="57" spans="1:11" hidden="1" x14ac:dyDescent="0.3">
      <c r="A57" s="129">
        <v>-1</v>
      </c>
      <c r="B57" s="129" t="s">
        <v>19</v>
      </c>
      <c r="C57" s="129" t="s">
        <v>70</v>
      </c>
      <c r="D57" s="129" t="s">
        <v>68</v>
      </c>
      <c r="E57" s="129">
        <v>135.3621</v>
      </c>
      <c r="F57" s="129">
        <v>7.9410999999999996</v>
      </c>
      <c r="G57" s="129">
        <v>0.1898</v>
      </c>
      <c r="H57" s="129">
        <v>4.1500000000000002E-2</v>
      </c>
      <c r="I57" s="129">
        <v>0.14460000000000001</v>
      </c>
      <c r="J57" s="129">
        <v>6.6837999999999997</v>
      </c>
      <c r="K57" s="1">
        <f t="shared" si="1"/>
        <v>55</v>
      </c>
    </row>
    <row r="58" spans="1:11" hidden="1" x14ac:dyDescent="0.3">
      <c r="A58" s="129">
        <v>-1</v>
      </c>
      <c r="B58" s="129" t="s">
        <v>19</v>
      </c>
      <c r="C58" s="129" t="s">
        <v>71</v>
      </c>
      <c r="D58" s="129" t="s">
        <v>67</v>
      </c>
      <c r="E58" s="129">
        <v>71.559299999999993</v>
      </c>
      <c r="F58" s="129">
        <v>2.1471</v>
      </c>
      <c r="G58" s="129">
        <v>0.13739999999999999</v>
      </c>
      <c r="H58" s="129">
        <v>1.1299999999999999E-2</v>
      </c>
      <c r="I58" s="129">
        <v>0.1241</v>
      </c>
      <c r="J58" s="129">
        <v>5.0601000000000003</v>
      </c>
      <c r="K58" s="1">
        <f t="shared" si="1"/>
        <v>56</v>
      </c>
    </row>
    <row r="59" spans="1:11" hidden="1" x14ac:dyDescent="0.3">
      <c r="A59" s="129">
        <v>-1</v>
      </c>
      <c r="B59" s="129" t="s">
        <v>19</v>
      </c>
      <c r="C59" s="129" t="s">
        <v>71</v>
      </c>
      <c r="D59" s="129" t="s">
        <v>68</v>
      </c>
      <c r="E59" s="129">
        <v>71.559299999999993</v>
      </c>
      <c r="F59" s="129">
        <v>2.1471</v>
      </c>
      <c r="G59" s="129">
        <v>0.13739999999999999</v>
      </c>
      <c r="H59" s="129">
        <v>1.1299999999999999E-2</v>
      </c>
      <c r="I59" s="129">
        <v>0.2382</v>
      </c>
      <c r="J59" s="129">
        <v>0.86029999999999995</v>
      </c>
      <c r="K59" s="1">
        <f t="shared" si="1"/>
        <v>57</v>
      </c>
    </row>
    <row r="60" spans="1:11" hidden="1" x14ac:dyDescent="0.3">
      <c r="A60" s="129">
        <v>-1</v>
      </c>
      <c r="B60" s="129" t="s">
        <v>19</v>
      </c>
      <c r="C60" s="129" t="s">
        <v>72</v>
      </c>
      <c r="D60" s="129" t="s">
        <v>67</v>
      </c>
      <c r="E60" s="129">
        <v>-265.97250000000003</v>
      </c>
      <c r="F60" s="129">
        <v>5.58</v>
      </c>
      <c r="G60" s="129">
        <v>-1.0229999999999999</v>
      </c>
      <c r="H60" s="129">
        <v>-7.7000000000000002E-3</v>
      </c>
      <c r="I60" s="129">
        <v>1.7015</v>
      </c>
      <c r="J60" s="129">
        <v>-12.683400000000001</v>
      </c>
      <c r="K60" s="1">
        <f t="shared" si="1"/>
        <v>58</v>
      </c>
    </row>
    <row r="61" spans="1:11" hidden="1" x14ac:dyDescent="0.3">
      <c r="A61" s="129">
        <v>-1</v>
      </c>
      <c r="B61" s="129" t="s">
        <v>19</v>
      </c>
      <c r="C61" s="129" t="s">
        <v>72</v>
      </c>
      <c r="D61" s="129" t="s">
        <v>68</v>
      </c>
      <c r="E61" s="129">
        <v>-268.97250000000003</v>
      </c>
      <c r="F61" s="129">
        <v>5.58</v>
      </c>
      <c r="G61" s="129">
        <v>-1.0229999999999999</v>
      </c>
      <c r="H61" s="129">
        <v>-7.7000000000000002E-3</v>
      </c>
      <c r="I61" s="129">
        <v>-0.85589999999999999</v>
      </c>
      <c r="J61" s="129">
        <v>1.2666999999999999</v>
      </c>
      <c r="K61" s="1">
        <f t="shared" si="1"/>
        <v>59</v>
      </c>
    </row>
    <row r="62" spans="1:11" hidden="1" x14ac:dyDescent="0.3">
      <c r="A62" s="129">
        <v>-1</v>
      </c>
      <c r="B62" s="129" t="s">
        <v>19</v>
      </c>
      <c r="C62" s="129" t="s">
        <v>73</v>
      </c>
      <c r="D62" s="129" t="s">
        <v>67</v>
      </c>
      <c r="E62" s="129">
        <v>-292.37869999999998</v>
      </c>
      <c r="F62" s="129">
        <v>5.4317000000000002</v>
      </c>
      <c r="G62" s="129">
        <v>-0.66479999999999995</v>
      </c>
      <c r="H62" s="129">
        <v>5.0000000000000001E-3</v>
      </c>
      <c r="I62" s="129">
        <v>1.1049</v>
      </c>
      <c r="J62" s="129">
        <v>-12.7705</v>
      </c>
      <c r="K62" s="1">
        <f t="shared" si="1"/>
        <v>60</v>
      </c>
    </row>
    <row r="63" spans="1:11" hidden="1" x14ac:dyDescent="0.3">
      <c r="A63" s="129">
        <v>-1</v>
      </c>
      <c r="B63" s="129" t="s">
        <v>19</v>
      </c>
      <c r="C63" s="129" t="s">
        <v>73</v>
      </c>
      <c r="D63" s="129" t="s">
        <v>68</v>
      </c>
      <c r="E63" s="129">
        <v>-296.57870000000003</v>
      </c>
      <c r="F63" s="129">
        <v>5.4317000000000002</v>
      </c>
      <c r="G63" s="129">
        <v>-0.66479999999999995</v>
      </c>
      <c r="H63" s="129">
        <v>5.0000000000000001E-3</v>
      </c>
      <c r="I63" s="129">
        <v>-0.55700000000000005</v>
      </c>
      <c r="J63" s="129">
        <v>0.80889999999999995</v>
      </c>
      <c r="K63" s="1">
        <f t="shared" si="1"/>
        <v>61</v>
      </c>
    </row>
    <row r="64" spans="1:11" hidden="1" x14ac:dyDescent="0.3">
      <c r="A64" s="129">
        <v>-1</v>
      </c>
      <c r="B64" s="129" t="s">
        <v>19</v>
      </c>
      <c r="C64" s="129" t="s">
        <v>74</v>
      </c>
      <c r="D64" s="129" t="s">
        <v>67</v>
      </c>
      <c r="E64" s="129">
        <v>-342.01929999999999</v>
      </c>
      <c r="F64" s="129">
        <v>7.3761000000000001</v>
      </c>
      <c r="G64" s="129">
        <v>-1.4468000000000001</v>
      </c>
      <c r="H64" s="129">
        <v>-1.37E-2</v>
      </c>
      <c r="I64" s="129">
        <v>2.4066999999999998</v>
      </c>
      <c r="J64" s="129">
        <v>-16.6447</v>
      </c>
      <c r="K64" s="1">
        <f t="shared" si="1"/>
        <v>62</v>
      </c>
    </row>
    <row r="65" spans="1:11" hidden="1" x14ac:dyDescent="0.3">
      <c r="A65" s="129">
        <v>-1</v>
      </c>
      <c r="B65" s="129" t="s">
        <v>19</v>
      </c>
      <c r="C65" s="129" t="s">
        <v>74</v>
      </c>
      <c r="D65" s="129" t="s">
        <v>68</v>
      </c>
      <c r="E65" s="129">
        <v>-345.61930000000001</v>
      </c>
      <c r="F65" s="129">
        <v>7.3761000000000001</v>
      </c>
      <c r="G65" s="129">
        <v>-1.4468000000000001</v>
      </c>
      <c r="H65" s="129">
        <v>-1.37E-2</v>
      </c>
      <c r="I65" s="129">
        <v>-1.2103999999999999</v>
      </c>
      <c r="J65" s="129">
        <v>1.7956000000000001</v>
      </c>
      <c r="K65" s="1">
        <f t="shared" si="1"/>
        <v>63</v>
      </c>
    </row>
    <row r="66" spans="1:11" hidden="1" x14ac:dyDescent="0.3">
      <c r="A66" s="129">
        <v>-1</v>
      </c>
      <c r="B66" s="129" t="s">
        <v>19</v>
      </c>
      <c r="C66" s="129" t="s">
        <v>75</v>
      </c>
      <c r="D66" s="129" t="s">
        <v>67</v>
      </c>
      <c r="E66" s="129">
        <v>1.5492999999999999</v>
      </c>
      <c r="F66" s="129">
        <v>14.609400000000001</v>
      </c>
      <c r="G66" s="129">
        <v>-0.16159999999999999</v>
      </c>
      <c r="H66" s="129">
        <v>6.1400000000000003E-2</v>
      </c>
      <c r="I66" s="129">
        <v>1.173</v>
      </c>
      <c r="J66" s="129">
        <v>27.2578</v>
      </c>
      <c r="K66" s="1">
        <f t="shared" si="1"/>
        <v>64</v>
      </c>
    </row>
    <row r="67" spans="1:11" hidden="1" x14ac:dyDescent="0.3">
      <c r="A67" s="129">
        <v>-1</v>
      </c>
      <c r="B67" s="129" t="s">
        <v>19</v>
      </c>
      <c r="C67" s="129" t="s">
        <v>75</v>
      </c>
      <c r="D67" s="129" t="s">
        <v>68</v>
      </c>
      <c r="E67" s="129">
        <v>-1.1507000000000001</v>
      </c>
      <c r="F67" s="129">
        <v>14.609400000000001</v>
      </c>
      <c r="G67" s="129">
        <v>-0.16159999999999999</v>
      </c>
      <c r="H67" s="129">
        <v>6.1400000000000003E-2</v>
      </c>
      <c r="I67" s="129">
        <v>-0.15559999999999999</v>
      </c>
      <c r="J67" s="129">
        <v>9.8773999999999997</v>
      </c>
      <c r="K67" s="1">
        <f t="shared" si="1"/>
        <v>65</v>
      </c>
    </row>
    <row r="68" spans="1:11" hidden="1" x14ac:dyDescent="0.3">
      <c r="A68" s="129">
        <v>-1</v>
      </c>
      <c r="B68" s="129" t="s">
        <v>19</v>
      </c>
      <c r="C68" s="129" t="s">
        <v>76</v>
      </c>
      <c r="D68" s="129" t="s">
        <v>67</v>
      </c>
      <c r="E68" s="129">
        <v>-377.46469999999999</v>
      </c>
      <c r="F68" s="129">
        <v>-7.6257000000000001</v>
      </c>
      <c r="G68" s="129">
        <v>-0.69310000000000005</v>
      </c>
      <c r="H68" s="129">
        <v>-5.4899999999999997E-2</v>
      </c>
      <c r="I68" s="129">
        <v>0.2475</v>
      </c>
      <c r="J68" s="129">
        <v>-43.677</v>
      </c>
      <c r="K68" s="1">
        <f t="shared" si="1"/>
        <v>66</v>
      </c>
    </row>
    <row r="69" spans="1:11" hidden="1" x14ac:dyDescent="0.3">
      <c r="A69" s="129">
        <v>-1</v>
      </c>
      <c r="B69" s="129" t="s">
        <v>19</v>
      </c>
      <c r="C69" s="129" t="s">
        <v>76</v>
      </c>
      <c r="D69" s="129" t="s">
        <v>68</v>
      </c>
      <c r="E69" s="129">
        <v>-380.16469999999998</v>
      </c>
      <c r="F69" s="129">
        <v>-7.6257000000000001</v>
      </c>
      <c r="G69" s="129">
        <v>-0.69310000000000005</v>
      </c>
      <c r="H69" s="129">
        <v>-5.4899999999999997E-2</v>
      </c>
      <c r="I69" s="129">
        <v>-0.5605</v>
      </c>
      <c r="J69" s="129">
        <v>-8.8374000000000006</v>
      </c>
      <c r="K69" s="1">
        <f t="shared" si="1"/>
        <v>67</v>
      </c>
    </row>
    <row r="70" spans="1:11" hidden="1" x14ac:dyDescent="0.3">
      <c r="A70" s="129">
        <v>-1</v>
      </c>
      <c r="B70" s="129" t="s">
        <v>19</v>
      </c>
      <c r="C70" s="129" t="s">
        <v>77</v>
      </c>
      <c r="D70" s="129" t="s">
        <v>67</v>
      </c>
      <c r="E70" s="129">
        <v>1.5492999999999999</v>
      </c>
      <c r="F70" s="129">
        <v>14.609400000000001</v>
      </c>
      <c r="G70" s="129">
        <v>-0.16159999999999999</v>
      </c>
      <c r="H70" s="129">
        <v>6.1400000000000003E-2</v>
      </c>
      <c r="I70" s="129">
        <v>1.173</v>
      </c>
      <c r="J70" s="129">
        <v>27.2578</v>
      </c>
      <c r="K70" s="1">
        <f t="shared" ref="K70:K133" si="2">K69+1</f>
        <v>68</v>
      </c>
    </row>
    <row r="71" spans="1:11" hidden="1" x14ac:dyDescent="0.3">
      <c r="A71" s="129">
        <v>-1</v>
      </c>
      <c r="B71" s="129" t="s">
        <v>19</v>
      </c>
      <c r="C71" s="129" t="s">
        <v>77</v>
      </c>
      <c r="D71" s="129" t="s">
        <v>68</v>
      </c>
      <c r="E71" s="129">
        <v>-1.1507000000000001</v>
      </c>
      <c r="F71" s="129">
        <v>14.609400000000001</v>
      </c>
      <c r="G71" s="129">
        <v>-0.16159999999999999</v>
      </c>
      <c r="H71" s="129">
        <v>6.1400000000000003E-2</v>
      </c>
      <c r="I71" s="129">
        <v>-0.15559999999999999</v>
      </c>
      <c r="J71" s="129">
        <v>9.8773999999999997</v>
      </c>
      <c r="K71" s="1">
        <f t="shared" si="2"/>
        <v>69</v>
      </c>
    </row>
    <row r="72" spans="1:11" hidden="1" x14ac:dyDescent="0.3">
      <c r="A72" s="129">
        <v>-1</v>
      </c>
      <c r="B72" s="129" t="s">
        <v>19</v>
      </c>
      <c r="C72" s="129" t="s">
        <v>78</v>
      </c>
      <c r="D72" s="129" t="s">
        <v>67</v>
      </c>
      <c r="E72" s="129">
        <v>-377.46469999999999</v>
      </c>
      <c r="F72" s="129">
        <v>-7.6257000000000001</v>
      </c>
      <c r="G72" s="129">
        <v>-0.69310000000000005</v>
      </c>
      <c r="H72" s="129">
        <v>-5.4899999999999997E-2</v>
      </c>
      <c r="I72" s="129">
        <v>0.2475</v>
      </c>
      <c r="J72" s="129">
        <v>-43.677</v>
      </c>
      <c r="K72" s="1">
        <f t="shared" si="2"/>
        <v>70</v>
      </c>
    </row>
    <row r="73" spans="1:11" hidden="1" x14ac:dyDescent="0.3">
      <c r="A73" s="129">
        <v>-1</v>
      </c>
      <c r="B73" s="129" t="s">
        <v>19</v>
      </c>
      <c r="C73" s="129" t="s">
        <v>78</v>
      </c>
      <c r="D73" s="129" t="s">
        <v>68</v>
      </c>
      <c r="E73" s="129">
        <v>-380.16469999999998</v>
      </c>
      <c r="F73" s="129">
        <v>-7.6257000000000001</v>
      </c>
      <c r="G73" s="129">
        <v>-0.69310000000000005</v>
      </c>
      <c r="H73" s="129">
        <v>-5.4899999999999997E-2</v>
      </c>
      <c r="I73" s="129">
        <v>-0.5605</v>
      </c>
      <c r="J73" s="129">
        <v>-8.8374000000000006</v>
      </c>
      <c r="K73" s="1">
        <f t="shared" si="2"/>
        <v>71</v>
      </c>
    </row>
    <row r="74" spans="1:11" hidden="1" x14ac:dyDescent="0.3">
      <c r="A74" s="129">
        <v>-1</v>
      </c>
      <c r="B74" s="129" t="s">
        <v>19</v>
      </c>
      <c r="C74" s="129" t="s">
        <v>79</v>
      </c>
      <c r="D74" s="129" t="s">
        <v>67</v>
      </c>
      <c r="E74" s="129">
        <v>-87.774699999999996</v>
      </c>
      <c r="F74" s="129">
        <v>6.4977999999999998</v>
      </c>
      <c r="G74" s="129">
        <v>-0.23499999999999999</v>
      </c>
      <c r="H74" s="129">
        <v>1.9099999999999999E-2</v>
      </c>
      <c r="I74" s="129">
        <v>0.88400000000000001</v>
      </c>
      <c r="J74" s="129">
        <v>-1.1254999999999999</v>
      </c>
      <c r="K74" s="1">
        <f t="shared" si="2"/>
        <v>72</v>
      </c>
    </row>
    <row r="75" spans="1:11" hidden="1" x14ac:dyDescent="0.3">
      <c r="A75" s="129">
        <v>-1</v>
      </c>
      <c r="B75" s="129" t="s">
        <v>19</v>
      </c>
      <c r="C75" s="129" t="s">
        <v>79</v>
      </c>
      <c r="D75" s="129" t="s">
        <v>68</v>
      </c>
      <c r="E75" s="129">
        <v>-90.474699999999999</v>
      </c>
      <c r="F75" s="129">
        <v>6.4977999999999998</v>
      </c>
      <c r="G75" s="129">
        <v>-0.23499999999999999</v>
      </c>
      <c r="H75" s="129">
        <v>1.9099999999999999E-2</v>
      </c>
      <c r="I75" s="129">
        <v>-2.4500000000000001E-2</v>
      </c>
      <c r="J75" s="129">
        <v>1.7243999999999999</v>
      </c>
      <c r="K75" s="1">
        <f t="shared" si="2"/>
        <v>73</v>
      </c>
    </row>
    <row r="76" spans="1:11" hidden="1" x14ac:dyDescent="0.3">
      <c r="A76" s="129">
        <v>-1</v>
      </c>
      <c r="B76" s="129" t="s">
        <v>19</v>
      </c>
      <c r="C76" s="129" t="s">
        <v>80</v>
      </c>
      <c r="D76" s="129" t="s">
        <v>67</v>
      </c>
      <c r="E76" s="129">
        <v>-288.14069999999998</v>
      </c>
      <c r="F76" s="129">
        <v>0.48580000000000001</v>
      </c>
      <c r="G76" s="129">
        <v>-0.61970000000000003</v>
      </c>
      <c r="H76" s="129">
        <v>-1.26E-2</v>
      </c>
      <c r="I76" s="129">
        <v>0.53659999999999997</v>
      </c>
      <c r="J76" s="129">
        <v>-15.293699999999999</v>
      </c>
      <c r="K76" s="1">
        <f t="shared" si="2"/>
        <v>74</v>
      </c>
    </row>
    <row r="77" spans="1:11" hidden="1" x14ac:dyDescent="0.3">
      <c r="A77" s="129">
        <v>-1</v>
      </c>
      <c r="B77" s="129" t="s">
        <v>19</v>
      </c>
      <c r="C77" s="129" t="s">
        <v>80</v>
      </c>
      <c r="D77" s="129" t="s">
        <v>68</v>
      </c>
      <c r="E77" s="129">
        <v>-290.84070000000003</v>
      </c>
      <c r="F77" s="129">
        <v>0.48580000000000001</v>
      </c>
      <c r="G77" s="129">
        <v>-0.61970000000000003</v>
      </c>
      <c r="H77" s="129">
        <v>-1.26E-2</v>
      </c>
      <c r="I77" s="129">
        <v>-0.69159999999999999</v>
      </c>
      <c r="J77" s="129">
        <v>-0.6845</v>
      </c>
      <c r="K77" s="1">
        <f t="shared" si="2"/>
        <v>75</v>
      </c>
    </row>
    <row r="78" spans="1:11" hidden="1" x14ac:dyDescent="0.3">
      <c r="A78" s="129">
        <v>-1</v>
      </c>
      <c r="B78" s="129" t="s">
        <v>19</v>
      </c>
      <c r="C78" s="129" t="s">
        <v>81</v>
      </c>
      <c r="D78" s="129" t="s">
        <v>67</v>
      </c>
      <c r="E78" s="129">
        <v>-87.774699999999996</v>
      </c>
      <c r="F78" s="129">
        <v>6.4977999999999998</v>
      </c>
      <c r="G78" s="129">
        <v>-0.23499999999999999</v>
      </c>
      <c r="H78" s="129">
        <v>1.9099999999999999E-2</v>
      </c>
      <c r="I78" s="129">
        <v>0.88400000000000001</v>
      </c>
      <c r="J78" s="129">
        <v>-1.1254999999999999</v>
      </c>
      <c r="K78" s="1">
        <f t="shared" si="2"/>
        <v>76</v>
      </c>
    </row>
    <row r="79" spans="1:11" hidden="1" x14ac:dyDescent="0.3">
      <c r="A79" s="129">
        <v>-1</v>
      </c>
      <c r="B79" s="129" t="s">
        <v>19</v>
      </c>
      <c r="C79" s="129" t="s">
        <v>81</v>
      </c>
      <c r="D79" s="129" t="s">
        <v>68</v>
      </c>
      <c r="E79" s="129">
        <v>-90.474699999999999</v>
      </c>
      <c r="F79" s="129">
        <v>6.4977999999999998</v>
      </c>
      <c r="G79" s="129">
        <v>-0.23499999999999999</v>
      </c>
      <c r="H79" s="129">
        <v>1.9099999999999999E-2</v>
      </c>
      <c r="I79" s="129">
        <v>-2.4500000000000001E-2</v>
      </c>
      <c r="J79" s="129">
        <v>1.7243999999999999</v>
      </c>
      <c r="K79" s="1">
        <f t="shared" si="2"/>
        <v>77</v>
      </c>
    </row>
    <row r="80" spans="1:11" hidden="1" x14ac:dyDescent="0.3">
      <c r="A80" s="129">
        <v>-1</v>
      </c>
      <c r="B80" s="129" t="s">
        <v>19</v>
      </c>
      <c r="C80" s="129" t="s">
        <v>82</v>
      </c>
      <c r="D80" s="129" t="s">
        <v>67</v>
      </c>
      <c r="E80" s="129">
        <v>-288.14069999999998</v>
      </c>
      <c r="F80" s="129">
        <v>0.48580000000000001</v>
      </c>
      <c r="G80" s="129">
        <v>-0.61970000000000003</v>
      </c>
      <c r="H80" s="129">
        <v>-1.26E-2</v>
      </c>
      <c r="I80" s="129">
        <v>0.53659999999999997</v>
      </c>
      <c r="J80" s="129">
        <v>-15.293699999999999</v>
      </c>
      <c r="K80" s="1">
        <f t="shared" si="2"/>
        <v>78</v>
      </c>
    </row>
    <row r="81" spans="1:11" hidden="1" x14ac:dyDescent="0.3">
      <c r="A81" s="129">
        <v>-1</v>
      </c>
      <c r="B81" s="129" t="s">
        <v>19</v>
      </c>
      <c r="C81" s="129" t="s">
        <v>82</v>
      </c>
      <c r="D81" s="129" t="s">
        <v>68</v>
      </c>
      <c r="E81" s="129">
        <v>-290.84070000000003</v>
      </c>
      <c r="F81" s="129">
        <v>0.48580000000000001</v>
      </c>
      <c r="G81" s="129">
        <v>-0.61970000000000003</v>
      </c>
      <c r="H81" s="129">
        <v>-1.26E-2</v>
      </c>
      <c r="I81" s="129">
        <v>-0.69159999999999999</v>
      </c>
      <c r="J81" s="129">
        <v>-0.6845</v>
      </c>
      <c r="K81" s="1">
        <f t="shared" si="2"/>
        <v>79</v>
      </c>
    </row>
    <row r="82" spans="1:11" hidden="1" x14ac:dyDescent="0.3">
      <c r="A82" s="129">
        <v>-1</v>
      </c>
      <c r="B82" s="129" t="s">
        <v>19</v>
      </c>
      <c r="C82" s="129" t="s">
        <v>83</v>
      </c>
      <c r="D82" s="129" t="s">
        <v>67</v>
      </c>
      <c r="E82" s="129">
        <v>-118.23390000000001</v>
      </c>
      <c r="F82" s="129">
        <v>17.473600000000001</v>
      </c>
      <c r="G82" s="129">
        <v>-0.85219999999999996</v>
      </c>
      <c r="H82" s="129">
        <v>5.1200000000000002E-2</v>
      </c>
      <c r="I82" s="129">
        <v>2.3220999999999998</v>
      </c>
      <c r="J82" s="129">
        <v>20.959700000000002</v>
      </c>
      <c r="K82" s="1">
        <f t="shared" si="2"/>
        <v>80</v>
      </c>
    </row>
    <row r="83" spans="1:11" hidden="1" x14ac:dyDescent="0.3">
      <c r="A83" s="129">
        <v>-1</v>
      </c>
      <c r="B83" s="129" t="s">
        <v>19</v>
      </c>
      <c r="C83" s="129" t="s">
        <v>83</v>
      </c>
      <c r="D83" s="129" t="s">
        <v>68</v>
      </c>
      <c r="E83" s="129">
        <v>-121.8339</v>
      </c>
      <c r="F83" s="129">
        <v>17.473600000000001</v>
      </c>
      <c r="G83" s="129">
        <v>-0.85219999999999996</v>
      </c>
      <c r="H83" s="129">
        <v>5.1200000000000002E-2</v>
      </c>
      <c r="I83" s="129">
        <v>-0.73309999999999997</v>
      </c>
      <c r="J83" s="129">
        <v>10.739599999999999</v>
      </c>
      <c r="K83" s="1">
        <f t="shared" si="2"/>
        <v>81</v>
      </c>
    </row>
    <row r="84" spans="1:11" hidden="1" x14ac:dyDescent="0.3">
      <c r="A84" s="129">
        <v>-1</v>
      </c>
      <c r="B84" s="129" t="s">
        <v>19</v>
      </c>
      <c r="C84" s="129" t="s">
        <v>84</v>
      </c>
      <c r="D84" s="129" t="s">
        <v>67</v>
      </c>
      <c r="E84" s="129">
        <v>-497.24790000000002</v>
      </c>
      <c r="F84" s="129">
        <v>-4.7615999999999996</v>
      </c>
      <c r="G84" s="129">
        <v>-1.3836999999999999</v>
      </c>
      <c r="H84" s="129">
        <v>-6.5100000000000005E-2</v>
      </c>
      <c r="I84" s="129">
        <v>1.3966000000000001</v>
      </c>
      <c r="J84" s="129">
        <v>-49.975200000000001</v>
      </c>
      <c r="K84" s="1">
        <f t="shared" si="2"/>
        <v>82</v>
      </c>
    </row>
    <row r="85" spans="1:11" hidden="1" x14ac:dyDescent="0.3">
      <c r="A85" s="129">
        <v>-1</v>
      </c>
      <c r="B85" s="129" t="s">
        <v>19</v>
      </c>
      <c r="C85" s="129" t="s">
        <v>84</v>
      </c>
      <c r="D85" s="129" t="s">
        <v>68</v>
      </c>
      <c r="E85" s="129">
        <v>-500.84789999999998</v>
      </c>
      <c r="F85" s="129">
        <v>-4.7615999999999996</v>
      </c>
      <c r="G85" s="129">
        <v>-1.3836999999999999</v>
      </c>
      <c r="H85" s="129">
        <v>-6.5100000000000005E-2</v>
      </c>
      <c r="I85" s="129">
        <v>-1.1379999999999999</v>
      </c>
      <c r="J85" s="129">
        <v>-7.9752000000000001</v>
      </c>
      <c r="K85" s="1">
        <f t="shared" si="2"/>
        <v>83</v>
      </c>
    </row>
    <row r="86" spans="1:11" hidden="1" x14ac:dyDescent="0.3">
      <c r="A86" s="129">
        <v>-1</v>
      </c>
      <c r="B86" s="129" t="s">
        <v>19</v>
      </c>
      <c r="C86" s="129" t="s">
        <v>85</v>
      </c>
      <c r="D86" s="129" t="s">
        <v>67</v>
      </c>
      <c r="E86" s="129">
        <v>-118.23390000000001</v>
      </c>
      <c r="F86" s="129">
        <v>17.473600000000001</v>
      </c>
      <c r="G86" s="129">
        <v>-0.85219999999999996</v>
      </c>
      <c r="H86" s="129">
        <v>5.1200000000000002E-2</v>
      </c>
      <c r="I86" s="129">
        <v>2.3220999999999998</v>
      </c>
      <c r="J86" s="129">
        <v>20.959700000000002</v>
      </c>
      <c r="K86" s="1">
        <f t="shared" si="2"/>
        <v>84</v>
      </c>
    </row>
    <row r="87" spans="1:11" hidden="1" x14ac:dyDescent="0.3">
      <c r="A87" s="129">
        <v>-1</v>
      </c>
      <c r="B87" s="129" t="s">
        <v>19</v>
      </c>
      <c r="C87" s="129" t="s">
        <v>85</v>
      </c>
      <c r="D87" s="129" t="s">
        <v>68</v>
      </c>
      <c r="E87" s="129">
        <v>-121.8339</v>
      </c>
      <c r="F87" s="129">
        <v>17.473600000000001</v>
      </c>
      <c r="G87" s="129">
        <v>-0.85219999999999996</v>
      </c>
      <c r="H87" s="129">
        <v>5.1200000000000002E-2</v>
      </c>
      <c r="I87" s="129">
        <v>-0.73309999999999997</v>
      </c>
      <c r="J87" s="129">
        <v>10.739599999999999</v>
      </c>
      <c r="K87" s="1">
        <f t="shared" si="2"/>
        <v>85</v>
      </c>
    </row>
    <row r="88" spans="1:11" hidden="1" x14ac:dyDescent="0.3">
      <c r="A88" s="129">
        <v>-1</v>
      </c>
      <c r="B88" s="129" t="s">
        <v>19</v>
      </c>
      <c r="C88" s="129" t="s">
        <v>86</v>
      </c>
      <c r="D88" s="129" t="s">
        <v>67</v>
      </c>
      <c r="E88" s="129">
        <v>-497.24790000000002</v>
      </c>
      <c r="F88" s="129">
        <v>-4.7615999999999996</v>
      </c>
      <c r="G88" s="129">
        <v>-1.3836999999999999</v>
      </c>
      <c r="H88" s="129">
        <v>-6.5100000000000005E-2</v>
      </c>
      <c r="I88" s="129">
        <v>1.3966000000000001</v>
      </c>
      <c r="J88" s="129">
        <v>-49.975200000000001</v>
      </c>
      <c r="K88" s="1">
        <f t="shared" si="2"/>
        <v>86</v>
      </c>
    </row>
    <row r="89" spans="1:11" hidden="1" x14ac:dyDescent="0.3">
      <c r="A89" s="129">
        <v>-1</v>
      </c>
      <c r="B89" s="129" t="s">
        <v>19</v>
      </c>
      <c r="C89" s="129" t="s">
        <v>86</v>
      </c>
      <c r="D89" s="129" t="s">
        <v>68</v>
      </c>
      <c r="E89" s="129">
        <v>-500.84789999999998</v>
      </c>
      <c r="F89" s="129">
        <v>-4.7615999999999996</v>
      </c>
      <c r="G89" s="129">
        <v>-1.3836999999999999</v>
      </c>
      <c r="H89" s="129">
        <v>-6.5100000000000005E-2</v>
      </c>
      <c r="I89" s="129">
        <v>-1.1379999999999999</v>
      </c>
      <c r="J89" s="129">
        <v>-7.9752000000000001</v>
      </c>
      <c r="K89" s="1">
        <f t="shared" si="2"/>
        <v>87</v>
      </c>
    </row>
    <row r="90" spans="1:11" hidden="1" x14ac:dyDescent="0.3">
      <c r="A90" s="129">
        <v>-1</v>
      </c>
      <c r="B90" s="129" t="s">
        <v>19</v>
      </c>
      <c r="C90" s="129" t="s">
        <v>87</v>
      </c>
      <c r="D90" s="129" t="s">
        <v>67</v>
      </c>
      <c r="E90" s="129">
        <v>-207.55789999999999</v>
      </c>
      <c r="F90" s="129">
        <v>9.3620000000000001</v>
      </c>
      <c r="G90" s="129">
        <v>-0.92559999999999998</v>
      </c>
      <c r="H90" s="129">
        <v>8.8999999999999999E-3</v>
      </c>
      <c r="I90" s="129">
        <v>2.0329999999999999</v>
      </c>
      <c r="J90" s="129">
        <v>-7.4237000000000002</v>
      </c>
      <c r="K90" s="1">
        <f t="shared" si="2"/>
        <v>88</v>
      </c>
    </row>
    <row r="91" spans="1:11" hidden="1" x14ac:dyDescent="0.3">
      <c r="A91" s="129">
        <v>-1</v>
      </c>
      <c r="B91" s="129" t="s">
        <v>19</v>
      </c>
      <c r="C91" s="129" t="s">
        <v>87</v>
      </c>
      <c r="D91" s="129" t="s">
        <v>68</v>
      </c>
      <c r="E91" s="129">
        <v>-211.15790000000001</v>
      </c>
      <c r="F91" s="129">
        <v>9.3620000000000001</v>
      </c>
      <c r="G91" s="129">
        <v>-0.92559999999999998</v>
      </c>
      <c r="H91" s="129">
        <v>8.8999999999999999E-3</v>
      </c>
      <c r="I91" s="129">
        <v>-0.60199999999999998</v>
      </c>
      <c r="J91" s="129">
        <v>2.5867</v>
      </c>
      <c r="K91" s="1">
        <f t="shared" si="2"/>
        <v>89</v>
      </c>
    </row>
    <row r="92" spans="1:11" hidden="1" x14ac:dyDescent="0.3">
      <c r="A92" s="129">
        <v>-1</v>
      </c>
      <c r="B92" s="129" t="s">
        <v>19</v>
      </c>
      <c r="C92" s="129" t="s">
        <v>88</v>
      </c>
      <c r="D92" s="129" t="s">
        <v>67</v>
      </c>
      <c r="E92" s="129">
        <v>-407.9239</v>
      </c>
      <c r="F92" s="129">
        <v>3.35</v>
      </c>
      <c r="G92" s="129">
        <v>-1.3103</v>
      </c>
      <c r="H92" s="129">
        <v>-2.2800000000000001E-2</v>
      </c>
      <c r="I92" s="129">
        <v>1.6857</v>
      </c>
      <c r="J92" s="129">
        <v>-21.591799999999999</v>
      </c>
      <c r="K92" s="1">
        <f t="shared" si="2"/>
        <v>90</v>
      </c>
    </row>
    <row r="93" spans="1:11" hidden="1" x14ac:dyDescent="0.3">
      <c r="A93" s="129">
        <v>-1</v>
      </c>
      <c r="B93" s="129" t="s">
        <v>19</v>
      </c>
      <c r="C93" s="129" t="s">
        <v>88</v>
      </c>
      <c r="D93" s="129" t="s">
        <v>68</v>
      </c>
      <c r="E93" s="129">
        <v>-411.52390000000003</v>
      </c>
      <c r="F93" s="129">
        <v>3.35</v>
      </c>
      <c r="G93" s="129">
        <v>-1.3103</v>
      </c>
      <c r="H93" s="129">
        <v>-2.2800000000000001E-2</v>
      </c>
      <c r="I93" s="129">
        <v>-1.2690999999999999</v>
      </c>
      <c r="J93" s="129">
        <v>0.17780000000000001</v>
      </c>
      <c r="K93" s="1">
        <f t="shared" si="2"/>
        <v>91</v>
      </c>
    </row>
    <row r="94" spans="1:11" hidden="1" x14ac:dyDescent="0.3">
      <c r="A94" s="129">
        <v>-1</v>
      </c>
      <c r="B94" s="129" t="s">
        <v>19</v>
      </c>
      <c r="C94" s="129" t="s">
        <v>89</v>
      </c>
      <c r="D94" s="129" t="s">
        <v>67</v>
      </c>
      <c r="E94" s="129">
        <v>-207.55789999999999</v>
      </c>
      <c r="F94" s="129">
        <v>9.3620000000000001</v>
      </c>
      <c r="G94" s="129">
        <v>-0.92559999999999998</v>
      </c>
      <c r="H94" s="129">
        <v>8.8999999999999999E-3</v>
      </c>
      <c r="I94" s="129">
        <v>2.0329999999999999</v>
      </c>
      <c r="J94" s="129">
        <v>-7.4237000000000002</v>
      </c>
      <c r="K94" s="1">
        <f t="shared" si="2"/>
        <v>92</v>
      </c>
    </row>
    <row r="95" spans="1:11" hidden="1" x14ac:dyDescent="0.3">
      <c r="A95" s="129">
        <v>-1</v>
      </c>
      <c r="B95" s="129" t="s">
        <v>19</v>
      </c>
      <c r="C95" s="129" t="s">
        <v>89</v>
      </c>
      <c r="D95" s="129" t="s">
        <v>68</v>
      </c>
      <c r="E95" s="129">
        <v>-211.15790000000001</v>
      </c>
      <c r="F95" s="129">
        <v>9.3620000000000001</v>
      </c>
      <c r="G95" s="129">
        <v>-0.92559999999999998</v>
      </c>
      <c r="H95" s="129">
        <v>8.8999999999999999E-3</v>
      </c>
      <c r="I95" s="129">
        <v>-0.60199999999999998</v>
      </c>
      <c r="J95" s="129">
        <v>2.5867</v>
      </c>
      <c r="K95" s="1">
        <f t="shared" si="2"/>
        <v>93</v>
      </c>
    </row>
    <row r="96" spans="1:11" hidden="1" x14ac:dyDescent="0.3">
      <c r="A96" s="129">
        <v>-1</v>
      </c>
      <c r="B96" s="129" t="s">
        <v>19</v>
      </c>
      <c r="C96" s="129" t="s">
        <v>90</v>
      </c>
      <c r="D96" s="129" t="s">
        <v>67</v>
      </c>
      <c r="E96" s="129">
        <v>-407.9239</v>
      </c>
      <c r="F96" s="129">
        <v>3.35</v>
      </c>
      <c r="G96" s="129">
        <v>-1.3103</v>
      </c>
      <c r="H96" s="129">
        <v>-2.2800000000000001E-2</v>
      </c>
      <c r="I96" s="129">
        <v>1.6857</v>
      </c>
      <c r="J96" s="129">
        <v>-21.591799999999999</v>
      </c>
      <c r="K96" s="1">
        <f t="shared" si="2"/>
        <v>94</v>
      </c>
    </row>
    <row r="97" spans="1:11" hidden="1" x14ac:dyDescent="0.3">
      <c r="A97" s="129">
        <v>-1</v>
      </c>
      <c r="B97" s="129" t="s">
        <v>19</v>
      </c>
      <c r="C97" s="129" t="s">
        <v>90</v>
      </c>
      <c r="D97" s="129" t="s">
        <v>68</v>
      </c>
      <c r="E97" s="129">
        <v>-411.52390000000003</v>
      </c>
      <c r="F97" s="129">
        <v>3.35</v>
      </c>
      <c r="G97" s="129">
        <v>-1.3103</v>
      </c>
      <c r="H97" s="129">
        <v>-2.2800000000000001E-2</v>
      </c>
      <c r="I97" s="129">
        <v>-1.2690999999999999</v>
      </c>
      <c r="J97" s="129">
        <v>0.17780000000000001</v>
      </c>
      <c r="K97" s="1">
        <f t="shared" si="2"/>
        <v>95</v>
      </c>
    </row>
    <row r="98" spans="1:11" hidden="1" x14ac:dyDescent="0.3">
      <c r="A98" s="129">
        <v>-1</v>
      </c>
      <c r="B98" s="129" t="s">
        <v>19</v>
      </c>
      <c r="C98" s="129" t="s">
        <v>91</v>
      </c>
      <c r="D98" s="129" t="s">
        <v>67</v>
      </c>
      <c r="E98" s="129">
        <v>1.5492999999999999</v>
      </c>
      <c r="F98" s="129">
        <v>17.473600000000001</v>
      </c>
      <c r="G98" s="129">
        <v>-0.16159999999999999</v>
      </c>
      <c r="H98" s="129">
        <v>6.1400000000000003E-2</v>
      </c>
      <c r="I98" s="129">
        <v>2.4066999999999998</v>
      </c>
      <c r="J98" s="129">
        <v>27.2578</v>
      </c>
      <c r="K98" s="1">
        <f t="shared" si="2"/>
        <v>96</v>
      </c>
    </row>
    <row r="99" spans="1:11" hidden="1" x14ac:dyDescent="0.3">
      <c r="A99" s="129">
        <v>-1</v>
      </c>
      <c r="B99" s="129" t="s">
        <v>19</v>
      </c>
      <c r="C99" s="129" t="s">
        <v>91</v>
      </c>
      <c r="D99" s="129" t="s">
        <v>68</v>
      </c>
      <c r="E99" s="129">
        <v>-1.1507000000000001</v>
      </c>
      <c r="F99" s="129">
        <v>17.473600000000001</v>
      </c>
      <c r="G99" s="129">
        <v>-0.16159999999999999</v>
      </c>
      <c r="H99" s="129">
        <v>6.1400000000000003E-2</v>
      </c>
      <c r="I99" s="129">
        <v>-2.4500000000000001E-2</v>
      </c>
      <c r="J99" s="129">
        <v>10.739599999999999</v>
      </c>
      <c r="K99" s="1">
        <f t="shared" si="2"/>
        <v>97</v>
      </c>
    </row>
    <row r="100" spans="1:11" hidden="1" x14ac:dyDescent="0.3">
      <c r="A100" s="129">
        <v>-1</v>
      </c>
      <c r="B100" s="129" t="s">
        <v>19</v>
      </c>
      <c r="C100" s="129" t="s">
        <v>92</v>
      </c>
      <c r="D100" s="129" t="s">
        <v>67</v>
      </c>
      <c r="E100" s="129">
        <v>-497.24790000000002</v>
      </c>
      <c r="F100" s="129">
        <v>-7.6257000000000001</v>
      </c>
      <c r="G100" s="129">
        <v>-1.4468000000000001</v>
      </c>
      <c r="H100" s="129">
        <v>-6.5100000000000005E-2</v>
      </c>
      <c r="I100" s="129">
        <v>0.2475</v>
      </c>
      <c r="J100" s="129">
        <v>-49.975200000000001</v>
      </c>
      <c r="K100" s="1">
        <f t="shared" si="2"/>
        <v>98</v>
      </c>
    </row>
    <row r="101" spans="1:11" hidden="1" x14ac:dyDescent="0.3">
      <c r="A101" s="129">
        <v>-1</v>
      </c>
      <c r="B101" s="129" t="s">
        <v>19</v>
      </c>
      <c r="C101" s="129" t="s">
        <v>92</v>
      </c>
      <c r="D101" s="129" t="s">
        <v>68</v>
      </c>
      <c r="E101" s="129">
        <v>-500.84789999999998</v>
      </c>
      <c r="F101" s="129">
        <v>-7.6257000000000001</v>
      </c>
      <c r="G101" s="129">
        <v>-1.4468000000000001</v>
      </c>
      <c r="H101" s="129">
        <v>-6.5100000000000005E-2</v>
      </c>
      <c r="I101" s="129">
        <v>-1.2690999999999999</v>
      </c>
      <c r="J101" s="129">
        <v>-8.8374000000000006</v>
      </c>
      <c r="K101" s="1">
        <f t="shared" si="2"/>
        <v>99</v>
      </c>
    </row>
    <row r="102" spans="1:11" hidden="1" x14ac:dyDescent="0.3">
      <c r="A102" s="129">
        <v>-1</v>
      </c>
      <c r="B102" s="129" t="s">
        <v>93</v>
      </c>
      <c r="C102" s="129" t="s">
        <v>66</v>
      </c>
      <c r="D102" s="129" t="s">
        <v>67</v>
      </c>
      <c r="E102" s="129">
        <v>-454.64330000000001</v>
      </c>
      <c r="F102" s="129">
        <v>14.047499999999999</v>
      </c>
      <c r="G102" s="129">
        <v>-0.50180000000000002</v>
      </c>
      <c r="H102" s="129">
        <v>-0.61140000000000005</v>
      </c>
      <c r="I102" s="129">
        <v>0.83230000000000004</v>
      </c>
      <c r="J102" s="129">
        <v>-93.9405</v>
      </c>
      <c r="K102" s="1">
        <f t="shared" si="2"/>
        <v>100</v>
      </c>
    </row>
    <row r="103" spans="1:11" hidden="1" x14ac:dyDescent="0.3">
      <c r="A103" s="129">
        <v>-1</v>
      </c>
      <c r="B103" s="129" t="s">
        <v>93</v>
      </c>
      <c r="C103" s="129" t="s">
        <v>66</v>
      </c>
      <c r="D103" s="129" t="s">
        <v>68</v>
      </c>
      <c r="E103" s="129">
        <v>-461.90890000000002</v>
      </c>
      <c r="F103" s="129">
        <v>14.047499999999999</v>
      </c>
      <c r="G103" s="129">
        <v>-0.50180000000000002</v>
      </c>
      <c r="H103" s="129">
        <v>-0.61140000000000005</v>
      </c>
      <c r="I103" s="129">
        <v>-0.42209999999999998</v>
      </c>
      <c r="J103" s="129">
        <v>-58.8217</v>
      </c>
      <c r="K103" s="1">
        <f t="shared" si="2"/>
        <v>101</v>
      </c>
    </row>
    <row r="104" spans="1:11" hidden="1" x14ac:dyDescent="0.3">
      <c r="A104" s="129">
        <v>-1</v>
      </c>
      <c r="B104" s="129" t="s">
        <v>93</v>
      </c>
      <c r="C104" s="129" t="s">
        <v>69</v>
      </c>
      <c r="D104" s="129" t="s">
        <v>67</v>
      </c>
      <c r="E104" s="129">
        <v>-111.8824</v>
      </c>
      <c r="F104" s="129">
        <v>4.3769999999999998</v>
      </c>
      <c r="G104" s="129">
        <v>-2.53E-2</v>
      </c>
      <c r="H104" s="129">
        <v>-0.19350000000000001</v>
      </c>
      <c r="I104" s="129">
        <v>3.9100000000000003E-2</v>
      </c>
      <c r="J104" s="129">
        <v>-26.444500000000001</v>
      </c>
      <c r="K104" s="1">
        <f t="shared" si="2"/>
        <v>102</v>
      </c>
    </row>
    <row r="105" spans="1:11" hidden="1" x14ac:dyDescent="0.3">
      <c r="A105" s="129">
        <v>-1</v>
      </c>
      <c r="B105" s="129" t="s">
        <v>93</v>
      </c>
      <c r="C105" s="129" t="s">
        <v>69</v>
      </c>
      <c r="D105" s="129" t="s">
        <v>68</v>
      </c>
      <c r="E105" s="129">
        <v>-111.8824</v>
      </c>
      <c r="F105" s="129">
        <v>4.3769999999999998</v>
      </c>
      <c r="G105" s="129">
        <v>-2.53E-2</v>
      </c>
      <c r="H105" s="129">
        <v>-0.19350000000000001</v>
      </c>
      <c r="I105" s="129">
        <v>-2.41E-2</v>
      </c>
      <c r="J105" s="129">
        <v>-15.502000000000001</v>
      </c>
      <c r="K105" s="1">
        <f t="shared" si="2"/>
        <v>103</v>
      </c>
    </row>
    <row r="106" spans="1:11" hidden="1" x14ac:dyDescent="0.3">
      <c r="A106" s="129">
        <v>-1</v>
      </c>
      <c r="B106" s="129" t="s">
        <v>93</v>
      </c>
      <c r="C106" s="129" t="s">
        <v>70</v>
      </c>
      <c r="D106" s="129" t="s">
        <v>67</v>
      </c>
      <c r="E106" s="129">
        <v>292.87130000000002</v>
      </c>
      <c r="F106" s="129">
        <v>24.041799999999999</v>
      </c>
      <c r="G106" s="129">
        <v>0.31730000000000003</v>
      </c>
      <c r="H106" s="129">
        <v>6.9500000000000006E-2</v>
      </c>
      <c r="I106" s="129">
        <v>0.5665</v>
      </c>
      <c r="J106" s="129">
        <v>252.8049</v>
      </c>
      <c r="K106" s="1">
        <f t="shared" si="2"/>
        <v>104</v>
      </c>
    </row>
    <row r="107" spans="1:11" hidden="1" x14ac:dyDescent="0.3">
      <c r="A107" s="129">
        <v>-1</v>
      </c>
      <c r="B107" s="129" t="s">
        <v>93</v>
      </c>
      <c r="C107" s="129" t="s">
        <v>70</v>
      </c>
      <c r="D107" s="129" t="s">
        <v>68</v>
      </c>
      <c r="E107" s="129">
        <v>292.87130000000002</v>
      </c>
      <c r="F107" s="129">
        <v>24.041799999999999</v>
      </c>
      <c r="G107" s="129">
        <v>0.31730000000000003</v>
      </c>
      <c r="H107" s="129">
        <v>6.9500000000000006E-2</v>
      </c>
      <c r="I107" s="129">
        <v>0.22950000000000001</v>
      </c>
      <c r="J107" s="129">
        <v>201.1395</v>
      </c>
      <c r="K107" s="1">
        <f t="shared" si="2"/>
        <v>105</v>
      </c>
    </row>
    <row r="108" spans="1:11" hidden="1" x14ac:dyDescent="0.3">
      <c r="A108" s="129">
        <v>-1</v>
      </c>
      <c r="B108" s="129" t="s">
        <v>93</v>
      </c>
      <c r="C108" s="129" t="s">
        <v>71</v>
      </c>
      <c r="D108" s="129" t="s">
        <v>67</v>
      </c>
      <c r="E108" s="129">
        <v>96.187899999999999</v>
      </c>
      <c r="F108" s="129">
        <v>5.0267999999999997</v>
      </c>
      <c r="G108" s="129">
        <v>0.13650000000000001</v>
      </c>
      <c r="H108" s="129">
        <v>7.2099999999999997E-2</v>
      </c>
      <c r="I108" s="129">
        <v>0.27210000000000001</v>
      </c>
      <c r="J108" s="129">
        <v>35.389200000000002</v>
      </c>
      <c r="K108" s="1">
        <f t="shared" si="2"/>
        <v>106</v>
      </c>
    </row>
    <row r="109" spans="1:11" hidden="1" x14ac:dyDescent="0.3">
      <c r="A109" s="129">
        <v>-1</v>
      </c>
      <c r="B109" s="129" t="s">
        <v>93</v>
      </c>
      <c r="C109" s="129" t="s">
        <v>71</v>
      </c>
      <c r="D109" s="129" t="s">
        <v>68</v>
      </c>
      <c r="E109" s="129">
        <v>96.187899999999999</v>
      </c>
      <c r="F109" s="129">
        <v>5.0267999999999997</v>
      </c>
      <c r="G109" s="129">
        <v>0.13650000000000001</v>
      </c>
      <c r="H109" s="129">
        <v>7.2099999999999997E-2</v>
      </c>
      <c r="I109" s="129">
        <v>0.39579999999999999</v>
      </c>
      <c r="J109" s="129">
        <v>24.879300000000001</v>
      </c>
      <c r="K109" s="1">
        <f t="shared" si="2"/>
        <v>107</v>
      </c>
    </row>
    <row r="110" spans="1:11" hidden="1" x14ac:dyDescent="0.3">
      <c r="A110" s="129">
        <v>-1</v>
      </c>
      <c r="B110" s="129" t="s">
        <v>93</v>
      </c>
      <c r="C110" s="129" t="s">
        <v>72</v>
      </c>
      <c r="D110" s="129" t="s">
        <v>67</v>
      </c>
      <c r="E110" s="129">
        <v>-566.52560000000005</v>
      </c>
      <c r="F110" s="129">
        <v>18.424499999999998</v>
      </c>
      <c r="G110" s="129">
        <v>-0.52710000000000001</v>
      </c>
      <c r="H110" s="129">
        <v>-0.80489999999999995</v>
      </c>
      <c r="I110" s="129">
        <v>0.87150000000000005</v>
      </c>
      <c r="J110" s="129">
        <v>-120.38500000000001</v>
      </c>
      <c r="K110" s="1">
        <f t="shared" si="2"/>
        <v>108</v>
      </c>
    </row>
    <row r="111" spans="1:11" hidden="1" x14ac:dyDescent="0.3">
      <c r="A111" s="129">
        <v>-1</v>
      </c>
      <c r="B111" s="129" t="s">
        <v>93</v>
      </c>
      <c r="C111" s="129" t="s">
        <v>72</v>
      </c>
      <c r="D111" s="129" t="s">
        <v>68</v>
      </c>
      <c r="E111" s="129">
        <v>-573.79129999999998</v>
      </c>
      <c r="F111" s="129">
        <v>18.424499999999998</v>
      </c>
      <c r="G111" s="129">
        <v>-0.52710000000000001</v>
      </c>
      <c r="H111" s="129">
        <v>-0.80489999999999995</v>
      </c>
      <c r="I111" s="129">
        <v>-0.44619999999999999</v>
      </c>
      <c r="J111" s="129">
        <v>-74.323700000000002</v>
      </c>
      <c r="K111" s="1">
        <f t="shared" si="2"/>
        <v>109</v>
      </c>
    </row>
    <row r="112" spans="1:11" hidden="1" x14ac:dyDescent="0.3">
      <c r="A112" s="129">
        <v>-1</v>
      </c>
      <c r="B112" s="129" t="s">
        <v>93</v>
      </c>
      <c r="C112" s="129" t="s">
        <v>73</v>
      </c>
      <c r="D112" s="129" t="s">
        <v>67</v>
      </c>
      <c r="E112" s="129">
        <v>-636.50059999999996</v>
      </c>
      <c r="F112" s="129">
        <v>19.666499999999999</v>
      </c>
      <c r="G112" s="129">
        <v>-0.70250000000000001</v>
      </c>
      <c r="H112" s="129">
        <v>-0.85589999999999999</v>
      </c>
      <c r="I112" s="129">
        <v>1.1653</v>
      </c>
      <c r="J112" s="129">
        <v>-131.51660000000001</v>
      </c>
      <c r="K112" s="1">
        <f t="shared" si="2"/>
        <v>110</v>
      </c>
    </row>
    <row r="113" spans="1:11" hidden="1" x14ac:dyDescent="0.3">
      <c r="A113" s="129">
        <v>-1</v>
      </c>
      <c r="B113" s="129" t="s">
        <v>93</v>
      </c>
      <c r="C113" s="129" t="s">
        <v>73</v>
      </c>
      <c r="D113" s="129" t="s">
        <v>68</v>
      </c>
      <c r="E113" s="129">
        <v>-646.67250000000001</v>
      </c>
      <c r="F113" s="129">
        <v>19.666499999999999</v>
      </c>
      <c r="G113" s="129">
        <v>-0.70250000000000001</v>
      </c>
      <c r="H113" s="129">
        <v>-0.85589999999999999</v>
      </c>
      <c r="I113" s="129">
        <v>-0.59089999999999998</v>
      </c>
      <c r="J113" s="129">
        <v>-82.350300000000004</v>
      </c>
      <c r="K113" s="1">
        <f t="shared" si="2"/>
        <v>111</v>
      </c>
    </row>
    <row r="114" spans="1:11" hidden="1" x14ac:dyDescent="0.3">
      <c r="A114" s="129">
        <v>-1</v>
      </c>
      <c r="B114" s="129" t="s">
        <v>93</v>
      </c>
      <c r="C114" s="129" t="s">
        <v>74</v>
      </c>
      <c r="D114" s="129" t="s">
        <v>67</v>
      </c>
      <c r="E114" s="129">
        <v>-724.58370000000002</v>
      </c>
      <c r="F114" s="129">
        <v>23.860199999999999</v>
      </c>
      <c r="G114" s="129">
        <v>-0.64259999999999995</v>
      </c>
      <c r="H114" s="129">
        <v>-1.0432999999999999</v>
      </c>
      <c r="I114" s="129">
        <v>1.0613999999999999</v>
      </c>
      <c r="J114" s="129">
        <v>-155.03980000000001</v>
      </c>
      <c r="K114" s="1">
        <f t="shared" si="2"/>
        <v>112</v>
      </c>
    </row>
    <row r="115" spans="1:11" hidden="1" x14ac:dyDescent="0.3">
      <c r="A115" s="129">
        <v>-1</v>
      </c>
      <c r="B115" s="129" t="s">
        <v>93</v>
      </c>
      <c r="C115" s="129" t="s">
        <v>74</v>
      </c>
      <c r="D115" s="129" t="s">
        <v>68</v>
      </c>
      <c r="E115" s="129">
        <v>-733.30250000000001</v>
      </c>
      <c r="F115" s="129">
        <v>23.860199999999999</v>
      </c>
      <c r="G115" s="129">
        <v>-0.64259999999999995</v>
      </c>
      <c r="H115" s="129">
        <v>-1.0432999999999999</v>
      </c>
      <c r="I115" s="129">
        <v>-0.54520000000000002</v>
      </c>
      <c r="J115" s="129">
        <v>-95.389200000000002</v>
      </c>
      <c r="K115" s="1">
        <f t="shared" si="2"/>
        <v>113</v>
      </c>
    </row>
    <row r="116" spans="1:11" hidden="1" x14ac:dyDescent="0.3">
      <c r="A116" s="129">
        <v>-1</v>
      </c>
      <c r="B116" s="129" t="s">
        <v>93</v>
      </c>
      <c r="C116" s="129" t="s">
        <v>75</v>
      </c>
      <c r="D116" s="129" t="s">
        <v>67</v>
      </c>
      <c r="E116" s="129">
        <v>0.84079999999999999</v>
      </c>
      <c r="F116" s="129">
        <v>46.301200000000001</v>
      </c>
      <c r="G116" s="129">
        <v>-7.4000000000000003E-3</v>
      </c>
      <c r="H116" s="129">
        <v>-0.45290000000000002</v>
      </c>
      <c r="I116" s="129">
        <v>1.5422</v>
      </c>
      <c r="J116" s="129">
        <v>269.38049999999998</v>
      </c>
      <c r="K116" s="1">
        <f t="shared" si="2"/>
        <v>114</v>
      </c>
    </row>
    <row r="117" spans="1:11" hidden="1" x14ac:dyDescent="0.3">
      <c r="A117" s="129">
        <v>-1</v>
      </c>
      <c r="B117" s="129" t="s">
        <v>93</v>
      </c>
      <c r="C117" s="129" t="s">
        <v>75</v>
      </c>
      <c r="D117" s="129" t="s">
        <v>68</v>
      </c>
      <c r="E117" s="129">
        <v>-5.6981999999999999</v>
      </c>
      <c r="F117" s="129">
        <v>46.301200000000001</v>
      </c>
      <c r="G117" s="129">
        <v>-7.4000000000000003E-3</v>
      </c>
      <c r="H117" s="129">
        <v>-0.45290000000000002</v>
      </c>
      <c r="I117" s="129">
        <v>-5.8599999999999999E-2</v>
      </c>
      <c r="J117" s="129">
        <v>228.6558</v>
      </c>
      <c r="K117" s="1">
        <f t="shared" si="2"/>
        <v>115</v>
      </c>
    </row>
    <row r="118" spans="1:11" hidden="1" x14ac:dyDescent="0.3">
      <c r="A118" s="129">
        <v>-1</v>
      </c>
      <c r="B118" s="129" t="s">
        <v>93</v>
      </c>
      <c r="C118" s="129" t="s">
        <v>76</v>
      </c>
      <c r="D118" s="129" t="s">
        <v>67</v>
      </c>
      <c r="E118" s="129">
        <v>-819.19870000000003</v>
      </c>
      <c r="F118" s="129">
        <v>-21.015699999999999</v>
      </c>
      <c r="G118" s="129">
        <v>-0.89580000000000004</v>
      </c>
      <c r="H118" s="129">
        <v>-0.64759999999999995</v>
      </c>
      <c r="I118" s="129">
        <v>-4.3999999999999997E-2</v>
      </c>
      <c r="J118" s="129">
        <v>-438.47329999999999</v>
      </c>
      <c r="K118" s="1">
        <f t="shared" si="2"/>
        <v>116</v>
      </c>
    </row>
    <row r="119" spans="1:11" hidden="1" x14ac:dyDescent="0.3">
      <c r="A119" s="129">
        <v>-1</v>
      </c>
      <c r="B119" s="129" t="s">
        <v>93</v>
      </c>
      <c r="C119" s="129" t="s">
        <v>76</v>
      </c>
      <c r="D119" s="129" t="s">
        <v>68</v>
      </c>
      <c r="E119" s="129">
        <v>-825.73779999999999</v>
      </c>
      <c r="F119" s="129">
        <v>-21.015699999999999</v>
      </c>
      <c r="G119" s="129">
        <v>-0.89580000000000004</v>
      </c>
      <c r="H119" s="129">
        <v>-0.64759999999999995</v>
      </c>
      <c r="I119" s="129">
        <v>-0.70120000000000005</v>
      </c>
      <c r="J119" s="129">
        <v>-334.53480000000002</v>
      </c>
      <c r="K119" s="1">
        <f t="shared" si="2"/>
        <v>117</v>
      </c>
    </row>
    <row r="120" spans="1:11" hidden="1" x14ac:dyDescent="0.3">
      <c r="A120" s="129">
        <v>-1</v>
      </c>
      <c r="B120" s="129" t="s">
        <v>93</v>
      </c>
      <c r="C120" s="129" t="s">
        <v>77</v>
      </c>
      <c r="D120" s="129" t="s">
        <v>67</v>
      </c>
      <c r="E120" s="129">
        <v>0.84079999999999999</v>
      </c>
      <c r="F120" s="129">
        <v>46.301200000000001</v>
      </c>
      <c r="G120" s="129">
        <v>-7.4000000000000003E-3</v>
      </c>
      <c r="H120" s="129">
        <v>-0.45290000000000002</v>
      </c>
      <c r="I120" s="129">
        <v>1.5422</v>
      </c>
      <c r="J120" s="129">
        <v>269.38049999999998</v>
      </c>
      <c r="K120" s="1">
        <f t="shared" si="2"/>
        <v>118</v>
      </c>
    </row>
    <row r="121" spans="1:11" hidden="1" x14ac:dyDescent="0.3">
      <c r="A121" s="129">
        <v>-1</v>
      </c>
      <c r="B121" s="129" t="s">
        <v>93</v>
      </c>
      <c r="C121" s="129" t="s">
        <v>77</v>
      </c>
      <c r="D121" s="129" t="s">
        <v>68</v>
      </c>
      <c r="E121" s="129">
        <v>-5.6981999999999999</v>
      </c>
      <c r="F121" s="129">
        <v>46.301200000000001</v>
      </c>
      <c r="G121" s="129">
        <v>-7.4000000000000003E-3</v>
      </c>
      <c r="H121" s="129">
        <v>-0.45290000000000002</v>
      </c>
      <c r="I121" s="129">
        <v>-5.8599999999999999E-2</v>
      </c>
      <c r="J121" s="129">
        <v>228.6558</v>
      </c>
      <c r="K121" s="1">
        <f t="shared" si="2"/>
        <v>119</v>
      </c>
    </row>
    <row r="122" spans="1:11" hidden="1" x14ac:dyDescent="0.3">
      <c r="A122" s="129">
        <v>-1</v>
      </c>
      <c r="B122" s="129" t="s">
        <v>93</v>
      </c>
      <c r="C122" s="129" t="s">
        <v>78</v>
      </c>
      <c r="D122" s="129" t="s">
        <v>67</v>
      </c>
      <c r="E122" s="129">
        <v>-819.19870000000003</v>
      </c>
      <c r="F122" s="129">
        <v>-21.015699999999999</v>
      </c>
      <c r="G122" s="129">
        <v>-0.89580000000000004</v>
      </c>
      <c r="H122" s="129">
        <v>-0.64759999999999995</v>
      </c>
      <c r="I122" s="129">
        <v>-4.3999999999999997E-2</v>
      </c>
      <c r="J122" s="129">
        <v>-438.47329999999999</v>
      </c>
      <c r="K122" s="1">
        <f t="shared" si="2"/>
        <v>120</v>
      </c>
    </row>
    <row r="123" spans="1:11" hidden="1" x14ac:dyDescent="0.3">
      <c r="A123" s="129">
        <v>-1</v>
      </c>
      <c r="B123" s="129" t="s">
        <v>93</v>
      </c>
      <c r="C123" s="129" t="s">
        <v>78</v>
      </c>
      <c r="D123" s="129" t="s">
        <v>68</v>
      </c>
      <c r="E123" s="129">
        <v>-825.73779999999999</v>
      </c>
      <c r="F123" s="129">
        <v>-21.015699999999999</v>
      </c>
      <c r="G123" s="129">
        <v>-0.89580000000000004</v>
      </c>
      <c r="H123" s="129">
        <v>-0.64759999999999995</v>
      </c>
      <c r="I123" s="129">
        <v>-0.70120000000000005</v>
      </c>
      <c r="J123" s="129">
        <v>-334.53480000000002</v>
      </c>
      <c r="K123" s="1">
        <f t="shared" si="2"/>
        <v>121</v>
      </c>
    </row>
    <row r="124" spans="1:11" hidden="1" x14ac:dyDescent="0.3">
      <c r="A124" s="129">
        <v>-1</v>
      </c>
      <c r="B124" s="129" t="s">
        <v>93</v>
      </c>
      <c r="C124" s="129" t="s">
        <v>79</v>
      </c>
      <c r="D124" s="129" t="s">
        <v>67</v>
      </c>
      <c r="E124" s="129">
        <v>-274.51589999999999</v>
      </c>
      <c r="F124" s="129">
        <v>19.680299999999999</v>
      </c>
      <c r="G124" s="129">
        <v>-0.26050000000000001</v>
      </c>
      <c r="H124" s="129">
        <v>-0.44940000000000002</v>
      </c>
      <c r="I124" s="129">
        <v>1.1301000000000001</v>
      </c>
      <c r="J124" s="129">
        <v>-35.0015</v>
      </c>
      <c r="K124" s="1">
        <f t="shared" si="2"/>
        <v>122</v>
      </c>
    </row>
    <row r="125" spans="1:11" hidden="1" x14ac:dyDescent="0.3">
      <c r="A125" s="129">
        <v>-1</v>
      </c>
      <c r="B125" s="129" t="s">
        <v>93</v>
      </c>
      <c r="C125" s="129" t="s">
        <v>79</v>
      </c>
      <c r="D125" s="129" t="s">
        <v>68</v>
      </c>
      <c r="E125" s="129">
        <v>-281.05489999999998</v>
      </c>
      <c r="F125" s="129">
        <v>19.680299999999999</v>
      </c>
      <c r="G125" s="129">
        <v>-0.26050000000000001</v>
      </c>
      <c r="H125" s="129">
        <v>-0.44940000000000002</v>
      </c>
      <c r="I125" s="129">
        <v>0.17430000000000001</v>
      </c>
      <c r="J125" s="129">
        <v>-18.108499999999999</v>
      </c>
      <c r="K125" s="1">
        <f t="shared" si="2"/>
        <v>123</v>
      </c>
    </row>
    <row r="126" spans="1:11" hidden="1" x14ac:dyDescent="0.3">
      <c r="A126" s="129">
        <v>-1</v>
      </c>
      <c r="B126" s="129" t="s">
        <v>93</v>
      </c>
      <c r="C126" s="129" t="s">
        <v>80</v>
      </c>
      <c r="D126" s="129" t="s">
        <v>67</v>
      </c>
      <c r="E126" s="129">
        <v>-543.84199999999998</v>
      </c>
      <c r="F126" s="129">
        <v>5.6052</v>
      </c>
      <c r="G126" s="129">
        <v>-0.64270000000000005</v>
      </c>
      <c r="H126" s="129">
        <v>-0.65110000000000001</v>
      </c>
      <c r="I126" s="129">
        <v>0.36820000000000003</v>
      </c>
      <c r="J126" s="129">
        <v>-134.09129999999999</v>
      </c>
      <c r="K126" s="1">
        <f t="shared" si="2"/>
        <v>124</v>
      </c>
    </row>
    <row r="127" spans="1:11" hidden="1" x14ac:dyDescent="0.3">
      <c r="A127" s="129">
        <v>-1</v>
      </c>
      <c r="B127" s="129" t="s">
        <v>93</v>
      </c>
      <c r="C127" s="129" t="s">
        <v>80</v>
      </c>
      <c r="D127" s="129" t="s">
        <v>68</v>
      </c>
      <c r="E127" s="129">
        <v>-550.38109999999995</v>
      </c>
      <c r="F127" s="129">
        <v>5.6052</v>
      </c>
      <c r="G127" s="129">
        <v>-0.64270000000000005</v>
      </c>
      <c r="H127" s="129">
        <v>-0.65110000000000001</v>
      </c>
      <c r="I127" s="129">
        <v>-0.93400000000000005</v>
      </c>
      <c r="J127" s="129">
        <v>-87.770600000000002</v>
      </c>
      <c r="K127" s="1">
        <f t="shared" si="2"/>
        <v>125</v>
      </c>
    </row>
    <row r="128" spans="1:11" hidden="1" x14ac:dyDescent="0.3">
      <c r="A128" s="129">
        <v>-1</v>
      </c>
      <c r="B128" s="129" t="s">
        <v>93</v>
      </c>
      <c r="C128" s="129" t="s">
        <v>81</v>
      </c>
      <c r="D128" s="129" t="s">
        <v>67</v>
      </c>
      <c r="E128" s="129">
        <v>-274.51589999999999</v>
      </c>
      <c r="F128" s="129">
        <v>19.680299999999999</v>
      </c>
      <c r="G128" s="129">
        <v>-0.26050000000000001</v>
      </c>
      <c r="H128" s="129">
        <v>-0.44940000000000002</v>
      </c>
      <c r="I128" s="129">
        <v>1.1301000000000001</v>
      </c>
      <c r="J128" s="129">
        <v>-35.0015</v>
      </c>
      <c r="K128" s="1">
        <f t="shared" si="2"/>
        <v>126</v>
      </c>
    </row>
    <row r="129" spans="1:11" hidden="1" x14ac:dyDescent="0.3">
      <c r="A129" s="129">
        <v>-1</v>
      </c>
      <c r="B129" s="129" t="s">
        <v>93</v>
      </c>
      <c r="C129" s="129" t="s">
        <v>81</v>
      </c>
      <c r="D129" s="129" t="s">
        <v>68</v>
      </c>
      <c r="E129" s="129">
        <v>-281.05489999999998</v>
      </c>
      <c r="F129" s="129">
        <v>19.680299999999999</v>
      </c>
      <c r="G129" s="129">
        <v>-0.26050000000000001</v>
      </c>
      <c r="H129" s="129">
        <v>-0.44940000000000002</v>
      </c>
      <c r="I129" s="129">
        <v>0.17430000000000001</v>
      </c>
      <c r="J129" s="129">
        <v>-18.108499999999999</v>
      </c>
      <c r="K129" s="1">
        <f t="shared" si="2"/>
        <v>127</v>
      </c>
    </row>
    <row r="130" spans="1:11" hidden="1" x14ac:dyDescent="0.3">
      <c r="A130" s="129">
        <v>-1</v>
      </c>
      <c r="B130" s="129" t="s">
        <v>93</v>
      </c>
      <c r="C130" s="129" t="s">
        <v>82</v>
      </c>
      <c r="D130" s="129" t="s">
        <v>67</v>
      </c>
      <c r="E130" s="129">
        <v>-543.84199999999998</v>
      </c>
      <c r="F130" s="129">
        <v>5.6052</v>
      </c>
      <c r="G130" s="129">
        <v>-0.64270000000000005</v>
      </c>
      <c r="H130" s="129">
        <v>-0.65110000000000001</v>
      </c>
      <c r="I130" s="129">
        <v>0.36820000000000003</v>
      </c>
      <c r="J130" s="129">
        <v>-134.09129999999999</v>
      </c>
      <c r="K130" s="1">
        <f t="shared" si="2"/>
        <v>128</v>
      </c>
    </row>
    <row r="131" spans="1:11" hidden="1" x14ac:dyDescent="0.3">
      <c r="A131" s="129">
        <v>-1</v>
      </c>
      <c r="B131" s="129" t="s">
        <v>93</v>
      </c>
      <c r="C131" s="129" t="s">
        <v>82</v>
      </c>
      <c r="D131" s="129" t="s">
        <v>68</v>
      </c>
      <c r="E131" s="129">
        <v>-550.38109999999995</v>
      </c>
      <c r="F131" s="129">
        <v>5.6052</v>
      </c>
      <c r="G131" s="129">
        <v>-0.64270000000000005</v>
      </c>
      <c r="H131" s="129">
        <v>-0.65110000000000001</v>
      </c>
      <c r="I131" s="129">
        <v>-0.93400000000000005</v>
      </c>
      <c r="J131" s="129">
        <v>-87.770600000000002</v>
      </c>
      <c r="K131" s="1">
        <f t="shared" si="2"/>
        <v>129</v>
      </c>
    </row>
    <row r="132" spans="1:11" hidden="1" x14ac:dyDescent="0.3">
      <c r="A132" s="129">
        <v>-1</v>
      </c>
      <c r="B132" s="129" t="s">
        <v>93</v>
      </c>
      <c r="C132" s="129" t="s">
        <v>83</v>
      </c>
      <c r="D132" s="129" t="s">
        <v>67</v>
      </c>
      <c r="E132" s="129">
        <v>-247.43450000000001</v>
      </c>
      <c r="F132" s="129">
        <v>54.892499999999998</v>
      </c>
      <c r="G132" s="129">
        <v>-0.18329999999999999</v>
      </c>
      <c r="H132" s="129">
        <v>-0.82979999999999998</v>
      </c>
      <c r="I132" s="129">
        <v>1.8310999999999999</v>
      </c>
      <c r="J132" s="129">
        <v>214.75389999999999</v>
      </c>
      <c r="K132" s="1">
        <f t="shared" si="2"/>
        <v>130</v>
      </c>
    </row>
    <row r="133" spans="1:11" hidden="1" x14ac:dyDescent="0.3">
      <c r="A133" s="129">
        <v>-1</v>
      </c>
      <c r="B133" s="129" t="s">
        <v>93</v>
      </c>
      <c r="C133" s="129" t="s">
        <v>83</v>
      </c>
      <c r="D133" s="129" t="s">
        <v>68</v>
      </c>
      <c r="E133" s="129">
        <v>-256.1533</v>
      </c>
      <c r="F133" s="129">
        <v>54.892499999999998</v>
      </c>
      <c r="G133" s="129">
        <v>-0.18329999999999999</v>
      </c>
      <c r="H133" s="129">
        <v>-0.82979999999999998</v>
      </c>
      <c r="I133" s="129">
        <v>-0.2094</v>
      </c>
      <c r="J133" s="129">
        <v>195.50720000000001</v>
      </c>
      <c r="K133" s="1">
        <f t="shared" si="2"/>
        <v>131</v>
      </c>
    </row>
    <row r="134" spans="1:11" hidden="1" x14ac:dyDescent="0.3">
      <c r="A134" s="129">
        <v>-1</v>
      </c>
      <c r="B134" s="129" t="s">
        <v>93</v>
      </c>
      <c r="C134" s="129" t="s">
        <v>84</v>
      </c>
      <c r="D134" s="129" t="s">
        <v>67</v>
      </c>
      <c r="E134" s="129">
        <v>-1067.4740999999999</v>
      </c>
      <c r="F134" s="129">
        <v>-12.4245</v>
      </c>
      <c r="G134" s="129">
        <v>-1.0716000000000001</v>
      </c>
      <c r="H134" s="129">
        <v>-1.0245</v>
      </c>
      <c r="I134" s="129">
        <v>0.24479999999999999</v>
      </c>
      <c r="J134" s="129">
        <v>-493.1</v>
      </c>
      <c r="K134" s="1">
        <f t="shared" ref="K134:K197" si="3">K133+1</f>
        <v>132</v>
      </c>
    </row>
    <row r="135" spans="1:11" hidden="1" x14ac:dyDescent="0.3">
      <c r="A135" s="129">
        <v>-1</v>
      </c>
      <c r="B135" s="129" t="s">
        <v>93</v>
      </c>
      <c r="C135" s="129" t="s">
        <v>84</v>
      </c>
      <c r="D135" s="129" t="s">
        <v>68</v>
      </c>
      <c r="E135" s="129">
        <v>-1076.1928</v>
      </c>
      <c r="F135" s="129">
        <v>-12.4245</v>
      </c>
      <c r="G135" s="129">
        <v>-1.0716000000000001</v>
      </c>
      <c r="H135" s="129">
        <v>-1.0245</v>
      </c>
      <c r="I135" s="129">
        <v>-0.85199999999999998</v>
      </c>
      <c r="J135" s="129">
        <v>-367.68329999999997</v>
      </c>
      <c r="K135" s="1">
        <f t="shared" si="3"/>
        <v>133</v>
      </c>
    </row>
    <row r="136" spans="1:11" hidden="1" x14ac:dyDescent="0.3">
      <c r="A136" s="129">
        <v>-1</v>
      </c>
      <c r="B136" s="129" t="s">
        <v>93</v>
      </c>
      <c r="C136" s="129" t="s">
        <v>85</v>
      </c>
      <c r="D136" s="129" t="s">
        <v>67</v>
      </c>
      <c r="E136" s="129">
        <v>-247.43450000000001</v>
      </c>
      <c r="F136" s="129">
        <v>54.892499999999998</v>
      </c>
      <c r="G136" s="129">
        <v>-0.18329999999999999</v>
      </c>
      <c r="H136" s="129">
        <v>-0.82979999999999998</v>
      </c>
      <c r="I136" s="129">
        <v>1.8310999999999999</v>
      </c>
      <c r="J136" s="129">
        <v>214.75389999999999</v>
      </c>
      <c r="K136" s="1">
        <f t="shared" si="3"/>
        <v>134</v>
      </c>
    </row>
    <row r="137" spans="1:11" hidden="1" x14ac:dyDescent="0.3">
      <c r="A137" s="129">
        <v>-1</v>
      </c>
      <c r="B137" s="129" t="s">
        <v>93</v>
      </c>
      <c r="C137" s="129" t="s">
        <v>85</v>
      </c>
      <c r="D137" s="129" t="s">
        <v>68</v>
      </c>
      <c r="E137" s="129">
        <v>-256.1533</v>
      </c>
      <c r="F137" s="129">
        <v>54.892499999999998</v>
      </c>
      <c r="G137" s="129">
        <v>-0.18329999999999999</v>
      </c>
      <c r="H137" s="129">
        <v>-0.82979999999999998</v>
      </c>
      <c r="I137" s="129">
        <v>-0.2094</v>
      </c>
      <c r="J137" s="129">
        <v>195.50720000000001</v>
      </c>
      <c r="K137" s="1">
        <f t="shared" si="3"/>
        <v>135</v>
      </c>
    </row>
    <row r="138" spans="1:11" hidden="1" x14ac:dyDescent="0.3">
      <c r="A138" s="129">
        <v>-1</v>
      </c>
      <c r="B138" s="129" t="s">
        <v>93</v>
      </c>
      <c r="C138" s="129" t="s">
        <v>86</v>
      </c>
      <c r="D138" s="129" t="s">
        <v>67</v>
      </c>
      <c r="E138" s="129">
        <v>-1067.4740999999999</v>
      </c>
      <c r="F138" s="129">
        <v>-12.4245</v>
      </c>
      <c r="G138" s="129">
        <v>-1.0716000000000001</v>
      </c>
      <c r="H138" s="129">
        <v>-1.0245</v>
      </c>
      <c r="I138" s="129">
        <v>0.24479999999999999</v>
      </c>
      <c r="J138" s="129">
        <v>-493.1</v>
      </c>
      <c r="K138" s="1">
        <f t="shared" si="3"/>
        <v>136</v>
      </c>
    </row>
    <row r="139" spans="1:11" hidden="1" x14ac:dyDescent="0.3">
      <c r="A139" s="129">
        <v>-1</v>
      </c>
      <c r="B139" s="129" t="s">
        <v>93</v>
      </c>
      <c r="C139" s="129" t="s">
        <v>86</v>
      </c>
      <c r="D139" s="129" t="s">
        <v>68</v>
      </c>
      <c r="E139" s="129">
        <v>-1076.1928</v>
      </c>
      <c r="F139" s="129">
        <v>-12.4245</v>
      </c>
      <c r="G139" s="129">
        <v>-1.0716000000000001</v>
      </c>
      <c r="H139" s="129">
        <v>-1.0245</v>
      </c>
      <c r="I139" s="129">
        <v>-0.85199999999999998</v>
      </c>
      <c r="J139" s="129">
        <v>-367.68329999999997</v>
      </c>
      <c r="K139" s="1">
        <f t="shared" si="3"/>
        <v>137</v>
      </c>
    </row>
    <row r="140" spans="1:11" hidden="1" x14ac:dyDescent="0.3">
      <c r="A140" s="129">
        <v>-1</v>
      </c>
      <c r="B140" s="129" t="s">
        <v>93</v>
      </c>
      <c r="C140" s="129" t="s">
        <v>87</v>
      </c>
      <c r="D140" s="129" t="s">
        <v>67</v>
      </c>
      <c r="E140" s="129">
        <v>-522.7912</v>
      </c>
      <c r="F140" s="129">
        <v>28.271599999999999</v>
      </c>
      <c r="G140" s="129">
        <v>-0.43640000000000001</v>
      </c>
      <c r="H140" s="129">
        <v>-0.82630000000000003</v>
      </c>
      <c r="I140" s="129">
        <v>1.4189000000000001</v>
      </c>
      <c r="J140" s="129">
        <v>-89.628100000000003</v>
      </c>
      <c r="K140" s="1">
        <f t="shared" si="3"/>
        <v>138</v>
      </c>
    </row>
    <row r="141" spans="1:11" hidden="1" x14ac:dyDescent="0.3">
      <c r="A141" s="129">
        <v>-1</v>
      </c>
      <c r="B141" s="129" t="s">
        <v>93</v>
      </c>
      <c r="C141" s="129" t="s">
        <v>87</v>
      </c>
      <c r="D141" s="129" t="s">
        <v>68</v>
      </c>
      <c r="E141" s="129">
        <v>-531.51</v>
      </c>
      <c r="F141" s="129">
        <v>28.271599999999999</v>
      </c>
      <c r="G141" s="129">
        <v>-0.43640000000000001</v>
      </c>
      <c r="H141" s="129">
        <v>-0.82630000000000003</v>
      </c>
      <c r="I141" s="129">
        <v>2.35E-2</v>
      </c>
      <c r="J141" s="129">
        <v>-51.256999999999998</v>
      </c>
      <c r="K141" s="1">
        <f t="shared" si="3"/>
        <v>139</v>
      </c>
    </row>
    <row r="142" spans="1:11" hidden="1" x14ac:dyDescent="0.3">
      <c r="A142" s="129">
        <v>-1</v>
      </c>
      <c r="B142" s="129" t="s">
        <v>93</v>
      </c>
      <c r="C142" s="129" t="s">
        <v>88</v>
      </c>
      <c r="D142" s="129" t="s">
        <v>67</v>
      </c>
      <c r="E142" s="129">
        <v>-792.11739999999998</v>
      </c>
      <c r="F142" s="129">
        <v>14.196400000000001</v>
      </c>
      <c r="G142" s="129">
        <v>-0.81850000000000001</v>
      </c>
      <c r="H142" s="129">
        <v>-1.028</v>
      </c>
      <c r="I142" s="129">
        <v>0.65700000000000003</v>
      </c>
      <c r="J142" s="129">
        <v>-188.71799999999999</v>
      </c>
      <c r="K142" s="1">
        <f t="shared" si="3"/>
        <v>140</v>
      </c>
    </row>
    <row r="143" spans="1:11" hidden="1" x14ac:dyDescent="0.3">
      <c r="A143" s="129">
        <v>-1</v>
      </c>
      <c r="B143" s="129" t="s">
        <v>93</v>
      </c>
      <c r="C143" s="129" t="s">
        <v>88</v>
      </c>
      <c r="D143" s="129" t="s">
        <v>68</v>
      </c>
      <c r="E143" s="129">
        <v>-800.83609999999999</v>
      </c>
      <c r="F143" s="129">
        <v>14.196400000000001</v>
      </c>
      <c r="G143" s="129">
        <v>-0.81850000000000001</v>
      </c>
      <c r="H143" s="129">
        <v>-1.028</v>
      </c>
      <c r="I143" s="129">
        <v>-1.0848</v>
      </c>
      <c r="J143" s="129">
        <v>-120.9191</v>
      </c>
      <c r="K143" s="1">
        <f t="shared" si="3"/>
        <v>141</v>
      </c>
    </row>
    <row r="144" spans="1:11" hidden="1" x14ac:dyDescent="0.3">
      <c r="A144" s="129">
        <v>-1</v>
      </c>
      <c r="B144" s="129" t="s">
        <v>93</v>
      </c>
      <c r="C144" s="129" t="s">
        <v>89</v>
      </c>
      <c r="D144" s="129" t="s">
        <v>67</v>
      </c>
      <c r="E144" s="129">
        <v>-522.7912</v>
      </c>
      <c r="F144" s="129">
        <v>28.271599999999999</v>
      </c>
      <c r="G144" s="129">
        <v>-0.43640000000000001</v>
      </c>
      <c r="H144" s="129">
        <v>-0.82630000000000003</v>
      </c>
      <c r="I144" s="129">
        <v>1.4189000000000001</v>
      </c>
      <c r="J144" s="129">
        <v>-89.628100000000003</v>
      </c>
      <c r="K144" s="1">
        <f t="shared" si="3"/>
        <v>142</v>
      </c>
    </row>
    <row r="145" spans="1:11" hidden="1" x14ac:dyDescent="0.3">
      <c r="A145" s="129">
        <v>-1</v>
      </c>
      <c r="B145" s="129" t="s">
        <v>93</v>
      </c>
      <c r="C145" s="129" t="s">
        <v>89</v>
      </c>
      <c r="D145" s="129" t="s">
        <v>68</v>
      </c>
      <c r="E145" s="129">
        <v>-531.51</v>
      </c>
      <c r="F145" s="129">
        <v>28.271599999999999</v>
      </c>
      <c r="G145" s="129">
        <v>-0.43640000000000001</v>
      </c>
      <c r="H145" s="129">
        <v>-0.82630000000000003</v>
      </c>
      <c r="I145" s="129">
        <v>2.35E-2</v>
      </c>
      <c r="J145" s="129">
        <v>-51.256999999999998</v>
      </c>
      <c r="K145" s="1">
        <f t="shared" si="3"/>
        <v>143</v>
      </c>
    </row>
    <row r="146" spans="1:11" hidden="1" x14ac:dyDescent="0.3">
      <c r="A146" s="129">
        <v>-1</v>
      </c>
      <c r="B146" s="129" t="s">
        <v>93</v>
      </c>
      <c r="C146" s="129" t="s">
        <v>90</v>
      </c>
      <c r="D146" s="129" t="s">
        <v>67</v>
      </c>
      <c r="E146" s="129">
        <v>-792.11739999999998</v>
      </c>
      <c r="F146" s="129">
        <v>14.196400000000001</v>
      </c>
      <c r="G146" s="129">
        <v>-0.81850000000000001</v>
      </c>
      <c r="H146" s="129">
        <v>-1.028</v>
      </c>
      <c r="I146" s="129">
        <v>0.65700000000000003</v>
      </c>
      <c r="J146" s="129">
        <v>-188.71799999999999</v>
      </c>
      <c r="K146" s="1">
        <f t="shared" si="3"/>
        <v>144</v>
      </c>
    </row>
    <row r="147" spans="1:11" hidden="1" x14ac:dyDescent="0.3">
      <c r="A147" s="129">
        <v>-1</v>
      </c>
      <c r="B147" s="129" t="s">
        <v>93</v>
      </c>
      <c r="C147" s="129" t="s">
        <v>90</v>
      </c>
      <c r="D147" s="129" t="s">
        <v>68</v>
      </c>
      <c r="E147" s="129">
        <v>-800.83609999999999</v>
      </c>
      <c r="F147" s="129">
        <v>14.196400000000001</v>
      </c>
      <c r="G147" s="129">
        <v>-0.81850000000000001</v>
      </c>
      <c r="H147" s="129">
        <v>-1.028</v>
      </c>
      <c r="I147" s="129">
        <v>-1.0848</v>
      </c>
      <c r="J147" s="129">
        <v>-120.9191</v>
      </c>
      <c r="K147" s="1">
        <f t="shared" si="3"/>
        <v>145</v>
      </c>
    </row>
    <row r="148" spans="1:11" hidden="1" x14ac:dyDescent="0.3">
      <c r="A148" s="129">
        <v>-1</v>
      </c>
      <c r="B148" s="129" t="s">
        <v>93</v>
      </c>
      <c r="C148" s="129" t="s">
        <v>91</v>
      </c>
      <c r="D148" s="129" t="s">
        <v>67</v>
      </c>
      <c r="E148" s="129">
        <v>0.84079999999999999</v>
      </c>
      <c r="F148" s="129">
        <v>54.892499999999998</v>
      </c>
      <c r="G148" s="129">
        <v>-7.4000000000000003E-3</v>
      </c>
      <c r="H148" s="129">
        <v>-0.44940000000000002</v>
      </c>
      <c r="I148" s="129">
        <v>1.8310999999999999</v>
      </c>
      <c r="J148" s="129">
        <v>269.38049999999998</v>
      </c>
      <c r="K148" s="1">
        <f t="shared" si="3"/>
        <v>146</v>
      </c>
    </row>
    <row r="149" spans="1:11" hidden="1" x14ac:dyDescent="0.3">
      <c r="A149" s="129">
        <v>-1</v>
      </c>
      <c r="B149" s="129" t="s">
        <v>93</v>
      </c>
      <c r="C149" s="129" t="s">
        <v>91</v>
      </c>
      <c r="D149" s="129" t="s">
        <v>68</v>
      </c>
      <c r="E149" s="129">
        <v>-5.6981999999999999</v>
      </c>
      <c r="F149" s="129">
        <v>54.892499999999998</v>
      </c>
      <c r="G149" s="129">
        <v>-7.4000000000000003E-3</v>
      </c>
      <c r="H149" s="129">
        <v>-0.44940000000000002</v>
      </c>
      <c r="I149" s="129">
        <v>0.17430000000000001</v>
      </c>
      <c r="J149" s="129">
        <v>228.6558</v>
      </c>
      <c r="K149" s="1">
        <f t="shared" si="3"/>
        <v>147</v>
      </c>
    </row>
    <row r="150" spans="1:11" hidden="1" x14ac:dyDescent="0.3">
      <c r="A150" s="129">
        <v>-1</v>
      </c>
      <c r="B150" s="129" t="s">
        <v>93</v>
      </c>
      <c r="C150" s="129" t="s">
        <v>92</v>
      </c>
      <c r="D150" s="129" t="s">
        <v>67</v>
      </c>
      <c r="E150" s="129">
        <v>-1067.4740999999999</v>
      </c>
      <c r="F150" s="129">
        <v>-21.015699999999999</v>
      </c>
      <c r="G150" s="129">
        <v>-1.0716000000000001</v>
      </c>
      <c r="H150" s="129">
        <v>-1.0432999999999999</v>
      </c>
      <c r="I150" s="129">
        <v>-4.3999999999999997E-2</v>
      </c>
      <c r="J150" s="129">
        <v>-493.1</v>
      </c>
      <c r="K150" s="1">
        <f t="shared" si="3"/>
        <v>148</v>
      </c>
    </row>
    <row r="151" spans="1:11" hidden="1" x14ac:dyDescent="0.3">
      <c r="A151" s="129">
        <v>-1</v>
      </c>
      <c r="B151" s="129" t="s">
        <v>93</v>
      </c>
      <c r="C151" s="129" t="s">
        <v>92</v>
      </c>
      <c r="D151" s="129" t="s">
        <v>68</v>
      </c>
      <c r="E151" s="129">
        <v>-1076.1928</v>
      </c>
      <c r="F151" s="129">
        <v>-21.015699999999999</v>
      </c>
      <c r="G151" s="129">
        <v>-1.0716000000000001</v>
      </c>
      <c r="H151" s="129">
        <v>-1.0432999999999999</v>
      </c>
      <c r="I151" s="129">
        <v>-1.0848</v>
      </c>
      <c r="J151" s="129">
        <v>-367.68329999999997</v>
      </c>
      <c r="K151" s="1">
        <f t="shared" si="3"/>
        <v>149</v>
      </c>
    </row>
    <row r="152" spans="1:11" hidden="1" x14ac:dyDescent="0.3">
      <c r="A152" s="129">
        <v>-1</v>
      </c>
      <c r="B152" s="129" t="s">
        <v>94</v>
      </c>
      <c r="C152" s="129" t="s">
        <v>66</v>
      </c>
      <c r="D152" s="129" t="s">
        <v>67</v>
      </c>
      <c r="E152" s="129">
        <v>-445.30650000000003</v>
      </c>
      <c r="F152" s="129">
        <v>5.8048000000000002</v>
      </c>
      <c r="G152" s="129">
        <v>-6.4100000000000004E-2</v>
      </c>
      <c r="H152" s="129">
        <v>6.5299999999999997E-2</v>
      </c>
      <c r="I152" s="129">
        <v>0.1103</v>
      </c>
      <c r="J152" s="129">
        <v>-127.3245</v>
      </c>
      <c r="K152" s="1">
        <f t="shared" si="3"/>
        <v>150</v>
      </c>
    </row>
    <row r="153" spans="1:11" hidden="1" x14ac:dyDescent="0.3">
      <c r="A153" s="129">
        <v>-1</v>
      </c>
      <c r="B153" s="129" t="s">
        <v>94</v>
      </c>
      <c r="C153" s="129" t="s">
        <v>66</v>
      </c>
      <c r="D153" s="129" t="s">
        <v>68</v>
      </c>
      <c r="E153" s="129">
        <v>-455.24400000000003</v>
      </c>
      <c r="F153" s="129">
        <v>5.8048000000000002</v>
      </c>
      <c r="G153" s="129">
        <v>-6.4100000000000004E-2</v>
      </c>
      <c r="H153" s="129">
        <v>6.5299999999999997E-2</v>
      </c>
      <c r="I153" s="129">
        <v>-4.9799999999999997E-2</v>
      </c>
      <c r="J153" s="129">
        <v>-112.8124</v>
      </c>
      <c r="K153" s="1">
        <f t="shared" si="3"/>
        <v>151</v>
      </c>
    </row>
    <row r="154" spans="1:11" hidden="1" x14ac:dyDescent="0.3">
      <c r="A154" s="129">
        <v>-1</v>
      </c>
      <c r="B154" s="129" t="s">
        <v>94</v>
      </c>
      <c r="C154" s="129" t="s">
        <v>69</v>
      </c>
      <c r="D154" s="129" t="s">
        <v>67</v>
      </c>
      <c r="E154" s="129">
        <v>-118.0962</v>
      </c>
      <c r="F154" s="129">
        <v>-1.0577000000000001</v>
      </c>
      <c r="G154" s="129">
        <v>-0.112</v>
      </c>
      <c r="H154" s="129">
        <v>-6.9999999999999999E-4</v>
      </c>
      <c r="I154" s="129">
        <v>0.1832</v>
      </c>
      <c r="J154" s="129">
        <v>-17.696899999999999</v>
      </c>
      <c r="K154" s="1">
        <f t="shared" si="3"/>
        <v>152</v>
      </c>
    </row>
    <row r="155" spans="1:11" hidden="1" x14ac:dyDescent="0.3">
      <c r="A155" s="129">
        <v>-1</v>
      </c>
      <c r="B155" s="129" t="s">
        <v>94</v>
      </c>
      <c r="C155" s="129" t="s">
        <v>69</v>
      </c>
      <c r="D155" s="129" t="s">
        <v>68</v>
      </c>
      <c r="E155" s="129">
        <v>-118.0962</v>
      </c>
      <c r="F155" s="129">
        <v>-1.0577000000000001</v>
      </c>
      <c r="G155" s="129">
        <v>-0.112</v>
      </c>
      <c r="H155" s="129">
        <v>-6.9999999999999999E-4</v>
      </c>
      <c r="I155" s="129">
        <v>-9.6699999999999994E-2</v>
      </c>
      <c r="J155" s="129">
        <v>-20.341100000000001</v>
      </c>
      <c r="K155" s="1">
        <f t="shared" si="3"/>
        <v>153</v>
      </c>
    </row>
    <row r="156" spans="1:11" hidden="1" x14ac:dyDescent="0.3">
      <c r="A156" s="129">
        <v>-1</v>
      </c>
      <c r="B156" s="129" t="s">
        <v>94</v>
      </c>
      <c r="C156" s="129" t="s">
        <v>70</v>
      </c>
      <c r="D156" s="129" t="s">
        <v>67</v>
      </c>
      <c r="E156" s="129">
        <v>216.71960000000001</v>
      </c>
      <c r="F156" s="129">
        <v>27.602599999999999</v>
      </c>
      <c r="G156" s="129">
        <v>0.33629999999999999</v>
      </c>
      <c r="H156" s="129">
        <v>7.9299999999999995E-2</v>
      </c>
      <c r="I156" s="129">
        <v>0.63239999999999996</v>
      </c>
      <c r="J156" s="129">
        <v>579.96310000000005</v>
      </c>
      <c r="K156" s="1">
        <f t="shared" si="3"/>
        <v>154</v>
      </c>
    </row>
    <row r="157" spans="1:11" hidden="1" x14ac:dyDescent="0.3">
      <c r="A157" s="129">
        <v>-1</v>
      </c>
      <c r="B157" s="129" t="s">
        <v>94</v>
      </c>
      <c r="C157" s="129" t="s">
        <v>70</v>
      </c>
      <c r="D157" s="129" t="s">
        <v>68</v>
      </c>
      <c r="E157" s="129">
        <v>216.71960000000001</v>
      </c>
      <c r="F157" s="129">
        <v>27.602599999999999</v>
      </c>
      <c r="G157" s="129">
        <v>0.33629999999999999</v>
      </c>
      <c r="H157" s="129">
        <v>7.9299999999999995E-2</v>
      </c>
      <c r="I157" s="129">
        <v>0.21740000000000001</v>
      </c>
      <c r="J157" s="129">
        <v>522.44809999999995</v>
      </c>
      <c r="K157" s="1">
        <f t="shared" si="3"/>
        <v>155</v>
      </c>
    </row>
    <row r="158" spans="1:11" hidden="1" x14ac:dyDescent="0.3">
      <c r="A158" s="129">
        <v>-1</v>
      </c>
      <c r="B158" s="129" t="s">
        <v>94</v>
      </c>
      <c r="C158" s="129" t="s">
        <v>71</v>
      </c>
      <c r="D158" s="129" t="s">
        <v>67</v>
      </c>
      <c r="E158" s="129">
        <v>157.94239999999999</v>
      </c>
      <c r="F158" s="129">
        <v>8.2291000000000007</v>
      </c>
      <c r="G158" s="129">
        <v>0.26469999999999999</v>
      </c>
      <c r="H158" s="129">
        <v>0.20449999999999999</v>
      </c>
      <c r="I158" s="129">
        <v>0.83150000000000002</v>
      </c>
      <c r="J158" s="129">
        <v>76.141800000000003</v>
      </c>
      <c r="K158" s="1">
        <f t="shared" si="3"/>
        <v>156</v>
      </c>
    </row>
    <row r="159" spans="1:11" hidden="1" x14ac:dyDescent="0.3">
      <c r="A159" s="129">
        <v>-1</v>
      </c>
      <c r="B159" s="129" t="s">
        <v>94</v>
      </c>
      <c r="C159" s="129" t="s">
        <v>71</v>
      </c>
      <c r="D159" s="129" t="s">
        <v>68</v>
      </c>
      <c r="E159" s="129">
        <v>157.94239999999999</v>
      </c>
      <c r="F159" s="129">
        <v>8.2291000000000007</v>
      </c>
      <c r="G159" s="129">
        <v>0.26469999999999999</v>
      </c>
      <c r="H159" s="129">
        <v>0.20449999999999999</v>
      </c>
      <c r="I159" s="129">
        <v>0.44340000000000002</v>
      </c>
      <c r="J159" s="129">
        <v>59.858600000000003</v>
      </c>
      <c r="K159" s="1">
        <f t="shared" si="3"/>
        <v>157</v>
      </c>
    </row>
    <row r="160" spans="1:11" hidden="1" x14ac:dyDescent="0.3">
      <c r="A160" s="129">
        <v>-1</v>
      </c>
      <c r="B160" s="129" t="s">
        <v>94</v>
      </c>
      <c r="C160" s="129" t="s">
        <v>72</v>
      </c>
      <c r="D160" s="129" t="s">
        <v>67</v>
      </c>
      <c r="E160" s="129">
        <v>-563.40260000000001</v>
      </c>
      <c r="F160" s="129">
        <v>4.7470999999999997</v>
      </c>
      <c r="G160" s="129">
        <v>-0.17599999999999999</v>
      </c>
      <c r="H160" s="129">
        <v>6.4699999999999994E-2</v>
      </c>
      <c r="I160" s="129">
        <v>0.29349999999999998</v>
      </c>
      <c r="J160" s="129">
        <v>-145.0214</v>
      </c>
      <c r="K160" s="1">
        <f t="shared" si="3"/>
        <v>158</v>
      </c>
    </row>
    <row r="161" spans="1:11" hidden="1" x14ac:dyDescent="0.3">
      <c r="A161" s="129">
        <v>-1</v>
      </c>
      <c r="B161" s="129" t="s">
        <v>94</v>
      </c>
      <c r="C161" s="129" t="s">
        <v>72</v>
      </c>
      <c r="D161" s="129" t="s">
        <v>68</v>
      </c>
      <c r="E161" s="129">
        <v>-573.34010000000001</v>
      </c>
      <c r="F161" s="129">
        <v>4.7470999999999997</v>
      </c>
      <c r="G161" s="129">
        <v>-0.17599999999999999</v>
      </c>
      <c r="H161" s="129">
        <v>6.4699999999999994E-2</v>
      </c>
      <c r="I161" s="129">
        <v>-0.14660000000000001</v>
      </c>
      <c r="J161" s="129">
        <v>-133.15360000000001</v>
      </c>
      <c r="K161" s="1">
        <f t="shared" si="3"/>
        <v>159</v>
      </c>
    </row>
    <row r="162" spans="1:11" hidden="1" x14ac:dyDescent="0.3">
      <c r="A162" s="129">
        <v>-1</v>
      </c>
      <c r="B162" s="129" t="s">
        <v>94</v>
      </c>
      <c r="C162" s="129" t="s">
        <v>73</v>
      </c>
      <c r="D162" s="129" t="s">
        <v>67</v>
      </c>
      <c r="E162" s="129">
        <v>-623.42909999999995</v>
      </c>
      <c r="F162" s="129">
        <v>8.1267999999999994</v>
      </c>
      <c r="G162" s="129">
        <v>-8.9700000000000002E-2</v>
      </c>
      <c r="H162" s="129">
        <v>9.1499999999999998E-2</v>
      </c>
      <c r="I162" s="129">
        <v>0.1545</v>
      </c>
      <c r="J162" s="129">
        <v>-178.2543</v>
      </c>
      <c r="K162" s="1">
        <f t="shared" si="3"/>
        <v>160</v>
      </c>
    </row>
    <row r="163" spans="1:11" hidden="1" x14ac:dyDescent="0.3">
      <c r="A163" s="129">
        <v>-1</v>
      </c>
      <c r="B163" s="129" t="s">
        <v>94</v>
      </c>
      <c r="C163" s="129" t="s">
        <v>73</v>
      </c>
      <c r="D163" s="129" t="s">
        <v>68</v>
      </c>
      <c r="E163" s="129">
        <v>-637.34159999999997</v>
      </c>
      <c r="F163" s="129">
        <v>8.1267999999999994</v>
      </c>
      <c r="G163" s="129">
        <v>-8.9700000000000002E-2</v>
      </c>
      <c r="H163" s="129">
        <v>9.1499999999999998E-2</v>
      </c>
      <c r="I163" s="129">
        <v>-6.9699999999999998E-2</v>
      </c>
      <c r="J163" s="129">
        <v>-157.9374</v>
      </c>
      <c r="K163" s="1">
        <f t="shared" si="3"/>
        <v>161</v>
      </c>
    </row>
    <row r="164" spans="1:11" hidden="1" x14ac:dyDescent="0.3">
      <c r="A164" s="129">
        <v>-1</v>
      </c>
      <c r="B164" s="129" t="s">
        <v>94</v>
      </c>
      <c r="C164" s="129" t="s">
        <v>74</v>
      </c>
      <c r="D164" s="129" t="s">
        <v>67</v>
      </c>
      <c r="E164" s="129">
        <v>-723.32159999999999</v>
      </c>
      <c r="F164" s="129">
        <v>5.2735000000000003</v>
      </c>
      <c r="G164" s="129">
        <v>-0.25600000000000001</v>
      </c>
      <c r="H164" s="129">
        <v>7.7299999999999994E-2</v>
      </c>
      <c r="I164" s="129">
        <v>0.42549999999999999</v>
      </c>
      <c r="J164" s="129">
        <v>-181.1045</v>
      </c>
      <c r="K164" s="1">
        <f t="shared" si="3"/>
        <v>162</v>
      </c>
    </row>
    <row r="165" spans="1:11" hidden="1" x14ac:dyDescent="0.3">
      <c r="A165" s="129">
        <v>-1</v>
      </c>
      <c r="B165" s="129" t="s">
        <v>94</v>
      </c>
      <c r="C165" s="129" t="s">
        <v>74</v>
      </c>
      <c r="D165" s="129" t="s">
        <v>68</v>
      </c>
      <c r="E165" s="129">
        <v>-735.24659999999994</v>
      </c>
      <c r="F165" s="129">
        <v>5.2735000000000003</v>
      </c>
      <c r="G165" s="129">
        <v>-0.25600000000000001</v>
      </c>
      <c r="H165" s="129">
        <v>7.7299999999999994E-2</v>
      </c>
      <c r="I165" s="129">
        <v>-0.21460000000000001</v>
      </c>
      <c r="J165" s="129">
        <v>-167.92070000000001</v>
      </c>
      <c r="K165" s="1">
        <f t="shared" si="3"/>
        <v>163</v>
      </c>
    </row>
    <row r="166" spans="1:11" hidden="1" x14ac:dyDescent="0.3">
      <c r="A166" s="129">
        <v>-1</v>
      </c>
      <c r="B166" s="129" t="s">
        <v>94</v>
      </c>
      <c r="C166" s="129" t="s">
        <v>75</v>
      </c>
      <c r="D166" s="129" t="s">
        <v>67</v>
      </c>
      <c r="E166" s="129">
        <v>-97.368499999999997</v>
      </c>
      <c r="F166" s="129">
        <v>43.868000000000002</v>
      </c>
      <c r="G166" s="129">
        <v>0.41320000000000001</v>
      </c>
      <c r="H166" s="129">
        <v>0.16980000000000001</v>
      </c>
      <c r="I166" s="129">
        <v>0.98460000000000003</v>
      </c>
      <c r="J166" s="129">
        <v>697.35619999999994</v>
      </c>
      <c r="K166" s="1">
        <f t="shared" si="3"/>
        <v>164</v>
      </c>
    </row>
    <row r="167" spans="1:11" hidden="1" x14ac:dyDescent="0.3">
      <c r="A167" s="129">
        <v>-1</v>
      </c>
      <c r="B167" s="129" t="s">
        <v>94</v>
      </c>
      <c r="C167" s="129" t="s">
        <v>75</v>
      </c>
      <c r="D167" s="129" t="s">
        <v>68</v>
      </c>
      <c r="E167" s="129">
        <v>-106.3122</v>
      </c>
      <c r="F167" s="129">
        <v>43.868000000000002</v>
      </c>
      <c r="G167" s="129">
        <v>0.41320000000000001</v>
      </c>
      <c r="H167" s="129">
        <v>0.16980000000000001</v>
      </c>
      <c r="I167" s="129">
        <v>0.25950000000000001</v>
      </c>
      <c r="J167" s="129">
        <v>629.89610000000005</v>
      </c>
      <c r="K167" s="1">
        <f t="shared" si="3"/>
        <v>165</v>
      </c>
    </row>
    <row r="168" spans="1:11" hidden="1" x14ac:dyDescent="0.3">
      <c r="A168" s="129">
        <v>-1</v>
      </c>
      <c r="B168" s="129" t="s">
        <v>94</v>
      </c>
      <c r="C168" s="129" t="s">
        <v>76</v>
      </c>
      <c r="D168" s="129" t="s">
        <v>67</v>
      </c>
      <c r="E168" s="129">
        <v>-704.18320000000006</v>
      </c>
      <c r="F168" s="129">
        <v>-33.4193</v>
      </c>
      <c r="G168" s="129">
        <v>-0.52849999999999997</v>
      </c>
      <c r="H168" s="129">
        <v>-5.2200000000000003E-2</v>
      </c>
      <c r="I168" s="129">
        <v>-0.78600000000000003</v>
      </c>
      <c r="J168" s="129">
        <v>-926.54039999999998</v>
      </c>
      <c r="K168" s="1">
        <f t="shared" si="3"/>
        <v>166</v>
      </c>
    </row>
    <row r="169" spans="1:11" hidden="1" x14ac:dyDescent="0.3">
      <c r="A169" s="129">
        <v>-1</v>
      </c>
      <c r="B169" s="129" t="s">
        <v>94</v>
      </c>
      <c r="C169" s="129" t="s">
        <v>76</v>
      </c>
      <c r="D169" s="129" t="s">
        <v>68</v>
      </c>
      <c r="E169" s="129">
        <v>-713.12689999999998</v>
      </c>
      <c r="F169" s="129">
        <v>-33.4193</v>
      </c>
      <c r="G169" s="129">
        <v>-0.52849999999999997</v>
      </c>
      <c r="H169" s="129">
        <v>-5.2200000000000003E-2</v>
      </c>
      <c r="I169" s="129">
        <v>-0.34920000000000001</v>
      </c>
      <c r="J169" s="129">
        <v>-832.95849999999996</v>
      </c>
      <c r="K169" s="1">
        <f t="shared" si="3"/>
        <v>167</v>
      </c>
    </row>
    <row r="170" spans="1:11" hidden="1" x14ac:dyDescent="0.3">
      <c r="A170" s="129">
        <v>-1</v>
      </c>
      <c r="B170" s="129" t="s">
        <v>94</v>
      </c>
      <c r="C170" s="129" t="s">
        <v>77</v>
      </c>
      <c r="D170" s="129" t="s">
        <v>67</v>
      </c>
      <c r="E170" s="129">
        <v>-97.368499999999997</v>
      </c>
      <c r="F170" s="129">
        <v>43.868000000000002</v>
      </c>
      <c r="G170" s="129">
        <v>0.41320000000000001</v>
      </c>
      <c r="H170" s="129">
        <v>0.16980000000000001</v>
      </c>
      <c r="I170" s="129">
        <v>0.98460000000000003</v>
      </c>
      <c r="J170" s="129">
        <v>697.35619999999994</v>
      </c>
      <c r="K170" s="1">
        <f t="shared" si="3"/>
        <v>168</v>
      </c>
    </row>
    <row r="171" spans="1:11" hidden="1" x14ac:dyDescent="0.3">
      <c r="A171" s="129">
        <v>-1</v>
      </c>
      <c r="B171" s="129" t="s">
        <v>94</v>
      </c>
      <c r="C171" s="129" t="s">
        <v>77</v>
      </c>
      <c r="D171" s="129" t="s">
        <v>68</v>
      </c>
      <c r="E171" s="129">
        <v>-106.3122</v>
      </c>
      <c r="F171" s="129">
        <v>43.868000000000002</v>
      </c>
      <c r="G171" s="129">
        <v>0.41320000000000001</v>
      </c>
      <c r="H171" s="129">
        <v>0.16980000000000001</v>
      </c>
      <c r="I171" s="129">
        <v>0.25950000000000001</v>
      </c>
      <c r="J171" s="129">
        <v>629.89610000000005</v>
      </c>
      <c r="K171" s="1">
        <f t="shared" si="3"/>
        <v>169</v>
      </c>
    </row>
    <row r="172" spans="1:11" hidden="1" x14ac:dyDescent="0.3">
      <c r="A172" s="129">
        <v>-1</v>
      </c>
      <c r="B172" s="129" t="s">
        <v>94</v>
      </c>
      <c r="C172" s="129" t="s">
        <v>78</v>
      </c>
      <c r="D172" s="129" t="s">
        <v>67</v>
      </c>
      <c r="E172" s="129">
        <v>-704.18320000000006</v>
      </c>
      <c r="F172" s="129">
        <v>-33.4193</v>
      </c>
      <c r="G172" s="129">
        <v>-0.52849999999999997</v>
      </c>
      <c r="H172" s="129">
        <v>-5.2200000000000003E-2</v>
      </c>
      <c r="I172" s="129">
        <v>-0.78600000000000003</v>
      </c>
      <c r="J172" s="129">
        <v>-926.54039999999998</v>
      </c>
      <c r="K172" s="1">
        <f t="shared" si="3"/>
        <v>170</v>
      </c>
    </row>
    <row r="173" spans="1:11" hidden="1" x14ac:dyDescent="0.3">
      <c r="A173" s="129">
        <v>-1</v>
      </c>
      <c r="B173" s="129" t="s">
        <v>94</v>
      </c>
      <c r="C173" s="129" t="s">
        <v>78</v>
      </c>
      <c r="D173" s="129" t="s">
        <v>68</v>
      </c>
      <c r="E173" s="129">
        <v>-713.12689999999998</v>
      </c>
      <c r="F173" s="129">
        <v>-33.4193</v>
      </c>
      <c r="G173" s="129">
        <v>-0.52849999999999997</v>
      </c>
      <c r="H173" s="129">
        <v>-5.2200000000000003E-2</v>
      </c>
      <c r="I173" s="129">
        <v>-0.34920000000000001</v>
      </c>
      <c r="J173" s="129">
        <v>-832.95849999999996</v>
      </c>
      <c r="K173" s="1">
        <f t="shared" si="3"/>
        <v>171</v>
      </c>
    </row>
    <row r="174" spans="1:11" hidden="1" x14ac:dyDescent="0.3">
      <c r="A174" s="129">
        <v>-1</v>
      </c>
      <c r="B174" s="129" t="s">
        <v>94</v>
      </c>
      <c r="C174" s="129" t="s">
        <v>79</v>
      </c>
      <c r="D174" s="129" t="s">
        <v>67</v>
      </c>
      <c r="E174" s="129">
        <v>-179.65649999999999</v>
      </c>
      <c r="F174" s="129">
        <v>16.745100000000001</v>
      </c>
      <c r="G174" s="129">
        <v>0.31290000000000001</v>
      </c>
      <c r="H174" s="129">
        <v>0.34499999999999997</v>
      </c>
      <c r="I174" s="129">
        <v>1.2633000000000001</v>
      </c>
      <c r="J174" s="129">
        <v>-7.9935999999999998</v>
      </c>
      <c r="K174" s="1">
        <f t="shared" si="3"/>
        <v>172</v>
      </c>
    </row>
    <row r="175" spans="1:11" hidden="1" x14ac:dyDescent="0.3">
      <c r="A175" s="129">
        <v>-1</v>
      </c>
      <c r="B175" s="129" t="s">
        <v>94</v>
      </c>
      <c r="C175" s="129" t="s">
        <v>79</v>
      </c>
      <c r="D175" s="129" t="s">
        <v>68</v>
      </c>
      <c r="E175" s="129">
        <v>-188.6003</v>
      </c>
      <c r="F175" s="129">
        <v>16.745100000000001</v>
      </c>
      <c r="G175" s="129">
        <v>0.31290000000000001</v>
      </c>
      <c r="H175" s="129">
        <v>0.34499999999999997</v>
      </c>
      <c r="I175" s="129">
        <v>0.57589999999999997</v>
      </c>
      <c r="J175" s="129">
        <v>-17.729199999999999</v>
      </c>
      <c r="K175" s="1">
        <f t="shared" si="3"/>
        <v>173</v>
      </c>
    </row>
    <row r="176" spans="1:11" hidden="1" x14ac:dyDescent="0.3">
      <c r="A176" s="129">
        <v>-1</v>
      </c>
      <c r="B176" s="129" t="s">
        <v>94</v>
      </c>
      <c r="C176" s="129" t="s">
        <v>80</v>
      </c>
      <c r="D176" s="129" t="s">
        <v>67</v>
      </c>
      <c r="E176" s="129">
        <v>-621.89509999999996</v>
      </c>
      <c r="F176" s="129">
        <v>-6.2964000000000002</v>
      </c>
      <c r="G176" s="129">
        <v>-0.42820000000000003</v>
      </c>
      <c r="H176" s="129">
        <v>-0.22739999999999999</v>
      </c>
      <c r="I176" s="129">
        <v>-1.0647</v>
      </c>
      <c r="J176" s="129">
        <v>-221.19059999999999</v>
      </c>
      <c r="K176" s="1">
        <f t="shared" si="3"/>
        <v>174</v>
      </c>
    </row>
    <row r="177" spans="1:11" hidden="1" x14ac:dyDescent="0.3">
      <c r="A177" s="129">
        <v>-1</v>
      </c>
      <c r="B177" s="129" t="s">
        <v>94</v>
      </c>
      <c r="C177" s="129" t="s">
        <v>80</v>
      </c>
      <c r="D177" s="129" t="s">
        <v>68</v>
      </c>
      <c r="E177" s="129">
        <v>-630.83889999999997</v>
      </c>
      <c r="F177" s="129">
        <v>-6.2964000000000002</v>
      </c>
      <c r="G177" s="129">
        <v>-0.42820000000000003</v>
      </c>
      <c r="H177" s="129">
        <v>-0.22739999999999999</v>
      </c>
      <c r="I177" s="129">
        <v>-0.66559999999999997</v>
      </c>
      <c r="J177" s="129">
        <v>-185.33320000000001</v>
      </c>
      <c r="K177" s="1">
        <f t="shared" si="3"/>
        <v>175</v>
      </c>
    </row>
    <row r="178" spans="1:11" hidden="1" x14ac:dyDescent="0.3">
      <c r="A178" s="129">
        <v>-1</v>
      </c>
      <c r="B178" s="129" t="s">
        <v>94</v>
      </c>
      <c r="C178" s="129" t="s">
        <v>81</v>
      </c>
      <c r="D178" s="129" t="s">
        <v>67</v>
      </c>
      <c r="E178" s="129">
        <v>-179.65649999999999</v>
      </c>
      <c r="F178" s="129">
        <v>16.745100000000001</v>
      </c>
      <c r="G178" s="129">
        <v>0.31290000000000001</v>
      </c>
      <c r="H178" s="129">
        <v>0.34499999999999997</v>
      </c>
      <c r="I178" s="129">
        <v>1.2633000000000001</v>
      </c>
      <c r="J178" s="129">
        <v>-7.9935999999999998</v>
      </c>
      <c r="K178" s="1">
        <f t="shared" si="3"/>
        <v>176</v>
      </c>
    </row>
    <row r="179" spans="1:11" hidden="1" x14ac:dyDescent="0.3">
      <c r="A179" s="129">
        <v>-1</v>
      </c>
      <c r="B179" s="129" t="s">
        <v>94</v>
      </c>
      <c r="C179" s="129" t="s">
        <v>81</v>
      </c>
      <c r="D179" s="129" t="s">
        <v>68</v>
      </c>
      <c r="E179" s="129">
        <v>-188.6003</v>
      </c>
      <c r="F179" s="129">
        <v>16.745100000000001</v>
      </c>
      <c r="G179" s="129">
        <v>0.31290000000000001</v>
      </c>
      <c r="H179" s="129">
        <v>0.34499999999999997</v>
      </c>
      <c r="I179" s="129">
        <v>0.57589999999999997</v>
      </c>
      <c r="J179" s="129">
        <v>-17.729199999999999</v>
      </c>
      <c r="K179" s="1">
        <f t="shared" si="3"/>
        <v>177</v>
      </c>
    </row>
    <row r="180" spans="1:11" hidden="1" x14ac:dyDescent="0.3">
      <c r="A180" s="129">
        <v>-1</v>
      </c>
      <c r="B180" s="129" t="s">
        <v>94</v>
      </c>
      <c r="C180" s="129" t="s">
        <v>82</v>
      </c>
      <c r="D180" s="129" t="s">
        <v>67</v>
      </c>
      <c r="E180" s="129">
        <v>-621.89509999999996</v>
      </c>
      <c r="F180" s="129">
        <v>-6.2964000000000002</v>
      </c>
      <c r="G180" s="129">
        <v>-0.42820000000000003</v>
      </c>
      <c r="H180" s="129">
        <v>-0.22739999999999999</v>
      </c>
      <c r="I180" s="129">
        <v>-1.0647</v>
      </c>
      <c r="J180" s="129">
        <v>-221.19059999999999</v>
      </c>
      <c r="K180" s="1">
        <f t="shared" si="3"/>
        <v>178</v>
      </c>
    </row>
    <row r="181" spans="1:11" hidden="1" x14ac:dyDescent="0.3">
      <c r="A181" s="129">
        <v>-1</v>
      </c>
      <c r="B181" s="129" t="s">
        <v>94</v>
      </c>
      <c r="C181" s="129" t="s">
        <v>82</v>
      </c>
      <c r="D181" s="129" t="s">
        <v>68</v>
      </c>
      <c r="E181" s="129">
        <v>-630.83889999999997</v>
      </c>
      <c r="F181" s="129">
        <v>-6.2964000000000002</v>
      </c>
      <c r="G181" s="129">
        <v>-0.42820000000000003</v>
      </c>
      <c r="H181" s="129">
        <v>-0.22739999999999999</v>
      </c>
      <c r="I181" s="129">
        <v>-0.66559999999999997</v>
      </c>
      <c r="J181" s="129">
        <v>-185.33320000000001</v>
      </c>
      <c r="K181" s="1">
        <f t="shared" si="3"/>
        <v>179</v>
      </c>
    </row>
    <row r="182" spans="1:11" hidden="1" x14ac:dyDescent="0.3">
      <c r="A182" s="129">
        <v>-1</v>
      </c>
      <c r="B182" s="129" t="s">
        <v>94</v>
      </c>
      <c r="C182" s="129" t="s">
        <v>83</v>
      </c>
      <c r="D182" s="129" t="s">
        <v>67</v>
      </c>
      <c r="E182" s="129">
        <v>-349.0566</v>
      </c>
      <c r="F182" s="129">
        <v>44.551699999999997</v>
      </c>
      <c r="G182" s="129">
        <v>0.28199999999999997</v>
      </c>
      <c r="H182" s="129">
        <v>0.18870000000000001</v>
      </c>
      <c r="I182" s="129">
        <v>1.2009000000000001</v>
      </c>
      <c r="J182" s="129">
        <v>641.46199999999999</v>
      </c>
      <c r="K182" s="1">
        <f t="shared" si="3"/>
        <v>180</v>
      </c>
    </row>
    <row r="183" spans="1:11" hidden="1" x14ac:dyDescent="0.3">
      <c r="A183" s="129">
        <v>-1</v>
      </c>
      <c r="B183" s="129" t="s">
        <v>94</v>
      </c>
      <c r="C183" s="129" t="s">
        <v>83</v>
      </c>
      <c r="D183" s="129" t="s">
        <v>68</v>
      </c>
      <c r="E183" s="129">
        <v>-360.98160000000001</v>
      </c>
      <c r="F183" s="129">
        <v>44.551699999999997</v>
      </c>
      <c r="G183" s="129">
        <v>0.28199999999999997</v>
      </c>
      <c r="H183" s="129">
        <v>0.18870000000000001</v>
      </c>
      <c r="I183" s="129">
        <v>0.14779999999999999</v>
      </c>
      <c r="J183" s="129">
        <v>575.71130000000005</v>
      </c>
      <c r="K183" s="1">
        <f t="shared" si="3"/>
        <v>181</v>
      </c>
    </row>
    <row r="184" spans="1:11" hidden="1" x14ac:dyDescent="0.3">
      <c r="A184" s="129">
        <v>-1</v>
      </c>
      <c r="B184" s="129" t="s">
        <v>94</v>
      </c>
      <c r="C184" s="129" t="s">
        <v>84</v>
      </c>
      <c r="D184" s="129" t="s">
        <v>67</v>
      </c>
      <c r="E184" s="129">
        <v>-955.87130000000002</v>
      </c>
      <c r="F184" s="129">
        <v>-32.735500000000002</v>
      </c>
      <c r="G184" s="129">
        <v>-0.65969999999999995</v>
      </c>
      <c r="H184" s="129">
        <v>-3.3300000000000003E-2</v>
      </c>
      <c r="I184" s="129">
        <v>-0.56969999999999998</v>
      </c>
      <c r="J184" s="129">
        <v>-982.43460000000005</v>
      </c>
      <c r="K184" s="1">
        <f t="shared" si="3"/>
        <v>182</v>
      </c>
    </row>
    <row r="185" spans="1:11" hidden="1" x14ac:dyDescent="0.3">
      <c r="A185" s="129">
        <v>-1</v>
      </c>
      <c r="B185" s="129" t="s">
        <v>94</v>
      </c>
      <c r="C185" s="129" t="s">
        <v>84</v>
      </c>
      <c r="D185" s="129" t="s">
        <v>68</v>
      </c>
      <c r="E185" s="129">
        <v>-967.79629999999997</v>
      </c>
      <c r="F185" s="129">
        <v>-32.735500000000002</v>
      </c>
      <c r="G185" s="129">
        <v>-0.65969999999999995</v>
      </c>
      <c r="H185" s="129">
        <v>-3.3300000000000003E-2</v>
      </c>
      <c r="I185" s="129">
        <v>-0.46079999999999999</v>
      </c>
      <c r="J185" s="129">
        <v>-887.14340000000004</v>
      </c>
      <c r="K185" s="1">
        <f t="shared" si="3"/>
        <v>183</v>
      </c>
    </row>
    <row r="186" spans="1:11" hidden="1" x14ac:dyDescent="0.3">
      <c r="A186" s="129">
        <v>-1</v>
      </c>
      <c r="B186" s="129" t="s">
        <v>94</v>
      </c>
      <c r="C186" s="129" t="s">
        <v>85</v>
      </c>
      <c r="D186" s="129" t="s">
        <v>67</v>
      </c>
      <c r="E186" s="129">
        <v>-349.0566</v>
      </c>
      <c r="F186" s="129">
        <v>44.551699999999997</v>
      </c>
      <c r="G186" s="129">
        <v>0.28199999999999997</v>
      </c>
      <c r="H186" s="129">
        <v>0.18870000000000001</v>
      </c>
      <c r="I186" s="129">
        <v>1.2009000000000001</v>
      </c>
      <c r="J186" s="129">
        <v>641.46199999999999</v>
      </c>
      <c r="K186" s="1">
        <f t="shared" si="3"/>
        <v>184</v>
      </c>
    </row>
    <row r="187" spans="1:11" hidden="1" x14ac:dyDescent="0.3">
      <c r="A187" s="129">
        <v>-1</v>
      </c>
      <c r="B187" s="129" t="s">
        <v>94</v>
      </c>
      <c r="C187" s="129" t="s">
        <v>85</v>
      </c>
      <c r="D187" s="129" t="s">
        <v>68</v>
      </c>
      <c r="E187" s="129">
        <v>-360.98160000000001</v>
      </c>
      <c r="F187" s="129">
        <v>44.551699999999997</v>
      </c>
      <c r="G187" s="129">
        <v>0.28199999999999997</v>
      </c>
      <c r="H187" s="129">
        <v>0.18870000000000001</v>
      </c>
      <c r="I187" s="129">
        <v>0.14779999999999999</v>
      </c>
      <c r="J187" s="129">
        <v>575.71130000000005</v>
      </c>
      <c r="K187" s="1">
        <f t="shared" si="3"/>
        <v>185</v>
      </c>
    </row>
    <row r="188" spans="1:11" hidden="1" x14ac:dyDescent="0.3">
      <c r="A188" s="129">
        <v>-1</v>
      </c>
      <c r="B188" s="129" t="s">
        <v>94</v>
      </c>
      <c r="C188" s="129" t="s">
        <v>86</v>
      </c>
      <c r="D188" s="129" t="s">
        <v>67</v>
      </c>
      <c r="E188" s="129">
        <v>-955.87130000000002</v>
      </c>
      <c r="F188" s="129">
        <v>-32.735500000000002</v>
      </c>
      <c r="G188" s="129">
        <v>-0.65969999999999995</v>
      </c>
      <c r="H188" s="129">
        <v>-3.3300000000000003E-2</v>
      </c>
      <c r="I188" s="129">
        <v>-0.56969999999999998</v>
      </c>
      <c r="J188" s="129">
        <v>-982.43460000000005</v>
      </c>
      <c r="K188" s="1">
        <f t="shared" si="3"/>
        <v>186</v>
      </c>
    </row>
    <row r="189" spans="1:11" hidden="1" x14ac:dyDescent="0.3">
      <c r="A189" s="129">
        <v>-1</v>
      </c>
      <c r="B189" s="129" t="s">
        <v>94</v>
      </c>
      <c r="C189" s="129" t="s">
        <v>86</v>
      </c>
      <c r="D189" s="129" t="s">
        <v>68</v>
      </c>
      <c r="E189" s="129">
        <v>-967.79629999999997</v>
      </c>
      <c r="F189" s="129">
        <v>-32.735500000000002</v>
      </c>
      <c r="G189" s="129">
        <v>-0.65969999999999995</v>
      </c>
      <c r="H189" s="129">
        <v>-3.3300000000000003E-2</v>
      </c>
      <c r="I189" s="129">
        <v>-0.46079999999999999</v>
      </c>
      <c r="J189" s="129">
        <v>-887.14340000000004</v>
      </c>
      <c r="K189" s="1">
        <f t="shared" si="3"/>
        <v>187</v>
      </c>
    </row>
    <row r="190" spans="1:11" hidden="1" x14ac:dyDescent="0.3">
      <c r="A190" s="129">
        <v>-1</v>
      </c>
      <c r="B190" s="129" t="s">
        <v>94</v>
      </c>
      <c r="C190" s="129" t="s">
        <v>87</v>
      </c>
      <c r="D190" s="129" t="s">
        <v>67</v>
      </c>
      <c r="E190" s="129">
        <v>-431.34460000000001</v>
      </c>
      <c r="F190" s="129">
        <v>17.428799999999999</v>
      </c>
      <c r="G190" s="129">
        <v>0.1817</v>
      </c>
      <c r="H190" s="129">
        <v>0.3639</v>
      </c>
      <c r="I190" s="129">
        <v>1.4796</v>
      </c>
      <c r="J190" s="129">
        <v>-63.887799999999999</v>
      </c>
      <c r="K190" s="1">
        <f t="shared" si="3"/>
        <v>188</v>
      </c>
    </row>
    <row r="191" spans="1:11" hidden="1" x14ac:dyDescent="0.3">
      <c r="A191" s="129">
        <v>-1</v>
      </c>
      <c r="B191" s="129" t="s">
        <v>94</v>
      </c>
      <c r="C191" s="129" t="s">
        <v>87</v>
      </c>
      <c r="D191" s="129" t="s">
        <v>68</v>
      </c>
      <c r="E191" s="129">
        <v>-443.26960000000003</v>
      </c>
      <c r="F191" s="129">
        <v>17.428799999999999</v>
      </c>
      <c r="G191" s="129">
        <v>0.1817</v>
      </c>
      <c r="H191" s="129">
        <v>0.3639</v>
      </c>
      <c r="I191" s="129">
        <v>0.4642</v>
      </c>
      <c r="J191" s="129">
        <v>-71.914100000000005</v>
      </c>
      <c r="K191" s="1">
        <f t="shared" si="3"/>
        <v>189</v>
      </c>
    </row>
    <row r="192" spans="1:11" hidden="1" x14ac:dyDescent="0.3">
      <c r="A192" s="129">
        <v>-1</v>
      </c>
      <c r="B192" s="129" t="s">
        <v>94</v>
      </c>
      <c r="C192" s="129" t="s">
        <v>88</v>
      </c>
      <c r="D192" s="129" t="s">
        <v>67</v>
      </c>
      <c r="E192" s="129">
        <v>-873.58320000000003</v>
      </c>
      <c r="F192" s="129">
        <v>-5.6125999999999996</v>
      </c>
      <c r="G192" s="129">
        <v>-0.55940000000000001</v>
      </c>
      <c r="H192" s="129">
        <v>-0.20849999999999999</v>
      </c>
      <c r="I192" s="129">
        <v>-0.84850000000000003</v>
      </c>
      <c r="J192" s="129">
        <v>-277.08479999999997</v>
      </c>
      <c r="K192" s="1">
        <f t="shared" si="3"/>
        <v>190</v>
      </c>
    </row>
    <row r="193" spans="1:11" hidden="1" x14ac:dyDescent="0.3">
      <c r="A193" s="129">
        <v>-1</v>
      </c>
      <c r="B193" s="129" t="s">
        <v>94</v>
      </c>
      <c r="C193" s="129" t="s">
        <v>88</v>
      </c>
      <c r="D193" s="129" t="s">
        <v>68</v>
      </c>
      <c r="E193" s="129">
        <v>-885.50819999999999</v>
      </c>
      <c r="F193" s="129">
        <v>-5.6125999999999996</v>
      </c>
      <c r="G193" s="129">
        <v>-0.55940000000000001</v>
      </c>
      <c r="H193" s="129">
        <v>-0.20849999999999999</v>
      </c>
      <c r="I193" s="129">
        <v>-0.7772</v>
      </c>
      <c r="J193" s="129">
        <v>-239.518</v>
      </c>
      <c r="K193" s="1">
        <f t="shared" si="3"/>
        <v>191</v>
      </c>
    </row>
    <row r="194" spans="1:11" hidden="1" x14ac:dyDescent="0.3">
      <c r="A194" s="129">
        <v>-1</v>
      </c>
      <c r="B194" s="129" t="s">
        <v>94</v>
      </c>
      <c r="C194" s="129" t="s">
        <v>89</v>
      </c>
      <c r="D194" s="129" t="s">
        <v>67</v>
      </c>
      <c r="E194" s="129">
        <v>-431.34460000000001</v>
      </c>
      <c r="F194" s="129">
        <v>17.428799999999999</v>
      </c>
      <c r="G194" s="129">
        <v>0.1817</v>
      </c>
      <c r="H194" s="129">
        <v>0.3639</v>
      </c>
      <c r="I194" s="129">
        <v>1.4796</v>
      </c>
      <c r="J194" s="129">
        <v>-63.887799999999999</v>
      </c>
      <c r="K194" s="1">
        <f t="shared" si="3"/>
        <v>192</v>
      </c>
    </row>
    <row r="195" spans="1:11" hidden="1" x14ac:dyDescent="0.3">
      <c r="A195" s="129">
        <v>-1</v>
      </c>
      <c r="B195" s="129" t="s">
        <v>94</v>
      </c>
      <c r="C195" s="129" t="s">
        <v>89</v>
      </c>
      <c r="D195" s="129" t="s">
        <v>68</v>
      </c>
      <c r="E195" s="129">
        <v>-443.26960000000003</v>
      </c>
      <c r="F195" s="129">
        <v>17.428799999999999</v>
      </c>
      <c r="G195" s="129">
        <v>0.1817</v>
      </c>
      <c r="H195" s="129">
        <v>0.3639</v>
      </c>
      <c r="I195" s="129">
        <v>0.4642</v>
      </c>
      <c r="J195" s="129">
        <v>-71.914100000000005</v>
      </c>
      <c r="K195" s="1">
        <f t="shared" si="3"/>
        <v>193</v>
      </c>
    </row>
    <row r="196" spans="1:11" hidden="1" x14ac:dyDescent="0.3">
      <c r="A196" s="129">
        <v>-1</v>
      </c>
      <c r="B196" s="129" t="s">
        <v>94</v>
      </c>
      <c r="C196" s="129" t="s">
        <v>90</v>
      </c>
      <c r="D196" s="129" t="s">
        <v>67</v>
      </c>
      <c r="E196" s="129">
        <v>-873.58320000000003</v>
      </c>
      <c r="F196" s="129">
        <v>-5.6125999999999996</v>
      </c>
      <c r="G196" s="129">
        <v>-0.55940000000000001</v>
      </c>
      <c r="H196" s="129">
        <v>-0.20849999999999999</v>
      </c>
      <c r="I196" s="129">
        <v>-0.84850000000000003</v>
      </c>
      <c r="J196" s="129">
        <v>-277.08479999999997</v>
      </c>
      <c r="K196" s="1">
        <f t="shared" si="3"/>
        <v>194</v>
      </c>
    </row>
    <row r="197" spans="1:11" hidden="1" x14ac:dyDescent="0.3">
      <c r="A197" s="129">
        <v>-1</v>
      </c>
      <c r="B197" s="129" t="s">
        <v>94</v>
      </c>
      <c r="C197" s="129" t="s">
        <v>90</v>
      </c>
      <c r="D197" s="129" t="s">
        <v>68</v>
      </c>
      <c r="E197" s="129">
        <v>-885.50819999999999</v>
      </c>
      <c r="F197" s="129">
        <v>-5.6125999999999996</v>
      </c>
      <c r="G197" s="129">
        <v>-0.55940000000000001</v>
      </c>
      <c r="H197" s="129">
        <v>-0.20849999999999999</v>
      </c>
      <c r="I197" s="129">
        <v>-0.7772</v>
      </c>
      <c r="J197" s="129">
        <v>-239.518</v>
      </c>
      <c r="K197" s="1">
        <f t="shared" si="3"/>
        <v>195</v>
      </c>
    </row>
    <row r="198" spans="1:11" hidden="1" x14ac:dyDescent="0.3">
      <c r="A198" s="129">
        <v>-1</v>
      </c>
      <c r="B198" s="129" t="s">
        <v>94</v>
      </c>
      <c r="C198" s="129" t="s">
        <v>91</v>
      </c>
      <c r="D198" s="129" t="s">
        <v>67</v>
      </c>
      <c r="E198" s="129">
        <v>-97.368499999999997</v>
      </c>
      <c r="F198" s="129">
        <v>44.551699999999997</v>
      </c>
      <c r="G198" s="129">
        <v>0.41320000000000001</v>
      </c>
      <c r="H198" s="129">
        <v>0.3639</v>
      </c>
      <c r="I198" s="129">
        <v>1.4796</v>
      </c>
      <c r="J198" s="129">
        <v>697.35619999999994</v>
      </c>
      <c r="K198" s="1">
        <f t="shared" ref="K198:K261" si="4">K197+1</f>
        <v>196</v>
      </c>
    </row>
    <row r="199" spans="1:11" hidden="1" x14ac:dyDescent="0.3">
      <c r="A199" s="129">
        <v>-1</v>
      </c>
      <c r="B199" s="129" t="s">
        <v>94</v>
      </c>
      <c r="C199" s="129" t="s">
        <v>91</v>
      </c>
      <c r="D199" s="129" t="s">
        <v>68</v>
      </c>
      <c r="E199" s="129">
        <v>-106.3122</v>
      </c>
      <c r="F199" s="129">
        <v>44.551699999999997</v>
      </c>
      <c r="G199" s="129">
        <v>0.41320000000000001</v>
      </c>
      <c r="H199" s="129">
        <v>0.3639</v>
      </c>
      <c r="I199" s="129">
        <v>0.57589999999999997</v>
      </c>
      <c r="J199" s="129">
        <v>629.89610000000005</v>
      </c>
      <c r="K199" s="1">
        <f t="shared" si="4"/>
        <v>197</v>
      </c>
    </row>
    <row r="200" spans="1:11" hidden="1" x14ac:dyDescent="0.3">
      <c r="A200" s="129">
        <v>-1</v>
      </c>
      <c r="B200" s="129" t="s">
        <v>94</v>
      </c>
      <c r="C200" s="129" t="s">
        <v>92</v>
      </c>
      <c r="D200" s="129" t="s">
        <v>67</v>
      </c>
      <c r="E200" s="129">
        <v>-955.87130000000002</v>
      </c>
      <c r="F200" s="129">
        <v>-33.4193</v>
      </c>
      <c r="G200" s="129">
        <v>-0.65969999999999995</v>
      </c>
      <c r="H200" s="129">
        <v>-0.22739999999999999</v>
      </c>
      <c r="I200" s="129">
        <v>-1.0647</v>
      </c>
      <c r="J200" s="129">
        <v>-982.43460000000005</v>
      </c>
      <c r="K200" s="1">
        <f t="shared" si="4"/>
        <v>198</v>
      </c>
    </row>
    <row r="201" spans="1:11" hidden="1" x14ac:dyDescent="0.3">
      <c r="A201" s="129">
        <v>-1</v>
      </c>
      <c r="B201" s="129" t="s">
        <v>94</v>
      </c>
      <c r="C201" s="129" t="s">
        <v>92</v>
      </c>
      <c r="D201" s="129" t="s">
        <v>68</v>
      </c>
      <c r="E201" s="129">
        <v>-967.79629999999997</v>
      </c>
      <c r="F201" s="129">
        <v>-33.4193</v>
      </c>
      <c r="G201" s="129">
        <v>-0.65969999999999995</v>
      </c>
      <c r="H201" s="129">
        <v>-0.22739999999999999</v>
      </c>
      <c r="I201" s="129">
        <v>-0.7772</v>
      </c>
      <c r="J201" s="129">
        <v>-887.14340000000004</v>
      </c>
      <c r="K201" s="1">
        <f t="shared" si="4"/>
        <v>199</v>
      </c>
    </row>
    <row r="202" spans="1:11" hidden="1" x14ac:dyDescent="0.3">
      <c r="A202" s="129">
        <v>-1</v>
      </c>
      <c r="B202" s="129" t="s">
        <v>95</v>
      </c>
      <c r="C202" s="129" t="s">
        <v>66</v>
      </c>
      <c r="D202" s="129" t="s">
        <v>67</v>
      </c>
      <c r="E202" s="129">
        <v>-10.227</v>
      </c>
      <c r="F202" s="129">
        <v>9.5251999999999999</v>
      </c>
      <c r="G202" s="129">
        <v>6.1600000000000002E-2</v>
      </c>
      <c r="H202" s="129">
        <v>-2.0999999999999999E-3</v>
      </c>
      <c r="I202" s="129">
        <v>-9.9900000000000003E-2</v>
      </c>
      <c r="J202" s="129">
        <v>-13.4581</v>
      </c>
      <c r="K202" s="1">
        <f t="shared" si="4"/>
        <v>200</v>
      </c>
    </row>
    <row r="203" spans="1:11" hidden="1" x14ac:dyDescent="0.3">
      <c r="A203" s="129">
        <v>-1</v>
      </c>
      <c r="B203" s="129" t="s">
        <v>95</v>
      </c>
      <c r="C203" s="129" t="s">
        <v>66</v>
      </c>
      <c r="D203" s="129" t="s">
        <v>68</v>
      </c>
      <c r="E203" s="129">
        <v>-11.742599999999999</v>
      </c>
      <c r="F203" s="129">
        <v>9.5251999999999999</v>
      </c>
      <c r="G203" s="129">
        <v>6.1600000000000002E-2</v>
      </c>
      <c r="H203" s="129">
        <v>-2.0999999999999999E-3</v>
      </c>
      <c r="I203" s="129">
        <v>5.3999999999999999E-2</v>
      </c>
      <c r="J203" s="129">
        <v>10.354900000000001</v>
      </c>
      <c r="K203" s="1">
        <f t="shared" si="4"/>
        <v>201</v>
      </c>
    </row>
    <row r="204" spans="1:11" hidden="1" x14ac:dyDescent="0.3">
      <c r="A204" s="129">
        <v>-1</v>
      </c>
      <c r="B204" s="129" t="s">
        <v>95</v>
      </c>
      <c r="C204" s="129" t="s">
        <v>69</v>
      </c>
      <c r="D204" s="129" t="s">
        <v>67</v>
      </c>
      <c r="E204" s="129">
        <v>-10.0405</v>
      </c>
      <c r="F204" s="129">
        <v>10.4689</v>
      </c>
      <c r="G204" s="129">
        <v>7.7700000000000005E-2</v>
      </c>
      <c r="H204" s="129">
        <v>-4.4000000000000003E-3</v>
      </c>
      <c r="I204" s="129">
        <v>-0.12989999999999999</v>
      </c>
      <c r="J204" s="129">
        <v>-14.5665</v>
      </c>
      <c r="K204" s="1">
        <f t="shared" si="4"/>
        <v>202</v>
      </c>
    </row>
    <row r="205" spans="1:11" hidden="1" x14ac:dyDescent="0.3">
      <c r="A205" s="129">
        <v>-1</v>
      </c>
      <c r="B205" s="129" t="s">
        <v>95</v>
      </c>
      <c r="C205" s="129" t="s">
        <v>69</v>
      </c>
      <c r="D205" s="129" t="s">
        <v>68</v>
      </c>
      <c r="E205" s="129">
        <v>-10.0405</v>
      </c>
      <c r="F205" s="129">
        <v>10.4689</v>
      </c>
      <c r="G205" s="129">
        <v>7.7700000000000005E-2</v>
      </c>
      <c r="H205" s="129">
        <v>-4.4000000000000003E-3</v>
      </c>
      <c r="I205" s="129">
        <v>6.4399999999999999E-2</v>
      </c>
      <c r="J205" s="129">
        <v>11.6058</v>
      </c>
      <c r="K205" s="1">
        <f t="shared" si="4"/>
        <v>203</v>
      </c>
    </row>
    <row r="206" spans="1:11" hidden="1" x14ac:dyDescent="0.3">
      <c r="A206" s="129">
        <v>-1</v>
      </c>
      <c r="B206" s="129" t="s">
        <v>95</v>
      </c>
      <c r="C206" s="129" t="s">
        <v>70</v>
      </c>
      <c r="D206" s="129" t="s">
        <v>67</v>
      </c>
      <c r="E206" s="129">
        <v>5.1769999999999996</v>
      </c>
      <c r="F206" s="129">
        <v>3.6093999999999999</v>
      </c>
      <c r="G206" s="129">
        <v>2.3900000000000001E-2</v>
      </c>
      <c r="H206" s="129">
        <v>1.6000000000000001E-3</v>
      </c>
      <c r="I206" s="129">
        <v>0.02</v>
      </c>
      <c r="J206" s="129">
        <v>3.5550999999999999</v>
      </c>
      <c r="K206" s="1">
        <f t="shared" si="4"/>
        <v>204</v>
      </c>
    </row>
    <row r="207" spans="1:11" hidden="1" x14ac:dyDescent="0.3">
      <c r="A207" s="129">
        <v>-1</v>
      </c>
      <c r="B207" s="129" t="s">
        <v>95</v>
      </c>
      <c r="C207" s="129" t="s">
        <v>70</v>
      </c>
      <c r="D207" s="129" t="s">
        <v>68</v>
      </c>
      <c r="E207" s="129">
        <v>5.1769999999999996</v>
      </c>
      <c r="F207" s="129">
        <v>3.6093999999999999</v>
      </c>
      <c r="G207" s="129">
        <v>2.3900000000000001E-2</v>
      </c>
      <c r="H207" s="129">
        <v>1.6000000000000001E-3</v>
      </c>
      <c r="I207" s="129">
        <v>3.9899999999999998E-2</v>
      </c>
      <c r="J207" s="129">
        <v>5.4695</v>
      </c>
      <c r="K207" s="1">
        <f t="shared" si="4"/>
        <v>205</v>
      </c>
    </row>
    <row r="208" spans="1:11" hidden="1" x14ac:dyDescent="0.3">
      <c r="A208" s="129">
        <v>-1</v>
      </c>
      <c r="B208" s="129" t="s">
        <v>95</v>
      </c>
      <c r="C208" s="129" t="s">
        <v>71</v>
      </c>
      <c r="D208" s="129" t="s">
        <v>67</v>
      </c>
      <c r="E208" s="129">
        <v>0.63770000000000004</v>
      </c>
      <c r="F208" s="129">
        <v>0.36</v>
      </c>
      <c r="G208" s="129">
        <v>0.1128</v>
      </c>
      <c r="H208" s="129">
        <v>2E-3</v>
      </c>
      <c r="I208" s="129">
        <v>9.8599999999999993E-2</v>
      </c>
      <c r="J208" s="129">
        <v>0.37459999999999999</v>
      </c>
      <c r="K208" s="1">
        <f t="shared" si="4"/>
        <v>206</v>
      </c>
    </row>
    <row r="209" spans="1:11" hidden="1" x14ac:dyDescent="0.3">
      <c r="A209" s="129">
        <v>-1</v>
      </c>
      <c r="B209" s="129" t="s">
        <v>95</v>
      </c>
      <c r="C209" s="129" t="s">
        <v>71</v>
      </c>
      <c r="D209" s="129" t="s">
        <v>68</v>
      </c>
      <c r="E209" s="129">
        <v>0.63770000000000004</v>
      </c>
      <c r="F209" s="129">
        <v>0.36</v>
      </c>
      <c r="G209" s="129">
        <v>0.1128</v>
      </c>
      <c r="H209" s="129">
        <v>2E-3</v>
      </c>
      <c r="I209" s="129">
        <v>0.18340000000000001</v>
      </c>
      <c r="J209" s="129">
        <v>0.53359999999999996</v>
      </c>
      <c r="K209" s="1">
        <f t="shared" si="4"/>
        <v>207</v>
      </c>
    </row>
    <row r="210" spans="1:11" hidden="1" x14ac:dyDescent="0.3">
      <c r="A210" s="129">
        <v>-1</v>
      </c>
      <c r="B210" s="129" t="s">
        <v>95</v>
      </c>
      <c r="C210" s="129" t="s">
        <v>72</v>
      </c>
      <c r="D210" s="129" t="s">
        <v>67</v>
      </c>
      <c r="E210" s="129">
        <v>-20.267499999999998</v>
      </c>
      <c r="F210" s="129">
        <v>19.9941</v>
      </c>
      <c r="G210" s="129">
        <v>0.13930000000000001</v>
      </c>
      <c r="H210" s="129">
        <v>-6.4999999999999997E-3</v>
      </c>
      <c r="I210" s="129">
        <v>-0.2298</v>
      </c>
      <c r="J210" s="129">
        <v>-28.024699999999999</v>
      </c>
      <c r="K210" s="1">
        <f t="shared" si="4"/>
        <v>208</v>
      </c>
    </row>
    <row r="211" spans="1:11" hidden="1" x14ac:dyDescent="0.3">
      <c r="A211" s="129">
        <v>-1</v>
      </c>
      <c r="B211" s="129" t="s">
        <v>95</v>
      </c>
      <c r="C211" s="129" t="s">
        <v>72</v>
      </c>
      <c r="D211" s="129" t="s">
        <v>68</v>
      </c>
      <c r="E211" s="129">
        <v>-21.783100000000001</v>
      </c>
      <c r="F211" s="129">
        <v>19.9941</v>
      </c>
      <c r="G211" s="129">
        <v>0.13930000000000001</v>
      </c>
      <c r="H211" s="129">
        <v>-6.4999999999999997E-3</v>
      </c>
      <c r="I211" s="129">
        <v>0.11849999999999999</v>
      </c>
      <c r="J211" s="129">
        <v>21.960699999999999</v>
      </c>
      <c r="K211" s="1">
        <f t="shared" si="4"/>
        <v>209</v>
      </c>
    </row>
    <row r="212" spans="1:11" hidden="1" x14ac:dyDescent="0.3">
      <c r="A212" s="129">
        <v>-1</v>
      </c>
      <c r="B212" s="129" t="s">
        <v>95</v>
      </c>
      <c r="C212" s="129" t="s">
        <v>73</v>
      </c>
      <c r="D212" s="129" t="s">
        <v>67</v>
      </c>
      <c r="E212" s="129">
        <v>-14.3178</v>
      </c>
      <c r="F212" s="129">
        <v>13.3353</v>
      </c>
      <c r="G212" s="129">
        <v>8.6199999999999999E-2</v>
      </c>
      <c r="H212" s="129">
        <v>-2.8999999999999998E-3</v>
      </c>
      <c r="I212" s="129">
        <v>-0.1399</v>
      </c>
      <c r="J212" s="129">
        <v>-18.8414</v>
      </c>
      <c r="K212" s="1">
        <f t="shared" si="4"/>
        <v>210</v>
      </c>
    </row>
    <row r="213" spans="1:11" hidden="1" x14ac:dyDescent="0.3">
      <c r="A213" s="129">
        <v>-1</v>
      </c>
      <c r="B213" s="129" t="s">
        <v>95</v>
      </c>
      <c r="C213" s="129" t="s">
        <v>73</v>
      </c>
      <c r="D213" s="129" t="s">
        <v>68</v>
      </c>
      <c r="E213" s="129">
        <v>-16.439599999999999</v>
      </c>
      <c r="F213" s="129">
        <v>13.3353</v>
      </c>
      <c r="G213" s="129">
        <v>8.6199999999999999E-2</v>
      </c>
      <c r="H213" s="129">
        <v>-2.8999999999999998E-3</v>
      </c>
      <c r="I213" s="129">
        <v>7.5600000000000001E-2</v>
      </c>
      <c r="J213" s="129">
        <v>14.4968</v>
      </c>
      <c r="K213" s="1">
        <f t="shared" si="4"/>
        <v>211</v>
      </c>
    </row>
    <row r="214" spans="1:11" hidden="1" x14ac:dyDescent="0.3">
      <c r="A214" s="129">
        <v>-1</v>
      </c>
      <c r="B214" s="129" t="s">
        <v>95</v>
      </c>
      <c r="C214" s="129" t="s">
        <v>74</v>
      </c>
      <c r="D214" s="129" t="s">
        <v>67</v>
      </c>
      <c r="E214" s="129">
        <v>-28.337199999999999</v>
      </c>
      <c r="F214" s="129">
        <v>28.180599999999998</v>
      </c>
      <c r="G214" s="129">
        <v>0.1983</v>
      </c>
      <c r="H214" s="129">
        <v>-9.5999999999999992E-3</v>
      </c>
      <c r="I214" s="129">
        <v>-0.32769999999999999</v>
      </c>
      <c r="J214" s="129">
        <v>-39.456200000000003</v>
      </c>
      <c r="K214" s="1">
        <f t="shared" si="4"/>
        <v>212</v>
      </c>
    </row>
    <row r="215" spans="1:11" hidden="1" x14ac:dyDescent="0.3">
      <c r="A215" s="129">
        <v>-1</v>
      </c>
      <c r="B215" s="129" t="s">
        <v>95</v>
      </c>
      <c r="C215" s="129" t="s">
        <v>74</v>
      </c>
      <c r="D215" s="129" t="s">
        <v>68</v>
      </c>
      <c r="E215" s="129">
        <v>-30.155999999999999</v>
      </c>
      <c r="F215" s="129">
        <v>28.180599999999998</v>
      </c>
      <c r="G215" s="129">
        <v>0.1983</v>
      </c>
      <c r="H215" s="129">
        <v>-9.5999999999999992E-3</v>
      </c>
      <c r="I215" s="129">
        <v>0.16789999999999999</v>
      </c>
      <c r="J215" s="129">
        <v>30.995200000000001</v>
      </c>
      <c r="K215" s="1">
        <f t="shared" si="4"/>
        <v>213</v>
      </c>
    </row>
    <row r="216" spans="1:11" hidden="1" x14ac:dyDescent="0.3">
      <c r="A216" s="129">
        <v>-1</v>
      </c>
      <c r="B216" s="129" t="s">
        <v>95</v>
      </c>
      <c r="C216" s="129" t="s">
        <v>75</v>
      </c>
      <c r="D216" s="129" t="s">
        <v>67</v>
      </c>
      <c r="E216" s="129">
        <v>-1.9564999999999999</v>
      </c>
      <c r="F216" s="129">
        <v>13.6259</v>
      </c>
      <c r="G216" s="129">
        <v>8.8900000000000007E-2</v>
      </c>
      <c r="H216" s="129">
        <v>4.0000000000000002E-4</v>
      </c>
      <c r="I216" s="129">
        <v>-6.1899999999999997E-2</v>
      </c>
      <c r="J216" s="129">
        <v>-7.1353</v>
      </c>
      <c r="K216" s="1">
        <f t="shared" si="4"/>
        <v>214</v>
      </c>
    </row>
    <row r="217" spans="1:11" hidden="1" x14ac:dyDescent="0.3">
      <c r="A217" s="129">
        <v>-1</v>
      </c>
      <c r="B217" s="129" t="s">
        <v>95</v>
      </c>
      <c r="C217" s="129" t="s">
        <v>75</v>
      </c>
      <c r="D217" s="129" t="s">
        <v>68</v>
      </c>
      <c r="E217" s="129">
        <v>-3.3205</v>
      </c>
      <c r="F217" s="129">
        <v>13.6259</v>
      </c>
      <c r="G217" s="129">
        <v>8.8900000000000007E-2</v>
      </c>
      <c r="H217" s="129">
        <v>4.0000000000000002E-4</v>
      </c>
      <c r="I217" s="129">
        <v>0.1045</v>
      </c>
      <c r="J217" s="129">
        <v>16.976700000000001</v>
      </c>
      <c r="K217" s="1">
        <f t="shared" si="4"/>
        <v>215</v>
      </c>
    </row>
    <row r="218" spans="1:11" hidden="1" x14ac:dyDescent="0.3">
      <c r="A218" s="129">
        <v>-1</v>
      </c>
      <c r="B218" s="129" t="s">
        <v>95</v>
      </c>
      <c r="C218" s="129" t="s">
        <v>76</v>
      </c>
      <c r="D218" s="129" t="s">
        <v>67</v>
      </c>
      <c r="E218" s="129">
        <v>-16.452100000000002</v>
      </c>
      <c r="F218" s="129">
        <v>3.5194999999999999</v>
      </c>
      <c r="G218" s="129">
        <v>2.1899999999999999E-2</v>
      </c>
      <c r="H218" s="129">
        <v>-4.1000000000000003E-3</v>
      </c>
      <c r="I218" s="129">
        <v>-0.1179</v>
      </c>
      <c r="J218" s="129">
        <v>-17.089400000000001</v>
      </c>
      <c r="K218" s="1">
        <f t="shared" si="4"/>
        <v>216</v>
      </c>
    </row>
    <row r="219" spans="1:11" hidden="1" x14ac:dyDescent="0.3">
      <c r="A219" s="129">
        <v>-1</v>
      </c>
      <c r="B219" s="129" t="s">
        <v>95</v>
      </c>
      <c r="C219" s="129" t="s">
        <v>76</v>
      </c>
      <c r="D219" s="129" t="s">
        <v>68</v>
      </c>
      <c r="E219" s="129">
        <v>-17.816199999999998</v>
      </c>
      <c r="F219" s="129">
        <v>3.5194999999999999</v>
      </c>
      <c r="G219" s="129">
        <v>2.1899999999999999E-2</v>
      </c>
      <c r="H219" s="129">
        <v>-4.1000000000000003E-3</v>
      </c>
      <c r="I219" s="129">
        <v>-7.1999999999999998E-3</v>
      </c>
      <c r="J219" s="129">
        <v>1.6620999999999999</v>
      </c>
      <c r="K219" s="1">
        <f t="shared" si="4"/>
        <v>217</v>
      </c>
    </row>
    <row r="220" spans="1:11" hidden="1" x14ac:dyDescent="0.3">
      <c r="A220" s="129">
        <v>-1</v>
      </c>
      <c r="B220" s="129" t="s">
        <v>95</v>
      </c>
      <c r="C220" s="129" t="s">
        <v>77</v>
      </c>
      <c r="D220" s="129" t="s">
        <v>67</v>
      </c>
      <c r="E220" s="129">
        <v>-1.9564999999999999</v>
      </c>
      <c r="F220" s="129">
        <v>13.6259</v>
      </c>
      <c r="G220" s="129">
        <v>8.8900000000000007E-2</v>
      </c>
      <c r="H220" s="129">
        <v>4.0000000000000002E-4</v>
      </c>
      <c r="I220" s="129">
        <v>-6.1899999999999997E-2</v>
      </c>
      <c r="J220" s="129">
        <v>-7.1353</v>
      </c>
      <c r="K220" s="1">
        <f t="shared" si="4"/>
        <v>218</v>
      </c>
    </row>
    <row r="221" spans="1:11" hidden="1" x14ac:dyDescent="0.3">
      <c r="A221" s="129">
        <v>-1</v>
      </c>
      <c r="B221" s="129" t="s">
        <v>95</v>
      </c>
      <c r="C221" s="129" t="s">
        <v>77</v>
      </c>
      <c r="D221" s="129" t="s">
        <v>68</v>
      </c>
      <c r="E221" s="129">
        <v>-3.3205</v>
      </c>
      <c r="F221" s="129">
        <v>13.6259</v>
      </c>
      <c r="G221" s="129">
        <v>8.8900000000000007E-2</v>
      </c>
      <c r="H221" s="129">
        <v>4.0000000000000002E-4</v>
      </c>
      <c r="I221" s="129">
        <v>0.1045</v>
      </c>
      <c r="J221" s="129">
        <v>16.976700000000001</v>
      </c>
      <c r="K221" s="1">
        <f t="shared" si="4"/>
        <v>219</v>
      </c>
    </row>
    <row r="222" spans="1:11" hidden="1" x14ac:dyDescent="0.3">
      <c r="A222" s="129">
        <v>-1</v>
      </c>
      <c r="B222" s="129" t="s">
        <v>95</v>
      </c>
      <c r="C222" s="129" t="s">
        <v>78</v>
      </c>
      <c r="D222" s="129" t="s">
        <v>67</v>
      </c>
      <c r="E222" s="129">
        <v>-16.452100000000002</v>
      </c>
      <c r="F222" s="129">
        <v>3.5194999999999999</v>
      </c>
      <c r="G222" s="129">
        <v>2.1899999999999999E-2</v>
      </c>
      <c r="H222" s="129">
        <v>-4.1000000000000003E-3</v>
      </c>
      <c r="I222" s="129">
        <v>-0.1179</v>
      </c>
      <c r="J222" s="129">
        <v>-17.089400000000001</v>
      </c>
      <c r="K222" s="1">
        <f t="shared" si="4"/>
        <v>220</v>
      </c>
    </row>
    <row r="223" spans="1:11" hidden="1" x14ac:dyDescent="0.3">
      <c r="A223" s="129">
        <v>-1</v>
      </c>
      <c r="B223" s="129" t="s">
        <v>95</v>
      </c>
      <c r="C223" s="129" t="s">
        <v>78</v>
      </c>
      <c r="D223" s="129" t="s">
        <v>68</v>
      </c>
      <c r="E223" s="129">
        <v>-17.816199999999998</v>
      </c>
      <c r="F223" s="129">
        <v>3.5194999999999999</v>
      </c>
      <c r="G223" s="129">
        <v>2.1899999999999999E-2</v>
      </c>
      <c r="H223" s="129">
        <v>-4.1000000000000003E-3</v>
      </c>
      <c r="I223" s="129">
        <v>-7.1999999999999998E-3</v>
      </c>
      <c r="J223" s="129">
        <v>1.6620999999999999</v>
      </c>
      <c r="K223" s="1">
        <f t="shared" si="4"/>
        <v>221</v>
      </c>
    </row>
    <row r="224" spans="1:11" hidden="1" x14ac:dyDescent="0.3">
      <c r="A224" s="129">
        <v>-1</v>
      </c>
      <c r="B224" s="129" t="s">
        <v>95</v>
      </c>
      <c r="C224" s="129" t="s">
        <v>79</v>
      </c>
      <c r="D224" s="129" t="s">
        <v>67</v>
      </c>
      <c r="E224" s="129">
        <v>-8.3115000000000006</v>
      </c>
      <c r="F224" s="129">
        <v>9.0767000000000007</v>
      </c>
      <c r="G224" s="129">
        <v>0.21329999999999999</v>
      </c>
      <c r="H224" s="129">
        <v>1E-3</v>
      </c>
      <c r="I224" s="129">
        <v>4.8099999999999997E-2</v>
      </c>
      <c r="J224" s="129">
        <v>-11.587899999999999</v>
      </c>
      <c r="K224" s="1">
        <f t="shared" si="4"/>
        <v>222</v>
      </c>
    </row>
    <row r="225" spans="1:11" hidden="1" x14ac:dyDescent="0.3">
      <c r="A225" s="129">
        <v>-1</v>
      </c>
      <c r="B225" s="129" t="s">
        <v>95</v>
      </c>
      <c r="C225" s="129" t="s">
        <v>79</v>
      </c>
      <c r="D225" s="129" t="s">
        <v>68</v>
      </c>
      <c r="E225" s="129">
        <v>-9.6755999999999993</v>
      </c>
      <c r="F225" s="129">
        <v>9.0767000000000007</v>
      </c>
      <c r="G225" s="129">
        <v>0.21329999999999999</v>
      </c>
      <c r="H225" s="129">
        <v>1E-3</v>
      </c>
      <c r="I225" s="129">
        <v>0.3054</v>
      </c>
      <c r="J225" s="129">
        <v>10.0664</v>
      </c>
      <c r="K225" s="1">
        <f t="shared" si="4"/>
        <v>223</v>
      </c>
    </row>
    <row r="226" spans="1:11" hidden="1" x14ac:dyDescent="0.3">
      <c r="A226" s="129">
        <v>-1</v>
      </c>
      <c r="B226" s="129" t="s">
        <v>95</v>
      </c>
      <c r="C226" s="129" t="s">
        <v>80</v>
      </c>
      <c r="D226" s="129" t="s">
        <v>67</v>
      </c>
      <c r="E226" s="129">
        <v>-10.097</v>
      </c>
      <c r="F226" s="129">
        <v>8.0686</v>
      </c>
      <c r="G226" s="129">
        <v>-0.10249999999999999</v>
      </c>
      <c r="H226" s="129">
        <v>-4.7000000000000002E-3</v>
      </c>
      <c r="I226" s="129">
        <v>-0.22789999999999999</v>
      </c>
      <c r="J226" s="129">
        <v>-12.636699999999999</v>
      </c>
      <c r="K226" s="1">
        <f t="shared" si="4"/>
        <v>224</v>
      </c>
    </row>
    <row r="227" spans="1:11" hidden="1" x14ac:dyDescent="0.3">
      <c r="A227" s="129">
        <v>-1</v>
      </c>
      <c r="B227" s="129" t="s">
        <v>95</v>
      </c>
      <c r="C227" s="129" t="s">
        <v>80</v>
      </c>
      <c r="D227" s="129" t="s">
        <v>68</v>
      </c>
      <c r="E227" s="129">
        <v>-11.4611</v>
      </c>
      <c r="F227" s="129">
        <v>8.0686</v>
      </c>
      <c r="G227" s="129">
        <v>-0.10249999999999999</v>
      </c>
      <c r="H227" s="129">
        <v>-4.7000000000000002E-3</v>
      </c>
      <c r="I227" s="129">
        <v>-0.20810000000000001</v>
      </c>
      <c r="J227" s="129">
        <v>8.5723000000000003</v>
      </c>
      <c r="K227" s="1">
        <f t="shared" si="4"/>
        <v>225</v>
      </c>
    </row>
    <row r="228" spans="1:11" hidden="1" x14ac:dyDescent="0.3">
      <c r="A228" s="129">
        <v>-1</v>
      </c>
      <c r="B228" s="129" t="s">
        <v>95</v>
      </c>
      <c r="C228" s="129" t="s">
        <v>81</v>
      </c>
      <c r="D228" s="129" t="s">
        <v>67</v>
      </c>
      <c r="E228" s="129">
        <v>-8.3115000000000006</v>
      </c>
      <c r="F228" s="129">
        <v>9.0767000000000007</v>
      </c>
      <c r="G228" s="129">
        <v>0.21329999999999999</v>
      </c>
      <c r="H228" s="129">
        <v>1E-3</v>
      </c>
      <c r="I228" s="129">
        <v>4.8099999999999997E-2</v>
      </c>
      <c r="J228" s="129">
        <v>-11.587899999999999</v>
      </c>
      <c r="K228" s="1">
        <f t="shared" si="4"/>
        <v>226</v>
      </c>
    </row>
    <row r="229" spans="1:11" hidden="1" x14ac:dyDescent="0.3">
      <c r="A229" s="129">
        <v>-1</v>
      </c>
      <c r="B229" s="129" t="s">
        <v>95</v>
      </c>
      <c r="C229" s="129" t="s">
        <v>81</v>
      </c>
      <c r="D229" s="129" t="s">
        <v>68</v>
      </c>
      <c r="E229" s="129">
        <v>-9.6755999999999993</v>
      </c>
      <c r="F229" s="129">
        <v>9.0767000000000007</v>
      </c>
      <c r="G229" s="129">
        <v>0.21329999999999999</v>
      </c>
      <c r="H229" s="129">
        <v>1E-3</v>
      </c>
      <c r="I229" s="129">
        <v>0.3054</v>
      </c>
      <c r="J229" s="129">
        <v>10.0664</v>
      </c>
      <c r="K229" s="1">
        <f t="shared" si="4"/>
        <v>227</v>
      </c>
    </row>
    <row r="230" spans="1:11" hidden="1" x14ac:dyDescent="0.3">
      <c r="A230" s="129">
        <v>-1</v>
      </c>
      <c r="B230" s="129" t="s">
        <v>95</v>
      </c>
      <c r="C230" s="129" t="s">
        <v>82</v>
      </c>
      <c r="D230" s="129" t="s">
        <v>67</v>
      </c>
      <c r="E230" s="129">
        <v>-10.097</v>
      </c>
      <c r="F230" s="129">
        <v>8.0686</v>
      </c>
      <c r="G230" s="129">
        <v>-0.10249999999999999</v>
      </c>
      <c r="H230" s="129">
        <v>-4.7000000000000002E-3</v>
      </c>
      <c r="I230" s="129">
        <v>-0.22789999999999999</v>
      </c>
      <c r="J230" s="129">
        <v>-12.636699999999999</v>
      </c>
      <c r="K230" s="1">
        <f t="shared" si="4"/>
        <v>228</v>
      </c>
    </row>
    <row r="231" spans="1:11" hidden="1" x14ac:dyDescent="0.3">
      <c r="A231" s="129">
        <v>-1</v>
      </c>
      <c r="B231" s="129" t="s">
        <v>95</v>
      </c>
      <c r="C231" s="129" t="s">
        <v>82</v>
      </c>
      <c r="D231" s="129" t="s">
        <v>68</v>
      </c>
      <c r="E231" s="129">
        <v>-11.4611</v>
      </c>
      <c r="F231" s="129">
        <v>8.0686</v>
      </c>
      <c r="G231" s="129">
        <v>-0.10249999999999999</v>
      </c>
      <c r="H231" s="129">
        <v>-4.7000000000000002E-3</v>
      </c>
      <c r="I231" s="129">
        <v>-0.20810000000000001</v>
      </c>
      <c r="J231" s="129">
        <v>8.5723000000000003</v>
      </c>
      <c r="K231" s="1">
        <f t="shared" si="4"/>
        <v>229</v>
      </c>
    </row>
    <row r="232" spans="1:11" hidden="1" x14ac:dyDescent="0.3">
      <c r="A232" s="129">
        <v>-1</v>
      </c>
      <c r="B232" s="129" t="s">
        <v>95</v>
      </c>
      <c r="C232" s="129" t="s">
        <v>83</v>
      </c>
      <c r="D232" s="129" t="s">
        <v>67</v>
      </c>
      <c r="E232" s="129">
        <v>-15.065099999999999</v>
      </c>
      <c r="F232" s="129">
        <v>26.952400000000001</v>
      </c>
      <c r="G232" s="129">
        <v>0.18509999999999999</v>
      </c>
      <c r="H232" s="129">
        <v>-4.5999999999999999E-3</v>
      </c>
      <c r="I232" s="129">
        <v>-0.2218</v>
      </c>
      <c r="J232" s="129">
        <v>-25.7392</v>
      </c>
      <c r="K232" s="1">
        <f t="shared" si="4"/>
        <v>230</v>
      </c>
    </row>
    <row r="233" spans="1:11" hidden="1" x14ac:dyDescent="0.3">
      <c r="A233" s="129">
        <v>-1</v>
      </c>
      <c r="B233" s="129" t="s">
        <v>95</v>
      </c>
      <c r="C233" s="129" t="s">
        <v>83</v>
      </c>
      <c r="D233" s="129" t="s">
        <v>68</v>
      </c>
      <c r="E233" s="129">
        <v>-16.883800000000001</v>
      </c>
      <c r="F233" s="129">
        <v>26.952400000000001</v>
      </c>
      <c r="G233" s="129">
        <v>0.18509999999999999</v>
      </c>
      <c r="H233" s="129">
        <v>-4.5999999999999999E-3</v>
      </c>
      <c r="I233" s="129">
        <v>0.18509999999999999</v>
      </c>
      <c r="J233" s="129">
        <v>31.689</v>
      </c>
      <c r="K233" s="1">
        <f t="shared" si="4"/>
        <v>231</v>
      </c>
    </row>
    <row r="234" spans="1:11" hidden="1" x14ac:dyDescent="0.3">
      <c r="A234" s="129">
        <v>-1</v>
      </c>
      <c r="B234" s="129" t="s">
        <v>95</v>
      </c>
      <c r="C234" s="129" t="s">
        <v>84</v>
      </c>
      <c r="D234" s="129" t="s">
        <v>67</v>
      </c>
      <c r="E234" s="129">
        <v>-29.560700000000001</v>
      </c>
      <c r="F234" s="129">
        <v>16.846</v>
      </c>
      <c r="G234" s="129">
        <v>0.1181</v>
      </c>
      <c r="H234" s="129">
        <v>-9.1999999999999998E-3</v>
      </c>
      <c r="I234" s="129">
        <v>-0.27779999999999999</v>
      </c>
      <c r="J234" s="129">
        <v>-35.693399999999997</v>
      </c>
      <c r="K234" s="1">
        <f t="shared" si="4"/>
        <v>232</v>
      </c>
    </row>
    <row r="235" spans="1:11" hidden="1" x14ac:dyDescent="0.3">
      <c r="A235" s="129">
        <v>-1</v>
      </c>
      <c r="B235" s="129" t="s">
        <v>95</v>
      </c>
      <c r="C235" s="129" t="s">
        <v>84</v>
      </c>
      <c r="D235" s="129" t="s">
        <v>68</v>
      </c>
      <c r="E235" s="129">
        <v>-31.3795</v>
      </c>
      <c r="F235" s="129">
        <v>16.846</v>
      </c>
      <c r="G235" s="129">
        <v>0.1181</v>
      </c>
      <c r="H235" s="129">
        <v>-9.1999999999999998E-3</v>
      </c>
      <c r="I235" s="129">
        <v>7.3400000000000007E-2</v>
      </c>
      <c r="J235" s="129">
        <v>16.374400000000001</v>
      </c>
      <c r="K235" s="1">
        <f t="shared" si="4"/>
        <v>233</v>
      </c>
    </row>
    <row r="236" spans="1:11" hidden="1" x14ac:dyDescent="0.3">
      <c r="A236" s="129">
        <v>-1</v>
      </c>
      <c r="B236" s="129" t="s">
        <v>95</v>
      </c>
      <c r="C236" s="129" t="s">
        <v>85</v>
      </c>
      <c r="D236" s="129" t="s">
        <v>67</v>
      </c>
      <c r="E236" s="129">
        <v>-15.065099999999999</v>
      </c>
      <c r="F236" s="129">
        <v>26.952400000000001</v>
      </c>
      <c r="G236" s="129">
        <v>0.18509999999999999</v>
      </c>
      <c r="H236" s="129">
        <v>-4.5999999999999999E-3</v>
      </c>
      <c r="I236" s="129">
        <v>-0.2218</v>
      </c>
      <c r="J236" s="129">
        <v>-25.7392</v>
      </c>
      <c r="K236" s="1">
        <f t="shared" si="4"/>
        <v>234</v>
      </c>
    </row>
    <row r="237" spans="1:11" hidden="1" x14ac:dyDescent="0.3">
      <c r="A237" s="129">
        <v>-1</v>
      </c>
      <c r="B237" s="129" t="s">
        <v>95</v>
      </c>
      <c r="C237" s="129" t="s">
        <v>85</v>
      </c>
      <c r="D237" s="129" t="s">
        <v>68</v>
      </c>
      <c r="E237" s="129">
        <v>-16.883800000000001</v>
      </c>
      <c r="F237" s="129">
        <v>26.952400000000001</v>
      </c>
      <c r="G237" s="129">
        <v>0.18509999999999999</v>
      </c>
      <c r="H237" s="129">
        <v>-4.5999999999999999E-3</v>
      </c>
      <c r="I237" s="129">
        <v>0.18509999999999999</v>
      </c>
      <c r="J237" s="129">
        <v>31.689</v>
      </c>
      <c r="K237" s="1">
        <f t="shared" si="4"/>
        <v>235</v>
      </c>
    </row>
    <row r="238" spans="1:11" hidden="1" x14ac:dyDescent="0.3">
      <c r="A238" s="129">
        <v>-1</v>
      </c>
      <c r="B238" s="129" t="s">
        <v>95</v>
      </c>
      <c r="C238" s="129" t="s">
        <v>86</v>
      </c>
      <c r="D238" s="129" t="s">
        <v>67</v>
      </c>
      <c r="E238" s="129">
        <v>-29.560700000000001</v>
      </c>
      <c r="F238" s="129">
        <v>16.846</v>
      </c>
      <c r="G238" s="129">
        <v>0.1181</v>
      </c>
      <c r="H238" s="129">
        <v>-9.1999999999999998E-3</v>
      </c>
      <c r="I238" s="129">
        <v>-0.27779999999999999</v>
      </c>
      <c r="J238" s="129">
        <v>-35.693399999999997</v>
      </c>
      <c r="K238" s="1">
        <f t="shared" si="4"/>
        <v>236</v>
      </c>
    </row>
    <row r="239" spans="1:11" hidden="1" x14ac:dyDescent="0.3">
      <c r="A239" s="129">
        <v>-1</v>
      </c>
      <c r="B239" s="129" t="s">
        <v>95</v>
      </c>
      <c r="C239" s="129" t="s">
        <v>86</v>
      </c>
      <c r="D239" s="129" t="s">
        <v>68</v>
      </c>
      <c r="E239" s="129">
        <v>-31.3795</v>
      </c>
      <c r="F239" s="129">
        <v>16.846</v>
      </c>
      <c r="G239" s="129">
        <v>0.1181</v>
      </c>
      <c r="H239" s="129">
        <v>-9.1999999999999998E-3</v>
      </c>
      <c r="I239" s="129">
        <v>7.3400000000000007E-2</v>
      </c>
      <c r="J239" s="129">
        <v>16.374400000000001</v>
      </c>
      <c r="K239" s="1">
        <f t="shared" si="4"/>
        <v>237</v>
      </c>
    </row>
    <row r="240" spans="1:11" hidden="1" x14ac:dyDescent="0.3">
      <c r="A240" s="129">
        <v>-1</v>
      </c>
      <c r="B240" s="129" t="s">
        <v>95</v>
      </c>
      <c r="C240" s="129" t="s">
        <v>87</v>
      </c>
      <c r="D240" s="129" t="s">
        <v>67</v>
      </c>
      <c r="E240" s="129">
        <v>-21.420200000000001</v>
      </c>
      <c r="F240" s="129">
        <v>22.403300000000002</v>
      </c>
      <c r="G240" s="129">
        <v>0.3095</v>
      </c>
      <c r="H240" s="129">
        <v>-4.1000000000000003E-3</v>
      </c>
      <c r="I240" s="129">
        <v>-0.1118</v>
      </c>
      <c r="J240" s="129">
        <v>-30.1919</v>
      </c>
      <c r="K240" s="1">
        <f t="shared" si="4"/>
        <v>238</v>
      </c>
    </row>
    <row r="241" spans="1:11" hidden="1" x14ac:dyDescent="0.3">
      <c r="A241" s="129">
        <v>-1</v>
      </c>
      <c r="B241" s="129" t="s">
        <v>95</v>
      </c>
      <c r="C241" s="129" t="s">
        <v>87</v>
      </c>
      <c r="D241" s="129" t="s">
        <v>68</v>
      </c>
      <c r="E241" s="129">
        <v>-23.238900000000001</v>
      </c>
      <c r="F241" s="129">
        <v>22.403300000000002</v>
      </c>
      <c r="G241" s="129">
        <v>0.3095</v>
      </c>
      <c r="H241" s="129">
        <v>-4.1000000000000003E-3</v>
      </c>
      <c r="I241" s="129">
        <v>0.38600000000000001</v>
      </c>
      <c r="J241" s="129">
        <v>24.778700000000001</v>
      </c>
      <c r="K241" s="1">
        <f t="shared" si="4"/>
        <v>239</v>
      </c>
    </row>
    <row r="242" spans="1:11" hidden="1" x14ac:dyDescent="0.3">
      <c r="A242" s="129">
        <v>-1</v>
      </c>
      <c r="B242" s="129" t="s">
        <v>95</v>
      </c>
      <c r="C242" s="129" t="s">
        <v>88</v>
      </c>
      <c r="D242" s="129" t="s">
        <v>67</v>
      </c>
      <c r="E242" s="129">
        <v>-23.2056</v>
      </c>
      <c r="F242" s="129">
        <v>21.395099999999999</v>
      </c>
      <c r="G242" s="129">
        <v>-6.3E-3</v>
      </c>
      <c r="H242" s="129">
        <v>-9.7999999999999997E-3</v>
      </c>
      <c r="I242" s="129">
        <v>-0.38779999999999998</v>
      </c>
      <c r="J242" s="129">
        <v>-31.2407</v>
      </c>
      <c r="K242" s="1">
        <f t="shared" si="4"/>
        <v>240</v>
      </c>
    </row>
    <row r="243" spans="1:11" hidden="1" x14ac:dyDescent="0.3">
      <c r="A243" s="129">
        <v>-1</v>
      </c>
      <c r="B243" s="129" t="s">
        <v>95</v>
      </c>
      <c r="C243" s="129" t="s">
        <v>88</v>
      </c>
      <c r="D243" s="129" t="s">
        <v>68</v>
      </c>
      <c r="E243" s="129">
        <v>-25.0244</v>
      </c>
      <c r="F243" s="129">
        <v>21.395099999999999</v>
      </c>
      <c r="G243" s="129">
        <v>-6.3E-3</v>
      </c>
      <c r="H243" s="129">
        <v>-9.7999999999999997E-3</v>
      </c>
      <c r="I243" s="129">
        <v>-0.1275</v>
      </c>
      <c r="J243" s="129">
        <v>23.284600000000001</v>
      </c>
      <c r="K243" s="1">
        <f t="shared" si="4"/>
        <v>241</v>
      </c>
    </row>
    <row r="244" spans="1:11" hidden="1" x14ac:dyDescent="0.3">
      <c r="A244" s="129">
        <v>-1</v>
      </c>
      <c r="B244" s="129" t="s">
        <v>95</v>
      </c>
      <c r="C244" s="129" t="s">
        <v>89</v>
      </c>
      <c r="D244" s="129" t="s">
        <v>67</v>
      </c>
      <c r="E244" s="129">
        <v>-21.420200000000001</v>
      </c>
      <c r="F244" s="129">
        <v>22.403300000000002</v>
      </c>
      <c r="G244" s="129">
        <v>0.3095</v>
      </c>
      <c r="H244" s="129">
        <v>-4.1000000000000003E-3</v>
      </c>
      <c r="I244" s="129">
        <v>-0.1118</v>
      </c>
      <c r="J244" s="129">
        <v>-30.1919</v>
      </c>
      <c r="K244" s="1">
        <f t="shared" si="4"/>
        <v>242</v>
      </c>
    </row>
    <row r="245" spans="1:11" hidden="1" x14ac:dyDescent="0.3">
      <c r="A245" s="129">
        <v>-1</v>
      </c>
      <c r="B245" s="129" t="s">
        <v>95</v>
      </c>
      <c r="C245" s="129" t="s">
        <v>89</v>
      </c>
      <c r="D245" s="129" t="s">
        <v>68</v>
      </c>
      <c r="E245" s="129">
        <v>-23.238900000000001</v>
      </c>
      <c r="F245" s="129">
        <v>22.403300000000002</v>
      </c>
      <c r="G245" s="129">
        <v>0.3095</v>
      </c>
      <c r="H245" s="129">
        <v>-4.1000000000000003E-3</v>
      </c>
      <c r="I245" s="129">
        <v>0.38600000000000001</v>
      </c>
      <c r="J245" s="129">
        <v>24.778700000000001</v>
      </c>
      <c r="K245" s="1">
        <f t="shared" si="4"/>
        <v>243</v>
      </c>
    </row>
    <row r="246" spans="1:11" hidden="1" x14ac:dyDescent="0.3">
      <c r="A246" s="129">
        <v>-1</v>
      </c>
      <c r="B246" s="129" t="s">
        <v>95</v>
      </c>
      <c r="C246" s="129" t="s">
        <v>90</v>
      </c>
      <c r="D246" s="129" t="s">
        <v>67</v>
      </c>
      <c r="E246" s="129">
        <v>-23.2056</v>
      </c>
      <c r="F246" s="129">
        <v>21.395099999999999</v>
      </c>
      <c r="G246" s="129">
        <v>-6.3E-3</v>
      </c>
      <c r="H246" s="129">
        <v>-9.7999999999999997E-3</v>
      </c>
      <c r="I246" s="129">
        <v>-0.38779999999999998</v>
      </c>
      <c r="J246" s="129">
        <v>-31.2407</v>
      </c>
      <c r="K246" s="1">
        <f t="shared" si="4"/>
        <v>244</v>
      </c>
    </row>
    <row r="247" spans="1:11" hidden="1" x14ac:dyDescent="0.3">
      <c r="A247" s="129">
        <v>-1</v>
      </c>
      <c r="B247" s="129" t="s">
        <v>95</v>
      </c>
      <c r="C247" s="129" t="s">
        <v>90</v>
      </c>
      <c r="D247" s="129" t="s">
        <v>68</v>
      </c>
      <c r="E247" s="129">
        <v>-25.0244</v>
      </c>
      <c r="F247" s="129">
        <v>21.395099999999999</v>
      </c>
      <c r="G247" s="129">
        <v>-6.3E-3</v>
      </c>
      <c r="H247" s="129">
        <v>-9.7999999999999997E-3</v>
      </c>
      <c r="I247" s="129">
        <v>-0.1275</v>
      </c>
      <c r="J247" s="129">
        <v>23.284600000000001</v>
      </c>
      <c r="K247" s="1">
        <f t="shared" si="4"/>
        <v>245</v>
      </c>
    </row>
    <row r="248" spans="1:11" hidden="1" x14ac:dyDescent="0.3">
      <c r="A248" s="129">
        <v>-1</v>
      </c>
      <c r="B248" s="129" t="s">
        <v>95</v>
      </c>
      <c r="C248" s="129" t="s">
        <v>91</v>
      </c>
      <c r="D248" s="129" t="s">
        <v>67</v>
      </c>
      <c r="E248" s="129">
        <v>-1.9564999999999999</v>
      </c>
      <c r="F248" s="129">
        <v>28.180599999999998</v>
      </c>
      <c r="G248" s="129">
        <v>0.3095</v>
      </c>
      <c r="H248" s="129">
        <v>1E-3</v>
      </c>
      <c r="I248" s="129">
        <v>4.8099999999999997E-2</v>
      </c>
      <c r="J248" s="129">
        <v>-7.1353</v>
      </c>
      <c r="K248" s="1">
        <f t="shared" si="4"/>
        <v>246</v>
      </c>
    </row>
    <row r="249" spans="1:11" hidden="1" x14ac:dyDescent="0.3">
      <c r="A249" s="129">
        <v>-1</v>
      </c>
      <c r="B249" s="129" t="s">
        <v>95</v>
      </c>
      <c r="C249" s="129" t="s">
        <v>91</v>
      </c>
      <c r="D249" s="129" t="s">
        <v>68</v>
      </c>
      <c r="E249" s="129">
        <v>-3.3205</v>
      </c>
      <c r="F249" s="129">
        <v>28.180599999999998</v>
      </c>
      <c r="G249" s="129">
        <v>0.3095</v>
      </c>
      <c r="H249" s="129">
        <v>1E-3</v>
      </c>
      <c r="I249" s="129">
        <v>0.38600000000000001</v>
      </c>
      <c r="J249" s="129">
        <v>31.689</v>
      </c>
      <c r="K249" s="1">
        <f t="shared" si="4"/>
        <v>247</v>
      </c>
    </row>
    <row r="250" spans="1:11" hidden="1" x14ac:dyDescent="0.3">
      <c r="A250" s="129">
        <v>-1</v>
      </c>
      <c r="B250" s="129" t="s">
        <v>95</v>
      </c>
      <c r="C250" s="129" t="s">
        <v>92</v>
      </c>
      <c r="D250" s="129" t="s">
        <v>67</v>
      </c>
      <c r="E250" s="129">
        <v>-29.560700000000001</v>
      </c>
      <c r="F250" s="129">
        <v>3.5194999999999999</v>
      </c>
      <c r="G250" s="129">
        <v>-0.10249999999999999</v>
      </c>
      <c r="H250" s="129">
        <v>-9.7999999999999997E-3</v>
      </c>
      <c r="I250" s="129">
        <v>-0.38779999999999998</v>
      </c>
      <c r="J250" s="129">
        <v>-39.456200000000003</v>
      </c>
      <c r="K250" s="1">
        <f t="shared" si="4"/>
        <v>248</v>
      </c>
    </row>
    <row r="251" spans="1:11" hidden="1" x14ac:dyDescent="0.3">
      <c r="A251" s="129">
        <v>-1</v>
      </c>
      <c r="B251" s="129" t="s">
        <v>95</v>
      </c>
      <c r="C251" s="129" t="s">
        <v>92</v>
      </c>
      <c r="D251" s="129" t="s">
        <v>68</v>
      </c>
      <c r="E251" s="129">
        <v>-31.3795</v>
      </c>
      <c r="F251" s="129">
        <v>3.5194999999999999</v>
      </c>
      <c r="G251" s="129">
        <v>-0.10249999999999999</v>
      </c>
      <c r="H251" s="129">
        <v>-9.7999999999999997E-3</v>
      </c>
      <c r="I251" s="129">
        <v>-0.20810000000000001</v>
      </c>
      <c r="J251" s="129">
        <v>1.6620999999999999</v>
      </c>
      <c r="K251" s="1">
        <f t="shared" si="4"/>
        <v>249</v>
      </c>
    </row>
    <row r="252" spans="1:11" hidden="1" x14ac:dyDescent="0.3">
      <c r="A252" s="129">
        <v>-1</v>
      </c>
      <c r="B252" s="129" t="s">
        <v>96</v>
      </c>
      <c r="C252" s="129" t="s">
        <v>66</v>
      </c>
      <c r="D252" s="129" t="s">
        <v>67</v>
      </c>
      <c r="E252" s="129">
        <v>-319.35640000000001</v>
      </c>
      <c r="F252" s="129">
        <v>4.3197999999999999</v>
      </c>
      <c r="G252" s="129">
        <v>0.11600000000000001</v>
      </c>
      <c r="H252" s="129">
        <v>4.1000000000000003E-3</v>
      </c>
      <c r="I252" s="129">
        <v>-0.19089999999999999</v>
      </c>
      <c r="J252" s="129">
        <v>-68.155699999999996</v>
      </c>
      <c r="K252" s="1">
        <f t="shared" si="4"/>
        <v>250</v>
      </c>
    </row>
    <row r="253" spans="1:11" hidden="1" x14ac:dyDescent="0.3">
      <c r="A253" s="129">
        <v>-1</v>
      </c>
      <c r="B253" s="129" t="s">
        <v>96</v>
      </c>
      <c r="C253" s="129" t="s">
        <v>66</v>
      </c>
      <c r="D253" s="129" t="s">
        <v>68</v>
      </c>
      <c r="E253" s="129">
        <v>-327.6533</v>
      </c>
      <c r="F253" s="129">
        <v>4.3197999999999999</v>
      </c>
      <c r="G253" s="129">
        <v>0.11600000000000001</v>
      </c>
      <c r="H253" s="129">
        <v>4.1000000000000003E-3</v>
      </c>
      <c r="I253" s="129">
        <v>9.9000000000000005E-2</v>
      </c>
      <c r="J253" s="129">
        <v>-57.356200000000001</v>
      </c>
      <c r="K253" s="1">
        <f t="shared" si="4"/>
        <v>251</v>
      </c>
    </row>
    <row r="254" spans="1:11" hidden="1" x14ac:dyDescent="0.3">
      <c r="A254" s="129">
        <v>-1</v>
      </c>
      <c r="B254" s="129" t="s">
        <v>96</v>
      </c>
      <c r="C254" s="129" t="s">
        <v>69</v>
      </c>
      <c r="D254" s="129" t="s">
        <v>67</v>
      </c>
      <c r="E254" s="129">
        <v>-87.650899999999993</v>
      </c>
      <c r="F254" s="129">
        <v>0.4869</v>
      </c>
      <c r="G254" s="129">
        <v>8.0999999999999996E-3</v>
      </c>
      <c r="H254" s="129">
        <v>-1.8200000000000001E-2</v>
      </c>
      <c r="I254" s="129">
        <v>-1.6400000000000001E-2</v>
      </c>
      <c r="J254" s="129">
        <v>-13.427099999999999</v>
      </c>
      <c r="K254" s="1">
        <f t="shared" si="4"/>
        <v>252</v>
      </c>
    </row>
    <row r="255" spans="1:11" hidden="1" x14ac:dyDescent="0.3">
      <c r="A255" s="129">
        <v>-1</v>
      </c>
      <c r="B255" s="129" t="s">
        <v>96</v>
      </c>
      <c r="C255" s="129" t="s">
        <v>69</v>
      </c>
      <c r="D255" s="129" t="s">
        <v>68</v>
      </c>
      <c r="E255" s="129">
        <v>-87.650899999999993</v>
      </c>
      <c r="F255" s="129">
        <v>0.4869</v>
      </c>
      <c r="G255" s="129">
        <v>8.0999999999999996E-3</v>
      </c>
      <c r="H255" s="129">
        <v>-1.8200000000000001E-2</v>
      </c>
      <c r="I255" s="129">
        <v>3.8999999999999998E-3</v>
      </c>
      <c r="J255" s="129">
        <v>-12.209899999999999</v>
      </c>
      <c r="K255" s="1">
        <f t="shared" si="4"/>
        <v>253</v>
      </c>
    </row>
    <row r="256" spans="1:11" hidden="1" x14ac:dyDescent="0.3">
      <c r="A256" s="129">
        <v>-1</v>
      </c>
      <c r="B256" s="129" t="s">
        <v>96</v>
      </c>
      <c r="C256" s="129" t="s">
        <v>70</v>
      </c>
      <c r="D256" s="129" t="s">
        <v>67</v>
      </c>
      <c r="E256" s="129">
        <v>196.65610000000001</v>
      </c>
      <c r="F256" s="129">
        <v>22.4041</v>
      </c>
      <c r="G256" s="129">
        <v>0.2205</v>
      </c>
      <c r="H256" s="129">
        <v>7.6600000000000001E-2</v>
      </c>
      <c r="I256" s="129">
        <v>0.43009999999999998</v>
      </c>
      <c r="J256" s="129">
        <v>339.77339999999998</v>
      </c>
      <c r="K256" s="1">
        <f t="shared" si="4"/>
        <v>254</v>
      </c>
    </row>
    <row r="257" spans="1:11" hidden="1" x14ac:dyDescent="0.3">
      <c r="A257" s="129">
        <v>-1</v>
      </c>
      <c r="B257" s="129" t="s">
        <v>96</v>
      </c>
      <c r="C257" s="129" t="s">
        <v>70</v>
      </c>
      <c r="D257" s="129" t="s">
        <v>68</v>
      </c>
      <c r="E257" s="129">
        <v>196.65610000000001</v>
      </c>
      <c r="F257" s="129">
        <v>22.4041</v>
      </c>
      <c r="G257" s="129">
        <v>0.2205</v>
      </c>
      <c r="H257" s="129">
        <v>7.6600000000000001E-2</v>
      </c>
      <c r="I257" s="129">
        <v>0.1288</v>
      </c>
      <c r="J257" s="129">
        <v>292.25209999999998</v>
      </c>
      <c r="K257" s="1">
        <f t="shared" si="4"/>
        <v>255</v>
      </c>
    </row>
    <row r="258" spans="1:11" hidden="1" x14ac:dyDescent="0.3">
      <c r="A258" s="129">
        <v>-1</v>
      </c>
      <c r="B258" s="129" t="s">
        <v>96</v>
      </c>
      <c r="C258" s="129" t="s">
        <v>71</v>
      </c>
      <c r="D258" s="129" t="s">
        <v>67</v>
      </c>
      <c r="E258" s="129">
        <v>27.328700000000001</v>
      </c>
      <c r="F258" s="129">
        <v>3.6627000000000001</v>
      </c>
      <c r="G258" s="129">
        <v>0.3841</v>
      </c>
      <c r="H258" s="129">
        <v>8.5699999999999998E-2</v>
      </c>
      <c r="I258" s="129">
        <v>1.0266</v>
      </c>
      <c r="J258" s="129">
        <v>38.029499999999999</v>
      </c>
      <c r="K258" s="1">
        <f t="shared" si="4"/>
        <v>256</v>
      </c>
    </row>
    <row r="259" spans="1:11" hidden="1" x14ac:dyDescent="0.3">
      <c r="A259" s="129">
        <v>-1</v>
      </c>
      <c r="B259" s="129" t="s">
        <v>96</v>
      </c>
      <c r="C259" s="129" t="s">
        <v>71</v>
      </c>
      <c r="D259" s="129" t="s">
        <v>68</v>
      </c>
      <c r="E259" s="129">
        <v>27.328700000000001</v>
      </c>
      <c r="F259" s="129">
        <v>3.6627000000000001</v>
      </c>
      <c r="G259" s="129">
        <v>0.3841</v>
      </c>
      <c r="H259" s="129">
        <v>8.5699999999999998E-2</v>
      </c>
      <c r="I259" s="129">
        <v>0.19769999999999999</v>
      </c>
      <c r="J259" s="129">
        <v>30.383700000000001</v>
      </c>
      <c r="K259" s="1">
        <f t="shared" si="4"/>
        <v>257</v>
      </c>
    </row>
    <row r="260" spans="1:11" hidden="1" x14ac:dyDescent="0.3">
      <c r="A260" s="129">
        <v>-1</v>
      </c>
      <c r="B260" s="129" t="s">
        <v>96</v>
      </c>
      <c r="C260" s="129" t="s">
        <v>72</v>
      </c>
      <c r="D260" s="129" t="s">
        <v>67</v>
      </c>
      <c r="E260" s="129">
        <v>-407.00729999999999</v>
      </c>
      <c r="F260" s="129">
        <v>4.8067000000000002</v>
      </c>
      <c r="G260" s="129">
        <v>0.1241</v>
      </c>
      <c r="H260" s="129">
        <v>-1.4E-2</v>
      </c>
      <c r="I260" s="129">
        <v>-0.20730000000000001</v>
      </c>
      <c r="J260" s="129">
        <v>-81.582800000000006</v>
      </c>
      <c r="K260" s="1">
        <f t="shared" si="4"/>
        <v>258</v>
      </c>
    </row>
    <row r="261" spans="1:11" hidden="1" x14ac:dyDescent="0.3">
      <c r="A261" s="129">
        <v>-1</v>
      </c>
      <c r="B261" s="129" t="s">
        <v>96</v>
      </c>
      <c r="C261" s="129" t="s">
        <v>72</v>
      </c>
      <c r="D261" s="129" t="s">
        <v>68</v>
      </c>
      <c r="E261" s="129">
        <v>-415.30419999999998</v>
      </c>
      <c r="F261" s="129">
        <v>4.8067000000000002</v>
      </c>
      <c r="G261" s="129">
        <v>0.1241</v>
      </c>
      <c r="H261" s="129">
        <v>-1.4E-2</v>
      </c>
      <c r="I261" s="129">
        <v>0.10290000000000001</v>
      </c>
      <c r="J261" s="129">
        <v>-69.566100000000006</v>
      </c>
      <c r="K261" s="1">
        <f t="shared" si="4"/>
        <v>259</v>
      </c>
    </row>
    <row r="262" spans="1:11" hidden="1" x14ac:dyDescent="0.3">
      <c r="A262" s="129">
        <v>-1</v>
      </c>
      <c r="B262" s="129" t="s">
        <v>96</v>
      </c>
      <c r="C262" s="129" t="s">
        <v>73</v>
      </c>
      <c r="D262" s="129" t="s">
        <v>67</v>
      </c>
      <c r="E262" s="129">
        <v>-447.09899999999999</v>
      </c>
      <c r="F262" s="129">
        <v>6.0476999999999999</v>
      </c>
      <c r="G262" s="129">
        <v>0.16239999999999999</v>
      </c>
      <c r="H262" s="129">
        <v>5.7999999999999996E-3</v>
      </c>
      <c r="I262" s="129">
        <v>-0.26719999999999999</v>
      </c>
      <c r="J262" s="129">
        <v>-95.417900000000003</v>
      </c>
      <c r="K262" s="1">
        <f t="shared" ref="K262:K325" si="5">K261+1</f>
        <v>260</v>
      </c>
    </row>
    <row r="263" spans="1:11" hidden="1" x14ac:dyDescent="0.3">
      <c r="A263" s="129">
        <v>-1</v>
      </c>
      <c r="B263" s="129" t="s">
        <v>96</v>
      </c>
      <c r="C263" s="129" t="s">
        <v>73</v>
      </c>
      <c r="D263" s="129" t="s">
        <v>68</v>
      </c>
      <c r="E263" s="129">
        <v>-458.71460000000002</v>
      </c>
      <c r="F263" s="129">
        <v>6.0476999999999999</v>
      </c>
      <c r="G263" s="129">
        <v>0.16239999999999999</v>
      </c>
      <c r="H263" s="129">
        <v>5.7999999999999996E-3</v>
      </c>
      <c r="I263" s="129">
        <v>0.13869999999999999</v>
      </c>
      <c r="J263" s="129">
        <v>-80.298699999999997</v>
      </c>
      <c r="K263" s="1">
        <f t="shared" si="5"/>
        <v>261</v>
      </c>
    </row>
    <row r="264" spans="1:11" hidden="1" x14ac:dyDescent="0.3">
      <c r="A264" s="129">
        <v>-1</v>
      </c>
      <c r="B264" s="129" t="s">
        <v>96</v>
      </c>
      <c r="C264" s="129" t="s">
        <v>74</v>
      </c>
      <c r="D264" s="129" t="s">
        <v>67</v>
      </c>
      <c r="E264" s="129">
        <v>-523.4692</v>
      </c>
      <c r="F264" s="129">
        <v>5.9627999999999997</v>
      </c>
      <c r="G264" s="129">
        <v>0.15210000000000001</v>
      </c>
      <c r="H264" s="129">
        <v>-2.41E-2</v>
      </c>
      <c r="I264" s="129">
        <v>-0.25530000000000003</v>
      </c>
      <c r="J264" s="129">
        <v>-103.2702</v>
      </c>
      <c r="K264" s="1">
        <f t="shared" si="5"/>
        <v>262</v>
      </c>
    </row>
    <row r="265" spans="1:11" hidden="1" x14ac:dyDescent="0.3">
      <c r="A265" s="129">
        <v>-1</v>
      </c>
      <c r="B265" s="129" t="s">
        <v>96</v>
      </c>
      <c r="C265" s="129" t="s">
        <v>74</v>
      </c>
      <c r="D265" s="129" t="s">
        <v>68</v>
      </c>
      <c r="E265" s="129">
        <v>-533.42539999999997</v>
      </c>
      <c r="F265" s="129">
        <v>5.9627999999999997</v>
      </c>
      <c r="G265" s="129">
        <v>0.15210000000000001</v>
      </c>
      <c r="H265" s="129">
        <v>-2.41E-2</v>
      </c>
      <c r="I265" s="129">
        <v>0.125</v>
      </c>
      <c r="J265" s="129">
        <v>-88.363299999999995</v>
      </c>
      <c r="K265" s="1">
        <f t="shared" si="5"/>
        <v>263</v>
      </c>
    </row>
    <row r="266" spans="1:11" hidden="1" x14ac:dyDescent="0.3">
      <c r="A266" s="129">
        <v>-1</v>
      </c>
      <c r="B266" s="129" t="s">
        <v>96</v>
      </c>
      <c r="C266" s="129" t="s">
        <v>75</v>
      </c>
      <c r="D266" s="129" t="s">
        <v>67</v>
      </c>
      <c r="E266" s="129">
        <v>-12.1023</v>
      </c>
      <c r="F266" s="129">
        <v>35.253500000000003</v>
      </c>
      <c r="G266" s="129">
        <v>0.41299999999999998</v>
      </c>
      <c r="H266" s="129">
        <v>0.111</v>
      </c>
      <c r="I266" s="129">
        <v>0.4304</v>
      </c>
      <c r="J266" s="129">
        <v>414.34269999999998</v>
      </c>
      <c r="K266" s="1">
        <f t="shared" si="5"/>
        <v>264</v>
      </c>
    </row>
    <row r="267" spans="1:11" hidden="1" x14ac:dyDescent="0.3">
      <c r="A267" s="129">
        <v>-1</v>
      </c>
      <c r="B267" s="129" t="s">
        <v>96</v>
      </c>
      <c r="C267" s="129" t="s">
        <v>75</v>
      </c>
      <c r="D267" s="129" t="s">
        <v>68</v>
      </c>
      <c r="E267" s="129">
        <v>-19.569500000000001</v>
      </c>
      <c r="F267" s="129">
        <v>35.253500000000003</v>
      </c>
      <c r="G267" s="129">
        <v>0.41299999999999998</v>
      </c>
      <c r="H267" s="129">
        <v>0.111</v>
      </c>
      <c r="I267" s="129">
        <v>0.26939999999999997</v>
      </c>
      <c r="J267" s="129">
        <v>357.5324</v>
      </c>
      <c r="K267" s="1">
        <f t="shared" si="5"/>
        <v>265</v>
      </c>
    </row>
    <row r="268" spans="1:11" hidden="1" x14ac:dyDescent="0.3">
      <c r="A268" s="129">
        <v>-1</v>
      </c>
      <c r="B268" s="129" t="s">
        <v>96</v>
      </c>
      <c r="C268" s="129" t="s">
        <v>76</v>
      </c>
      <c r="D268" s="129" t="s">
        <v>67</v>
      </c>
      <c r="E268" s="129">
        <v>-562.73929999999996</v>
      </c>
      <c r="F268" s="129">
        <v>-27.477900000000002</v>
      </c>
      <c r="G268" s="129">
        <v>-0.20430000000000001</v>
      </c>
      <c r="H268" s="129">
        <v>-0.10349999999999999</v>
      </c>
      <c r="I268" s="129">
        <v>-0.77390000000000003</v>
      </c>
      <c r="J268" s="129">
        <v>-537.02290000000005</v>
      </c>
      <c r="K268" s="1">
        <f t="shared" si="5"/>
        <v>266</v>
      </c>
    </row>
    <row r="269" spans="1:11" hidden="1" x14ac:dyDescent="0.3">
      <c r="A269" s="129">
        <v>-1</v>
      </c>
      <c r="B269" s="129" t="s">
        <v>96</v>
      </c>
      <c r="C269" s="129" t="s">
        <v>76</v>
      </c>
      <c r="D269" s="129" t="s">
        <v>68</v>
      </c>
      <c r="E269" s="129">
        <v>-570.20640000000003</v>
      </c>
      <c r="F269" s="129">
        <v>-27.477900000000002</v>
      </c>
      <c r="G269" s="129">
        <v>-0.20430000000000001</v>
      </c>
      <c r="H269" s="129">
        <v>-0.10349999999999999</v>
      </c>
      <c r="I269" s="129">
        <v>-9.11E-2</v>
      </c>
      <c r="J269" s="129">
        <v>-460.77359999999999</v>
      </c>
      <c r="K269" s="1">
        <f t="shared" si="5"/>
        <v>267</v>
      </c>
    </row>
    <row r="270" spans="1:11" hidden="1" x14ac:dyDescent="0.3">
      <c r="A270" s="129">
        <v>-1</v>
      </c>
      <c r="B270" s="129" t="s">
        <v>96</v>
      </c>
      <c r="C270" s="129" t="s">
        <v>77</v>
      </c>
      <c r="D270" s="129" t="s">
        <v>67</v>
      </c>
      <c r="E270" s="129">
        <v>-12.1023</v>
      </c>
      <c r="F270" s="129">
        <v>35.253500000000003</v>
      </c>
      <c r="G270" s="129">
        <v>0.41299999999999998</v>
      </c>
      <c r="H270" s="129">
        <v>0.111</v>
      </c>
      <c r="I270" s="129">
        <v>0.4304</v>
      </c>
      <c r="J270" s="129">
        <v>414.34269999999998</v>
      </c>
      <c r="K270" s="1">
        <f t="shared" si="5"/>
        <v>268</v>
      </c>
    </row>
    <row r="271" spans="1:11" hidden="1" x14ac:dyDescent="0.3">
      <c r="A271" s="129">
        <v>-1</v>
      </c>
      <c r="B271" s="129" t="s">
        <v>96</v>
      </c>
      <c r="C271" s="129" t="s">
        <v>77</v>
      </c>
      <c r="D271" s="129" t="s">
        <v>68</v>
      </c>
      <c r="E271" s="129">
        <v>-19.569500000000001</v>
      </c>
      <c r="F271" s="129">
        <v>35.253500000000003</v>
      </c>
      <c r="G271" s="129">
        <v>0.41299999999999998</v>
      </c>
      <c r="H271" s="129">
        <v>0.111</v>
      </c>
      <c r="I271" s="129">
        <v>0.26939999999999997</v>
      </c>
      <c r="J271" s="129">
        <v>357.5324</v>
      </c>
      <c r="K271" s="1">
        <f t="shared" si="5"/>
        <v>269</v>
      </c>
    </row>
    <row r="272" spans="1:11" hidden="1" x14ac:dyDescent="0.3">
      <c r="A272" s="129">
        <v>-1</v>
      </c>
      <c r="B272" s="129" t="s">
        <v>96</v>
      </c>
      <c r="C272" s="129" t="s">
        <v>78</v>
      </c>
      <c r="D272" s="129" t="s">
        <v>67</v>
      </c>
      <c r="E272" s="129">
        <v>-562.73929999999996</v>
      </c>
      <c r="F272" s="129">
        <v>-27.477900000000002</v>
      </c>
      <c r="G272" s="129">
        <v>-0.20430000000000001</v>
      </c>
      <c r="H272" s="129">
        <v>-0.10349999999999999</v>
      </c>
      <c r="I272" s="129">
        <v>-0.77390000000000003</v>
      </c>
      <c r="J272" s="129">
        <v>-537.02290000000005</v>
      </c>
      <c r="K272" s="1">
        <f t="shared" si="5"/>
        <v>270</v>
      </c>
    </row>
    <row r="273" spans="1:11" hidden="1" x14ac:dyDescent="0.3">
      <c r="A273" s="129">
        <v>-1</v>
      </c>
      <c r="B273" s="129" t="s">
        <v>96</v>
      </c>
      <c r="C273" s="129" t="s">
        <v>78</v>
      </c>
      <c r="D273" s="129" t="s">
        <v>68</v>
      </c>
      <c r="E273" s="129">
        <v>-570.20640000000003</v>
      </c>
      <c r="F273" s="129">
        <v>-27.477900000000002</v>
      </c>
      <c r="G273" s="129">
        <v>-0.20430000000000001</v>
      </c>
      <c r="H273" s="129">
        <v>-0.10349999999999999</v>
      </c>
      <c r="I273" s="129">
        <v>-9.11E-2</v>
      </c>
      <c r="J273" s="129">
        <v>-460.77359999999999</v>
      </c>
      <c r="K273" s="1">
        <f t="shared" si="5"/>
        <v>271</v>
      </c>
    </row>
    <row r="274" spans="1:11" hidden="1" x14ac:dyDescent="0.3">
      <c r="A274" s="129">
        <v>-1</v>
      </c>
      <c r="B274" s="129" t="s">
        <v>96</v>
      </c>
      <c r="C274" s="129" t="s">
        <v>79</v>
      </c>
      <c r="D274" s="129" t="s">
        <v>67</v>
      </c>
      <c r="E274" s="129">
        <v>-249.16050000000001</v>
      </c>
      <c r="F274" s="129">
        <v>9.0154999999999994</v>
      </c>
      <c r="G274" s="129">
        <v>0.64219999999999999</v>
      </c>
      <c r="H274" s="129">
        <v>0.1237</v>
      </c>
      <c r="I274" s="129">
        <v>1.2655000000000001</v>
      </c>
      <c r="J274" s="129">
        <v>-8.0988000000000007</v>
      </c>
      <c r="K274" s="1">
        <f t="shared" si="5"/>
        <v>272</v>
      </c>
    </row>
    <row r="275" spans="1:11" hidden="1" x14ac:dyDescent="0.3">
      <c r="A275" s="129">
        <v>-1</v>
      </c>
      <c r="B275" s="129" t="s">
        <v>96</v>
      </c>
      <c r="C275" s="129" t="s">
        <v>79</v>
      </c>
      <c r="D275" s="129" t="s">
        <v>68</v>
      </c>
      <c r="E275" s="129">
        <v>-256.6277</v>
      </c>
      <c r="F275" s="129">
        <v>9.0154999999999994</v>
      </c>
      <c r="G275" s="129">
        <v>0.64219999999999999</v>
      </c>
      <c r="H275" s="129">
        <v>0.1237</v>
      </c>
      <c r="I275" s="129">
        <v>0.3659</v>
      </c>
      <c r="J275" s="129">
        <v>-9.0835000000000008</v>
      </c>
      <c r="K275" s="1">
        <f t="shared" si="5"/>
        <v>273</v>
      </c>
    </row>
    <row r="276" spans="1:11" hidden="1" x14ac:dyDescent="0.3">
      <c r="A276" s="129">
        <v>-1</v>
      </c>
      <c r="B276" s="129" t="s">
        <v>96</v>
      </c>
      <c r="C276" s="129" t="s">
        <v>80</v>
      </c>
      <c r="D276" s="129" t="s">
        <v>67</v>
      </c>
      <c r="E276" s="129">
        <v>-325.68099999999998</v>
      </c>
      <c r="F276" s="129">
        <v>-1.2399</v>
      </c>
      <c r="G276" s="129">
        <v>-0.43340000000000001</v>
      </c>
      <c r="H276" s="129">
        <v>-0.1162</v>
      </c>
      <c r="I276" s="129">
        <v>-1.609</v>
      </c>
      <c r="J276" s="129">
        <v>-114.5814</v>
      </c>
      <c r="K276" s="1">
        <f t="shared" si="5"/>
        <v>274</v>
      </c>
    </row>
    <row r="277" spans="1:11" hidden="1" x14ac:dyDescent="0.3">
      <c r="A277" s="129">
        <v>-1</v>
      </c>
      <c r="B277" s="129" t="s">
        <v>96</v>
      </c>
      <c r="C277" s="129" t="s">
        <v>80</v>
      </c>
      <c r="D277" s="129" t="s">
        <v>68</v>
      </c>
      <c r="E277" s="129">
        <v>-333.14819999999997</v>
      </c>
      <c r="F277" s="129">
        <v>-1.2399</v>
      </c>
      <c r="G277" s="129">
        <v>-0.43340000000000001</v>
      </c>
      <c r="H277" s="129">
        <v>-0.1162</v>
      </c>
      <c r="I277" s="129">
        <v>-0.18759999999999999</v>
      </c>
      <c r="J277" s="129">
        <v>-94.157700000000006</v>
      </c>
      <c r="K277" s="1">
        <f t="shared" si="5"/>
        <v>275</v>
      </c>
    </row>
    <row r="278" spans="1:11" hidden="1" x14ac:dyDescent="0.3">
      <c r="A278" s="129">
        <v>-1</v>
      </c>
      <c r="B278" s="129" t="s">
        <v>96</v>
      </c>
      <c r="C278" s="129" t="s">
        <v>81</v>
      </c>
      <c r="D278" s="129" t="s">
        <v>67</v>
      </c>
      <c r="E278" s="129">
        <v>-249.16050000000001</v>
      </c>
      <c r="F278" s="129">
        <v>9.0154999999999994</v>
      </c>
      <c r="G278" s="129">
        <v>0.64219999999999999</v>
      </c>
      <c r="H278" s="129">
        <v>0.1237</v>
      </c>
      <c r="I278" s="129">
        <v>1.2655000000000001</v>
      </c>
      <c r="J278" s="129">
        <v>-8.0988000000000007</v>
      </c>
      <c r="K278" s="1">
        <f t="shared" si="5"/>
        <v>276</v>
      </c>
    </row>
    <row r="279" spans="1:11" hidden="1" x14ac:dyDescent="0.3">
      <c r="A279" s="129">
        <v>-1</v>
      </c>
      <c r="B279" s="129" t="s">
        <v>96</v>
      </c>
      <c r="C279" s="129" t="s">
        <v>81</v>
      </c>
      <c r="D279" s="129" t="s">
        <v>68</v>
      </c>
      <c r="E279" s="129">
        <v>-256.6277</v>
      </c>
      <c r="F279" s="129">
        <v>9.0154999999999994</v>
      </c>
      <c r="G279" s="129">
        <v>0.64219999999999999</v>
      </c>
      <c r="H279" s="129">
        <v>0.1237</v>
      </c>
      <c r="I279" s="129">
        <v>0.3659</v>
      </c>
      <c r="J279" s="129">
        <v>-9.0835000000000008</v>
      </c>
      <c r="K279" s="1">
        <f t="shared" si="5"/>
        <v>277</v>
      </c>
    </row>
    <row r="280" spans="1:11" hidden="1" x14ac:dyDescent="0.3">
      <c r="A280" s="129">
        <v>-1</v>
      </c>
      <c r="B280" s="129" t="s">
        <v>96</v>
      </c>
      <c r="C280" s="129" t="s">
        <v>82</v>
      </c>
      <c r="D280" s="129" t="s">
        <v>67</v>
      </c>
      <c r="E280" s="129">
        <v>-325.68099999999998</v>
      </c>
      <c r="F280" s="129">
        <v>-1.2399</v>
      </c>
      <c r="G280" s="129">
        <v>-0.43340000000000001</v>
      </c>
      <c r="H280" s="129">
        <v>-0.1162</v>
      </c>
      <c r="I280" s="129">
        <v>-1.609</v>
      </c>
      <c r="J280" s="129">
        <v>-114.5814</v>
      </c>
      <c r="K280" s="1">
        <f t="shared" si="5"/>
        <v>278</v>
      </c>
    </row>
    <row r="281" spans="1:11" hidden="1" x14ac:dyDescent="0.3">
      <c r="A281" s="129">
        <v>-1</v>
      </c>
      <c r="B281" s="129" t="s">
        <v>96</v>
      </c>
      <c r="C281" s="129" t="s">
        <v>82</v>
      </c>
      <c r="D281" s="129" t="s">
        <v>68</v>
      </c>
      <c r="E281" s="129">
        <v>-333.14819999999997</v>
      </c>
      <c r="F281" s="129">
        <v>-1.2399</v>
      </c>
      <c r="G281" s="129">
        <v>-0.43340000000000001</v>
      </c>
      <c r="H281" s="129">
        <v>-0.1162</v>
      </c>
      <c r="I281" s="129">
        <v>-0.18759999999999999</v>
      </c>
      <c r="J281" s="129">
        <v>-94.157700000000006</v>
      </c>
      <c r="K281" s="1">
        <f t="shared" si="5"/>
        <v>279</v>
      </c>
    </row>
    <row r="282" spans="1:11" hidden="1" x14ac:dyDescent="0.3">
      <c r="A282" s="129">
        <v>-1</v>
      </c>
      <c r="B282" s="129" t="s">
        <v>96</v>
      </c>
      <c r="C282" s="129" t="s">
        <v>83</v>
      </c>
      <c r="D282" s="129" t="s">
        <v>67</v>
      </c>
      <c r="E282" s="129">
        <v>-195.56010000000001</v>
      </c>
      <c r="F282" s="129">
        <v>37.036299999999997</v>
      </c>
      <c r="G282" s="129">
        <v>0.45600000000000002</v>
      </c>
      <c r="H282" s="129">
        <v>9.4100000000000003E-2</v>
      </c>
      <c r="I282" s="129">
        <v>0.35670000000000002</v>
      </c>
      <c r="J282" s="129">
        <v>380.46890000000002</v>
      </c>
      <c r="K282" s="1">
        <f t="shared" si="5"/>
        <v>280</v>
      </c>
    </row>
    <row r="283" spans="1:11" hidden="1" x14ac:dyDescent="0.3">
      <c r="A283" s="129">
        <v>-1</v>
      </c>
      <c r="B283" s="129" t="s">
        <v>96</v>
      </c>
      <c r="C283" s="129" t="s">
        <v>83</v>
      </c>
      <c r="D283" s="129" t="s">
        <v>68</v>
      </c>
      <c r="E283" s="129">
        <v>-205.5164</v>
      </c>
      <c r="F283" s="129">
        <v>37.036299999999997</v>
      </c>
      <c r="G283" s="129">
        <v>0.45600000000000002</v>
      </c>
      <c r="H283" s="129">
        <v>9.4100000000000003E-2</v>
      </c>
      <c r="I283" s="129">
        <v>0.30299999999999999</v>
      </c>
      <c r="J283" s="129">
        <v>328.11559999999997</v>
      </c>
      <c r="K283" s="1">
        <f t="shared" si="5"/>
        <v>281</v>
      </c>
    </row>
    <row r="284" spans="1:11" hidden="1" x14ac:dyDescent="0.3">
      <c r="A284" s="129">
        <v>-1</v>
      </c>
      <c r="B284" s="129" t="s">
        <v>96</v>
      </c>
      <c r="C284" s="129" t="s">
        <v>84</v>
      </c>
      <c r="D284" s="129" t="s">
        <v>67</v>
      </c>
      <c r="E284" s="129">
        <v>-746.19709999999998</v>
      </c>
      <c r="F284" s="129">
        <v>-25.6951</v>
      </c>
      <c r="G284" s="129">
        <v>-0.16139999999999999</v>
      </c>
      <c r="H284" s="129">
        <v>-0.1205</v>
      </c>
      <c r="I284" s="129">
        <v>-0.84760000000000002</v>
      </c>
      <c r="J284" s="129">
        <v>-570.89670000000001</v>
      </c>
      <c r="K284" s="1">
        <f t="shared" si="5"/>
        <v>282</v>
      </c>
    </row>
    <row r="285" spans="1:11" hidden="1" x14ac:dyDescent="0.3">
      <c r="A285" s="129">
        <v>-1</v>
      </c>
      <c r="B285" s="129" t="s">
        <v>96</v>
      </c>
      <c r="C285" s="129" t="s">
        <v>84</v>
      </c>
      <c r="D285" s="129" t="s">
        <v>68</v>
      </c>
      <c r="E285" s="129">
        <v>-756.15329999999994</v>
      </c>
      <c r="F285" s="129">
        <v>-25.6951</v>
      </c>
      <c r="G285" s="129">
        <v>-0.16139999999999999</v>
      </c>
      <c r="H285" s="129">
        <v>-0.1205</v>
      </c>
      <c r="I285" s="129">
        <v>-5.7599999999999998E-2</v>
      </c>
      <c r="J285" s="129">
        <v>-490.19029999999998</v>
      </c>
      <c r="K285" s="1">
        <f t="shared" si="5"/>
        <v>283</v>
      </c>
    </row>
    <row r="286" spans="1:11" hidden="1" x14ac:dyDescent="0.3">
      <c r="A286" s="129">
        <v>-1</v>
      </c>
      <c r="B286" s="129" t="s">
        <v>96</v>
      </c>
      <c r="C286" s="129" t="s">
        <v>85</v>
      </c>
      <c r="D286" s="129" t="s">
        <v>67</v>
      </c>
      <c r="E286" s="129">
        <v>-195.56010000000001</v>
      </c>
      <c r="F286" s="129">
        <v>37.036299999999997</v>
      </c>
      <c r="G286" s="129">
        <v>0.45600000000000002</v>
      </c>
      <c r="H286" s="129">
        <v>9.4100000000000003E-2</v>
      </c>
      <c r="I286" s="129">
        <v>0.35670000000000002</v>
      </c>
      <c r="J286" s="129">
        <v>380.46890000000002</v>
      </c>
      <c r="K286" s="1">
        <f t="shared" si="5"/>
        <v>284</v>
      </c>
    </row>
    <row r="287" spans="1:11" hidden="1" x14ac:dyDescent="0.3">
      <c r="A287" s="129">
        <v>-1</v>
      </c>
      <c r="B287" s="129" t="s">
        <v>96</v>
      </c>
      <c r="C287" s="129" t="s">
        <v>85</v>
      </c>
      <c r="D287" s="129" t="s">
        <v>68</v>
      </c>
      <c r="E287" s="129">
        <v>-205.5164</v>
      </c>
      <c r="F287" s="129">
        <v>37.036299999999997</v>
      </c>
      <c r="G287" s="129">
        <v>0.45600000000000002</v>
      </c>
      <c r="H287" s="129">
        <v>9.4100000000000003E-2</v>
      </c>
      <c r="I287" s="129">
        <v>0.30299999999999999</v>
      </c>
      <c r="J287" s="129">
        <v>328.11559999999997</v>
      </c>
      <c r="K287" s="1">
        <f t="shared" si="5"/>
        <v>285</v>
      </c>
    </row>
    <row r="288" spans="1:11" hidden="1" x14ac:dyDescent="0.3">
      <c r="A288" s="129">
        <v>-1</v>
      </c>
      <c r="B288" s="129" t="s">
        <v>96</v>
      </c>
      <c r="C288" s="129" t="s">
        <v>86</v>
      </c>
      <c r="D288" s="129" t="s">
        <v>67</v>
      </c>
      <c r="E288" s="129">
        <v>-746.19709999999998</v>
      </c>
      <c r="F288" s="129">
        <v>-25.6951</v>
      </c>
      <c r="G288" s="129">
        <v>-0.16139999999999999</v>
      </c>
      <c r="H288" s="129">
        <v>-0.1205</v>
      </c>
      <c r="I288" s="129">
        <v>-0.84760000000000002</v>
      </c>
      <c r="J288" s="129">
        <v>-570.89670000000001</v>
      </c>
      <c r="K288" s="1">
        <f t="shared" si="5"/>
        <v>286</v>
      </c>
    </row>
    <row r="289" spans="1:11" hidden="1" x14ac:dyDescent="0.3">
      <c r="A289" s="129">
        <v>-1</v>
      </c>
      <c r="B289" s="129" t="s">
        <v>96</v>
      </c>
      <c r="C289" s="129" t="s">
        <v>86</v>
      </c>
      <c r="D289" s="129" t="s">
        <v>68</v>
      </c>
      <c r="E289" s="129">
        <v>-756.15329999999994</v>
      </c>
      <c r="F289" s="129">
        <v>-25.6951</v>
      </c>
      <c r="G289" s="129">
        <v>-0.16139999999999999</v>
      </c>
      <c r="H289" s="129">
        <v>-0.1205</v>
      </c>
      <c r="I289" s="129">
        <v>-5.7599999999999998E-2</v>
      </c>
      <c r="J289" s="129">
        <v>-490.19029999999998</v>
      </c>
      <c r="K289" s="1">
        <f t="shared" si="5"/>
        <v>287</v>
      </c>
    </row>
    <row r="290" spans="1:11" hidden="1" x14ac:dyDescent="0.3">
      <c r="A290" s="129">
        <v>-1</v>
      </c>
      <c r="B290" s="129" t="s">
        <v>96</v>
      </c>
      <c r="C290" s="129" t="s">
        <v>87</v>
      </c>
      <c r="D290" s="129" t="s">
        <v>67</v>
      </c>
      <c r="E290" s="129">
        <v>-432.61840000000001</v>
      </c>
      <c r="F290" s="129">
        <v>10.798299999999999</v>
      </c>
      <c r="G290" s="129">
        <v>0.68510000000000004</v>
      </c>
      <c r="H290" s="129">
        <v>0.1067</v>
      </c>
      <c r="I290" s="129">
        <v>1.1918</v>
      </c>
      <c r="J290" s="129">
        <v>-41.9726</v>
      </c>
      <c r="K290" s="1">
        <f t="shared" si="5"/>
        <v>288</v>
      </c>
    </row>
    <row r="291" spans="1:11" hidden="1" x14ac:dyDescent="0.3">
      <c r="A291" s="129">
        <v>-1</v>
      </c>
      <c r="B291" s="129" t="s">
        <v>96</v>
      </c>
      <c r="C291" s="129" t="s">
        <v>87</v>
      </c>
      <c r="D291" s="129" t="s">
        <v>68</v>
      </c>
      <c r="E291" s="129">
        <v>-442.57459999999998</v>
      </c>
      <c r="F291" s="129">
        <v>10.798299999999999</v>
      </c>
      <c r="G291" s="129">
        <v>0.68510000000000004</v>
      </c>
      <c r="H291" s="129">
        <v>0.1067</v>
      </c>
      <c r="I291" s="129">
        <v>0.39950000000000002</v>
      </c>
      <c r="J291" s="129">
        <v>-38.5002</v>
      </c>
      <c r="K291" s="1">
        <f t="shared" si="5"/>
        <v>289</v>
      </c>
    </row>
    <row r="292" spans="1:11" hidden="1" x14ac:dyDescent="0.3">
      <c r="A292" s="129">
        <v>-1</v>
      </c>
      <c r="B292" s="129" t="s">
        <v>96</v>
      </c>
      <c r="C292" s="129" t="s">
        <v>88</v>
      </c>
      <c r="D292" s="129" t="s">
        <v>67</v>
      </c>
      <c r="E292" s="129">
        <v>-509.13889999999998</v>
      </c>
      <c r="F292" s="129">
        <v>0.54290000000000005</v>
      </c>
      <c r="G292" s="129">
        <v>-0.39050000000000001</v>
      </c>
      <c r="H292" s="129">
        <v>-0.1331</v>
      </c>
      <c r="I292" s="129">
        <v>-1.6827000000000001</v>
      </c>
      <c r="J292" s="129">
        <v>-148.45519999999999</v>
      </c>
      <c r="K292" s="1">
        <f t="shared" si="5"/>
        <v>290</v>
      </c>
    </row>
    <row r="293" spans="1:11" hidden="1" x14ac:dyDescent="0.3">
      <c r="A293" s="129">
        <v>-1</v>
      </c>
      <c r="B293" s="129" t="s">
        <v>96</v>
      </c>
      <c r="C293" s="129" t="s">
        <v>88</v>
      </c>
      <c r="D293" s="129" t="s">
        <v>68</v>
      </c>
      <c r="E293" s="129">
        <v>-519.0951</v>
      </c>
      <c r="F293" s="129">
        <v>0.54290000000000005</v>
      </c>
      <c r="G293" s="129">
        <v>-0.39050000000000001</v>
      </c>
      <c r="H293" s="129">
        <v>-0.1331</v>
      </c>
      <c r="I293" s="129">
        <v>-0.15409999999999999</v>
      </c>
      <c r="J293" s="129">
        <v>-123.5745</v>
      </c>
      <c r="K293" s="1">
        <f t="shared" si="5"/>
        <v>291</v>
      </c>
    </row>
    <row r="294" spans="1:11" hidden="1" x14ac:dyDescent="0.3">
      <c r="A294" s="129">
        <v>-1</v>
      </c>
      <c r="B294" s="129" t="s">
        <v>96</v>
      </c>
      <c r="C294" s="129" t="s">
        <v>89</v>
      </c>
      <c r="D294" s="129" t="s">
        <v>67</v>
      </c>
      <c r="E294" s="129">
        <v>-432.61840000000001</v>
      </c>
      <c r="F294" s="129">
        <v>10.798299999999999</v>
      </c>
      <c r="G294" s="129">
        <v>0.68510000000000004</v>
      </c>
      <c r="H294" s="129">
        <v>0.1067</v>
      </c>
      <c r="I294" s="129">
        <v>1.1918</v>
      </c>
      <c r="J294" s="129">
        <v>-41.9726</v>
      </c>
      <c r="K294" s="1">
        <f t="shared" si="5"/>
        <v>292</v>
      </c>
    </row>
    <row r="295" spans="1:11" hidden="1" x14ac:dyDescent="0.3">
      <c r="A295" s="129">
        <v>-1</v>
      </c>
      <c r="B295" s="129" t="s">
        <v>96</v>
      </c>
      <c r="C295" s="129" t="s">
        <v>89</v>
      </c>
      <c r="D295" s="129" t="s">
        <v>68</v>
      </c>
      <c r="E295" s="129">
        <v>-442.57459999999998</v>
      </c>
      <c r="F295" s="129">
        <v>10.798299999999999</v>
      </c>
      <c r="G295" s="129">
        <v>0.68510000000000004</v>
      </c>
      <c r="H295" s="129">
        <v>0.1067</v>
      </c>
      <c r="I295" s="129">
        <v>0.39950000000000002</v>
      </c>
      <c r="J295" s="129">
        <v>-38.5002</v>
      </c>
      <c r="K295" s="1">
        <f t="shared" si="5"/>
        <v>293</v>
      </c>
    </row>
    <row r="296" spans="1:11" hidden="1" x14ac:dyDescent="0.3">
      <c r="A296" s="129">
        <v>-1</v>
      </c>
      <c r="B296" s="129" t="s">
        <v>96</v>
      </c>
      <c r="C296" s="129" t="s">
        <v>90</v>
      </c>
      <c r="D296" s="129" t="s">
        <v>67</v>
      </c>
      <c r="E296" s="129">
        <v>-509.13889999999998</v>
      </c>
      <c r="F296" s="129">
        <v>0.54290000000000005</v>
      </c>
      <c r="G296" s="129">
        <v>-0.39050000000000001</v>
      </c>
      <c r="H296" s="129">
        <v>-0.1331</v>
      </c>
      <c r="I296" s="129">
        <v>-1.6827000000000001</v>
      </c>
      <c r="J296" s="129">
        <v>-148.45519999999999</v>
      </c>
      <c r="K296" s="1">
        <f t="shared" si="5"/>
        <v>294</v>
      </c>
    </row>
    <row r="297" spans="1:11" hidden="1" x14ac:dyDescent="0.3">
      <c r="A297" s="129">
        <v>-1</v>
      </c>
      <c r="B297" s="129" t="s">
        <v>96</v>
      </c>
      <c r="C297" s="129" t="s">
        <v>90</v>
      </c>
      <c r="D297" s="129" t="s">
        <v>68</v>
      </c>
      <c r="E297" s="129">
        <v>-519.0951</v>
      </c>
      <c r="F297" s="129">
        <v>0.54290000000000005</v>
      </c>
      <c r="G297" s="129">
        <v>-0.39050000000000001</v>
      </c>
      <c r="H297" s="129">
        <v>-0.1331</v>
      </c>
      <c r="I297" s="129">
        <v>-0.15409999999999999</v>
      </c>
      <c r="J297" s="129">
        <v>-123.5745</v>
      </c>
      <c r="K297" s="1">
        <f t="shared" si="5"/>
        <v>295</v>
      </c>
    </row>
    <row r="298" spans="1:11" hidden="1" x14ac:dyDescent="0.3">
      <c r="A298" s="129">
        <v>-1</v>
      </c>
      <c r="B298" s="129" t="s">
        <v>96</v>
      </c>
      <c r="C298" s="129" t="s">
        <v>91</v>
      </c>
      <c r="D298" s="129" t="s">
        <v>67</v>
      </c>
      <c r="E298" s="129">
        <v>-12.1023</v>
      </c>
      <c r="F298" s="129">
        <v>37.036299999999997</v>
      </c>
      <c r="G298" s="129">
        <v>0.68510000000000004</v>
      </c>
      <c r="H298" s="129">
        <v>0.1237</v>
      </c>
      <c r="I298" s="129">
        <v>1.2655000000000001</v>
      </c>
      <c r="J298" s="129">
        <v>414.34269999999998</v>
      </c>
      <c r="K298" s="1">
        <f t="shared" si="5"/>
        <v>296</v>
      </c>
    </row>
    <row r="299" spans="1:11" hidden="1" x14ac:dyDescent="0.3">
      <c r="A299" s="129">
        <v>-1</v>
      </c>
      <c r="B299" s="129" t="s">
        <v>96</v>
      </c>
      <c r="C299" s="129" t="s">
        <v>91</v>
      </c>
      <c r="D299" s="129" t="s">
        <v>68</v>
      </c>
      <c r="E299" s="129">
        <v>-19.569500000000001</v>
      </c>
      <c r="F299" s="129">
        <v>37.036299999999997</v>
      </c>
      <c r="G299" s="129">
        <v>0.68510000000000004</v>
      </c>
      <c r="H299" s="129">
        <v>0.1237</v>
      </c>
      <c r="I299" s="129">
        <v>0.39950000000000002</v>
      </c>
      <c r="J299" s="129">
        <v>357.5324</v>
      </c>
      <c r="K299" s="1">
        <f t="shared" si="5"/>
        <v>297</v>
      </c>
    </row>
    <row r="300" spans="1:11" hidden="1" x14ac:dyDescent="0.3">
      <c r="A300" s="129">
        <v>-1</v>
      </c>
      <c r="B300" s="129" t="s">
        <v>96</v>
      </c>
      <c r="C300" s="129" t="s">
        <v>92</v>
      </c>
      <c r="D300" s="129" t="s">
        <v>67</v>
      </c>
      <c r="E300" s="129">
        <v>-746.19709999999998</v>
      </c>
      <c r="F300" s="129">
        <v>-27.477900000000002</v>
      </c>
      <c r="G300" s="129">
        <v>-0.43340000000000001</v>
      </c>
      <c r="H300" s="129">
        <v>-0.1331</v>
      </c>
      <c r="I300" s="129">
        <v>-1.6827000000000001</v>
      </c>
      <c r="J300" s="129">
        <v>-570.89670000000001</v>
      </c>
      <c r="K300" s="1">
        <f t="shared" si="5"/>
        <v>298</v>
      </c>
    </row>
    <row r="301" spans="1:11" hidden="1" x14ac:dyDescent="0.3">
      <c r="A301" s="129">
        <v>-1</v>
      </c>
      <c r="B301" s="129" t="s">
        <v>96</v>
      </c>
      <c r="C301" s="129" t="s">
        <v>92</v>
      </c>
      <c r="D301" s="129" t="s">
        <v>68</v>
      </c>
      <c r="E301" s="129">
        <v>-756.15329999999994</v>
      </c>
      <c r="F301" s="129">
        <v>-27.477900000000002</v>
      </c>
      <c r="G301" s="129">
        <v>-0.43340000000000001</v>
      </c>
      <c r="H301" s="129">
        <v>-0.1331</v>
      </c>
      <c r="I301" s="129">
        <v>-0.18759999999999999</v>
      </c>
      <c r="J301" s="129">
        <v>-490.19029999999998</v>
      </c>
      <c r="K301" s="1">
        <f t="shared" si="5"/>
        <v>299</v>
      </c>
    </row>
    <row r="302" spans="1:11" hidden="1" x14ac:dyDescent="0.3">
      <c r="A302" s="129">
        <v>-1</v>
      </c>
      <c r="B302" s="129" t="s">
        <v>97</v>
      </c>
      <c r="C302" s="129" t="s">
        <v>66</v>
      </c>
      <c r="D302" s="129" t="s">
        <v>67</v>
      </c>
      <c r="E302" s="129">
        <v>-43.812399999999997</v>
      </c>
      <c r="F302" s="129">
        <v>0.34449999999999997</v>
      </c>
      <c r="G302" s="129">
        <v>7.3700000000000002E-2</v>
      </c>
      <c r="H302" s="129">
        <v>2.86E-2</v>
      </c>
      <c r="I302" s="129">
        <v>-0.12790000000000001</v>
      </c>
      <c r="J302" s="129">
        <v>-2.6145</v>
      </c>
      <c r="K302" s="1">
        <f t="shared" si="5"/>
        <v>300</v>
      </c>
    </row>
    <row r="303" spans="1:11" hidden="1" x14ac:dyDescent="0.3">
      <c r="A303" s="129">
        <v>-1</v>
      </c>
      <c r="B303" s="129" t="s">
        <v>97</v>
      </c>
      <c r="C303" s="129" t="s">
        <v>66</v>
      </c>
      <c r="D303" s="129" t="s">
        <v>68</v>
      </c>
      <c r="E303" s="129">
        <v>-46.812399999999997</v>
      </c>
      <c r="F303" s="129">
        <v>0.34449999999999997</v>
      </c>
      <c r="G303" s="129">
        <v>7.3700000000000002E-2</v>
      </c>
      <c r="H303" s="129">
        <v>2.86E-2</v>
      </c>
      <c r="I303" s="129">
        <v>5.6300000000000003E-2</v>
      </c>
      <c r="J303" s="129">
        <v>-1.7533000000000001</v>
      </c>
      <c r="K303" s="1">
        <f t="shared" si="5"/>
        <v>301</v>
      </c>
    </row>
    <row r="304" spans="1:11" hidden="1" x14ac:dyDescent="0.3">
      <c r="A304" s="129">
        <v>-1</v>
      </c>
      <c r="B304" s="129" t="s">
        <v>97</v>
      </c>
      <c r="C304" s="129" t="s">
        <v>69</v>
      </c>
      <c r="D304" s="129" t="s">
        <v>67</v>
      </c>
      <c r="E304" s="129">
        <v>-40.023800000000001</v>
      </c>
      <c r="F304" s="129">
        <v>-1.9420999999999999</v>
      </c>
      <c r="G304" s="129">
        <v>7.3200000000000001E-2</v>
      </c>
      <c r="H304" s="129">
        <v>2.64E-2</v>
      </c>
      <c r="I304" s="129">
        <v>-0.1236</v>
      </c>
      <c r="J304" s="129">
        <v>2.9723000000000002</v>
      </c>
      <c r="K304" s="1">
        <f t="shared" si="5"/>
        <v>302</v>
      </c>
    </row>
    <row r="305" spans="1:11" hidden="1" x14ac:dyDescent="0.3">
      <c r="A305" s="129">
        <v>-1</v>
      </c>
      <c r="B305" s="129" t="s">
        <v>97</v>
      </c>
      <c r="C305" s="129" t="s">
        <v>69</v>
      </c>
      <c r="D305" s="129" t="s">
        <v>68</v>
      </c>
      <c r="E305" s="129">
        <v>-40.023800000000001</v>
      </c>
      <c r="F305" s="129">
        <v>-1.9420999999999999</v>
      </c>
      <c r="G305" s="129">
        <v>7.3200000000000001E-2</v>
      </c>
      <c r="H305" s="129">
        <v>2.64E-2</v>
      </c>
      <c r="I305" s="129">
        <v>5.9499999999999997E-2</v>
      </c>
      <c r="J305" s="129">
        <v>-1.8828</v>
      </c>
      <c r="K305" s="1">
        <f t="shared" si="5"/>
        <v>303</v>
      </c>
    </row>
    <row r="306" spans="1:11" hidden="1" x14ac:dyDescent="0.3">
      <c r="A306" s="129">
        <v>-1</v>
      </c>
      <c r="B306" s="129" t="s">
        <v>97</v>
      </c>
      <c r="C306" s="129" t="s">
        <v>70</v>
      </c>
      <c r="D306" s="129" t="s">
        <v>67</v>
      </c>
      <c r="E306" s="129">
        <v>0.76559999999999995</v>
      </c>
      <c r="F306" s="129">
        <v>9.8483000000000001</v>
      </c>
      <c r="G306" s="129">
        <v>3.5499999999999997E-2</v>
      </c>
      <c r="H306" s="129">
        <v>4.8999999999999998E-3</v>
      </c>
      <c r="I306" s="129">
        <v>5.1400000000000001E-2</v>
      </c>
      <c r="J306" s="129">
        <v>28.536300000000001</v>
      </c>
      <c r="K306" s="1">
        <f t="shared" si="5"/>
        <v>304</v>
      </c>
    </row>
    <row r="307" spans="1:11" hidden="1" x14ac:dyDescent="0.3">
      <c r="A307" s="129">
        <v>-1</v>
      </c>
      <c r="B307" s="129" t="s">
        <v>97</v>
      </c>
      <c r="C307" s="129" t="s">
        <v>70</v>
      </c>
      <c r="D307" s="129" t="s">
        <v>68</v>
      </c>
      <c r="E307" s="129">
        <v>0.76559999999999995</v>
      </c>
      <c r="F307" s="129">
        <v>9.8483000000000001</v>
      </c>
      <c r="G307" s="129">
        <v>3.5499999999999997E-2</v>
      </c>
      <c r="H307" s="129">
        <v>4.8999999999999998E-3</v>
      </c>
      <c r="I307" s="129">
        <v>4.19E-2</v>
      </c>
      <c r="J307" s="129">
        <v>5.2622</v>
      </c>
      <c r="K307" s="1">
        <f t="shared" si="5"/>
        <v>305</v>
      </c>
    </row>
    <row r="308" spans="1:11" hidden="1" x14ac:dyDescent="0.3">
      <c r="A308" s="129">
        <v>-1</v>
      </c>
      <c r="B308" s="129" t="s">
        <v>97</v>
      </c>
      <c r="C308" s="129" t="s">
        <v>71</v>
      </c>
      <c r="D308" s="129" t="s">
        <v>67</v>
      </c>
      <c r="E308" s="129">
        <v>0.14449999999999999</v>
      </c>
      <c r="F308" s="129">
        <v>2.4823</v>
      </c>
      <c r="G308" s="129">
        <v>0.13289999999999999</v>
      </c>
      <c r="H308" s="129">
        <v>2.1000000000000001E-2</v>
      </c>
      <c r="I308" s="129">
        <v>0.1129</v>
      </c>
      <c r="J308" s="129">
        <v>5.1124000000000001</v>
      </c>
      <c r="K308" s="1">
        <f t="shared" si="5"/>
        <v>306</v>
      </c>
    </row>
    <row r="309" spans="1:11" hidden="1" x14ac:dyDescent="0.3">
      <c r="A309" s="129">
        <v>-1</v>
      </c>
      <c r="B309" s="129" t="s">
        <v>97</v>
      </c>
      <c r="C309" s="129" t="s">
        <v>71</v>
      </c>
      <c r="D309" s="129" t="s">
        <v>68</v>
      </c>
      <c r="E309" s="129">
        <v>0.14449999999999999</v>
      </c>
      <c r="F309" s="129">
        <v>2.4823</v>
      </c>
      <c r="G309" s="129">
        <v>0.13289999999999999</v>
      </c>
      <c r="H309" s="129">
        <v>2.1000000000000001E-2</v>
      </c>
      <c r="I309" s="129">
        <v>0.2205</v>
      </c>
      <c r="J309" s="129">
        <v>1.4903999999999999</v>
      </c>
      <c r="K309" s="1">
        <f t="shared" si="5"/>
        <v>307</v>
      </c>
    </row>
    <row r="310" spans="1:11" hidden="1" x14ac:dyDescent="0.3">
      <c r="A310" s="129">
        <v>-1</v>
      </c>
      <c r="B310" s="129" t="s">
        <v>97</v>
      </c>
      <c r="C310" s="129" t="s">
        <v>72</v>
      </c>
      <c r="D310" s="129" t="s">
        <v>67</v>
      </c>
      <c r="E310" s="129">
        <v>-83.836100000000002</v>
      </c>
      <c r="F310" s="129">
        <v>-1.5975999999999999</v>
      </c>
      <c r="G310" s="129">
        <v>0.1469</v>
      </c>
      <c r="H310" s="129">
        <v>5.5E-2</v>
      </c>
      <c r="I310" s="129">
        <v>-0.2515</v>
      </c>
      <c r="J310" s="129">
        <v>0.35780000000000001</v>
      </c>
      <c r="K310" s="1">
        <f t="shared" si="5"/>
        <v>308</v>
      </c>
    </row>
    <row r="311" spans="1:11" hidden="1" x14ac:dyDescent="0.3">
      <c r="A311" s="129">
        <v>-1</v>
      </c>
      <c r="B311" s="129" t="s">
        <v>97</v>
      </c>
      <c r="C311" s="129" t="s">
        <v>72</v>
      </c>
      <c r="D311" s="129" t="s">
        <v>68</v>
      </c>
      <c r="E311" s="129">
        <v>-86.836100000000002</v>
      </c>
      <c r="F311" s="129">
        <v>-1.5975999999999999</v>
      </c>
      <c r="G311" s="129">
        <v>0.1469</v>
      </c>
      <c r="H311" s="129">
        <v>5.5E-2</v>
      </c>
      <c r="I311" s="129">
        <v>0.1158</v>
      </c>
      <c r="J311" s="129">
        <v>-3.6360999999999999</v>
      </c>
      <c r="K311" s="1">
        <f t="shared" si="5"/>
        <v>309</v>
      </c>
    </row>
    <row r="312" spans="1:11" hidden="1" x14ac:dyDescent="0.3">
      <c r="A312" s="129">
        <v>-1</v>
      </c>
      <c r="B312" s="129" t="s">
        <v>97</v>
      </c>
      <c r="C312" s="129" t="s">
        <v>73</v>
      </c>
      <c r="D312" s="129" t="s">
        <v>67</v>
      </c>
      <c r="E312" s="129">
        <v>-61.337299999999999</v>
      </c>
      <c r="F312" s="129">
        <v>0.48230000000000001</v>
      </c>
      <c r="G312" s="129">
        <v>0.1032</v>
      </c>
      <c r="H312" s="129">
        <v>0.04</v>
      </c>
      <c r="I312" s="129">
        <v>-0.17910000000000001</v>
      </c>
      <c r="J312" s="129">
        <v>-3.6602999999999999</v>
      </c>
      <c r="K312" s="1">
        <f t="shared" si="5"/>
        <v>310</v>
      </c>
    </row>
    <row r="313" spans="1:11" hidden="1" x14ac:dyDescent="0.3">
      <c r="A313" s="129">
        <v>-1</v>
      </c>
      <c r="B313" s="129" t="s">
        <v>97</v>
      </c>
      <c r="C313" s="129" t="s">
        <v>73</v>
      </c>
      <c r="D313" s="129" t="s">
        <v>68</v>
      </c>
      <c r="E313" s="129">
        <v>-65.537300000000002</v>
      </c>
      <c r="F313" s="129">
        <v>0.48230000000000001</v>
      </c>
      <c r="G313" s="129">
        <v>0.1032</v>
      </c>
      <c r="H313" s="129">
        <v>0.04</v>
      </c>
      <c r="I313" s="129">
        <v>7.8799999999999995E-2</v>
      </c>
      <c r="J313" s="129">
        <v>-2.4546000000000001</v>
      </c>
      <c r="K313" s="1">
        <f t="shared" si="5"/>
        <v>311</v>
      </c>
    </row>
    <row r="314" spans="1:11" hidden="1" x14ac:dyDescent="0.3">
      <c r="A314" s="129">
        <v>-1</v>
      </c>
      <c r="B314" s="129" t="s">
        <v>97</v>
      </c>
      <c r="C314" s="129" t="s">
        <v>74</v>
      </c>
      <c r="D314" s="129" t="s">
        <v>67</v>
      </c>
      <c r="E314" s="129">
        <v>-116.6129</v>
      </c>
      <c r="F314" s="129">
        <v>-2.6939000000000002</v>
      </c>
      <c r="G314" s="129">
        <v>0.2056</v>
      </c>
      <c r="H314" s="129">
        <v>7.6600000000000001E-2</v>
      </c>
      <c r="I314" s="129">
        <v>-0.3513</v>
      </c>
      <c r="J314" s="129">
        <v>1.6183000000000001</v>
      </c>
      <c r="K314" s="1">
        <f t="shared" si="5"/>
        <v>312</v>
      </c>
    </row>
    <row r="315" spans="1:11" hidden="1" x14ac:dyDescent="0.3">
      <c r="A315" s="129">
        <v>-1</v>
      </c>
      <c r="B315" s="129" t="s">
        <v>97</v>
      </c>
      <c r="C315" s="129" t="s">
        <v>74</v>
      </c>
      <c r="D315" s="129" t="s">
        <v>68</v>
      </c>
      <c r="E315" s="129">
        <v>-120.2129</v>
      </c>
      <c r="F315" s="129">
        <v>-2.6939000000000002</v>
      </c>
      <c r="G315" s="129">
        <v>0.2056</v>
      </c>
      <c r="H315" s="129">
        <v>7.6600000000000001E-2</v>
      </c>
      <c r="I315" s="129">
        <v>0.1628</v>
      </c>
      <c r="J315" s="129">
        <v>-5.1165000000000003</v>
      </c>
      <c r="K315" s="1">
        <f t="shared" si="5"/>
        <v>313</v>
      </c>
    </row>
    <row r="316" spans="1:11" hidden="1" x14ac:dyDescent="0.3">
      <c r="A316" s="129">
        <v>-1</v>
      </c>
      <c r="B316" s="129" t="s">
        <v>97</v>
      </c>
      <c r="C316" s="129" t="s">
        <v>75</v>
      </c>
      <c r="D316" s="129" t="s">
        <v>67</v>
      </c>
      <c r="E316" s="129">
        <v>-38.359299999999998</v>
      </c>
      <c r="F316" s="129">
        <v>14.0976</v>
      </c>
      <c r="G316" s="129">
        <v>0.11600000000000001</v>
      </c>
      <c r="H316" s="129">
        <v>3.2500000000000001E-2</v>
      </c>
      <c r="I316" s="129">
        <v>-4.3099999999999999E-2</v>
      </c>
      <c r="J316" s="129">
        <v>37.597799999999999</v>
      </c>
      <c r="K316" s="1">
        <f t="shared" si="5"/>
        <v>314</v>
      </c>
    </row>
    <row r="317" spans="1:11" hidden="1" x14ac:dyDescent="0.3">
      <c r="A317" s="129">
        <v>-1</v>
      </c>
      <c r="B317" s="129" t="s">
        <v>97</v>
      </c>
      <c r="C317" s="129" t="s">
        <v>75</v>
      </c>
      <c r="D317" s="129" t="s">
        <v>68</v>
      </c>
      <c r="E317" s="129">
        <v>-41.0593</v>
      </c>
      <c r="F317" s="129">
        <v>14.0976</v>
      </c>
      <c r="G317" s="129">
        <v>0.11600000000000001</v>
      </c>
      <c r="H317" s="129">
        <v>3.2500000000000001E-2</v>
      </c>
      <c r="I317" s="129">
        <v>0.1094</v>
      </c>
      <c r="J317" s="129">
        <v>5.7892000000000001</v>
      </c>
      <c r="K317" s="1">
        <f t="shared" si="5"/>
        <v>315</v>
      </c>
    </row>
    <row r="318" spans="1:11" hidden="1" x14ac:dyDescent="0.3">
      <c r="A318" s="129">
        <v>-1</v>
      </c>
      <c r="B318" s="129" t="s">
        <v>97</v>
      </c>
      <c r="C318" s="129" t="s">
        <v>76</v>
      </c>
      <c r="D318" s="129" t="s">
        <v>67</v>
      </c>
      <c r="E318" s="129">
        <v>-40.502899999999997</v>
      </c>
      <c r="F318" s="129">
        <v>-13.477499999999999</v>
      </c>
      <c r="G318" s="129">
        <v>1.66E-2</v>
      </c>
      <c r="H318" s="129">
        <v>1.89E-2</v>
      </c>
      <c r="I318" s="129">
        <v>-0.18709999999999999</v>
      </c>
      <c r="J318" s="129">
        <v>-42.303899999999999</v>
      </c>
      <c r="K318" s="1">
        <f t="shared" si="5"/>
        <v>316</v>
      </c>
    </row>
    <row r="319" spans="1:11" hidden="1" x14ac:dyDescent="0.3">
      <c r="A319" s="129">
        <v>-1</v>
      </c>
      <c r="B319" s="129" t="s">
        <v>97</v>
      </c>
      <c r="C319" s="129" t="s">
        <v>76</v>
      </c>
      <c r="D319" s="129" t="s">
        <v>68</v>
      </c>
      <c r="E319" s="129">
        <v>-43.2029</v>
      </c>
      <c r="F319" s="129">
        <v>-13.477499999999999</v>
      </c>
      <c r="G319" s="129">
        <v>1.66E-2</v>
      </c>
      <c r="H319" s="129">
        <v>1.89E-2</v>
      </c>
      <c r="I319" s="129">
        <v>-8.0000000000000002E-3</v>
      </c>
      <c r="J319" s="129">
        <v>-8.9451000000000001</v>
      </c>
      <c r="K319" s="1">
        <f t="shared" si="5"/>
        <v>317</v>
      </c>
    </row>
    <row r="320" spans="1:11" hidden="1" x14ac:dyDescent="0.3">
      <c r="A320" s="129">
        <v>-1</v>
      </c>
      <c r="B320" s="129" t="s">
        <v>97</v>
      </c>
      <c r="C320" s="129" t="s">
        <v>77</v>
      </c>
      <c r="D320" s="129" t="s">
        <v>67</v>
      </c>
      <c r="E320" s="129">
        <v>-38.359299999999998</v>
      </c>
      <c r="F320" s="129">
        <v>14.0976</v>
      </c>
      <c r="G320" s="129">
        <v>0.11600000000000001</v>
      </c>
      <c r="H320" s="129">
        <v>3.2500000000000001E-2</v>
      </c>
      <c r="I320" s="129">
        <v>-4.3099999999999999E-2</v>
      </c>
      <c r="J320" s="129">
        <v>37.597799999999999</v>
      </c>
      <c r="K320" s="1">
        <f t="shared" si="5"/>
        <v>318</v>
      </c>
    </row>
    <row r="321" spans="1:11" hidden="1" x14ac:dyDescent="0.3">
      <c r="A321" s="129">
        <v>-1</v>
      </c>
      <c r="B321" s="129" t="s">
        <v>97</v>
      </c>
      <c r="C321" s="129" t="s">
        <v>77</v>
      </c>
      <c r="D321" s="129" t="s">
        <v>68</v>
      </c>
      <c r="E321" s="129">
        <v>-41.0593</v>
      </c>
      <c r="F321" s="129">
        <v>14.0976</v>
      </c>
      <c r="G321" s="129">
        <v>0.11600000000000001</v>
      </c>
      <c r="H321" s="129">
        <v>3.2500000000000001E-2</v>
      </c>
      <c r="I321" s="129">
        <v>0.1094</v>
      </c>
      <c r="J321" s="129">
        <v>5.7892000000000001</v>
      </c>
      <c r="K321" s="1">
        <f t="shared" si="5"/>
        <v>319</v>
      </c>
    </row>
    <row r="322" spans="1:11" hidden="1" x14ac:dyDescent="0.3">
      <c r="A322" s="129">
        <v>-1</v>
      </c>
      <c r="B322" s="129" t="s">
        <v>97</v>
      </c>
      <c r="C322" s="129" t="s">
        <v>78</v>
      </c>
      <c r="D322" s="129" t="s">
        <v>67</v>
      </c>
      <c r="E322" s="129">
        <v>-40.502899999999997</v>
      </c>
      <c r="F322" s="129">
        <v>-13.477499999999999</v>
      </c>
      <c r="G322" s="129">
        <v>1.66E-2</v>
      </c>
      <c r="H322" s="129">
        <v>1.89E-2</v>
      </c>
      <c r="I322" s="129">
        <v>-0.18709999999999999</v>
      </c>
      <c r="J322" s="129">
        <v>-42.303899999999999</v>
      </c>
      <c r="K322" s="1">
        <f t="shared" si="5"/>
        <v>320</v>
      </c>
    </row>
    <row r="323" spans="1:11" hidden="1" x14ac:dyDescent="0.3">
      <c r="A323" s="129">
        <v>-1</v>
      </c>
      <c r="B323" s="129" t="s">
        <v>97</v>
      </c>
      <c r="C323" s="129" t="s">
        <v>78</v>
      </c>
      <c r="D323" s="129" t="s">
        <v>68</v>
      </c>
      <c r="E323" s="129">
        <v>-43.2029</v>
      </c>
      <c r="F323" s="129">
        <v>-13.477499999999999</v>
      </c>
      <c r="G323" s="129">
        <v>1.66E-2</v>
      </c>
      <c r="H323" s="129">
        <v>1.89E-2</v>
      </c>
      <c r="I323" s="129">
        <v>-8.0000000000000002E-3</v>
      </c>
      <c r="J323" s="129">
        <v>-8.9451000000000001</v>
      </c>
      <c r="K323" s="1">
        <f t="shared" si="5"/>
        <v>321</v>
      </c>
    </row>
    <row r="324" spans="1:11" hidden="1" x14ac:dyDescent="0.3">
      <c r="A324" s="129">
        <v>-1</v>
      </c>
      <c r="B324" s="129" t="s">
        <v>97</v>
      </c>
      <c r="C324" s="129" t="s">
        <v>79</v>
      </c>
      <c r="D324" s="129" t="s">
        <v>67</v>
      </c>
      <c r="E324" s="129">
        <v>-39.2288</v>
      </c>
      <c r="F324" s="129">
        <v>3.7852000000000001</v>
      </c>
      <c r="G324" s="129">
        <v>0.25230000000000002</v>
      </c>
      <c r="H324" s="129">
        <v>5.5100000000000003E-2</v>
      </c>
      <c r="I324" s="129">
        <v>4.2900000000000001E-2</v>
      </c>
      <c r="J324" s="129">
        <v>4.8042999999999996</v>
      </c>
      <c r="K324" s="1">
        <f t="shared" si="5"/>
        <v>322</v>
      </c>
    </row>
    <row r="325" spans="1:11" hidden="1" x14ac:dyDescent="0.3">
      <c r="A325" s="129">
        <v>-1</v>
      </c>
      <c r="B325" s="129" t="s">
        <v>97</v>
      </c>
      <c r="C325" s="129" t="s">
        <v>79</v>
      </c>
      <c r="D325" s="129" t="s">
        <v>68</v>
      </c>
      <c r="E325" s="129">
        <v>-41.928800000000003</v>
      </c>
      <c r="F325" s="129">
        <v>3.7852000000000001</v>
      </c>
      <c r="G325" s="129">
        <v>0.25230000000000002</v>
      </c>
      <c r="H325" s="129">
        <v>5.5100000000000003E-2</v>
      </c>
      <c r="I325" s="129">
        <v>0.3594</v>
      </c>
      <c r="J325" s="129">
        <v>0.50870000000000004</v>
      </c>
      <c r="K325" s="1">
        <f t="shared" si="5"/>
        <v>323</v>
      </c>
    </row>
    <row r="326" spans="1:11" hidden="1" x14ac:dyDescent="0.3">
      <c r="A326" s="129">
        <v>-1</v>
      </c>
      <c r="B326" s="129" t="s">
        <v>97</v>
      </c>
      <c r="C326" s="129" t="s">
        <v>80</v>
      </c>
      <c r="D326" s="129" t="s">
        <v>67</v>
      </c>
      <c r="E326" s="129">
        <v>-39.633499999999998</v>
      </c>
      <c r="F326" s="129">
        <v>-3.1650999999999998</v>
      </c>
      <c r="G326" s="129">
        <v>-0.1197</v>
      </c>
      <c r="H326" s="129">
        <v>-3.5999999999999999E-3</v>
      </c>
      <c r="I326" s="129">
        <v>-0.27310000000000001</v>
      </c>
      <c r="J326" s="129">
        <v>-9.5103000000000009</v>
      </c>
      <c r="K326" s="1">
        <f t="shared" ref="K326:K389" si="6">K325+1</f>
        <v>324</v>
      </c>
    </row>
    <row r="327" spans="1:11" hidden="1" x14ac:dyDescent="0.3">
      <c r="A327" s="129">
        <v>-1</v>
      </c>
      <c r="B327" s="129" t="s">
        <v>97</v>
      </c>
      <c r="C327" s="129" t="s">
        <v>80</v>
      </c>
      <c r="D327" s="129" t="s">
        <v>68</v>
      </c>
      <c r="E327" s="129">
        <v>-42.333500000000001</v>
      </c>
      <c r="F327" s="129">
        <v>-3.1650999999999998</v>
      </c>
      <c r="G327" s="129">
        <v>-0.1197</v>
      </c>
      <c r="H327" s="129">
        <v>-3.5999999999999999E-3</v>
      </c>
      <c r="I327" s="129">
        <v>-0.2581</v>
      </c>
      <c r="J327" s="129">
        <v>-3.6646000000000001</v>
      </c>
      <c r="K327" s="1">
        <f t="shared" si="6"/>
        <v>325</v>
      </c>
    </row>
    <row r="328" spans="1:11" hidden="1" x14ac:dyDescent="0.3">
      <c r="A328" s="129">
        <v>-1</v>
      </c>
      <c r="B328" s="129" t="s">
        <v>97</v>
      </c>
      <c r="C328" s="129" t="s">
        <v>81</v>
      </c>
      <c r="D328" s="129" t="s">
        <v>67</v>
      </c>
      <c r="E328" s="129">
        <v>-39.2288</v>
      </c>
      <c r="F328" s="129">
        <v>3.7852000000000001</v>
      </c>
      <c r="G328" s="129">
        <v>0.25230000000000002</v>
      </c>
      <c r="H328" s="129">
        <v>5.5100000000000003E-2</v>
      </c>
      <c r="I328" s="129">
        <v>4.2900000000000001E-2</v>
      </c>
      <c r="J328" s="129">
        <v>4.8042999999999996</v>
      </c>
      <c r="K328" s="1">
        <f t="shared" si="6"/>
        <v>326</v>
      </c>
    </row>
    <row r="329" spans="1:11" hidden="1" x14ac:dyDescent="0.3">
      <c r="A329" s="129">
        <v>-1</v>
      </c>
      <c r="B329" s="129" t="s">
        <v>97</v>
      </c>
      <c r="C329" s="129" t="s">
        <v>81</v>
      </c>
      <c r="D329" s="129" t="s">
        <v>68</v>
      </c>
      <c r="E329" s="129">
        <v>-41.928800000000003</v>
      </c>
      <c r="F329" s="129">
        <v>3.7852000000000001</v>
      </c>
      <c r="G329" s="129">
        <v>0.25230000000000002</v>
      </c>
      <c r="H329" s="129">
        <v>5.5100000000000003E-2</v>
      </c>
      <c r="I329" s="129">
        <v>0.3594</v>
      </c>
      <c r="J329" s="129">
        <v>0.50870000000000004</v>
      </c>
      <c r="K329" s="1">
        <f t="shared" si="6"/>
        <v>327</v>
      </c>
    </row>
    <row r="330" spans="1:11" hidden="1" x14ac:dyDescent="0.3">
      <c r="A330" s="129">
        <v>-1</v>
      </c>
      <c r="B330" s="129" t="s">
        <v>97</v>
      </c>
      <c r="C330" s="129" t="s">
        <v>82</v>
      </c>
      <c r="D330" s="129" t="s">
        <v>67</v>
      </c>
      <c r="E330" s="129">
        <v>-39.633499999999998</v>
      </c>
      <c r="F330" s="129">
        <v>-3.1650999999999998</v>
      </c>
      <c r="G330" s="129">
        <v>-0.1197</v>
      </c>
      <c r="H330" s="129">
        <v>-3.5999999999999999E-3</v>
      </c>
      <c r="I330" s="129">
        <v>-0.27310000000000001</v>
      </c>
      <c r="J330" s="129">
        <v>-9.5103000000000009</v>
      </c>
      <c r="K330" s="1">
        <f t="shared" si="6"/>
        <v>328</v>
      </c>
    </row>
    <row r="331" spans="1:11" hidden="1" x14ac:dyDescent="0.3">
      <c r="A331" s="129">
        <v>-1</v>
      </c>
      <c r="B331" s="129" t="s">
        <v>97</v>
      </c>
      <c r="C331" s="129" t="s">
        <v>82</v>
      </c>
      <c r="D331" s="129" t="s">
        <v>68</v>
      </c>
      <c r="E331" s="129">
        <v>-42.333500000000001</v>
      </c>
      <c r="F331" s="129">
        <v>-3.1650999999999998</v>
      </c>
      <c r="G331" s="129">
        <v>-0.1197</v>
      </c>
      <c r="H331" s="129">
        <v>-3.5999999999999999E-3</v>
      </c>
      <c r="I331" s="129">
        <v>-0.2581</v>
      </c>
      <c r="J331" s="129">
        <v>-3.6646000000000001</v>
      </c>
      <c r="K331" s="1">
        <f t="shared" si="6"/>
        <v>329</v>
      </c>
    </row>
    <row r="332" spans="1:11" hidden="1" x14ac:dyDescent="0.3">
      <c r="A332" s="129">
        <v>-1</v>
      </c>
      <c r="B332" s="129" t="s">
        <v>97</v>
      </c>
      <c r="C332" s="129" t="s">
        <v>83</v>
      </c>
      <c r="D332" s="129" t="s">
        <v>67</v>
      </c>
      <c r="E332" s="129">
        <v>-91.526799999999994</v>
      </c>
      <c r="F332" s="129">
        <v>12.258900000000001</v>
      </c>
      <c r="G332" s="129">
        <v>0.2114</v>
      </c>
      <c r="H332" s="129">
        <v>6.7500000000000004E-2</v>
      </c>
      <c r="I332" s="129">
        <v>-0.2051</v>
      </c>
      <c r="J332" s="129">
        <v>39.785800000000002</v>
      </c>
      <c r="K332" s="1">
        <f t="shared" si="6"/>
        <v>330</v>
      </c>
    </row>
    <row r="333" spans="1:11" hidden="1" x14ac:dyDescent="0.3">
      <c r="A333" s="129">
        <v>-1</v>
      </c>
      <c r="B333" s="129" t="s">
        <v>97</v>
      </c>
      <c r="C333" s="129" t="s">
        <v>83</v>
      </c>
      <c r="D333" s="129" t="s">
        <v>68</v>
      </c>
      <c r="E333" s="129">
        <v>-95.126800000000003</v>
      </c>
      <c r="F333" s="129">
        <v>12.258900000000001</v>
      </c>
      <c r="G333" s="129">
        <v>0.2114</v>
      </c>
      <c r="H333" s="129">
        <v>6.7500000000000004E-2</v>
      </c>
      <c r="I333" s="129">
        <v>0.18579999999999999</v>
      </c>
      <c r="J333" s="129">
        <v>3.3803999999999998</v>
      </c>
      <c r="K333" s="1">
        <f t="shared" si="6"/>
        <v>331</v>
      </c>
    </row>
    <row r="334" spans="1:11" hidden="1" x14ac:dyDescent="0.3">
      <c r="A334" s="129">
        <v>-1</v>
      </c>
      <c r="B334" s="129" t="s">
        <v>97</v>
      </c>
      <c r="C334" s="129" t="s">
        <v>84</v>
      </c>
      <c r="D334" s="129" t="s">
        <v>67</v>
      </c>
      <c r="E334" s="129">
        <v>-93.670400000000001</v>
      </c>
      <c r="F334" s="129">
        <v>-15.3163</v>
      </c>
      <c r="G334" s="129">
        <v>0.1119</v>
      </c>
      <c r="H334" s="129">
        <v>5.3900000000000003E-2</v>
      </c>
      <c r="I334" s="129">
        <v>-0.34910000000000002</v>
      </c>
      <c r="J334" s="129">
        <v>-40.115900000000003</v>
      </c>
      <c r="K334" s="1">
        <f t="shared" si="6"/>
        <v>332</v>
      </c>
    </row>
    <row r="335" spans="1:11" hidden="1" x14ac:dyDescent="0.3">
      <c r="A335" s="129">
        <v>-1</v>
      </c>
      <c r="B335" s="129" t="s">
        <v>97</v>
      </c>
      <c r="C335" s="129" t="s">
        <v>84</v>
      </c>
      <c r="D335" s="129" t="s">
        <v>68</v>
      </c>
      <c r="E335" s="129">
        <v>-97.270399999999995</v>
      </c>
      <c r="F335" s="129">
        <v>-15.3163</v>
      </c>
      <c r="G335" s="129">
        <v>0.1119</v>
      </c>
      <c r="H335" s="129">
        <v>5.3900000000000003E-2</v>
      </c>
      <c r="I335" s="129">
        <v>6.8400000000000002E-2</v>
      </c>
      <c r="J335" s="129">
        <v>-11.353899999999999</v>
      </c>
      <c r="K335" s="1">
        <f t="shared" si="6"/>
        <v>333</v>
      </c>
    </row>
    <row r="336" spans="1:11" hidden="1" x14ac:dyDescent="0.3">
      <c r="A336" s="129">
        <v>-1</v>
      </c>
      <c r="B336" s="129" t="s">
        <v>97</v>
      </c>
      <c r="C336" s="129" t="s">
        <v>85</v>
      </c>
      <c r="D336" s="129" t="s">
        <v>67</v>
      </c>
      <c r="E336" s="129">
        <v>-91.526799999999994</v>
      </c>
      <c r="F336" s="129">
        <v>12.258900000000001</v>
      </c>
      <c r="G336" s="129">
        <v>0.2114</v>
      </c>
      <c r="H336" s="129">
        <v>6.7500000000000004E-2</v>
      </c>
      <c r="I336" s="129">
        <v>-0.2051</v>
      </c>
      <c r="J336" s="129">
        <v>39.785800000000002</v>
      </c>
      <c r="K336" s="1">
        <f t="shared" si="6"/>
        <v>334</v>
      </c>
    </row>
    <row r="337" spans="1:11" hidden="1" x14ac:dyDescent="0.3">
      <c r="A337" s="129">
        <v>-1</v>
      </c>
      <c r="B337" s="129" t="s">
        <v>97</v>
      </c>
      <c r="C337" s="129" t="s">
        <v>85</v>
      </c>
      <c r="D337" s="129" t="s">
        <v>68</v>
      </c>
      <c r="E337" s="129">
        <v>-95.126800000000003</v>
      </c>
      <c r="F337" s="129">
        <v>12.258900000000001</v>
      </c>
      <c r="G337" s="129">
        <v>0.2114</v>
      </c>
      <c r="H337" s="129">
        <v>6.7500000000000004E-2</v>
      </c>
      <c r="I337" s="129">
        <v>0.18579999999999999</v>
      </c>
      <c r="J337" s="129">
        <v>3.3803999999999998</v>
      </c>
      <c r="K337" s="1">
        <f t="shared" si="6"/>
        <v>335</v>
      </c>
    </row>
    <row r="338" spans="1:11" hidden="1" x14ac:dyDescent="0.3">
      <c r="A338" s="129">
        <v>-1</v>
      </c>
      <c r="B338" s="129" t="s">
        <v>97</v>
      </c>
      <c r="C338" s="129" t="s">
        <v>86</v>
      </c>
      <c r="D338" s="129" t="s">
        <v>67</v>
      </c>
      <c r="E338" s="129">
        <v>-93.670400000000001</v>
      </c>
      <c r="F338" s="129">
        <v>-15.3163</v>
      </c>
      <c r="G338" s="129">
        <v>0.1119</v>
      </c>
      <c r="H338" s="129">
        <v>5.3900000000000003E-2</v>
      </c>
      <c r="I338" s="129">
        <v>-0.34910000000000002</v>
      </c>
      <c r="J338" s="129">
        <v>-40.115900000000003</v>
      </c>
      <c r="K338" s="1">
        <f t="shared" si="6"/>
        <v>336</v>
      </c>
    </row>
    <row r="339" spans="1:11" hidden="1" x14ac:dyDescent="0.3">
      <c r="A339" s="129">
        <v>-1</v>
      </c>
      <c r="B339" s="129" t="s">
        <v>97</v>
      </c>
      <c r="C339" s="129" t="s">
        <v>86</v>
      </c>
      <c r="D339" s="129" t="s">
        <v>68</v>
      </c>
      <c r="E339" s="129">
        <v>-97.270399999999995</v>
      </c>
      <c r="F339" s="129">
        <v>-15.3163</v>
      </c>
      <c r="G339" s="129">
        <v>0.1119</v>
      </c>
      <c r="H339" s="129">
        <v>5.3900000000000003E-2</v>
      </c>
      <c r="I339" s="129">
        <v>6.8400000000000002E-2</v>
      </c>
      <c r="J339" s="129">
        <v>-11.353899999999999</v>
      </c>
      <c r="K339" s="1">
        <f t="shared" si="6"/>
        <v>337</v>
      </c>
    </row>
    <row r="340" spans="1:11" hidden="1" x14ac:dyDescent="0.3">
      <c r="A340" s="129">
        <v>-1</v>
      </c>
      <c r="B340" s="129" t="s">
        <v>97</v>
      </c>
      <c r="C340" s="129" t="s">
        <v>87</v>
      </c>
      <c r="D340" s="129" t="s">
        <v>67</v>
      </c>
      <c r="E340" s="129">
        <v>-92.396299999999997</v>
      </c>
      <c r="F340" s="129">
        <v>1.9464999999999999</v>
      </c>
      <c r="G340" s="129">
        <v>0.34770000000000001</v>
      </c>
      <c r="H340" s="129">
        <v>9.01E-2</v>
      </c>
      <c r="I340" s="129">
        <v>-0.1191</v>
      </c>
      <c r="J340" s="129">
        <v>6.9922000000000004</v>
      </c>
      <c r="K340" s="1">
        <f t="shared" si="6"/>
        <v>338</v>
      </c>
    </row>
    <row r="341" spans="1:11" hidden="1" x14ac:dyDescent="0.3">
      <c r="A341" s="129">
        <v>-1</v>
      </c>
      <c r="B341" s="129" t="s">
        <v>97</v>
      </c>
      <c r="C341" s="129" t="s">
        <v>87</v>
      </c>
      <c r="D341" s="129" t="s">
        <v>68</v>
      </c>
      <c r="E341" s="129">
        <v>-95.996300000000005</v>
      </c>
      <c r="F341" s="129">
        <v>1.9464999999999999</v>
      </c>
      <c r="G341" s="129">
        <v>0.34770000000000001</v>
      </c>
      <c r="H341" s="129">
        <v>9.01E-2</v>
      </c>
      <c r="I341" s="129">
        <v>0.43580000000000002</v>
      </c>
      <c r="J341" s="129">
        <v>-1.9000999999999999</v>
      </c>
      <c r="K341" s="1">
        <f t="shared" si="6"/>
        <v>339</v>
      </c>
    </row>
    <row r="342" spans="1:11" hidden="1" x14ac:dyDescent="0.3">
      <c r="A342" s="129">
        <v>-1</v>
      </c>
      <c r="B342" s="129" t="s">
        <v>97</v>
      </c>
      <c r="C342" s="129" t="s">
        <v>88</v>
      </c>
      <c r="D342" s="129" t="s">
        <v>67</v>
      </c>
      <c r="E342" s="129">
        <v>-92.801000000000002</v>
      </c>
      <c r="F342" s="129">
        <v>-5.0038999999999998</v>
      </c>
      <c r="G342" s="129">
        <v>-2.4299999999999999E-2</v>
      </c>
      <c r="H342" s="129">
        <v>3.1399999999999997E-2</v>
      </c>
      <c r="I342" s="129">
        <v>-0.43509999999999999</v>
      </c>
      <c r="J342" s="129">
        <v>-7.3224</v>
      </c>
      <c r="K342" s="1">
        <f t="shared" si="6"/>
        <v>340</v>
      </c>
    </row>
    <row r="343" spans="1:11" hidden="1" x14ac:dyDescent="0.3">
      <c r="A343" s="129">
        <v>-1</v>
      </c>
      <c r="B343" s="129" t="s">
        <v>97</v>
      </c>
      <c r="C343" s="129" t="s">
        <v>88</v>
      </c>
      <c r="D343" s="129" t="s">
        <v>68</v>
      </c>
      <c r="E343" s="129">
        <v>-96.400999999999996</v>
      </c>
      <c r="F343" s="129">
        <v>-5.0038999999999998</v>
      </c>
      <c r="G343" s="129">
        <v>-2.4299999999999999E-2</v>
      </c>
      <c r="H343" s="129">
        <v>3.1399999999999997E-2</v>
      </c>
      <c r="I343" s="129">
        <v>-0.1817</v>
      </c>
      <c r="J343" s="129">
        <v>-6.0734000000000004</v>
      </c>
      <c r="K343" s="1">
        <f t="shared" si="6"/>
        <v>341</v>
      </c>
    </row>
    <row r="344" spans="1:11" hidden="1" x14ac:dyDescent="0.3">
      <c r="A344" s="129">
        <v>-1</v>
      </c>
      <c r="B344" s="129" t="s">
        <v>97</v>
      </c>
      <c r="C344" s="129" t="s">
        <v>89</v>
      </c>
      <c r="D344" s="129" t="s">
        <v>67</v>
      </c>
      <c r="E344" s="129">
        <v>-92.396299999999997</v>
      </c>
      <c r="F344" s="129">
        <v>1.9464999999999999</v>
      </c>
      <c r="G344" s="129">
        <v>0.34770000000000001</v>
      </c>
      <c r="H344" s="129">
        <v>9.01E-2</v>
      </c>
      <c r="I344" s="129">
        <v>-0.1191</v>
      </c>
      <c r="J344" s="129">
        <v>6.9922000000000004</v>
      </c>
      <c r="K344" s="1">
        <f t="shared" si="6"/>
        <v>342</v>
      </c>
    </row>
    <row r="345" spans="1:11" hidden="1" x14ac:dyDescent="0.3">
      <c r="A345" s="129">
        <v>-1</v>
      </c>
      <c r="B345" s="129" t="s">
        <v>97</v>
      </c>
      <c r="C345" s="129" t="s">
        <v>89</v>
      </c>
      <c r="D345" s="129" t="s">
        <v>68</v>
      </c>
      <c r="E345" s="129">
        <v>-95.996300000000005</v>
      </c>
      <c r="F345" s="129">
        <v>1.9464999999999999</v>
      </c>
      <c r="G345" s="129">
        <v>0.34770000000000001</v>
      </c>
      <c r="H345" s="129">
        <v>9.01E-2</v>
      </c>
      <c r="I345" s="129">
        <v>0.43580000000000002</v>
      </c>
      <c r="J345" s="129">
        <v>-1.9000999999999999</v>
      </c>
      <c r="K345" s="1">
        <f t="shared" si="6"/>
        <v>343</v>
      </c>
    </row>
    <row r="346" spans="1:11" hidden="1" x14ac:dyDescent="0.3">
      <c r="A346" s="129">
        <v>-1</v>
      </c>
      <c r="B346" s="129" t="s">
        <v>97</v>
      </c>
      <c r="C346" s="129" t="s">
        <v>90</v>
      </c>
      <c r="D346" s="129" t="s">
        <v>67</v>
      </c>
      <c r="E346" s="129">
        <v>-92.801000000000002</v>
      </c>
      <c r="F346" s="129">
        <v>-5.0038999999999998</v>
      </c>
      <c r="G346" s="129">
        <v>-2.4299999999999999E-2</v>
      </c>
      <c r="H346" s="129">
        <v>3.1399999999999997E-2</v>
      </c>
      <c r="I346" s="129">
        <v>-0.43509999999999999</v>
      </c>
      <c r="J346" s="129">
        <v>-7.3224</v>
      </c>
      <c r="K346" s="1">
        <f t="shared" si="6"/>
        <v>344</v>
      </c>
    </row>
    <row r="347" spans="1:11" hidden="1" x14ac:dyDescent="0.3">
      <c r="A347" s="129">
        <v>-1</v>
      </c>
      <c r="B347" s="129" t="s">
        <v>97</v>
      </c>
      <c r="C347" s="129" t="s">
        <v>90</v>
      </c>
      <c r="D347" s="129" t="s">
        <v>68</v>
      </c>
      <c r="E347" s="129">
        <v>-96.400999999999996</v>
      </c>
      <c r="F347" s="129">
        <v>-5.0038999999999998</v>
      </c>
      <c r="G347" s="129">
        <v>-2.4299999999999999E-2</v>
      </c>
      <c r="H347" s="129">
        <v>3.1399999999999997E-2</v>
      </c>
      <c r="I347" s="129">
        <v>-0.1817</v>
      </c>
      <c r="J347" s="129">
        <v>-6.0734000000000004</v>
      </c>
      <c r="K347" s="1">
        <f t="shared" si="6"/>
        <v>345</v>
      </c>
    </row>
    <row r="348" spans="1:11" hidden="1" x14ac:dyDescent="0.3">
      <c r="A348" s="129">
        <v>-1</v>
      </c>
      <c r="B348" s="129" t="s">
        <v>97</v>
      </c>
      <c r="C348" s="129" t="s">
        <v>91</v>
      </c>
      <c r="D348" s="129" t="s">
        <v>67</v>
      </c>
      <c r="E348" s="129">
        <v>-38.359299999999998</v>
      </c>
      <c r="F348" s="129">
        <v>14.0976</v>
      </c>
      <c r="G348" s="129">
        <v>0.34770000000000001</v>
      </c>
      <c r="H348" s="129">
        <v>9.01E-2</v>
      </c>
      <c r="I348" s="129">
        <v>4.2900000000000001E-2</v>
      </c>
      <c r="J348" s="129">
        <v>39.785800000000002</v>
      </c>
      <c r="K348" s="1">
        <f t="shared" si="6"/>
        <v>346</v>
      </c>
    </row>
    <row r="349" spans="1:11" hidden="1" x14ac:dyDescent="0.3">
      <c r="A349" s="129">
        <v>-1</v>
      </c>
      <c r="B349" s="129" t="s">
        <v>97</v>
      </c>
      <c r="C349" s="129" t="s">
        <v>91</v>
      </c>
      <c r="D349" s="129" t="s">
        <v>68</v>
      </c>
      <c r="E349" s="129">
        <v>-41.0593</v>
      </c>
      <c r="F349" s="129">
        <v>14.0976</v>
      </c>
      <c r="G349" s="129">
        <v>0.34770000000000001</v>
      </c>
      <c r="H349" s="129">
        <v>9.01E-2</v>
      </c>
      <c r="I349" s="129">
        <v>0.43580000000000002</v>
      </c>
      <c r="J349" s="129">
        <v>5.7892000000000001</v>
      </c>
      <c r="K349" s="1">
        <f t="shared" si="6"/>
        <v>347</v>
      </c>
    </row>
    <row r="350" spans="1:11" hidden="1" x14ac:dyDescent="0.3">
      <c r="A350" s="129">
        <v>-1</v>
      </c>
      <c r="B350" s="129" t="s">
        <v>97</v>
      </c>
      <c r="C350" s="129" t="s">
        <v>92</v>
      </c>
      <c r="D350" s="129" t="s">
        <v>67</v>
      </c>
      <c r="E350" s="129">
        <v>-116.6129</v>
      </c>
      <c r="F350" s="129">
        <v>-15.3163</v>
      </c>
      <c r="G350" s="129">
        <v>-0.1197</v>
      </c>
      <c r="H350" s="129">
        <v>-3.5999999999999999E-3</v>
      </c>
      <c r="I350" s="129">
        <v>-0.43509999999999999</v>
      </c>
      <c r="J350" s="129">
        <v>-42.303899999999999</v>
      </c>
      <c r="K350" s="1">
        <f t="shared" si="6"/>
        <v>348</v>
      </c>
    </row>
    <row r="351" spans="1:11" hidden="1" x14ac:dyDescent="0.3">
      <c r="A351" s="129">
        <v>-1</v>
      </c>
      <c r="B351" s="129" t="s">
        <v>97</v>
      </c>
      <c r="C351" s="129" t="s">
        <v>92</v>
      </c>
      <c r="D351" s="129" t="s">
        <v>68</v>
      </c>
      <c r="E351" s="129">
        <v>-120.2129</v>
      </c>
      <c r="F351" s="129">
        <v>-15.3163</v>
      </c>
      <c r="G351" s="129">
        <v>-0.1197</v>
      </c>
      <c r="H351" s="129">
        <v>-3.5999999999999999E-3</v>
      </c>
      <c r="I351" s="129">
        <v>-0.2581</v>
      </c>
      <c r="J351" s="129">
        <v>-11.353899999999999</v>
      </c>
      <c r="K351" s="1">
        <f t="shared" si="6"/>
        <v>349</v>
      </c>
    </row>
    <row r="352" spans="1:11" hidden="1" x14ac:dyDescent="0.3">
      <c r="A352" s="129">
        <v>-1</v>
      </c>
      <c r="B352" s="129" t="s">
        <v>98</v>
      </c>
      <c r="C352" s="129" t="s">
        <v>66</v>
      </c>
      <c r="D352" s="129" t="s">
        <v>67</v>
      </c>
      <c r="E352" s="129">
        <v>-503.35160000000002</v>
      </c>
      <c r="F352" s="129">
        <v>24.772300000000001</v>
      </c>
      <c r="G352" s="129">
        <v>0.7228</v>
      </c>
      <c r="H352" s="129">
        <v>0.82640000000000002</v>
      </c>
      <c r="I352" s="129">
        <v>-1.2091000000000001</v>
      </c>
      <c r="J352" s="129">
        <v>-169.65039999999999</v>
      </c>
      <c r="K352" s="1">
        <f t="shared" si="6"/>
        <v>350</v>
      </c>
    </row>
    <row r="353" spans="1:11" hidden="1" x14ac:dyDescent="0.3">
      <c r="A353" s="129">
        <v>-1</v>
      </c>
      <c r="B353" s="129" t="s">
        <v>98</v>
      </c>
      <c r="C353" s="129" t="s">
        <v>66</v>
      </c>
      <c r="D353" s="129" t="s">
        <v>68</v>
      </c>
      <c r="E353" s="129">
        <v>-511.16410000000002</v>
      </c>
      <c r="F353" s="129">
        <v>24.772300000000001</v>
      </c>
      <c r="G353" s="129">
        <v>0.7228</v>
      </c>
      <c r="H353" s="129">
        <v>0.82640000000000002</v>
      </c>
      <c r="I353" s="129">
        <v>0.59789999999999999</v>
      </c>
      <c r="J353" s="129">
        <v>-107.7197</v>
      </c>
      <c r="K353" s="1">
        <f t="shared" si="6"/>
        <v>351</v>
      </c>
    </row>
    <row r="354" spans="1:11" hidden="1" x14ac:dyDescent="0.3">
      <c r="A354" s="129">
        <v>-1</v>
      </c>
      <c r="B354" s="129" t="s">
        <v>98</v>
      </c>
      <c r="C354" s="129" t="s">
        <v>69</v>
      </c>
      <c r="D354" s="129" t="s">
        <v>67</v>
      </c>
      <c r="E354" s="129">
        <v>-137.7466</v>
      </c>
      <c r="F354" s="129">
        <v>8.9044000000000008</v>
      </c>
      <c r="G354" s="129">
        <v>0.1908</v>
      </c>
      <c r="H354" s="129">
        <v>0.18459999999999999</v>
      </c>
      <c r="I354" s="129">
        <v>-0.32129999999999997</v>
      </c>
      <c r="J354" s="129">
        <v>-54.319200000000002</v>
      </c>
      <c r="K354" s="1">
        <f t="shared" si="6"/>
        <v>352</v>
      </c>
    </row>
    <row r="355" spans="1:11" hidden="1" x14ac:dyDescent="0.3">
      <c r="A355" s="129">
        <v>-1</v>
      </c>
      <c r="B355" s="129" t="s">
        <v>98</v>
      </c>
      <c r="C355" s="129" t="s">
        <v>69</v>
      </c>
      <c r="D355" s="129" t="s">
        <v>68</v>
      </c>
      <c r="E355" s="129">
        <v>-137.7466</v>
      </c>
      <c r="F355" s="129">
        <v>8.9044000000000008</v>
      </c>
      <c r="G355" s="129">
        <v>0.1908</v>
      </c>
      <c r="H355" s="129">
        <v>0.18459999999999999</v>
      </c>
      <c r="I355" s="129">
        <v>0.15570000000000001</v>
      </c>
      <c r="J355" s="129">
        <v>-32.058199999999999</v>
      </c>
      <c r="K355" s="1">
        <f t="shared" si="6"/>
        <v>353</v>
      </c>
    </row>
    <row r="356" spans="1:11" hidden="1" x14ac:dyDescent="0.3">
      <c r="A356" s="129">
        <v>-1</v>
      </c>
      <c r="B356" s="129" t="s">
        <v>98</v>
      </c>
      <c r="C356" s="129" t="s">
        <v>70</v>
      </c>
      <c r="D356" s="129" t="s">
        <v>67</v>
      </c>
      <c r="E356" s="129">
        <v>352.9599</v>
      </c>
      <c r="F356" s="129">
        <v>24.335699999999999</v>
      </c>
      <c r="G356" s="129">
        <v>0.15110000000000001</v>
      </c>
      <c r="H356" s="129">
        <v>0.2034</v>
      </c>
      <c r="I356" s="129">
        <v>0.2273</v>
      </c>
      <c r="J356" s="129">
        <v>310.36040000000003</v>
      </c>
      <c r="K356" s="1">
        <f t="shared" si="6"/>
        <v>354</v>
      </c>
    </row>
    <row r="357" spans="1:11" hidden="1" x14ac:dyDescent="0.3">
      <c r="A357" s="129">
        <v>-1</v>
      </c>
      <c r="B357" s="129" t="s">
        <v>98</v>
      </c>
      <c r="C357" s="129" t="s">
        <v>70</v>
      </c>
      <c r="D357" s="129" t="s">
        <v>68</v>
      </c>
      <c r="E357" s="129">
        <v>352.9599</v>
      </c>
      <c r="F357" s="129">
        <v>24.335699999999999</v>
      </c>
      <c r="G357" s="129">
        <v>0.15110000000000001</v>
      </c>
      <c r="H357" s="129">
        <v>0.2034</v>
      </c>
      <c r="I357" s="129">
        <v>0.15820000000000001</v>
      </c>
      <c r="J357" s="129">
        <v>258.73809999999997</v>
      </c>
      <c r="K357" s="1">
        <f t="shared" si="6"/>
        <v>355</v>
      </c>
    </row>
    <row r="358" spans="1:11" hidden="1" x14ac:dyDescent="0.3">
      <c r="A358" s="129">
        <v>-1</v>
      </c>
      <c r="B358" s="129" t="s">
        <v>98</v>
      </c>
      <c r="C358" s="129" t="s">
        <v>71</v>
      </c>
      <c r="D358" s="129" t="s">
        <v>67</v>
      </c>
      <c r="E358" s="129">
        <v>58.379899999999999</v>
      </c>
      <c r="F358" s="129">
        <v>5.7404999999999999</v>
      </c>
      <c r="G358" s="129">
        <v>0.15429999999999999</v>
      </c>
      <c r="H358" s="129">
        <v>0.11550000000000001</v>
      </c>
      <c r="I358" s="129">
        <v>0.31219999999999998</v>
      </c>
      <c r="J358" s="129">
        <v>43.588999999999999</v>
      </c>
      <c r="K358" s="1">
        <f t="shared" si="6"/>
        <v>356</v>
      </c>
    </row>
    <row r="359" spans="1:11" hidden="1" x14ac:dyDescent="0.3">
      <c r="A359" s="129">
        <v>-1</v>
      </c>
      <c r="B359" s="129" t="s">
        <v>98</v>
      </c>
      <c r="C359" s="129" t="s">
        <v>71</v>
      </c>
      <c r="D359" s="129" t="s">
        <v>68</v>
      </c>
      <c r="E359" s="129">
        <v>58.379899999999999</v>
      </c>
      <c r="F359" s="129">
        <v>5.7404999999999999</v>
      </c>
      <c r="G359" s="129">
        <v>0.15429999999999999</v>
      </c>
      <c r="H359" s="129">
        <v>0.11550000000000001</v>
      </c>
      <c r="I359" s="129">
        <v>0.42549999999999999</v>
      </c>
      <c r="J359" s="129">
        <v>31.103899999999999</v>
      </c>
      <c r="K359" s="1">
        <f t="shared" si="6"/>
        <v>357</v>
      </c>
    </row>
    <row r="360" spans="1:11" hidden="1" x14ac:dyDescent="0.3">
      <c r="A360" s="129">
        <v>-1</v>
      </c>
      <c r="B360" s="129" t="s">
        <v>98</v>
      </c>
      <c r="C360" s="129" t="s">
        <v>72</v>
      </c>
      <c r="D360" s="129" t="s">
        <v>67</v>
      </c>
      <c r="E360" s="129">
        <v>-641.09820000000002</v>
      </c>
      <c r="F360" s="129">
        <v>33.676699999999997</v>
      </c>
      <c r="G360" s="129">
        <v>0.91359999999999997</v>
      </c>
      <c r="H360" s="129">
        <v>1.0111000000000001</v>
      </c>
      <c r="I360" s="129">
        <v>-1.5304</v>
      </c>
      <c r="J360" s="129">
        <v>-223.96960000000001</v>
      </c>
      <c r="K360" s="1">
        <f t="shared" si="6"/>
        <v>358</v>
      </c>
    </row>
    <row r="361" spans="1:11" hidden="1" x14ac:dyDescent="0.3">
      <c r="A361" s="129">
        <v>-1</v>
      </c>
      <c r="B361" s="129" t="s">
        <v>98</v>
      </c>
      <c r="C361" s="129" t="s">
        <v>72</v>
      </c>
      <c r="D361" s="129" t="s">
        <v>68</v>
      </c>
      <c r="E361" s="129">
        <v>-648.91070000000002</v>
      </c>
      <c r="F361" s="129">
        <v>33.676699999999997</v>
      </c>
      <c r="G361" s="129">
        <v>0.91359999999999997</v>
      </c>
      <c r="H361" s="129">
        <v>1.0111000000000001</v>
      </c>
      <c r="I361" s="129">
        <v>0.75360000000000005</v>
      </c>
      <c r="J361" s="129">
        <v>-139.77789999999999</v>
      </c>
      <c r="K361" s="1">
        <f t="shared" si="6"/>
        <v>359</v>
      </c>
    </row>
    <row r="362" spans="1:11" hidden="1" x14ac:dyDescent="0.3">
      <c r="A362" s="129">
        <v>-1</v>
      </c>
      <c r="B362" s="129" t="s">
        <v>98</v>
      </c>
      <c r="C362" s="129" t="s">
        <v>73</v>
      </c>
      <c r="D362" s="129" t="s">
        <v>67</v>
      </c>
      <c r="E362" s="129">
        <v>-704.69219999999996</v>
      </c>
      <c r="F362" s="129">
        <v>34.681199999999997</v>
      </c>
      <c r="G362" s="129">
        <v>1.0119</v>
      </c>
      <c r="H362" s="129">
        <v>1.157</v>
      </c>
      <c r="I362" s="129">
        <v>-1.6927000000000001</v>
      </c>
      <c r="J362" s="129">
        <v>-237.51050000000001</v>
      </c>
      <c r="K362" s="1">
        <f t="shared" si="6"/>
        <v>360</v>
      </c>
    </row>
    <row r="363" spans="1:11" hidden="1" x14ac:dyDescent="0.3">
      <c r="A363" s="129">
        <v>-1</v>
      </c>
      <c r="B363" s="129" t="s">
        <v>98</v>
      </c>
      <c r="C363" s="129" t="s">
        <v>73</v>
      </c>
      <c r="D363" s="129" t="s">
        <v>68</v>
      </c>
      <c r="E363" s="129">
        <v>-715.62969999999996</v>
      </c>
      <c r="F363" s="129">
        <v>34.681199999999997</v>
      </c>
      <c r="G363" s="129">
        <v>1.0119</v>
      </c>
      <c r="H363" s="129">
        <v>1.157</v>
      </c>
      <c r="I363" s="129">
        <v>0.83699999999999997</v>
      </c>
      <c r="J363" s="129">
        <v>-150.8075</v>
      </c>
      <c r="K363" s="1">
        <f t="shared" si="6"/>
        <v>361</v>
      </c>
    </row>
    <row r="364" spans="1:11" hidden="1" x14ac:dyDescent="0.3">
      <c r="A364" s="129">
        <v>-1</v>
      </c>
      <c r="B364" s="129" t="s">
        <v>98</v>
      </c>
      <c r="C364" s="129" t="s">
        <v>74</v>
      </c>
      <c r="D364" s="129" t="s">
        <v>67</v>
      </c>
      <c r="E364" s="129">
        <v>-824.41650000000004</v>
      </c>
      <c r="F364" s="129">
        <v>43.973799999999997</v>
      </c>
      <c r="G364" s="129">
        <v>1.1727000000000001</v>
      </c>
      <c r="H364" s="129">
        <v>1.2870999999999999</v>
      </c>
      <c r="I364" s="129">
        <v>-1.9650000000000001</v>
      </c>
      <c r="J364" s="129">
        <v>-290.49119999999999</v>
      </c>
      <c r="K364" s="1">
        <f t="shared" si="6"/>
        <v>362</v>
      </c>
    </row>
    <row r="365" spans="1:11" hidden="1" x14ac:dyDescent="0.3">
      <c r="A365" s="129">
        <v>-1</v>
      </c>
      <c r="B365" s="129" t="s">
        <v>98</v>
      </c>
      <c r="C365" s="129" t="s">
        <v>74</v>
      </c>
      <c r="D365" s="129" t="s">
        <v>68</v>
      </c>
      <c r="E365" s="129">
        <v>-833.79150000000004</v>
      </c>
      <c r="F365" s="129">
        <v>43.973799999999997</v>
      </c>
      <c r="G365" s="129">
        <v>1.1727000000000001</v>
      </c>
      <c r="H365" s="129">
        <v>1.2870999999999999</v>
      </c>
      <c r="I365" s="129">
        <v>0.96660000000000001</v>
      </c>
      <c r="J365" s="129">
        <v>-180.55670000000001</v>
      </c>
      <c r="K365" s="1">
        <f t="shared" si="6"/>
        <v>363</v>
      </c>
    </row>
    <row r="366" spans="1:11" hidden="1" x14ac:dyDescent="0.3">
      <c r="A366" s="129">
        <v>-1</v>
      </c>
      <c r="B366" s="129" t="s">
        <v>98</v>
      </c>
      <c r="C366" s="129" t="s">
        <v>75</v>
      </c>
      <c r="D366" s="129" t="s">
        <v>67</v>
      </c>
      <c r="E366" s="129">
        <v>41.127400000000002</v>
      </c>
      <c r="F366" s="129">
        <v>56.365099999999998</v>
      </c>
      <c r="G366" s="129">
        <v>0.86199999999999999</v>
      </c>
      <c r="H366" s="129">
        <v>1.0286</v>
      </c>
      <c r="I366" s="129">
        <v>-0.77</v>
      </c>
      <c r="J366" s="129">
        <v>281.81920000000002</v>
      </c>
      <c r="K366" s="1">
        <f t="shared" si="6"/>
        <v>364</v>
      </c>
    </row>
    <row r="367" spans="1:11" hidden="1" x14ac:dyDescent="0.3">
      <c r="A367" s="129">
        <v>-1</v>
      </c>
      <c r="B367" s="129" t="s">
        <v>98</v>
      </c>
      <c r="C367" s="129" t="s">
        <v>75</v>
      </c>
      <c r="D367" s="129" t="s">
        <v>68</v>
      </c>
      <c r="E367" s="129">
        <v>34.0961</v>
      </c>
      <c r="F367" s="129">
        <v>56.365099999999998</v>
      </c>
      <c r="G367" s="129">
        <v>0.86199999999999999</v>
      </c>
      <c r="H367" s="129">
        <v>1.0286</v>
      </c>
      <c r="I367" s="129">
        <v>0.75960000000000005</v>
      </c>
      <c r="J367" s="129">
        <v>265.28570000000002</v>
      </c>
      <c r="K367" s="1">
        <f t="shared" si="6"/>
        <v>365</v>
      </c>
    </row>
    <row r="368" spans="1:11" hidden="1" x14ac:dyDescent="0.3">
      <c r="A368" s="129">
        <v>-1</v>
      </c>
      <c r="B368" s="129" t="s">
        <v>98</v>
      </c>
      <c r="C368" s="129" t="s">
        <v>76</v>
      </c>
      <c r="D368" s="129" t="s">
        <v>67</v>
      </c>
      <c r="E368" s="129">
        <v>-947.16030000000001</v>
      </c>
      <c r="F368" s="129">
        <v>-11.775</v>
      </c>
      <c r="G368" s="129">
        <v>0.439</v>
      </c>
      <c r="H368" s="129">
        <v>0.45900000000000002</v>
      </c>
      <c r="I368" s="129">
        <v>-1.4063000000000001</v>
      </c>
      <c r="J368" s="129">
        <v>-587.18989999999997</v>
      </c>
      <c r="K368" s="1">
        <f t="shared" si="6"/>
        <v>366</v>
      </c>
    </row>
    <row r="369" spans="1:11" hidden="1" x14ac:dyDescent="0.3">
      <c r="A369" s="129">
        <v>-1</v>
      </c>
      <c r="B369" s="129" t="s">
        <v>98</v>
      </c>
      <c r="C369" s="129" t="s">
        <v>76</v>
      </c>
      <c r="D369" s="129" t="s">
        <v>68</v>
      </c>
      <c r="E369" s="129">
        <v>-954.19150000000002</v>
      </c>
      <c r="F369" s="129">
        <v>-11.775</v>
      </c>
      <c r="G369" s="129">
        <v>0.439</v>
      </c>
      <c r="H369" s="129">
        <v>0.45900000000000002</v>
      </c>
      <c r="I369" s="129">
        <v>0.31659999999999999</v>
      </c>
      <c r="J369" s="129">
        <v>-459.18110000000001</v>
      </c>
      <c r="K369" s="1">
        <f t="shared" si="6"/>
        <v>367</v>
      </c>
    </row>
    <row r="370" spans="1:11" hidden="1" x14ac:dyDescent="0.3">
      <c r="A370" s="129">
        <v>-1</v>
      </c>
      <c r="B370" s="129" t="s">
        <v>98</v>
      </c>
      <c r="C370" s="129" t="s">
        <v>77</v>
      </c>
      <c r="D370" s="129" t="s">
        <v>67</v>
      </c>
      <c r="E370" s="129">
        <v>41.127400000000002</v>
      </c>
      <c r="F370" s="129">
        <v>56.365099999999998</v>
      </c>
      <c r="G370" s="129">
        <v>0.86199999999999999</v>
      </c>
      <c r="H370" s="129">
        <v>1.0286</v>
      </c>
      <c r="I370" s="129">
        <v>-0.77</v>
      </c>
      <c r="J370" s="129">
        <v>281.81920000000002</v>
      </c>
      <c r="K370" s="1">
        <f t="shared" si="6"/>
        <v>368</v>
      </c>
    </row>
    <row r="371" spans="1:11" hidden="1" x14ac:dyDescent="0.3">
      <c r="A371" s="129">
        <v>-1</v>
      </c>
      <c r="B371" s="129" t="s">
        <v>98</v>
      </c>
      <c r="C371" s="129" t="s">
        <v>77</v>
      </c>
      <c r="D371" s="129" t="s">
        <v>68</v>
      </c>
      <c r="E371" s="129">
        <v>34.0961</v>
      </c>
      <c r="F371" s="129">
        <v>56.365099999999998</v>
      </c>
      <c r="G371" s="129">
        <v>0.86199999999999999</v>
      </c>
      <c r="H371" s="129">
        <v>1.0286</v>
      </c>
      <c r="I371" s="129">
        <v>0.75960000000000005</v>
      </c>
      <c r="J371" s="129">
        <v>265.28570000000002</v>
      </c>
      <c r="K371" s="1">
        <f t="shared" si="6"/>
        <v>369</v>
      </c>
    </row>
    <row r="372" spans="1:11" hidden="1" x14ac:dyDescent="0.3">
      <c r="A372" s="129">
        <v>-1</v>
      </c>
      <c r="B372" s="129" t="s">
        <v>98</v>
      </c>
      <c r="C372" s="129" t="s">
        <v>78</v>
      </c>
      <c r="D372" s="129" t="s">
        <v>67</v>
      </c>
      <c r="E372" s="129">
        <v>-947.16030000000001</v>
      </c>
      <c r="F372" s="129">
        <v>-11.775</v>
      </c>
      <c r="G372" s="129">
        <v>0.439</v>
      </c>
      <c r="H372" s="129">
        <v>0.45900000000000002</v>
      </c>
      <c r="I372" s="129">
        <v>-1.4063000000000001</v>
      </c>
      <c r="J372" s="129">
        <v>-587.18989999999997</v>
      </c>
      <c r="K372" s="1">
        <f t="shared" si="6"/>
        <v>370</v>
      </c>
    </row>
    <row r="373" spans="1:11" hidden="1" x14ac:dyDescent="0.3">
      <c r="A373" s="129">
        <v>-1</v>
      </c>
      <c r="B373" s="129" t="s">
        <v>98</v>
      </c>
      <c r="C373" s="129" t="s">
        <v>78</v>
      </c>
      <c r="D373" s="129" t="s">
        <v>68</v>
      </c>
      <c r="E373" s="129">
        <v>-954.19150000000002</v>
      </c>
      <c r="F373" s="129">
        <v>-11.775</v>
      </c>
      <c r="G373" s="129">
        <v>0.439</v>
      </c>
      <c r="H373" s="129">
        <v>0.45900000000000002</v>
      </c>
      <c r="I373" s="129">
        <v>0.31659999999999999</v>
      </c>
      <c r="J373" s="129">
        <v>-459.18110000000001</v>
      </c>
      <c r="K373" s="1">
        <f t="shared" si="6"/>
        <v>371</v>
      </c>
    </row>
    <row r="374" spans="1:11" hidden="1" x14ac:dyDescent="0.3">
      <c r="A374" s="129">
        <v>-1</v>
      </c>
      <c r="B374" s="129" t="s">
        <v>98</v>
      </c>
      <c r="C374" s="129" t="s">
        <v>79</v>
      </c>
      <c r="D374" s="129" t="s">
        <v>67</v>
      </c>
      <c r="E374" s="129">
        <v>-371.28460000000001</v>
      </c>
      <c r="F374" s="129">
        <v>30.331800000000001</v>
      </c>
      <c r="G374" s="129">
        <v>0.86660000000000004</v>
      </c>
      <c r="H374" s="129">
        <v>0.90549999999999997</v>
      </c>
      <c r="I374" s="129">
        <v>-0.65110000000000001</v>
      </c>
      <c r="J374" s="129">
        <v>-91.660700000000006</v>
      </c>
      <c r="K374" s="1">
        <f t="shared" si="6"/>
        <v>372</v>
      </c>
    </row>
    <row r="375" spans="1:11" hidden="1" x14ac:dyDescent="0.3">
      <c r="A375" s="129">
        <v>-1</v>
      </c>
      <c r="B375" s="129" t="s">
        <v>98</v>
      </c>
      <c r="C375" s="129" t="s">
        <v>79</v>
      </c>
      <c r="D375" s="129" t="s">
        <v>68</v>
      </c>
      <c r="E375" s="129">
        <v>-378.31580000000002</v>
      </c>
      <c r="F375" s="129">
        <v>30.331800000000001</v>
      </c>
      <c r="G375" s="129">
        <v>0.86660000000000004</v>
      </c>
      <c r="H375" s="129">
        <v>0.90549999999999997</v>
      </c>
      <c r="I375" s="129">
        <v>1.1337999999999999</v>
      </c>
      <c r="J375" s="129">
        <v>-53.402299999999997</v>
      </c>
      <c r="K375" s="1">
        <f t="shared" si="6"/>
        <v>373</v>
      </c>
    </row>
    <row r="376" spans="1:11" hidden="1" x14ac:dyDescent="0.3">
      <c r="A376" s="129">
        <v>-1</v>
      </c>
      <c r="B376" s="129" t="s">
        <v>98</v>
      </c>
      <c r="C376" s="129" t="s">
        <v>80</v>
      </c>
      <c r="D376" s="129" t="s">
        <v>67</v>
      </c>
      <c r="E376" s="129">
        <v>-534.74829999999997</v>
      </c>
      <c r="F376" s="129">
        <v>14.2583</v>
      </c>
      <c r="G376" s="129">
        <v>0.43440000000000001</v>
      </c>
      <c r="H376" s="129">
        <v>0.58209999999999995</v>
      </c>
      <c r="I376" s="129">
        <v>-1.5251999999999899</v>
      </c>
      <c r="J376" s="129">
        <v>-213.71</v>
      </c>
      <c r="K376" s="1">
        <f t="shared" si="6"/>
        <v>374</v>
      </c>
    </row>
    <row r="377" spans="1:11" hidden="1" x14ac:dyDescent="0.3">
      <c r="A377" s="129">
        <v>-1</v>
      </c>
      <c r="B377" s="129" t="s">
        <v>98</v>
      </c>
      <c r="C377" s="129" t="s">
        <v>80</v>
      </c>
      <c r="D377" s="129" t="s">
        <v>68</v>
      </c>
      <c r="E377" s="129">
        <v>-541.77959999999996</v>
      </c>
      <c r="F377" s="129">
        <v>14.2583</v>
      </c>
      <c r="G377" s="129">
        <v>0.43440000000000001</v>
      </c>
      <c r="H377" s="129">
        <v>0.58209999999999995</v>
      </c>
      <c r="I377" s="129">
        <v>-5.7599999999999998E-2</v>
      </c>
      <c r="J377" s="129">
        <v>-140.4931</v>
      </c>
      <c r="K377" s="1">
        <f t="shared" si="6"/>
        <v>375</v>
      </c>
    </row>
    <row r="378" spans="1:11" hidden="1" x14ac:dyDescent="0.3">
      <c r="A378" s="129">
        <v>-1</v>
      </c>
      <c r="B378" s="129" t="s">
        <v>98</v>
      </c>
      <c r="C378" s="129" t="s">
        <v>81</v>
      </c>
      <c r="D378" s="129" t="s">
        <v>67</v>
      </c>
      <c r="E378" s="129">
        <v>-371.28460000000001</v>
      </c>
      <c r="F378" s="129">
        <v>30.331800000000001</v>
      </c>
      <c r="G378" s="129">
        <v>0.86660000000000004</v>
      </c>
      <c r="H378" s="129">
        <v>0.90549999999999997</v>
      </c>
      <c r="I378" s="129">
        <v>-0.65110000000000001</v>
      </c>
      <c r="J378" s="129">
        <v>-91.660700000000006</v>
      </c>
      <c r="K378" s="1">
        <f t="shared" si="6"/>
        <v>376</v>
      </c>
    </row>
    <row r="379" spans="1:11" hidden="1" x14ac:dyDescent="0.3">
      <c r="A379" s="129">
        <v>-1</v>
      </c>
      <c r="B379" s="129" t="s">
        <v>98</v>
      </c>
      <c r="C379" s="129" t="s">
        <v>81</v>
      </c>
      <c r="D379" s="129" t="s">
        <v>68</v>
      </c>
      <c r="E379" s="129">
        <v>-378.31580000000002</v>
      </c>
      <c r="F379" s="129">
        <v>30.331800000000001</v>
      </c>
      <c r="G379" s="129">
        <v>0.86660000000000004</v>
      </c>
      <c r="H379" s="129">
        <v>0.90549999999999997</v>
      </c>
      <c r="I379" s="129">
        <v>1.1337999999999999</v>
      </c>
      <c r="J379" s="129">
        <v>-53.402299999999997</v>
      </c>
      <c r="K379" s="1">
        <f t="shared" si="6"/>
        <v>377</v>
      </c>
    </row>
    <row r="380" spans="1:11" hidden="1" x14ac:dyDescent="0.3">
      <c r="A380" s="129">
        <v>-1</v>
      </c>
      <c r="B380" s="129" t="s">
        <v>98</v>
      </c>
      <c r="C380" s="129" t="s">
        <v>82</v>
      </c>
      <c r="D380" s="129" t="s">
        <v>67</v>
      </c>
      <c r="E380" s="129">
        <v>-534.74829999999997</v>
      </c>
      <c r="F380" s="129">
        <v>14.2583</v>
      </c>
      <c r="G380" s="129">
        <v>0.43440000000000001</v>
      </c>
      <c r="H380" s="129">
        <v>0.58209999999999995</v>
      </c>
      <c r="I380" s="129">
        <v>-1.5251999999999899</v>
      </c>
      <c r="J380" s="129">
        <v>-213.71</v>
      </c>
      <c r="K380" s="1">
        <f t="shared" si="6"/>
        <v>378</v>
      </c>
    </row>
    <row r="381" spans="1:11" hidden="1" x14ac:dyDescent="0.3">
      <c r="A381" s="129">
        <v>-1</v>
      </c>
      <c r="B381" s="129" t="s">
        <v>98</v>
      </c>
      <c r="C381" s="129" t="s">
        <v>82</v>
      </c>
      <c r="D381" s="129" t="s">
        <v>68</v>
      </c>
      <c r="E381" s="129">
        <v>-541.77959999999996</v>
      </c>
      <c r="F381" s="129">
        <v>14.2583</v>
      </c>
      <c r="G381" s="129">
        <v>0.43440000000000001</v>
      </c>
      <c r="H381" s="129">
        <v>0.58209999999999995</v>
      </c>
      <c r="I381" s="129">
        <v>-5.7599999999999998E-2</v>
      </c>
      <c r="J381" s="129">
        <v>-140.4931</v>
      </c>
      <c r="K381" s="1">
        <f t="shared" si="6"/>
        <v>379</v>
      </c>
    </row>
    <row r="382" spans="1:11" hidden="1" x14ac:dyDescent="0.3">
      <c r="A382" s="129">
        <v>-1</v>
      </c>
      <c r="B382" s="129" t="s">
        <v>98</v>
      </c>
      <c r="C382" s="129" t="s">
        <v>83</v>
      </c>
      <c r="D382" s="129" t="s">
        <v>67</v>
      </c>
      <c r="E382" s="129">
        <v>-247.62469999999999</v>
      </c>
      <c r="F382" s="129">
        <v>72.7012</v>
      </c>
      <c r="G382" s="129">
        <v>1.2697000000000001</v>
      </c>
      <c r="H382" s="129">
        <v>1.4611000000000001</v>
      </c>
      <c r="I382" s="129">
        <v>-1.454</v>
      </c>
      <c r="J382" s="129">
        <v>176.60489999999999</v>
      </c>
      <c r="K382" s="1">
        <f t="shared" si="6"/>
        <v>380</v>
      </c>
    </row>
    <row r="383" spans="1:11" hidden="1" x14ac:dyDescent="0.3">
      <c r="A383" s="129">
        <v>-1</v>
      </c>
      <c r="B383" s="129" t="s">
        <v>98</v>
      </c>
      <c r="C383" s="129" t="s">
        <v>83</v>
      </c>
      <c r="D383" s="129" t="s">
        <v>68</v>
      </c>
      <c r="E383" s="129">
        <v>-256.99970000000002</v>
      </c>
      <c r="F383" s="129">
        <v>72.7012</v>
      </c>
      <c r="G383" s="129">
        <v>1.2697000000000001</v>
      </c>
      <c r="H383" s="129">
        <v>1.4611000000000001</v>
      </c>
      <c r="I383" s="129">
        <v>1.0947</v>
      </c>
      <c r="J383" s="129">
        <v>200.91159999999999</v>
      </c>
      <c r="K383" s="1">
        <f t="shared" si="6"/>
        <v>381</v>
      </c>
    </row>
    <row r="384" spans="1:11" hidden="1" x14ac:dyDescent="0.3">
      <c r="A384" s="129">
        <v>-1</v>
      </c>
      <c r="B384" s="129" t="s">
        <v>98</v>
      </c>
      <c r="C384" s="129" t="s">
        <v>84</v>
      </c>
      <c r="D384" s="129" t="s">
        <v>67</v>
      </c>
      <c r="E384" s="129">
        <v>-1235.9123</v>
      </c>
      <c r="F384" s="129">
        <v>4.5610999999999997</v>
      </c>
      <c r="G384" s="129">
        <v>0.84670000000000001</v>
      </c>
      <c r="H384" s="129">
        <v>0.89159999999999995</v>
      </c>
      <c r="I384" s="129">
        <v>-2.0903999999999998</v>
      </c>
      <c r="J384" s="129">
        <v>-692.40419999999995</v>
      </c>
      <c r="K384" s="1">
        <f t="shared" si="6"/>
        <v>382</v>
      </c>
    </row>
    <row r="385" spans="1:11" hidden="1" x14ac:dyDescent="0.3">
      <c r="A385" s="129">
        <v>-1</v>
      </c>
      <c r="B385" s="129" t="s">
        <v>98</v>
      </c>
      <c r="C385" s="129" t="s">
        <v>84</v>
      </c>
      <c r="D385" s="129" t="s">
        <v>68</v>
      </c>
      <c r="E385" s="129">
        <v>-1245.2873</v>
      </c>
      <c r="F385" s="129">
        <v>4.5610999999999997</v>
      </c>
      <c r="G385" s="129">
        <v>0.84670000000000001</v>
      </c>
      <c r="H385" s="129">
        <v>0.89159999999999995</v>
      </c>
      <c r="I385" s="129">
        <v>0.65169999999999995</v>
      </c>
      <c r="J385" s="129">
        <v>-523.55520000000001</v>
      </c>
      <c r="K385" s="1">
        <f t="shared" si="6"/>
        <v>383</v>
      </c>
    </row>
    <row r="386" spans="1:11" hidden="1" x14ac:dyDescent="0.3">
      <c r="A386" s="129">
        <v>-1</v>
      </c>
      <c r="B386" s="129" t="s">
        <v>98</v>
      </c>
      <c r="C386" s="129" t="s">
        <v>85</v>
      </c>
      <c r="D386" s="129" t="s">
        <v>67</v>
      </c>
      <c r="E386" s="129">
        <v>-247.62469999999999</v>
      </c>
      <c r="F386" s="129">
        <v>72.7012</v>
      </c>
      <c r="G386" s="129">
        <v>1.2697000000000001</v>
      </c>
      <c r="H386" s="129">
        <v>1.4611000000000001</v>
      </c>
      <c r="I386" s="129">
        <v>-1.454</v>
      </c>
      <c r="J386" s="129">
        <v>176.60489999999999</v>
      </c>
      <c r="K386" s="1">
        <f t="shared" si="6"/>
        <v>384</v>
      </c>
    </row>
    <row r="387" spans="1:11" hidden="1" x14ac:dyDescent="0.3">
      <c r="A387" s="129">
        <v>-1</v>
      </c>
      <c r="B387" s="129" t="s">
        <v>98</v>
      </c>
      <c r="C387" s="129" t="s">
        <v>85</v>
      </c>
      <c r="D387" s="129" t="s">
        <v>68</v>
      </c>
      <c r="E387" s="129">
        <v>-256.99970000000002</v>
      </c>
      <c r="F387" s="129">
        <v>72.7012</v>
      </c>
      <c r="G387" s="129">
        <v>1.2697000000000001</v>
      </c>
      <c r="H387" s="129">
        <v>1.4611000000000001</v>
      </c>
      <c r="I387" s="129">
        <v>1.0947</v>
      </c>
      <c r="J387" s="129">
        <v>200.91159999999999</v>
      </c>
      <c r="K387" s="1">
        <f t="shared" si="6"/>
        <v>385</v>
      </c>
    </row>
    <row r="388" spans="1:11" hidden="1" x14ac:dyDescent="0.3">
      <c r="A388" s="129">
        <v>-1</v>
      </c>
      <c r="B388" s="129" t="s">
        <v>98</v>
      </c>
      <c r="C388" s="129" t="s">
        <v>86</v>
      </c>
      <c r="D388" s="129" t="s">
        <v>67</v>
      </c>
      <c r="E388" s="129">
        <v>-1235.9123</v>
      </c>
      <c r="F388" s="129">
        <v>4.5610999999999997</v>
      </c>
      <c r="G388" s="129">
        <v>0.84670000000000001</v>
      </c>
      <c r="H388" s="129">
        <v>0.89159999999999995</v>
      </c>
      <c r="I388" s="129">
        <v>-2.0903999999999998</v>
      </c>
      <c r="J388" s="129">
        <v>-692.40419999999995</v>
      </c>
      <c r="K388" s="1">
        <f t="shared" si="6"/>
        <v>386</v>
      </c>
    </row>
    <row r="389" spans="1:11" hidden="1" x14ac:dyDescent="0.3">
      <c r="A389" s="129">
        <v>-1</v>
      </c>
      <c r="B389" s="129" t="s">
        <v>98</v>
      </c>
      <c r="C389" s="129" t="s">
        <v>86</v>
      </c>
      <c r="D389" s="129" t="s">
        <v>68</v>
      </c>
      <c r="E389" s="129">
        <v>-1245.2873</v>
      </c>
      <c r="F389" s="129">
        <v>4.5610999999999997</v>
      </c>
      <c r="G389" s="129">
        <v>0.84670000000000001</v>
      </c>
      <c r="H389" s="129">
        <v>0.89159999999999995</v>
      </c>
      <c r="I389" s="129">
        <v>0.65169999999999995</v>
      </c>
      <c r="J389" s="129">
        <v>-523.55520000000001</v>
      </c>
      <c r="K389" s="1">
        <f t="shared" si="6"/>
        <v>387</v>
      </c>
    </row>
    <row r="390" spans="1:11" hidden="1" x14ac:dyDescent="0.3">
      <c r="A390" s="129">
        <v>-1</v>
      </c>
      <c r="B390" s="129" t="s">
        <v>98</v>
      </c>
      <c r="C390" s="129" t="s">
        <v>87</v>
      </c>
      <c r="D390" s="129" t="s">
        <v>67</v>
      </c>
      <c r="E390" s="129">
        <v>-660.03660000000002</v>
      </c>
      <c r="F390" s="129">
        <v>46.667900000000003</v>
      </c>
      <c r="G390" s="129">
        <v>1.2742</v>
      </c>
      <c r="H390" s="129">
        <v>1.3381000000000001</v>
      </c>
      <c r="I390" s="129">
        <v>-1.3351999999999999</v>
      </c>
      <c r="J390" s="129">
        <v>-196.875</v>
      </c>
      <c r="K390" s="1">
        <f t="shared" ref="K390:K453" si="7">K389+1</f>
        <v>388</v>
      </c>
    </row>
    <row r="391" spans="1:11" hidden="1" x14ac:dyDescent="0.3">
      <c r="A391" s="129">
        <v>-1</v>
      </c>
      <c r="B391" s="129" t="s">
        <v>98</v>
      </c>
      <c r="C391" s="129" t="s">
        <v>87</v>
      </c>
      <c r="D391" s="129" t="s">
        <v>68</v>
      </c>
      <c r="E391" s="129">
        <v>-669.41160000000002</v>
      </c>
      <c r="F391" s="129">
        <v>46.667900000000003</v>
      </c>
      <c r="G391" s="129">
        <v>1.2742</v>
      </c>
      <c r="H391" s="129">
        <v>1.3381000000000001</v>
      </c>
      <c r="I391" s="129">
        <v>1.4689000000000001</v>
      </c>
      <c r="J391" s="129">
        <v>-117.7764</v>
      </c>
      <c r="K391" s="1">
        <f t="shared" si="7"/>
        <v>389</v>
      </c>
    </row>
    <row r="392" spans="1:11" hidden="1" x14ac:dyDescent="0.3">
      <c r="A392" s="129">
        <v>-1</v>
      </c>
      <c r="B392" s="129" t="s">
        <v>98</v>
      </c>
      <c r="C392" s="129" t="s">
        <v>88</v>
      </c>
      <c r="D392" s="129" t="s">
        <v>67</v>
      </c>
      <c r="E392" s="129">
        <v>-823.50040000000001</v>
      </c>
      <c r="F392" s="129">
        <v>30.5944</v>
      </c>
      <c r="G392" s="129">
        <v>0.84209999999999996</v>
      </c>
      <c r="H392" s="129">
        <v>1.0145999999999999</v>
      </c>
      <c r="I392" s="129">
        <v>-2.2092000000000001</v>
      </c>
      <c r="J392" s="129">
        <v>-318.92430000000002</v>
      </c>
      <c r="K392" s="1">
        <f t="shared" si="7"/>
        <v>390</v>
      </c>
    </row>
    <row r="393" spans="1:11" hidden="1" x14ac:dyDescent="0.3">
      <c r="A393" s="129">
        <v>-1</v>
      </c>
      <c r="B393" s="129" t="s">
        <v>98</v>
      </c>
      <c r="C393" s="129" t="s">
        <v>88</v>
      </c>
      <c r="D393" s="129" t="s">
        <v>68</v>
      </c>
      <c r="E393" s="129">
        <v>-832.87540000000001</v>
      </c>
      <c r="F393" s="129">
        <v>30.5944</v>
      </c>
      <c r="G393" s="129">
        <v>0.84209999999999996</v>
      </c>
      <c r="H393" s="129">
        <v>1.0145999999999999</v>
      </c>
      <c r="I393" s="129">
        <v>0.27750000000000002</v>
      </c>
      <c r="J393" s="129">
        <v>-204.8672</v>
      </c>
      <c r="K393" s="1">
        <f t="shared" si="7"/>
        <v>391</v>
      </c>
    </row>
    <row r="394" spans="1:11" hidden="1" x14ac:dyDescent="0.3">
      <c r="A394" s="129">
        <v>-1</v>
      </c>
      <c r="B394" s="129" t="s">
        <v>98</v>
      </c>
      <c r="C394" s="129" t="s">
        <v>89</v>
      </c>
      <c r="D394" s="129" t="s">
        <v>67</v>
      </c>
      <c r="E394" s="129">
        <v>-660.03660000000002</v>
      </c>
      <c r="F394" s="129">
        <v>46.667900000000003</v>
      </c>
      <c r="G394" s="129">
        <v>1.2742</v>
      </c>
      <c r="H394" s="129">
        <v>1.3381000000000001</v>
      </c>
      <c r="I394" s="129">
        <v>-1.3351999999999999</v>
      </c>
      <c r="J394" s="129">
        <v>-196.875</v>
      </c>
      <c r="K394" s="1">
        <f t="shared" si="7"/>
        <v>392</v>
      </c>
    </row>
    <row r="395" spans="1:11" hidden="1" x14ac:dyDescent="0.3">
      <c r="A395" s="129">
        <v>-1</v>
      </c>
      <c r="B395" s="129" t="s">
        <v>98</v>
      </c>
      <c r="C395" s="129" t="s">
        <v>89</v>
      </c>
      <c r="D395" s="129" t="s">
        <v>68</v>
      </c>
      <c r="E395" s="129">
        <v>-669.41160000000002</v>
      </c>
      <c r="F395" s="129">
        <v>46.667900000000003</v>
      </c>
      <c r="G395" s="129">
        <v>1.2742</v>
      </c>
      <c r="H395" s="129">
        <v>1.3381000000000001</v>
      </c>
      <c r="I395" s="129">
        <v>1.4689000000000001</v>
      </c>
      <c r="J395" s="129">
        <v>-117.7764</v>
      </c>
      <c r="K395" s="1">
        <f t="shared" si="7"/>
        <v>393</v>
      </c>
    </row>
    <row r="396" spans="1:11" hidden="1" x14ac:dyDescent="0.3">
      <c r="A396" s="129">
        <v>-1</v>
      </c>
      <c r="B396" s="129" t="s">
        <v>98</v>
      </c>
      <c r="C396" s="129" t="s">
        <v>90</v>
      </c>
      <c r="D396" s="129" t="s">
        <v>67</v>
      </c>
      <c r="E396" s="129">
        <v>-823.50040000000001</v>
      </c>
      <c r="F396" s="129">
        <v>30.5944</v>
      </c>
      <c r="G396" s="129">
        <v>0.84209999999999996</v>
      </c>
      <c r="H396" s="129">
        <v>1.0145999999999999</v>
      </c>
      <c r="I396" s="129">
        <v>-2.2092000000000001</v>
      </c>
      <c r="J396" s="129">
        <v>-318.92430000000002</v>
      </c>
      <c r="K396" s="1">
        <f t="shared" si="7"/>
        <v>394</v>
      </c>
    </row>
    <row r="397" spans="1:11" hidden="1" x14ac:dyDescent="0.3">
      <c r="A397" s="129">
        <v>-1</v>
      </c>
      <c r="B397" s="129" t="s">
        <v>98</v>
      </c>
      <c r="C397" s="129" t="s">
        <v>90</v>
      </c>
      <c r="D397" s="129" t="s">
        <v>68</v>
      </c>
      <c r="E397" s="129">
        <v>-832.87540000000001</v>
      </c>
      <c r="F397" s="129">
        <v>30.5944</v>
      </c>
      <c r="G397" s="129">
        <v>0.84209999999999996</v>
      </c>
      <c r="H397" s="129">
        <v>1.0145999999999999</v>
      </c>
      <c r="I397" s="129">
        <v>0.27750000000000002</v>
      </c>
      <c r="J397" s="129">
        <v>-204.8672</v>
      </c>
      <c r="K397" s="1">
        <f t="shared" si="7"/>
        <v>395</v>
      </c>
    </row>
    <row r="398" spans="1:11" hidden="1" x14ac:dyDescent="0.3">
      <c r="A398" s="129">
        <v>-1</v>
      </c>
      <c r="B398" s="129" t="s">
        <v>98</v>
      </c>
      <c r="C398" s="129" t="s">
        <v>91</v>
      </c>
      <c r="D398" s="129" t="s">
        <v>67</v>
      </c>
      <c r="E398" s="129">
        <v>41.127400000000002</v>
      </c>
      <c r="F398" s="129">
        <v>72.7012</v>
      </c>
      <c r="G398" s="129">
        <v>1.2742</v>
      </c>
      <c r="H398" s="129">
        <v>1.4611000000000001</v>
      </c>
      <c r="I398" s="129">
        <v>-0.65110000000000001</v>
      </c>
      <c r="J398" s="129">
        <v>281.81920000000002</v>
      </c>
      <c r="K398" s="1">
        <f t="shared" si="7"/>
        <v>396</v>
      </c>
    </row>
    <row r="399" spans="1:11" hidden="1" x14ac:dyDescent="0.3">
      <c r="A399" s="129">
        <v>-1</v>
      </c>
      <c r="B399" s="129" t="s">
        <v>98</v>
      </c>
      <c r="C399" s="129" t="s">
        <v>91</v>
      </c>
      <c r="D399" s="129" t="s">
        <v>68</v>
      </c>
      <c r="E399" s="129">
        <v>34.0961</v>
      </c>
      <c r="F399" s="129">
        <v>72.7012</v>
      </c>
      <c r="G399" s="129">
        <v>1.2742</v>
      </c>
      <c r="H399" s="129">
        <v>1.4611000000000001</v>
      </c>
      <c r="I399" s="129">
        <v>1.4689000000000001</v>
      </c>
      <c r="J399" s="129">
        <v>265.28570000000002</v>
      </c>
      <c r="K399" s="1">
        <f t="shared" si="7"/>
        <v>397</v>
      </c>
    </row>
    <row r="400" spans="1:11" hidden="1" x14ac:dyDescent="0.3">
      <c r="A400" s="129">
        <v>-1</v>
      </c>
      <c r="B400" s="129" t="s">
        <v>98</v>
      </c>
      <c r="C400" s="129" t="s">
        <v>92</v>
      </c>
      <c r="D400" s="129" t="s">
        <v>67</v>
      </c>
      <c r="E400" s="129">
        <v>-1235.9123</v>
      </c>
      <c r="F400" s="129">
        <v>-11.775</v>
      </c>
      <c r="G400" s="129">
        <v>0.43440000000000001</v>
      </c>
      <c r="H400" s="129">
        <v>0.45900000000000002</v>
      </c>
      <c r="I400" s="129">
        <v>-2.2092000000000001</v>
      </c>
      <c r="J400" s="129">
        <v>-692.40419999999995</v>
      </c>
      <c r="K400" s="1">
        <f t="shared" si="7"/>
        <v>398</v>
      </c>
    </row>
    <row r="401" spans="1:11" hidden="1" x14ac:dyDescent="0.3">
      <c r="A401" s="129">
        <v>-1</v>
      </c>
      <c r="B401" s="129" t="s">
        <v>98</v>
      </c>
      <c r="C401" s="129" t="s">
        <v>92</v>
      </c>
      <c r="D401" s="129" t="s">
        <v>68</v>
      </c>
      <c r="E401" s="129">
        <v>-1245.2873</v>
      </c>
      <c r="F401" s="129">
        <v>-11.775</v>
      </c>
      <c r="G401" s="129">
        <v>0.43440000000000001</v>
      </c>
      <c r="H401" s="129">
        <v>0.45900000000000002</v>
      </c>
      <c r="I401" s="129">
        <v>-5.7599999999999998E-2</v>
      </c>
      <c r="J401" s="129">
        <v>-523.55520000000001</v>
      </c>
      <c r="K401" s="1">
        <f t="shared" si="7"/>
        <v>399</v>
      </c>
    </row>
    <row r="402" spans="1:11" hidden="1" x14ac:dyDescent="0.3">
      <c r="A402" s="129">
        <v>-1</v>
      </c>
      <c r="B402" s="129" t="s">
        <v>99</v>
      </c>
      <c r="C402" s="129" t="s">
        <v>66</v>
      </c>
      <c r="D402" s="129" t="s">
        <v>67</v>
      </c>
      <c r="E402" s="129">
        <v>-406.25790000000001</v>
      </c>
      <c r="F402" s="129">
        <v>-37.672499999999999</v>
      </c>
      <c r="G402" s="129">
        <v>1.0068999999999999</v>
      </c>
      <c r="H402" s="129">
        <v>-0.16819999999999999</v>
      </c>
      <c r="I402" s="129">
        <v>-1.6746000000000001</v>
      </c>
      <c r="J402" s="129">
        <v>127.3062</v>
      </c>
      <c r="K402" s="1">
        <f t="shared" si="7"/>
        <v>400</v>
      </c>
    </row>
    <row r="403" spans="1:11" hidden="1" x14ac:dyDescent="0.3">
      <c r="A403" s="129">
        <v>-1</v>
      </c>
      <c r="B403" s="129" t="s">
        <v>99</v>
      </c>
      <c r="C403" s="129" t="s">
        <v>66</v>
      </c>
      <c r="D403" s="129" t="s">
        <v>68</v>
      </c>
      <c r="E403" s="129">
        <v>-416.19540000000001</v>
      </c>
      <c r="F403" s="129">
        <v>-37.672499999999999</v>
      </c>
      <c r="G403" s="129">
        <v>1.0068999999999999</v>
      </c>
      <c r="H403" s="129">
        <v>-0.16819999999999999</v>
      </c>
      <c r="I403" s="129">
        <v>0.84260000000000002</v>
      </c>
      <c r="J403" s="129">
        <v>33.1248</v>
      </c>
      <c r="K403" s="1">
        <f t="shared" si="7"/>
        <v>401</v>
      </c>
    </row>
    <row r="404" spans="1:11" hidden="1" x14ac:dyDescent="0.3">
      <c r="A404" s="129">
        <v>-1</v>
      </c>
      <c r="B404" s="129" t="s">
        <v>99</v>
      </c>
      <c r="C404" s="129" t="s">
        <v>69</v>
      </c>
      <c r="D404" s="129" t="s">
        <v>67</v>
      </c>
      <c r="E404" s="129">
        <v>-108.5175</v>
      </c>
      <c r="F404" s="129">
        <v>-11.103899999999999</v>
      </c>
      <c r="G404" s="129">
        <v>0.35210000000000002</v>
      </c>
      <c r="H404" s="129">
        <v>-3.6499999999999998E-2</v>
      </c>
      <c r="I404" s="129">
        <v>-0.59030000000000005</v>
      </c>
      <c r="J404" s="129">
        <v>41.031399999999998</v>
      </c>
      <c r="K404" s="1">
        <f t="shared" si="7"/>
        <v>402</v>
      </c>
    </row>
    <row r="405" spans="1:11" hidden="1" x14ac:dyDescent="0.3">
      <c r="A405" s="129">
        <v>-1</v>
      </c>
      <c r="B405" s="129" t="s">
        <v>99</v>
      </c>
      <c r="C405" s="129" t="s">
        <v>69</v>
      </c>
      <c r="D405" s="129" t="s">
        <v>68</v>
      </c>
      <c r="E405" s="129">
        <v>-108.5175</v>
      </c>
      <c r="F405" s="129">
        <v>-11.103899999999999</v>
      </c>
      <c r="G405" s="129">
        <v>0.35210000000000002</v>
      </c>
      <c r="H405" s="129">
        <v>-3.6499999999999998E-2</v>
      </c>
      <c r="I405" s="129">
        <v>0.28999999999999998</v>
      </c>
      <c r="J405" s="129">
        <v>13.2715</v>
      </c>
      <c r="K405" s="1">
        <f t="shared" si="7"/>
        <v>403</v>
      </c>
    </row>
    <row r="406" spans="1:11" hidden="1" x14ac:dyDescent="0.3">
      <c r="A406" s="129">
        <v>-1</v>
      </c>
      <c r="B406" s="129" t="s">
        <v>99</v>
      </c>
      <c r="C406" s="129" t="s">
        <v>70</v>
      </c>
      <c r="D406" s="129" t="s">
        <v>67</v>
      </c>
      <c r="E406" s="129">
        <v>186.7064</v>
      </c>
      <c r="F406" s="129">
        <v>20.593299999999999</v>
      </c>
      <c r="G406" s="129">
        <v>0.51529999999999998</v>
      </c>
      <c r="H406" s="129">
        <v>0.97409999999999997</v>
      </c>
      <c r="I406" s="129">
        <v>0.83020000000000005</v>
      </c>
      <c r="J406" s="129">
        <v>458.59519999999998</v>
      </c>
      <c r="K406" s="1">
        <f t="shared" si="7"/>
        <v>404</v>
      </c>
    </row>
    <row r="407" spans="1:11" hidden="1" x14ac:dyDescent="0.3">
      <c r="A407" s="129">
        <v>-1</v>
      </c>
      <c r="B407" s="129" t="s">
        <v>99</v>
      </c>
      <c r="C407" s="129" t="s">
        <v>70</v>
      </c>
      <c r="D407" s="129" t="s">
        <v>68</v>
      </c>
      <c r="E407" s="129">
        <v>186.7064</v>
      </c>
      <c r="F407" s="129">
        <v>20.593299999999999</v>
      </c>
      <c r="G407" s="129">
        <v>0.51529999999999998</v>
      </c>
      <c r="H407" s="129">
        <v>0.97409999999999997</v>
      </c>
      <c r="I407" s="129">
        <v>0.46179999999999999</v>
      </c>
      <c r="J407" s="129">
        <v>463.68119999999999</v>
      </c>
      <c r="K407" s="1">
        <f t="shared" si="7"/>
        <v>405</v>
      </c>
    </row>
    <row r="408" spans="1:11" hidden="1" x14ac:dyDescent="0.3">
      <c r="A408" s="129">
        <v>-1</v>
      </c>
      <c r="B408" s="129" t="s">
        <v>99</v>
      </c>
      <c r="C408" s="129" t="s">
        <v>71</v>
      </c>
      <c r="D408" s="129" t="s">
        <v>67</v>
      </c>
      <c r="E408" s="129">
        <v>55.117600000000003</v>
      </c>
      <c r="F408" s="129">
        <v>7.4892000000000003</v>
      </c>
      <c r="G408" s="129">
        <v>0.47539999999999999</v>
      </c>
      <c r="H408" s="129">
        <v>1.8404</v>
      </c>
      <c r="I408" s="129">
        <v>1.2356</v>
      </c>
      <c r="J408" s="129">
        <v>66.063000000000002</v>
      </c>
      <c r="K408" s="1">
        <f t="shared" si="7"/>
        <v>406</v>
      </c>
    </row>
    <row r="409" spans="1:11" hidden="1" x14ac:dyDescent="0.3">
      <c r="A409" s="129">
        <v>-1</v>
      </c>
      <c r="B409" s="129" t="s">
        <v>99</v>
      </c>
      <c r="C409" s="129" t="s">
        <v>71</v>
      </c>
      <c r="D409" s="129" t="s">
        <v>68</v>
      </c>
      <c r="E409" s="129">
        <v>55.117600000000003</v>
      </c>
      <c r="F409" s="129">
        <v>7.4892000000000003</v>
      </c>
      <c r="G409" s="129">
        <v>0.47539999999999999</v>
      </c>
      <c r="H409" s="129">
        <v>1.8404</v>
      </c>
      <c r="I409" s="129">
        <v>0.311</v>
      </c>
      <c r="J409" s="129">
        <v>63.295299999999997</v>
      </c>
      <c r="K409" s="1">
        <f t="shared" si="7"/>
        <v>407</v>
      </c>
    </row>
    <row r="410" spans="1:11" hidden="1" x14ac:dyDescent="0.3">
      <c r="A410" s="129">
        <v>-1</v>
      </c>
      <c r="B410" s="129" t="s">
        <v>99</v>
      </c>
      <c r="C410" s="129" t="s">
        <v>72</v>
      </c>
      <c r="D410" s="129" t="s">
        <v>67</v>
      </c>
      <c r="E410" s="129">
        <v>-514.77539999999999</v>
      </c>
      <c r="F410" s="129">
        <v>-48.776499999999999</v>
      </c>
      <c r="G410" s="129">
        <v>1.359</v>
      </c>
      <c r="H410" s="129">
        <v>-0.20469999999999999</v>
      </c>
      <c r="I410" s="129">
        <v>-2.2648999999999999</v>
      </c>
      <c r="J410" s="129">
        <v>168.33750000000001</v>
      </c>
      <c r="K410" s="1">
        <f t="shared" si="7"/>
        <v>408</v>
      </c>
    </row>
    <row r="411" spans="1:11" hidden="1" x14ac:dyDescent="0.3">
      <c r="A411" s="129">
        <v>-1</v>
      </c>
      <c r="B411" s="129" t="s">
        <v>99</v>
      </c>
      <c r="C411" s="129" t="s">
        <v>72</v>
      </c>
      <c r="D411" s="129" t="s">
        <v>68</v>
      </c>
      <c r="E411" s="129">
        <v>-524.71289999999999</v>
      </c>
      <c r="F411" s="129">
        <v>-48.776499999999999</v>
      </c>
      <c r="G411" s="129">
        <v>1.359</v>
      </c>
      <c r="H411" s="129">
        <v>-0.20469999999999999</v>
      </c>
      <c r="I411" s="129">
        <v>1.1327</v>
      </c>
      <c r="J411" s="129">
        <v>46.396299999999997</v>
      </c>
      <c r="K411" s="1">
        <f t="shared" si="7"/>
        <v>409</v>
      </c>
    </row>
    <row r="412" spans="1:11" hidden="1" x14ac:dyDescent="0.3">
      <c r="A412" s="129">
        <v>-1</v>
      </c>
      <c r="B412" s="129" t="s">
        <v>99</v>
      </c>
      <c r="C412" s="129" t="s">
        <v>73</v>
      </c>
      <c r="D412" s="129" t="s">
        <v>67</v>
      </c>
      <c r="E412" s="129">
        <v>-568.76110000000006</v>
      </c>
      <c r="F412" s="129">
        <v>-52.741599999999998</v>
      </c>
      <c r="G412" s="129">
        <v>1.4096</v>
      </c>
      <c r="H412" s="129">
        <v>-0.23549999999999999</v>
      </c>
      <c r="I412" s="129">
        <v>-2.3443999999999998</v>
      </c>
      <c r="J412" s="129">
        <v>178.2286</v>
      </c>
      <c r="K412" s="1">
        <f t="shared" si="7"/>
        <v>410</v>
      </c>
    </row>
    <row r="413" spans="1:11" hidden="1" x14ac:dyDescent="0.3">
      <c r="A413" s="129">
        <v>-1</v>
      </c>
      <c r="B413" s="129" t="s">
        <v>99</v>
      </c>
      <c r="C413" s="129" t="s">
        <v>73</v>
      </c>
      <c r="D413" s="129" t="s">
        <v>68</v>
      </c>
      <c r="E413" s="129">
        <v>-582.67359999999996</v>
      </c>
      <c r="F413" s="129">
        <v>-52.741599999999998</v>
      </c>
      <c r="G413" s="129">
        <v>1.4096</v>
      </c>
      <c r="H413" s="129">
        <v>-0.23549999999999999</v>
      </c>
      <c r="I413" s="129">
        <v>1.1797</v>
      </c>
      <c r="J413" s="129">
        <v>46.374699999999997</v>
      </c>
      <c r="K413" s="1">
        <f t="shared" si="7"/>
        <v>411</v>
      </c>
    </row>
    <row r="414" spans="1:11" hidden="1" x14ac:dyDescent="0.3">
      <c r="A414" s="129">
        <v>-1</v>
      </c>
      <c r="B414" s="129" t="s">
        <v>99</v>
      </c>
      <c r="C414" s="129" t="s">
        <v>74</v>
      </c>
      <c r="D414" s="129" t="s">
        <v>67</v>
      </c>
      <c r="E414" s="129">
        <v>-661.13739999999996</v>
      </c>
      <c r="F414" s="129">
        <v>-62.973300000000002</v>
      </c>
      <c r="G414" s="129">
        <v>1.7717000000000001</v>
      </c>
      <c r="H414" s="129">
        <v>-0.26019999999999999</v>
      </c>
      <c r="I414" s="129">
        <v>-2.9540000000000002</v>
      </c>
      <c r="J414" s="129">
        <v>218.41759999999999</v>
      </c>
      <c r="K414" s="1">
        <f t="shared" si="7"/>
        <v>412</v>
      </c>
    </row>
    <row r="415" spans="1:11" hidden="1" x14ac:dyDescent="0.3">
      <c r="A415" s="129">
        <v>-1</v>
      </c>
      <c r="B415" s="129" t="s">
        <v>99</v>
      </c>
      <c r="C415" s="129" t="s">
        <v>74</v>
      </c>
      <c r="D415" s="129" t="s">
        <v>68</v>
      </c>
      <c r="E415" s="129">
        <v>-673.06240000000003</v>
      </c>
      <c r="F415" s="129">
        <v>-62.973300000000002</v>
      </c>
      <c r="G415" s="129">
        <v>1.7717000000000001</v>
      </c>
      <c r="H415" s="129">
        <v>-0.26019999999999999</v>
      </c>
      <c r="I415" s="129">
        <v>1.4752000000000001</v>
      </c>
      <c r="J415" s="129">
        <v>60.984200000000001</v>
      </c>
      <c r="K415" s="1">
        <f t="shared" si="7"/>
        <v>413</v>
      </c>
    </row>
    <row r="416" spans="1:11" hidden="1" x14ac:dyDescent="0.3">
      <c r="A416" s="129">
        <v>-1</v>
      </c>
      <c r="B416" s="129" t="s">
        <v>99</v>
      </c>
      <c r="C416" s="129" t="s">
        <v>75</v>
      </c>
      <c r="D416" s="129" t="s">
        <v>67</v>
      </c>
      <c r="E416" s="129">
        <v>-104.2432</v>
      </c>
      <c r="F416" s="129">
        <v>-5.0747</v>
      </c>
      <c r="G416" s="129">
        <v>1.6275999999999999</v>
      </c>
      <c r="H416" s="129">
        <v>1.2122999999999999</v>
      </c>
      <c r="I416" s="129">
        <v>-0.3448</v>
      </c>
      <c r="J416" s="129">
        <v>756.60879999999997</v>
      </c>
      <c r="K416" s="1">
        <f t="shared" si="7"/>
        <v>414</v>
      </c>
    </row>
    <row r="417" spans="1:11" hidden="1" x14ac:dyDescent="0.3">
      <c r="A417" s="129">
        <v>-1</v>
      </c>
      <c r="B417" s="129" t="s">
        <v>99</v>
      </c>
      <c r="C417" s="129" t="s">
        <v>75</v>
      </c>
      <c r="D417" s="129" t="s">
        <v>68</v>
      </c>
      <c r="E417" s="129">
        <v>-113.187</v>
      </c>
      <c r="F417" s="129">
        <v>-5.0747</v>
      </c>
      <c r="G417" s="129">
        <v>1.6275999999999999</v>
      </c>
      <c r="H417" s="129">
        <v>1.2122999999999999</v>
      </c>
      <c r="I417" s="129">
        <v>1.4049</v>
      </c>
      <c r="J417" s="129">
        <v>678.96600000000001</v>
      </c>
      <c r="K417" s="1">
        <f t="shared" si="7"/>
        <v>415</v>
      </c>
    </row>
    <row r="418" spans="1:11" hidden="1" x14ac:dyDescent="0.3">
      <c r="A418" s="129">
        <v>-1</v>
      </c>
      <c r="B418" s="129" t="s">
        <v>99</v>
      </c>
      <c r="C418" s="129" t="s">
        <v>76</v>
      </c>
      <c r="D418" s="129" t="s">
        <v>67</v>
      </c>
      <c r="E418" s="129">
        <v>-627.02099999999996</v>
      </c>
      <c r="F418" s="129">
        <v>-62.735900000000001</v>
      </c>
      <c r="G418" s="129">
        <v>0.18479999999999999</v>
      </c>
      <c r="H418" s="129">
        <v>-1.5150999999999999</v>
      </c>
      <c r="I418" s="129">
        <v>-2.6695000000000002</v>
      </c>
      <c r="J418" s="129">
        <v>-527.45770000000005</v>
      </c>
      <c r="K418" s="1">
        <f t="shared" si="7"/>
        <v>416</v>
      </c>
    </row>
    <row r="419" spans="1:11" hidden="1" x14ac:dyDescent="0.3">
      <c r="A419" s="129">
        <v>-1</v>
      </c>
      <c r="B419" s="129" t="s">
        <v>99</v>
      </c>
      <c r="C419" s="129" t="s">
        <v>76</v>
      </c>
      <c r="D419" s="129" t="s">
        <v>68</v>
      </c>
      <c r="E419" s="129">
        <v>-635.96479999999997</v>
      </c>
      <c r="F419" s="129">
        <v>-62.735900000000001</v>
      </c>
      <c r="G419" s="129">
        <v>0.18479999999999999</v>
      </c>
      <c r="H419" s="129">
        <v>-1.5150999999999999</v>
      </c>
      <c r="I419" s="129">
        <v>0.1119</v>
      </c>
      <c r="J419" s="129">
        <v>-619.34140000000002</v>
      </c>
      <c r="K419" s="1">
        <f t="shared" si="7"/>
        <v>417</v>
      </c>
    </row>
    <row r="420" spans="1:11" hidden="1" x14ac:dyDescent="0.3">
      <c r="A420" s="129">
        <v>-1</v>
      </c>
      <c r="B420" s="129" t="s">
        <v>99</v>
      </c>
      <c r="C420" s="129" t="s">
        <v>77</v>
      </c>
      <c r="D420" s="129" t="s">
        <v>67</v>
      </c>
      <c r="E420" s="129">
        <v>-104.2432</v>
      </c>
      <c r="F420" s="129">
        <v>-5.0747</v>
      </c>
      <c r="G420" s="129">
        <v>1.6275999999999999</v>
      </c>
      <c r="H420" s="129">
        <v>1.2122999999999999</v>
      </c>
      <c r="I420" s="129">
        <v>-0.3448</v>
      </c>
      <c r="J420" s="129">
        <v>756.60879999999997</v>
      </c>
      <c r="K420" s="1">
        <f t="shared" si="7"/>
        <v>418</v>
      </c>
    </row>
    <row r="421" spans="1:11" hidden="1" x14ac:dyDescent="0.3">
      <c r="A421" s="129">
        <v>-1</v>
      </c>
      <c r="B421" s="129" t="s">
        <v>99</v>
      </c>
      <c r="C421" s="129" t="s">
        <v>77</v>
      </c>
      <c r="D421" s="129" t="s">
        <v>68</v>
      </c>
      <c r="E421" s="129">
        <v>-113.187</v>
      </c>
      <c r="F421" s="129">
        <v>-5.0747</v>
      </c>
      <c r="G421" s="129">
        <v>1.6275999999999999</v>
      </c>
      <c r="H421" s="129">
        <v>1.2122999999999999</v>
      </c>
      <c r="I421" s="129">
        <v>1.4049</v>
      </c>
      <c r="J421" s="129">
        <v>678.96600000000001</v>
      </c>
      <c r="K421" s="1">
        <f t="shared" si="7"/>
        <v>419</v>
      </c>
    </row>
    <row r="422" spans="1:11" hidden="1" x14ac:dyDescent="0.3">
      <c r="A422" s="129">
        <v>-1</v>
      </c>
      <c r="B422" s="129" t="s">
        <v>99</v>
      </c>
      <c r="C422" s="129" t="s">
        <v>78</v>
      </c>
      <c r="D422" s="129" t="s">
        <v>67</v>
      </c>
      <c r="E422" s="129">
        <v>-627.02099999999996</v>
      </c>
      <c r="F422" s="129">
        <v>-62.735900000000001</v>
      </c>
      <c r="G422" s="129">
        <v>0.18479999999999999</v>
      </c>
      <c r="H422" s="129">
        <v>-1.5150999999999999</v>
      </c>
      <c r="I422" s="129">
        <v>-2.6695000000000002</v>
      </c>
      <c r="J422" s="129">
        <v>-527.45770000000005</v>
      </c>
      <c r="K422" s="1">
        <f t="shared" si="7"/>
        <v>420</v>
      </c>
    </row>
    <row r="423" spans="1:11" hidden="1" x14ac:dyDescent="0.3">
      <c r="A423" s="129">
        <v>-1</v>
      </c>
      <c r="B423" s="129" t="s">
        <v>99</v>
      </c>
      <c r="C423" s="129" t="s">
        <v>78</v>
      </c>
      <c r="D423" s="129" t="s">
        <v>68</v>
      </c>
      <c r="E423" s="129">
        <v>-635.96479999999997</v>
      </c>
      <c r="F423" s="129">
        <v>-62.735900000000001</v>
      </c>
      <c r="G423" s="129">
        <v>0.18479999999999999</v>
      </c>
      <c r="H423" s="129">
        <v>-1.5150999999999999</v>
      </c>
      <c r="I423" s="129">
        <v>0.1119</v>
      </c>
      <c r="J423" s="129">
        <v>-619.34140000000002</v>
      </c>
      <c r="K423" s="1">
        <f t="shared" si="7"/>
        <v>421</v>
      </c>
    </row>
    <row r="424" spans="1:11" hidden="1" x14ac:dyDescent="0.3">
      <c r="A424" s="129">
        <v>-1</v>
      </c>
      <c r="B424" s="129" t="s">
        <v>99</v>
      </c>
      <c r="C424" s="129" t="s">
        <v>79</v>
      </c>
      <c r="D424" s="129" t="s">
        <v>67</v>
      </c>
      <c r="E424" s="129">
        <v>-288.4674</v>
      </c>
      <c r="F424" s="129">
        <v>-23.420400000000001</v>
      </c>
      <c r="G424" s="129">
        <v>1.5717000000000001</v>
      </c>
      <c r="H424" s="129">
        <v>2.4251</v>
      </c>
      <c r="I424" s="129">
        <v>0.2228</v>
      </c>
      <c r="J424" s="129">
        <v>207.06379999999999</v>
      </c>
      <c r="K424" s="1">
        <f t="shared" si="7"/>
        <v>422</v>
      </c>
    </row>
    <row r="425" spans="1:11" hidden="1" x14ac:dyDescent="0.3">
      <c r="A425" s="129">
        <v>-1</v>
      </c>
      <c r="B425" s="129" t="s">
        <v>99</v>
      </c>
      <c r="C425" s="129" t="s">
        <v>79</v>
      </c>
      <c r="D425" s="129" t="s">
        <v>68</v>
      </c>
      <c r="E425" s="129">
        <v>-297.41120000000001</v>
      </c>
      <c r="F425" s="129">
        <v>-23.420400000000001</v>
      </c>
      <c r="G425" s="129">
        <v>1.5717000000000001</v>
      </c>
      <c r="H425" s="129">
        <v>2.4251</v>
      </c>
      <c r="I425" s="129">
        <v>1.1938</v>
      </c>
      <c r="J425" s="129">
        <v>118.42570000000001</v>
      </c>
      <c r="K425" s="1">
        <f t="shared" si="7"/>
        <v>423</v>
      </c>
    </row>
    <row r="426" spans="1:11" hidden="1" x14ac:dyDescent="0.3">
      <c r="A426" s="129">
        <v>-1</v>
      </c>
      <c r="B426" s="129" t="s">
        <v>99</v>
      </c>
      <c r="C426" s="129" t="s">
        <v>80</v>
      </c>
      <c r="D426" s="129" t="s">
        <v>67</v>
      </c>
      <c r="E426" s="129">
        <v>-442.79680000000002</v>
      </c>
      <c r="F426" s="129">
        <v>-44.3902</v>
      </c>
      <c r="G426" s="129">
        <v>0.2407</v>
      </c>
      <c r="H426" s="129">
        <v>-2.7279</v>
      </c>
      <c r="I426" s="129">
        <v>-3.2370000000000001</v>
      </c>
      <c r="J426" s="129">
        <v>22.087299999999999</v>
      </c>
      <c r="K426" s="1">
        <f t="shared" si="7"/>
        <v>424</v>
      </c>
    </row>
    <row r="427" spans="1:11" hidden="1" x14ac:dyDescent="0.3">
      <c r="A427" s="129">
        <v>-1</v>
      </c>
      <c r="B427" s="129" t="s">
        <v>99</v>
      </c>
      <c r="C427" s="129" t="s">
        <v>80</v>
      </c>
      <c r="D427" s="129" t="s">
        <v>68</v>
      </c>
      <c r="E427" s="129">
        <v>-451.7405</v>
      </c>
      <c r="F427" s="129">
        <v>-44.3902</v>
      </c>
      <c r="G427" s="129">
        <v>0.2407</v>
      </c>
      <c r="H427" s="129">
        <v>-2.7279</v>
      </c>
      <c r="I427" s="129">
        <v>0.32300000000000001</v>
      </c>
      <c r="J427" s="129">
        <v>-58.801000000000002</v>
      </c>
      <c r="K427" s="1">
        <f t="shared" si="7"/>
        <v>425</v>
      </c>
    </row>
    <row r="428" spans="1:11" hidden="1" x14ac:dyDescent="0.3">
      <c r="A428" s="129">
        <v>-1</v>
      </c>
      <c r="B428" s="129" t="s">
        <v>99</v>
      </c>
      <c r="C428" s="129" t="s">
        <v>81</v>
      </c>
      <c r="D428" s="129" t="s">
        <v>67</v>
      </c>
      <c r="E428" s="129">
        <v>-288.4674</v>
      </c>
      <c r="F428" s="129">
        <v>-23.420400000000001</v>
      </c>
      <c r="G428" s="129">
        <v>1.5717000000000001</v>
      </c>
      <c r="H428" s="129">
        <v>2.4251</v>
      </c>
      <c r="I428" s="129">
        <v>0.2228</v>
      </c>
      <c r="J428" s="129">
        <v>207.06379999999999</v>
      </c>
      <c r="K428" s="1">
        <f t="shared" si="7"/>
        <v>426</v>
      </c>
    </row>
    <row r="429" spans="1:11" hidden="1" x14ac:dyDescent="0.3">
      <c r="A429" s="129">
        <v>-1</v>
      </c>
      <c r="B429" s="129" t="s">
        <v>99</v>
      </c>
      <c r="C429" s="129" t="s">
        <v>81</v>
      </c>
      <c r="D429" s="129" t="s">
        <v>68</v>
      </c>
      <c r="E429" s="129">
        <v>-297.41120000000001</v>
      </c>
      <c r="F429" s="129">
        <v>-23.420400000000001</v>
      </c>
      <c r="G429" s="129">
        <v>1.5717000000000001</v>
      </c>
      <c r="H429" s="129">
        <v>2.4251</v>
      </c>
      <c r="I429" s="129">
        <v>1.1938</v>
      </c>
      <c r="J429" s="129">
        <v>118.42570000000001</v>
      </c>
      <c r="K429" s="1">
        <f t="shared" si="7"/>
        <v>427</v>
      </c>
    </row>
    <row r="430" spans="1:11" hidden="1" x14ac:dyDescent="0.3">
      <c r="A430" s="129">
        <v>-1</v>
      </c>
      <c r="B430" s="129" t="s">
        <v>99</v>
      </c>
      <c r="C430" s="129" t="s">
        <v>82</v>
      </c>
      <c r="D430" s="129" t="s">
        <v>67</v>
      </c>
      <c r="E430" s="129">
        <v>-442.79680000000002</v>
      </c>
      <c r="F430" s="129">
        <v>-44.3902</v>
      </c>
      <c r="G430" s="129">
        <v>0.2407</v>
      </c>
      <c r="H430" s="129">
        <v>-2.7279</v>
      </c>
      <c r="I430" s="129">
        <v>-3.2370000000000001</v>
      </c>
      <c r="J430" s="129">
        <v>22.087299999999999</v>
      </c>
      <c r="K430" s="1">
        <f t="shared" si="7"/>
        <v>428</v>
      </c>
    </row>
    <row r="431" spans="1:11" hidden="1" x14ac:dyDescent="0.3">
      <c r="A431" s="129">
        <v>-1</v>
      </c>
      <c r="B431" s="129" t="s">
        <v>99</v>
      </c>
      <c r="C431" s="129" t="s">
        <v>82</v>
      </c>
      <c r="D431" s="129" t="s">
        <v>68</v>
      </c>
      <c r="E431" s="129">
        <v>-451.7405</v>
      </c>
      <c r="F431" s="129">
        <v>-44.3902</v>
      </c>
      <c r="G431" s="129">
        <v>0.2407</v>
      </c>
      <c r="H431" s="129">
        <v>-2.7279</v>
      </c>
      <c r="I431" s="129">
        <v>0.32300000000000001</v>
      </c>
      <c r="J431" s="129">
        <v>-58.801000000000002</v>
      </c>
      <c r="K431" s="1">
        <f t="shared" si="7"/>
        <v>429</v>
      </c>
    </row>
    <row r="432" spans="1:11" hidden="1" x14ac:dyDescent="0.3">
      <c r="A432" s="129">
        <v>-1</v>
      </c>
      <c r="B432" s="129" t="s">
        <v>99</v>
      </c>
      <c r="C432" s="129" t="s">
        <v>83</v>
      </c>
      <c r="D432" s="129" t="s">
        <v>67</v>
      </c>
      <c r="E432" s="129">
        <v>-334.63799999999998</v>
      </c>
      <c r="F432" s="129">
        <v>-27.480399999999999</v>
      </c>
      <c r="G432" s="129">
        <v>2.2818000000000001</v>
      </c>
      <c r="H432" s="129">
        <v>1.1254</v>
      </c>
      <c r="I432" s="129">
        <v>-1.4375</v>
      </c>
      <c r="J432" s="129">
        <v>835.83199999999999</v>
      </c>
      <c r="K432" s="1">
        <f t="shared" si="7"/>
        <v>430</v>
      </c>
    </row>
    <row r="433" spans="1:11" hidden="1" x14ac:dyDescent="0.3">
      <c r="A433" s="129">
        <v>-1</v>
      </c>
      <c r="B433" s="129" t="s">
        <v>99</v>
      </c>
      <c r="C433" s="129" t="s">
        <v>83</v>
      </c>
      <c r="D433" s="129" t="s">
        <v>68</v>
      </c>
      <c r="E433" s="129">
        <v>-346.56299999999999</v>
      </c>
      <c r="F433" s="129">
        <v>-27.480399999999999</v>
      </c>
      <c r="G433" s="129">
        <v>2.2818000000000001</v>
      </c>
      <c r="H433" s="129">
        <v>1.1254</v>
      </c>
      <c r="I433" s="129">
        <v>1.9477</v>
      </c>
      <c r="J433" s="129">
        <v>702.17499999999995</v>
      </c>
      <c r="K433" s="1">
        <f t="shared" si="7"/>
        <v>431</v>
      </c>
    </row>
    <row r="434" spans="1:11" hidden="1" x14ac:dyDescent="0.3">
      <c r="A434" s="129">
        <v>-1</v>
      </c>
      <c r="B434" s="129" t="s">
        <v>99</v>
      </c>
      <c r="C434" s="129" t="s">
        <v>84</v>
      </c>
      <c r="D434" s="129" t="s">
        <v>67</v>
      </c>
      <c r="E434" s="129">
        <v>-857.41589999999997</v>
      </c>
      <c r="F434" s="129">
        <v>-85.141599999999997</v>
      </c>
      <c r="G434" s="129">
        <v>0.83899999999999997</v>
      </c>
      <c r="H434" s="129">
        <v>-1.6020000000000001</v>
      </c>
      <c r="I434" s="129">
        <v>-3.7622</v>
      </c>
      <c r="J434" s="129">
        <v>-448.23450000000003</v>
      </c>
      <c r="K434" s="1">
        <f t="shared" si="7"/>
        <v>432</v>
      </c>
    </row>
    <row r="435" spans="1:11" hidden="1" x14ac:dyDescent="0.3">
      <c r="A435" s="129">
        <v>-1</v>
      </c>
      <c r="B435" s="129" t="s">
        <v>99</v>
      </c>
      <c r="C435" s="129" t="s">
        <v>84</v>
      </c>
      <c r="D435" s="129" t="s">
        <v>68</v>
      </c>
      <c r="E435" s="129">
        <v>-869.34090000000003</v>
      </c>
      <c r="F435" s="129">
        <v>-85.141599999999997</v>
      </c>
      <c r="G435" s="129">
        <v>0.83899999999999997</v>
      </c>
      <c r="H435" s="129">
        <v>-1.6020000000000001</v>
      </c>
      <c r="I435" s="129">
        <v>0.65469999999999995</v>
      </c>
      <c r="J435" s="129">
        <v>-596.13239999999996</v>
      </c>
      <c r="K435" s="1">
        <f t="shared" si="7"/>
        <v>433</v>
      </c>
    </row>
    <row r="436" spans="1:11" hidden="1" x14ac:dyDescent="0.3">
      <c r="A436" s="129">
        <v>-1</v>
      </c>
      <c r="B436" s="129" t="s">
        <v>99</v>
      </c>
      <c r="C436" s="129" t="s">
        <v>85</v>
      </c>
      <c r="D436" s="129" t="s">
        <v>67</v>
      </c>
      <c r="E436" s="129">
        <v>-334.63799999999998</v>
      </c>
      <c r="F436" s="129">
        <v>-27.480399999999999</v>
      </c>
      <c r="G436" s="129">
        <v>2.2818000000000001</v>
      </c>
      <c r="H436" s="129">
        <v>1.1254</v>
      </c>
      <c r="I436" s="129">
        <v>-1.4375</v>
      </c>
      <c r="J436" s="129">
        <v>835.83199999999999</v>
      </c>
      <c r="K436" s="1">
        <f t="shared" si="7"/>
        <v>434</v>
      </c>
    </row>
    <row r="437" spans="1:11" hidden="1" x14ac:dyDescent="0.3">
      <c r="A437" s="129">
        <v>-1</v>
      </c>
      <c r="B437" s="129" t="s">
        <v>99</v>
      </c>
      <c r="C437" s="129" t="s">
        <v>85</v>
      </c>
      <c r="D437" s="129" t="s">
        <v>68</v>
      </c>
      <c r="E437" s="129">
        <v>-346.56299999999999</v>
      </c>
      <c r="F437" s="129">
        <v>-27.480399999999999</v>
      </c>
      <c r="G437" s="129">
        <v>2.2818000000000001</v>
      </c>
      <c r="H437" s="129">
        <v>1.1254</v>
      </c>
      <c r="I437" s="129">
        <v>1.9477</v>
      </c>
      <c r="J437" s="129">
        <v>702.17499999999995</v>
      </c>
      <c r="K437" s="1">
        <f t="shared" si="7"/>
        <v>435</v>
      </c>
    </row>
    <row r="438" spans="1:11" hidden="1" x14ac:dyDescent="0.3">
      <c r="A438" s="129">
        <v>-1</v>
      </c>
      <c r="B438" s="129" t="s">
        <v>99</v>
      </c>
      <c r="C438" s="129" t="s">
        <v>86</v>
      </c>
      <c r="D438" s="129" t="s">
        <v>67</v>
      </c>
      <c r="E438" s="129">
        <v>-857.41589999999997</v>
      </c>
      <c r="F438" s="129">
        <v>-85.141599999999997</v>
      </c>
      <c r="G438" s="129">
        <v>0.83899999999999997</v>
      </c>
      <c r="H438" s="129">
        <v>-1.6020000000000001</v>
      </c>
      <c r="I438" s="129">
        <v>-3.7622</v>
      </c>
      <c r="J438" s="129">
        <v>-448.23450000000003</v>
      </c>
      <c r="K438" s="1">
        <f t="shared" si="7"/>
        <v>436</v>
      </c>
    </row>
    <row r="439" spans="1:11" hidden="1" x14ac:dyDescent="0.3">
      <c r="A439" s="129">
        <v>-1</v>
      </c>
      <c r="B439" s="129" t="s">
        <v>99</v>
      </c>
      <c r="C439" s="129" t="s">
        <v>86</v>
      </c>
      <c r="D439" s="129" t="s">
        <v>68</v>
      </c>
      <c r="E439" s="129">
        <v>-869.34090000000003</v>
      </c>
      <c r="F439" s="129">
        <v>-85.141599999999997</v>
      </c>
      <c r="G439" s="129">
        <v>0.83899999999999997</v>
      </c>
      <c r="H439" s="129">
        <v>-1.6020000000000001</v>
      </c>
      <c r="I439" s="129">
        <v>0.65469999999999995</v>
      </c>
      <c r="J439" s="129">
        <v>-596.13239999999996</v>
      </c>
      <c r="K439" s="1">
        <f t="shared" si="7"/>
        <v>437</v>
      </c>
    </row>
    <row r="440" spans="1:11" hidden="1" x14ac:dyDescent="0.3">
      <c r="A440" s="129">
        <v>-1</v>
      </c>
      <c r="B440" s="129" t="s">
        <v>99</v>
      </c>
      <c r="C440" s="129" t="s">
        <v>87</v>
      </c>
      <c r="D440" s="129" t="s">
        <v>67</v>
      </c>
      <c r="E440" s="129">
        <v>-518.8623</v>
      </c>
      <c r="F440" s="129">
        <v>-45.826000000000001</v>
      </c>
      <c r="G440" s="129">
        <v>2.2259000000000002</v>
      </c>
      <c r="H440" s="129">
        <v>2.3382000000000001</v>
      </c>
      <c r="I440" s="129">
        <v>-0.86990000000000001</v>
      </c>
      <c r="J440" s="129">
        <v>286.28699999999998</v>
      </c>
      <c r="K440" s="1">
        <f t="shared" si="7"/>
        <v>438</v>
      </c>
    </row>
    <row r="441" spans="1:11" hidden="1" x14ac:dyDescent="0.3">
      <c r="A441" s="129">
        <v>-1</v>
      </c>
      <c r="B441" s="129" t="s">
        <v>99</v>
      </c>
      <c r="C441" s="129" t="s">
        <v>87</v>
      </c>
      <c r="D441" s="129" t="s">
        <v>68</v>
      </c>
      <c r="E441" s="129">
        <v>-530.78729999999996</v>
      </c>
      <c r="F441" s="129">
        <v>-45.826000000000001</v>
      </c>
      <c r="G441" s="129">
        <v>2.2259000000000002</v>
      </c>
      <c r="H441" s="129">
        <v>2.3382000000000001</v>
      </c>
      <c r="I441" s="129">
        <v>1.7365999999999999</v>
      </c>
      <c r="J441" s="129">
        <v>141.63470000000001</v>
      </c>
      <c r="K441" s="1">
        <f t="shared" si="7"/>
        <v>439</v>
      </c>
    </row>
    <row r="442" spans="1:11" hidden="1" x14ac:dyDescent="0.3">
      <c r="A442" s="129">
        <v>-1</v>
      </c>
      <c r="B442" s="129" t="s">
        <v>99</v>
      </c>
      <c r="C442" s="129" t="s">
        <v>88</v>
      </c>
      <c r="D442" s="129" t="s">
        <v>67</v>
      </c>
      <c r="E442" s="129">
        <v>-673.19159999999999</v>
      </c>
      <c r="F442" s="129">
        <v>-66.795900000000003</v>
      </c>
      <c r="G442" s="129">
        <v>0.89490000000000003</v>
      </c>
      <c r="H442" s="129">
        <v>-2.8149000000000002</v>
      </c>
      <c r="I442" s="129">
        <v>-4.3296999999999999</v>
      </c>
      <c r="J442" s="129">
        <v>101.3105</v>
      </c>
      <c r="K442" s="1">
        <f t="shared" si="7"/>
        <v>440</v>
      </c>
    </row>
    <row r="443" spans="1:11" hidden="1" x14ac:dyDescent="0.3">
      <c r="A443" s="129">
        <v>-1</v>
      </c>
      <c r="B443" s="129" t="s">
        <v>99</v>
      </c>
      <c r="C443" s="129" t="s">
        <v>88</v>
      </c>
      <c r="D443" s="129" t="s">
        <v>68</v>
      </c>
      <c r="E443" s="129">
        <v>-685.11659999999995</v>
      </c>
      <c r="F443" s="129">
        <v>-66.795900000000003</v>
      </c>
      <c r="G443" s="129">
        <v>0.89490000000000003</v>
      </c>
      <c r="H443" s="129">
        <v>-2.8149000000000002</v>
      </c>
      <c r="I443" s="129">
        <v>0.86580000000000001</v>
      </c>
      <c r="J443" s="129">
        <v>-35.592100000000002</v>
      </c>
      <c r="K443" s="1">
        <f t="shared" si="7"/>
        <v>441</v>
      </c>
    </row>
    <row r="444" spans="1:11" hidden="1" x14ac:dyDescent="0.3">
      <c r="A444" s="129">
        <v>-1</v>
      </c>
      <c r="B444" s="129" t="s">
        <v>99</v>
      </c>
      <c r="C444" s="129" t="s">
        <v>89</v>
      </c>
      <c r="D444" s="129" t="s">
        <v>67</v>
      </c>
      <c r="E444" s="129">
        <v>-518.8623</v>
      </c>
      <c r="F444" s="129">
        <v>-45.826000000000001</v>
      </c>
      <c r="G444" s="129">
        <v>2.2259000000000002</v>
      </c>
      <c r="H444" s="129">
        <v>2.3382000000000001</v>
      </c>
      <c r="I444" s="129">
        <v>-0.86990000000000001</v>
      </c>
      <c r="J444" s="129">
        <v>286.28699999999998</v>
      </c>
      <c r="K444" s="1">
        <f t="shared" si="7"/>
        <v>442</v>
      </c>
    </row>
    <row r="445" spans="1:11" hidden="1" x14ac:dyDescent="0.3">
      <c r="A445" s="129">
        <v>-1</v>
      </c>
      <c r="B445" s="129" t="s">
        <v>99</v>
      </c>
      <c r="C445" s="129" t="s">
        <v>89</v>
      </c>
      <c r="D445" s="129" t="s">
        <v>68</v>
      </c>
      <c r="E445" s="129">
        <v>-530.78729999999996</v>
      </c>
      <c r="F445" s="129">
        <v>-45.826000000000001</v>
      </c>
      <c r="G445" s="129">
        <v>2.2259000000000002</v>
      </c>
      <c r="H445" s="129">
        <v>2.3382000000000001</v>
      </c>
      <c r="I445" s="129">
        <v>1.7365999999999999</v>
      </c>
      <c r="J445" s="129">
        <v>141.63470000000001</v>
      </c>
      <c r="K445" s="1">
        <f t="shared" si="7"/>
        <v>443</v>
      </c>
    </row>
    <row r="446" spans="1:11" hidden="1" x14ac:dyDescent="0.3">
      <c r="A446" s="129">
        <v>-1</v>
      </c>
      <c r="B446" s="129" t="s">
        <v>99</v>
      </c>
      <c r="C446" s="129" t="s">
        <v>90</v>
      </c>
      <c r="D446" s="129" t="s">
        <v>67</v>
      </c>
      <c r="E446" s="129">
        <v>-673.19159999999999</v>
      </c>
      <c r="F446" s="129">
        <v>-66.795900000000003</v>
      </c>
      <c r="G446" s="129">
        <v>0.89490000000000003</v>
      </c>
      <c r="H446" s="129">
        <v>-2.8149000000000002</v>
      </c>
      <c r="I446" s="129">
        <v>-4.3296999999999999</v>
      </c>
      <c r="J446" s="129">
        <v>101.3105</v>
      </c>
      <c r="K446" s="1">
        <f t="shared" si="7"/>
        <v>444</v>
      </c>
    </row>
    <row r="447" spans="1:11" hidden="1" x14ac:dyDescent="0.3">
      <c r="A447" s="129">
        <v>-1</v>
      </c>
      <c r="B447" s="129" t="s">
        <v>99</v>
      </c>
      <c r="C447" s="129" t="s">
        <v>90</v>
      </c>
      <c r="D447" s="129" t="s">
        <v>68</v>
      </c>
      <c r="E447" s="129">
        <v>-685.11659999999995</v>
      </c>
      <c r="F447" s="129">
        <v>-66.795900000000003</v>
      </c>
      <c r="G447" s="129">
        <v>0.89490000000000003</v>
      </c>
      <c r="H447" s="129">
        <v>-2.8149000000000002</v>
      </c>
      <c r="I447" s="129">
        <v>0.86580000000000001</v>
      </c>
      <c r="J447" s="129">
        <v>-35.592100000000002</v>
      </c>
      <c r="K447" s="1">
        <f t="shared" si="7"/>
        <v>445</v>
      </c>
    </row>
    <row r="448" spans="1:11" hidden="1" x14ac:dyDescent="0.3">
      <c r="A448" s="129">
        <v>-1</v>
      </c>
      <c r="B448" s="129" t="s">
        <v>99</v>
      </c>
      <c r="C448" s="129" t="s">
        <v>91</v>
      </c>
      <c r="D448" s="129" t="s">
        <v>67</v>
      </c>
      <c r="E448" s="129">
        <v>-104.2432</v>
      </c>
      <c r="F448" s="129">
        <v>-5.0747</v>
      </c>
      <c r="G448" s="129">
        <v>2.2818000000000001</v>
      </c>
      <c r="H448" s="129">
        <v>2.4251</v>
      </c>
      <c r="I448" s="129">
        <v>0.2228</v>
      </c>
      <c r="J448" s="129">
        <v>835.83199999999999</v>
      </c>
      <c r="K448" s="1">
        <f t="shared" si="7"/>
        <v>446</v>
      </c>
    </row>
    <row r="449" spans="1:11" hidden="1" x14ac:dyDescent="0.3">
      <c r="A449" s="129">
        <v>-1</v>
      </c>
      <c r="B449" s="129" t="s">
        <v>99</v>
      </c>
      <c r="C449" s="129" t="s">
        <v>91</v>
      </c>
      <c r="D449" s="129" t="s">
        <v>68</v>
      </c>
      <c r="E449" s="129">
        <v>-113.187</v>
      </c>
      <c r="F449" s="129">
        <v>-5.0747</v>
      </c>
      <c r="G449" s="129">
        <v>2.2818000000000001</v>
      </c>
      <c r="H449" s="129">
        <v>2.4251</v>
      </c>
      <c r="I449" s="129">
        <v>1.9477</v>
      </c>
      <c r="J449" s="129">
        <v>702.17499999999995</v>
      </c>
      <c r="K449" s="1">
        <f t="shared" si="7"/>
        <v>447</v>
      </c>
    </row>
    <row r="450" spans="1:11" hidden="1" x14ac:dyDescent="0.3">
      <c r="A450" s="129">
        <v>-1</v>
      </c>
      <c r="B450" s="129" t="s">
        <v>99</v>
      </c>
      <c r="C450" s="129" t="s">
        <v>92</v>
      </c>
      <c r="D450" s="129" t="s">
        <v>67</v>
      </c>
      <c r="E450" s="129">
        <v>-857.41589999999997</v>
      </c>
      <c r="F450" s="129">
        <v>-85.141599999999997</v>
      </c>
      <c r="G450" s="129">
        <v>0.18479999999999999</v>
      </c>
      <c r="H450" s="129">
        <v>-2.8149000000000002</v>
      </c>
      <c r="I450" s="129">
        <v>-4.3296999999999999</v>
      </c>
      <c r="J450" s="129">
        <v>-527.45770000000005</v>
      </c>
      <c r="K450" s="1">
        <f t="shared" si="7"/>
        <v>448</v>
      </c>
    </row>
    <row r="451" spans="1:11" hidden="1" x14ac:dyDescent="0.3">
      <c r="A451" s="129">
        <v>-1</v>
      </c>
      <c r="B451" s="129" t="s">
        <v>99</v>
      </c>
      <c r="C451" s="129" t="s">
        <v>92</v>
      </c>
      <c r="D451" s="129" t="s">
        <v>68</v>
      </c>
      <c r="E451" s="129">
        <v>-869.34090000000003</v>
      </c>
      <c r="F451" s="129">
        <v>-85.141599999999997</v>
      </c>
      <c r="G451" s="129">
        <v>0.18479999999999999</v>
      </c>
      <c r="H451" s="129">
        <v>-2.8149000000000002</v>
      </c>
      <c r="I451" s="129">
        <v>0.1119</v>
      </c>
      <c r="J451" s="129">
        <v>-619.34140000000002</v>
      </c>
      <c r="K451" s="1">
        <f t="shared" si="7"/>
        <v>449</v>
      </c>
    </row>
    <row r="452" spans="1:11" hidden="1" x14ac:dyDescent="0.3">
      <c r="A452" s="129">
        <v>-1</v>
      </c>
      <c r="B452" s="129" t="s">
        <v>100</v>
      </c>
      <c r="C452" s="129" t="s">
        <v>66</v>
      </c>
      <c r="D452" s="129" t="s">
        <v>67</v>
      </c>
      <c r="E452" s="129">
        <v>-183.9991</v>
      </c>
      <c r="F452" s="129">
        <v>-1.782</v>
      </c>
      <c r="G452" s="129">
        <v>-0.3246</v>
      </c>
      <c r="H452" s="129">
        <v>-4.2000000000000003E-2</v>
      </c>
      <c r="I452" s="129">
        <v>0.53920000000000001</v>
      </c>
      <c r="J452" s="129">
        <v>1.9458</v>
      </c>
      <c r="K452" s="1">
        <f t="shared" si="7"/>
        <v>450</v>
      </c>
    </row>
    <row r="453" spans="1:11" hidden="1" x14ac:dyDescent="0.3">
      <c r="A453" s="129">
        <v>-1</v>
      </c>
      <c r="B453" s="129" t="s">
        <v>100</v>
      </c>
      <c r="C453" s="129" t="s">
        <v>66</v>
      </c>
      <c r="D453" s="129" t="s">
        <v>68</v>
      </c>
      <c r="E453" s="129">
        <v>-186.35849999999999</v>
      </c>
      <c r="F453" s="129">
        <v>-1.782</v>
      </c>
      <c r="G453" s="129">
        <v>-0.3246</v>
      </c>
      <c r="H453" s="129">
        <v>-4.2000000000000003E-2</v>
      </c>
      <c r="I453" s="129">
        <v>-0.27229999999999999</v>
      </c>
      <c r="J453" s="129">
        <v>-2.5091000000000001</v>
      </c>
      <c r="K453" s="1">
        <f t="shared" si="7"/>
        <v>451</v>
      </c>
    </row>
    <row r="454" spans="1:11" hidden="1" x14ac:dyDescent="0.3">
      <c r="A454" s="129">
        <v>-1</v>
      </c>
      <c r="B454" s="129" t="s">
        <v>100</v>
      </c>
      <c r="C454" s="129" t="s">
        <v>69</v>
      </c>
      <c r="D454" s="129" t="s">
        <v>67</v>
      </c>
      <c r="E454" s="129">
        <v>-46.058</v>
      </c>
      <c r="F454" s="129">
        <v>0.50849999999999995</v>
      </c>
      <c r="G454" s="129">
        <v>-0.155</v>
      </c>
      <c r="H454" s="129">
        <v>-1.2699999999999999E-2</v>
      </c>
      <c r="I454" s="129">
        <v>0.25740000000000002</v>
      </c>
      <c r="J454" s="129">
        <v>-1.0448999999999999</v>
      </c>
      <c r="K454" s="1">
        <f t="shared" ref="K454:K517" si="8">K453+1</f>
        <v>452</v>
      </c>
    </row>
    <row r="455" spans="1:11" hidden="1" x14ac:dyDescent="0.3">
      <c r="A455" s="129">
        <v>-1</v>
      </c>
      <c r="B455" s="129" t="s">
        <v>100</v>
      </c>
      <c r="C455" s="129" t="s">
        <v>69</v>
      </c>
      <c r="D455" s="129" t="s">
        <v>68</v>
      </c>
      <c r="E455" s="129">
        <v>-46.058</v>
      </c>
      <c r="F455" s="129">
        <v>0.50849999999999995</v>
      </c>
      <c r="G455" s="129">
        <v>-0.155</v>
      </c>
      <c r="H455" s="129">
        <v>-1.2699999999999999E-2</v>
      </c>
      <c r="I455" s="129">
        <v>-0.13020000000000001</v>
      </c>
      <c r="J455" s="129">
        <v>0.2263</v>
      </c>
      <c r="K455" s="1">
        <f t="shared" si="8"/>
        <v>453</v>
      </c>
    </row>
    <row r="456" spans="1:11" hidden="1" x14ac:dyDescent="0.3">
      <c r="A456" s="129">
        <v>-1</v>
      </c>
      <c r="B456" s="129" t="s">
        <v>100</v>
      </c>
      <c r="C456" s="129" t="s">
        <v>70</v>
      </c>
      <c r="D456" s="129" t="s">
        <v>67</v>
      </c>
      <c r="E456" s="129">
        <v>155.8038</v>
      </c>
      <c r="F456" s="129">
        <v>4.0515999999999996</v>
      </c>
      <c r="G456" s="129">
        <v>8.14E-2</v>
      </c>
      <c r="H456" s="129">
        <v>5.1000000000000004E-3</v>
      </c>
      <c r="I456" s="129">
        <v>0.1361</v>
      </c>
      <c r="J456" s="129">
        <v>11.0467</v>
      </c>
      <c r="K456" s="1">
        <f t="shared" si="8"/>
        <v>454</v>
      </c>
    </row>
    <row r="457" spans="1:11" hidden="1" x14ac:dyDescent="0.3">
      <c r="A457" s="129">
        <v>-1</v>
      </c>
      <c r="B457" s="129" t="s">
        <v>100</v>
      </c>
      <c r="C457" s="129" t="s">
        <v>70</v>
      </c>
      <c r="D457" s="129" t="s">
        <v>68</v>
      </c>
      <c r="E457" s="129">
        <v>155.8038</v>
      </c>
      <c r="F457" s="129">
        <v>4.0515999999999996</v>
      </c>
      <c r="G457" s="129">
        <v>8.14E-2</v>
      </c>
      <c r="H457" s="129">
        <v>5.1000000000000004E-3</v>
      </c>
      <c r="I457" s="129">
        <v>7.0800000000000002E-2</v>
      </c>
      <c r="J457" s="129">
        <v>5.1279000000000003</v>
      </c>
      <c r="K457" s="1">
        <f t="shared" si="8"/>
        <v>455</v>
      </c>
    </row>
    <row r="458" spans="1:11" hidden="1" x14ac:dyDescent="0.3">
      <c r="A458" s="129">
        <v>-1</v>
      </c>
      <c r="B458" s="129" t="s">
        <v>100</v>
      </c>
      <c r="C458" s="129" t="s">
        <v>71</v>
      </c>
      <c r="D458" s="129" t="s">
        <v>67</v>
      </c>
      <c r="E458" s="129">
        <v>58.2361</v>
      </c>
      <c r="F458" s="129">
        <v>2.3866999999999998</v>
      </c>
      <c r="G458" s="129">
        <v>7.7200000000000005E-2</v>
      </c>
      <c r="H458" s="129">
        <v>1.6299999999999999E-2</v>
      </c>
      <c r="I458" s="129">
        <v>9.0499999999999997E-2</v>
      </c>
      <c r="J458" s="129">
        <v>4.4181999999999997</v>
      </c>
      <c r="K458" s="1">
        <f t="shared" si="8"/>
        <v>456</v>
      </c>
    </row>
    <row r="459" spans="1:11" hidden="1" x14ac:dyDescent="0.3">
      <c r="A459" s="129">
        <v>-1</v>
      </c>
      <c r="B459" s="129" t="s">
        <v>100</v>
      </c>
      <c r="C459" s="129" t="s">
        <v>71</v>
      </c>
      <c r="D459" s="129" t="s">
        <v>68</v>
      </c>
      <c r="E459" s="129">
        <v>58.2361</v>
      </c>
      <c r="F459" s="129">
        <v>2.3866999999999998</v>
      </c>
      <c r="G459" s="129">
        <v>7.7200000000000005E-2</v>
      </c>
      <c r="H459" s="129">
        <v>1.6299999999999999E-2</v>
      </c>
      <c r="I459" s="129">
        <v>0.15659999999999999</v>
      </c>
      <c r="J459" s="129">
        <v>1.6633</v>
      </c>
      <c r="K459" s="1">
        <f t="shared" si="8"/>
        <v>457</v>
      </c>
    </row>
    <row r="460" spans="1:11" hidden="1" x14ac:dyDescent="0.3">
      <c r="A460" s="129">
        <v>-1</v>
      </c>
      <c r="B460" s="129" t="s">
        <v>100</v>
      </c>
      <c r="C460" s="129" t="s">
        <v>72</v>
      </c>
      <c r="D460" s="129" t="s">
        <v>67</v>
      </c>
      <c r="E460" s="129">
        <v>-230.05709999999999</v>
      </c>
      <c r="F460" s="129">
        <v>-1.2735000000000001</v>
      </c>
      <c r="G460" s="129">
        <v>-0.47960000000000003</v>
      </c>
      <c r="H460" s="129">
        <v>-5.4699999999999999E-2</v>
      </c>
      <c r="I460" s="129">
        <v>0.79659999999999997</v>
      </c>
      <c r="J460" s="129">
        <v>0.90090000000000003</v>
      </c>
      <c r="K460" s="1">
        <f t="shared" si="8"/>
        <v>458</v>
      </c>
    </row>
    <row r="461" spans="1:11" hidden="1" x14ac:dyDescent="0.3">
      <c r="A461" s="129">
        <v>-1</v>
      </c>
      <c r="B461" s="129" t="s">
        <v>100</v>
      </c>
      <c r="C461" s="129" t="s">
        <v>72</v>
      </c>
      <c r="D461" s="129" t="s">
        <v>68</v>
      </c>
      <c r="E461" s="129">
        <v>-232.41650000000001</v>
      </c>
      <c r="F461" s="129">
        <v>-1.2735000000000001</v>
      </c>
      <c r="G461" s="129">
        <v>-0.47960000000000003</v>
      </c>
      <c r="H461" s="129">
        <v>-5.4699999999999999E-2</v>
      </c>
      <c r="I461" s="129">
        <v>-0.40250000000000002</v>
      </c>
      <c r="J461" s="129">
        <v>-2.2827999999999999</v>
      </c>
      <c r="K461" s="1">
        <f t="shared" si="8"/>
        <v>459</v>
      </c>
    </row>
    <row r="462" spans="1:11" hidden="1" x14ac:dyDescent="0.3">
      <c r="A462" s="129">
        <v>-1</v>
      </c>
      <c r="B462" s="129" t="s">
        <v>100</v>
      </c>
      <c r="C462" s="129" t="s">
        <v>73</v>
      </c>
      <c r="D462" s="129" t="s">
        <v>67</v>
      </c>
      <c r="E462" s="129">
        <v>-257.59879999999998</v>
      </c>
      <c r="F462" s="129">
        <v>-2.4948000000000001</v>
      </c>
      <c r="G462" s="129">
        <v>-0.45440000000000003</v>
      </c>
      <c r="H462" s="129">
        <v>-5.8799999999999998E-2</v>
      </c>
      <c r="I462" s="129">
        <v>0.75490000000000002</v>
      </c>
      <c r="J462" s="129">
        <v>2.7241</v>
      </c>
      <c r="K462" s="1">
        <f t="shared" si="8"/>
        <v>460</v>
      </c>
    </row>
    <row r="463" spans="1:11" hidden="1" x14ac:dyDescent="0.3">
      <c r="A463" s="129">
        <v>-1</v>
      </c>
      <c r="B463" s="129" t="s">
        <v>100</v>
      </c>
      <c r="C463" s="129" t="s">
        <v>73</v>
      </c>
      <c r="D463" s="129" t="s">
        <v>68</v>
      </c>
      <c r="E463" s="129">
        <v>-260.90190000000001</v>
      </c>
      <c r="F463" s="129">
        <v>-2.4948000000000001</v>
      </c>
      <c r="G463" s="129">
        <v>-0.45440000000000003</v>
      </c>
      <c r="H463" s="129">
        <v>-5.8799999999999998E-2</v>
      </c>
      <c r="I463" s="129">
        <v>-0.38119999999999998</v>
      </c>
      <c r="J463" s="129">
        <v>-3.5127000000000002</v>
      </c>
      <c r="K463" s="1">
        <f t="shared" si="8"/>
        <v>461</v>
      </c>
    </row>
    <row r="464" spans="1:11" hidden="1" x14ac:dyDescent="0.3">
      <c r="A464" s="129">
        <v>-1</v>
      </c>
      <c r="B464" s="129" t="s">
        <v>100</v>
      </c>
      <c r="C464" s="129" t="s">
        <v>74</v>
      </c>
      <c r="D464" s="129" t="s">
        <v>67</v>
      </c>
      <c r="E464" s="129">
        <v>-294.49180000000001</v>
      </c>
      <c r="F464" s="129">
        <v>-1.3248</v>
      </c>
      <c r="G464" s="129">
        <v>-0.63759999999999994</v>
      </c>
      <c r="H464" s="129">
        <v>-7.0699999999999999E-2</v>
      </c>
      <c r="I464" s="129">
        <v>1.0589</v>
      </c>
      <c r="J464" s="129">
        <v>0.66310000000000002</v>
      </c>
      <c r="K464" s="1">
        <f t="shared" si="8"/>
        <v>462</v>
      </c>
    </row>
    <row r="465" spans="1:11" hidden="1" x14ac:dyDescent="0.3">
      <c r="A465" s="129">
        <v>-1</v>
      </c>
      <c r="B465" s="129" t="s">
        <v>100</v>
      </c>
      <c r="C465" s="129" t="s">
        <v>74</v>
      </c>
      <c r="D465" s="129" t="s">
        <v>68</v>
      </c>
      <c r="E465" s="129">
        <v>-297.32299999999998</v>
      </c>
      <c r="F465" s="129">
        <v>-1.3248</v>
      </c>
      <c r="G465" s="129">
        <v>-0.63759999999999994</v>
      </c>
      <c r="H465" s="129">
        <v>-7.0699999999999999E-2</v>
      </c>
      <c r="I465" s="129">
        <v>-0.53510000000000002</v>
      </c>
      <c r="J465" s="129">
        <v>-2.6488999999999998</v>
      </c>
      <c r="K465" s="1">
        <f t="shared" si="8"/>
        <v>463</v>
      </c>
    </row>
    <row r="466" spans="1:11" hidden="1" x14ac:dyDescent="0.3">
      <c r="A466" s="129">
        <v>-1</v>
      </c>
      <c r="B466" s="129" t="s">
        <v>100</v>
      </c>
      <c r="C466" s="129" t="s">
        <v>75</v>
      </c>
      <c r="D466" s="129" t="s">
        <v>67</v>
      </c>
      <c r="E466" s="129">
        <v>52.5261</v>
      </c>
      <c r="F466" s="129">
        <v>4.0685000000000002</v>
      </c>
      <c r="G466" s="129">
        <v>-0.17810000000000001</v>
      </c>
      <c r="H466" s="129">
        <v>-3.0599999999999999E-2</v>
      </c>
      <c r="I466" s="129">
        <v>0.67579999999999996</v>
      </c>
      <c r="J466" s="129">
        <v>17.2166</v>
      </c>
      <c r="K466" s="1">
        <f t="shared" si="8"/>
        <v>464</v>
      </c>
    </row>
    <row r="467" spans="1:11" hidden="1" x14ac:dyDescent="0.3">
      <c r="A467" s="129">
        <v>-1</v>
      </c>
      <c r="B467" s="129" t="s">
        <v>100</v>
      </c>
      <c r="C467" s="129" t="s">
        <v>75</v>
      </c>
      <c r="D467" s="129" t="s">
        <v>68</v>
      </c>
      <c r="E467" s="129">
        <v>50.402700000000003</v>
      </c>
      <c r="F467" s="129">
        <v>4.0685000000000002</v>
      </c>
      <c r="G467" s="129">
        <v>-0.17810000000000001</v>
      </c>
      <c r="H467" s="129">
        <v>-3.0599999999999999E-2</v>
      </c>
      <c r="I467" s="129">
        <v>-0.14599999999999999</v>
      </c>
      <c r="J467" s="129">
        <v>4.9207999999999998</v>
      </c>
      <c r="K467" s="1">
        <f t="shared" si="8"/>
        <v>465</v>
      </c>
    </row>
    <row r="468" spans="1:11" hidden="1" x14ac:dyDescent="0.3">
      <c r="A468" s="129">
        <v>-1</v>
      </c>
      <c r="B468" s="129" t="s">
        <v>100</v>
      </c>
      <c r="C468" s="129" t="s">
        <v>76</v>
      </c>
      <c r="D468" s="129" t="s">
        <v>67</v>
      </c>
      <c r="E468" s="129">
        <v>-383.72460000000001</v>
      </c>
      <c r="F468" s="129">
        <v>-7.2759999999999998</v>
      </c>
      <c r="G468" s="129">
        <v>-0.40620000000000001</v>
      </c>
      <c r="H468" s="129">
        <v>-4.4999999999999998E-2</v>
      </c>
      <c r="I468" s="129">
        <v>0.29480000000000001</v>
      </c>
      <c r="J468" s="129">
        <v>-13.7142</v>
      </c>
      <c r="K468" s="1">
        <f t="shared" si="8"/>
        <v>466</v>
      </c>
    </row>
    <row r="469" spans="1:11" hidden="1" x14ac:dyDescent="0.3">
      <c r="A469" s="129">
        <v>-1</v>
      </c>
      <c r="B469" s="129" t="s">
        <v>100</v>
      </c>
      <c r="C469" s="129" t="s">
        <v>76</v>
      </c>
      <c r="D469" s="129" t="s">
        <v>68</v>
      </c>
      <c r="E469" s="129">
        <v>-385.84800000000001</v>
      </c>
      <c r="F469" s="129">
        <v>-7.2759999999999998</v>
      </c>
      <c r="G469" s="129">
        <v>-0.40620000000000001</v>
      </c>
      <c r="H469" s="129">
        <v>-4.4999999999999998E-2</v>
      </c>
      <c r="I469" s="129">
        <v>-0.34410000000000002</v>
      </c>
      <c r="J469" s="129">
        <v>-9.4372000000000007</v>
      </c>
      <c r="K469" s="1">
        <f t="shared" si="8"/>
        <v>467</v>
      </c>
    </row>
    <row r="470" spans="1:11" hidden="1" x14ac:dyDescent="0.3">
      <c r="A470" s="129">
        <v>-1</v>
      </c>
      <c r="B470" s="129" t="s">
        <v>100</v>
      </c>
      <c r="C470" s="129" t="s">
        <v>77</v>
      </c>
      <c r="D470" s="129" t="s">
        <v>67</v>
      </c>
      <c r="E470" s="129">
        <v>52.5261</v>
      </c>
      <c r="F470" s="129">
        <v>4.0685000000000002</v>
      </c>
      <c r="G470" s="129">
        <v>-0.17810000000000001</v>
      </c>
      <c r="H470" s="129">
        <v>-3.0599999999999999E-2</v>
      </c>
      <c r="I470" s="129">
        <v>0.67579999999999996</v>
      </c>
      <c r="J470" s="129">
        <v>17.2166</v>
      </c>
      <c r="K470" s="1">
        <f t="shared" si="8"/>
        <v>468</v>
      </c>
    </row>
    <row r="471" spans="1:11" hidden="1" x14ac:dyDescent="0.3">
      <c r="A471" s="129">
        <v>-1</v>
      </c>
      <c r="B471" s="129" t="s">
        <v>100</v>
      </c>
      <c r="C471" s="129" t="s">
        <v>77</v>
      </c>
      <c r="D471" s="129" t="s">
        <v>68</v>
      </c>
      <c r="E471" s="129">
        <v>50.402700000000003</v>
      </c>
      <c r="F471" s="129">
        <v>4.0685000000000002</v>
      </c>
      <c r="G471" s="129">
        <v>-0.17810000000000001</v>
      </c>
      <c r="H471" s="129">
        <v>-3.0599999999999999E-2</v>
      </c>
      <c r="I471" s="129">
        <v>-0.14599999999999999</v>
      </c>
      <c r="J471" s="129">
        <v>4.9207999999999998</v>
      </c>
      <c r="K471" s="1">
        <f t="shared" si="8"/>
        <v>469</v>
      </c>
    </row>
    <row r="472" spans="1:11" hidden="1" x14ac:dyDescent="0.3">
      <c r="A472" s="129">
        <v>-1</v>
      </c>
      <c r="B472" s="129" t="s">
        <v>100</v>
      </c>
      <c r="C472" s="129" t="s">
        <v>78</v>
      </c>
      <c r="D472" s="129" t="s">
        <v>67</v>
      </c>
      <c r="E472" s="129">
        <v>-383.72460000000001</v>
      </c>
      <c r="F472" s="129">
        <v>-7.2759999999999998</v>
      </c>
      <c r="G472" s="129">
        <v>-0.40620000000000001</v>
      </c>
      <c r="H472" s="129">
        <v>-4.4999999999999998E-2</v>
      </c>
      <c r="I472" s="129">
        <v>0.29480000000000001</v>
      </c>
      <c r="J472" s="129">
        <v>-13.7142</v>
      </c>
      <c r="K472" s="1">
        <f t="shared" si="8"/>
        <v>470</v>
      </c>
    </row>
    <row r="473" spans="1:11" hidden="1" x14ac:dyDescent="0.3">
      <c r="A473" s="129">
        <v>-1</v>
      </c>
      <c r="B473" s="129" t="s">
        <v>100</v>
      </c>
      <c r="C473" s="129" t="s">
        <v>78</v>
      </c>
      <c r="D473" s="129" t="s">
        <v>68</v>
      </c>
      <c r="E473" s="129">
        <v>-385.84800000000001</v>
      </c>
      <c r="F473" s="129">
        <v>-7.2759999999999998</v>
      </c>
      <c r="G473" s="129">
        <v>-0.40620000000000001</v>
      </c>
      <c r="H473" s="129">
        <v>-4.4999999999999998E-2</v>
      </c>
      <c r="I473" s="129">
        <v>-0.34410000000000002</v>
      </c>
      <c r="J473" s="129">
        <v>-9.4372000000000007</v>
      </c>
      <c r="K473" s="1">
        <f t="shared" si="8"/>
        <v>471</v>
      </c>
    </row>
    <row r="474" spans="1:11" hidden="1" x14ac:dyDescent="0.3">
      <c r="A474" s="129">
        <v>-1</v>
      </c>
      <c r="B474" s="129" t="s">
        <v>100</v>
      </c>
      <c r="C474" s="129" t="s">
        <v>79</v>
      </c>
      <c r="D474" s="129" t="s">
        <v>67</v>
      </c>
      <c r="E474" s="129">
        <v>-84.068700000000007</v>
      </c>
      <c r="F474" s="129">
        <v>1.7376</v>
      </c>
      <c r="G474" s="129">
        <v>-0.184</v>
      </c>
      <c r="H474" s="129">
        <v>-1.49E-2</v>
      </c>
      <c r="I474" s="129">
        <v>0.61199999999999999</v>
      </c>
      <c r="J474" s="129">
        <v>7.9367000000000001</v>
      </c>
      <c r="K474" s="1">
        <f t="shared" si="8"/>
        <v>472</v>
      </c>
    </row>
    <row r="475" spans="1:11" hidden="1" x14ac:dyDescent="0.3">
      <c r="A475" s="129">
        <v>-1</v>
      </c>
      <c r="B475" s="129" t="s">
        <v>100</v>
      </c>
      <c r="C475" s="129" t="s">
        <v>79</v>
      </c>
      <c r="D475" s="129" t="s">
        <v>68</v>
      </c>
      <c r="E475" s="129">
        <v>-86.1922</v>
      </c>
      <c r="F475" s="129">
        <v>1.7376</v>
      </c>
      <c r="G475" s="129">
        <v>-0.184</v>
      </c>
      <c r="H475" s="129">
        <v>-1.49E-2</v>
      </c>
      <c r="I475" s="129">
        <v>-2.5899999999999999E-2</v>
      </c>
      <c r="J475" s="129">
        <v>7.0400000000000004E-2</v>
      </c>
      <c r="K475" s="1">
        <f t="shared" si="8"/>
        <v>473</v>
      </c>
    </row>
    <row r="476" spans="1:11" hidden="1" x14ac:dyDescent="0.3">
      <c r="A476" s="129">
        <v>-1</v>
      </c>
      <c r="B476" s="129" t="s">
        <v>100</v>
      </c>
      <c r="C476" s="129" t="s">
        <v>80</v>
      </c>
      <c r="D476" s="129" t="s">
        <v>67</v>
      </c>
      <c r="E476" s="129">
        <v>-247.12970000000001</v>
      </c>
      <c r="F476" s="129">
        <v>-4.9451999999999998</v>
      </c>
      <c r="G476" s="129">
        <v>-0.40029999999999999</v>
      </c>
      <c r="H476" s="129">
        <v>-6.0600000000000001E-2</v>
      </c>
      <c r="I476" s="129">
        <v>0.35859999999999997</v>
      </c>
      <c r="J476" s="129">
        <v>-4.4341999999999997</v>
      </c>
      <c r="K476" s="1">
        <f t="shared" si="8"/>
        <v>474</v>
      </c>
    </row>
    <row r="477" spans="1:11" hidden="1" x14ac:dyDescent="0.3">
      <c r="A477" s="129">
        <v>-1</v>
      </c>
      <c r="B477" s="129" t="s">
        <v>100</v>
      </c>
      <c r="C477" s="129" t="s">
        <v>80</v>
      </c>
      <c r="D477" s="129" t="s">
        <v>68</v>
      </c>
      <c r="E477" s="129">
        <v>-249.25319999999999</v>
      </c>
      <c r="F477" s="129">
        <v>-4.9451999999999998</v>
      </c>
      <c r="G477" s="129">
        <v>-0.40029999999999999</v>
      </c>
      <c r="H477" s="129">
        <v>-6.0600000000000001E-2</v>
      </c>
      <c r="I477" s="129">
        <v>-0.4642</v>
      </c>
      <c r="J477" s="129">
        <v>-4.5868000000000002</v>
      </c>
      <c r="K477" s="1">
        <f t="shared" si="8"/>
        <v>475</v>
      </c>
    </row>
    <row r="478" spans="1:11" hidden="1" x14ac:dyDescent="0.3">
      <c r="A478" s="129">
        <v>-1</v>
      </c>
      <c r="B478" s="129" t="s">
        <v>100</v>
      </c>
      <c r="C478" s="129" t="s">
        <v>81</v>
      </c>
      <c r="D478" s="129" t="s">
        <v>67</v>
      </c>
      <c r="E478" s="129">
        <v>-84.068700000000007</v>
      </c>
      <c r="F478" s="129">
        <v>1.7376</v>
      </c>
      <c r="G478" s="129">
        <v>-0.184</v>
      </c>
      <c r="H478" s="129">
        <v>-1.49E-2</v>
      </c>
      <c r="I478" s="129">
        <v>0.61199999999999999</v>
      </c>
      <c r="J478" s="129">
        <v>7.9367000000000001</v>
      </c>
      <c r="K478" s="1">
        <f t="shared" si="8"/>
        <v>476</v>
      </c>
    </row>
    <row r="479" spans="1:11" hidden="1" x14ac:dyDescent="0.3">
      <c r="A479" s="129">
        <v>-1</v>
      </c>
      <c r="B479" s="129" t="s">
        <v>100</v>
      </c>
      <c r="C479" s="129" t="s">
        <v>81</v>
      </c>
      <c r="D479" s="129" t="s">
        <v>68</v>
      </c>
      <c r="E479" s="129">
        <v>-86.1922</v>
      </c>
      <c r="F479" s="129">
        <v>1.7376</v>
      </c>
      <c r="G479" s="129">
        <v>-0.184</v>
      </c>
      <c r="H479" s="129">
        <v>-1.49E-2</v>
      </c>
      <c r="I479" s="129">
        <v>-2.5899999999999999E-2</v>
      </c>
      <c r="J479" s="129">
        <v>7.0400000000000004E-2</v>
      </c>
      <c r="K479" s="1">
        <f t="shared" si="8"/>
        <v>477</v>
      </c>
    </row>
    <row r="480" spans="1:11" hidden="1" x14ac:dyDescent="0.3">
      <c r="A480" s="129">
        <v>-1</v>
      </c>
      <c r="B480" s="129" t="s">
        <v>100</v>
      </c>
      <c r="C480" s="129" t="s">
        <v>82</v>
      </c>
      <c r="D480" s="129" t="s">
        <v>67</v>
      </c>
      <c r="E480" s="129">
        <v>-247.12970000000001</v>
      </c>
      <c r="F480" s="129">
        <v>-4.9451999999999998</v>
      </c>
      <c r="G480" s="129">
        <v>-0.40029999999999999</v>
      </c>
      <c r="H480" s="129">
        <v>-6.0600000000000001E-2</v>
      </c>
      <c r="I480" s="129">
        <v>0.35859999999999997</v>
      </c>
      <c r="J480" s="129">
        <v>-4.4341999999999997</v>
      </c>
      <c r="K480" s="1">
        <f t="shared" si="8"/>
        <v>478</v>
      </c>
    </row>
    <row r="481" spans="1:11" hidden="1" x14ac:dyDescent="0.3">
      <c r="A481" s="129">
        <v>-1</v>
      </c>
      <c r="B481" s="129" t="s">
        <v>100</v>
      </c>
      <c r="C481" s="129" t="s">
        <v>82</v>
      </c>
      <c r="D481" s="129" t="s">
        <v>68</v>
      </c>
      <c r="E481" s="129">
        <v>-249.25319999999999</v>
      </c>
      <c r="F481" s="129">
        <v>-4.9451999999999998</v>
      </c>
      <c r="G481" s="129">
        <v>-0.40029999999999999</v>
      </c>
      <c r="H481" s="129">
        <v>-6.0600000000000001E-2</v>
      </c>
      <c r="I481" s="129">
        <v>-0.4642</v>
      </c>
      <c r="J481" s="129">
        <v>-4.5868000000000002</v>
      </c>
      <c r="K481" s="1">
        <f t="shared" si="8"/>
        <v>479</v>
      </c>
    </row>
    <row r="482" spans="1:11" hidden="1" x14ac:dyDescent="0.3">
      <c r="A482" s="129">
        <v>-1</v>
      </c>
      <c r="B482" s="129" t="s">
        <v>100</v>
      </c>
      <c r="C482" s="129" t="s">
        <v>83</v>
      </c>
      <c r="D482" s="129" t="s">
        <v>67</v>
      </c>
      <c r="E482" s="129">
        <v>-48.7316</v>
      </c>
      <c r="F482" s="129">
        <v>4.0423999999999998</v>
      </c>
      <c r="G482" s="129">
        <v>-0.43049999999999999</v>
      </c>
      <c r="H482" s="129">
        <v>-5.5899999999999998E-2</v>
      </c>
      <c r="I482" s="129">
        <v>1.095</v>
      </c>
      <c r="J482" s="129">
        <v>16.755500000000001</v>
      </c>
      <c r="K482" s="1">
        <f t="shared" si="8"/>
        <v>480</v>
      </c>
    </row>
    <row r="483" spans="1:11" hidden="1" x14ac:dyDescent="0.3">
      <c r="A483" s="129">
        <v>-1</v>
      </c>
      <c r="B483" s="129" t="s">
        <v>100</v>
      </c>
      <c r="C483" s="129" t="s">
        <v>83</v>
      </c>
      <c r="D483" s="129" t="s">
        <v>68</v>
      </c>
      <c r="E483" s="129">
        <v>-51.562899999999999</v>
      </c>
      <c r="F483" s="129">
        <v>4.0423999999999998</v>
      </c>
      <c r="G483" s="129">
        <v>-0.43049999999999999</v>
      </c>
      <c r="H483" s="129">
        <v>-5.5899999999999998E-2</v>
      </c>
      <c r="I483" s="129">
        <v>-0.3579</v>
      </c>
      <c r="J483" s="129">
        <v>4.3944000000000001</v>
      </c>
      <c r="K483" s="1">
        <f t="shared" si="8"/>
        <v>481</v>
      </c>
    </row>
    <row r="484" spans="1:11" hidden="1" x14ac:dyDescent="0.3">
      <c r="A484" s="129">
        <v>-1</v>
      </c>
      <c r="B484" s="129" t="s">
        <v>100</v>
      </c>
      <c r="C484" s="129" t="s">
        <v>84</v>
      </c>
      <c r="D484" s="129" t="s">
        <v>67</v>
      </c>
      <c r="E484" s="129">
        <v>-484.98230000000001</v>
      </c>
      <c r="F484" s="129">
        <v>-7.3022</v>
      </c>
      <c r="G484" s="129">
        <v>-0.65859999999999996</v>
      </c>
      <c r="H484" s="129">
        <v>-7.0300000000000001E-2</v>
      </c>
      <c r="I484" s="129">
        <v>0.71389999999999998</v>
      </c>
      <c r="J484" s="129">
        <v>-14.1753</v>
      </c>
      <c r="K484" s="1">
        <f t="shared" si="8"/>
        <v>482</v>
      </c>
    </row>
    <row r="485" spans="1:11" hidden="1" x14ac:dyDescent="0.3">
      <c r="A485" s="129">
        <v>-1</v>
      </c>
      <c r="B485" s="129" t="s">
        <v>100</v>
      </c>
      <c r="C485" s="129" t="s">
        <v>84</v>
      </c>
      <c r="D485" s="129" t="s">
        <v>68</v>
      </c>
      <c r="E485" s="129">
        <v>-487.81360000000001</v>
      </c>
      <c r="F485" s="129">
        <v>-7.3022</v>
      </c>
      <c r="G485" s="129">
        <v>-0.65859999999999996</v>
      </c>
      <c r="H485" s="129">
        <v>-7.0300000000000001E-2</v>
      </c>
      <c r="I485" s="129">
        <v>-0.55600000000000005</v>
      </c>
      <c r="J485" s="129">
        <v>-9.9636999999999993</v>
      </c>
      <c r="K485" s="1">
        <f t="shared" si="8"/>
        <v>483</v>
      </c>
    </row>
    <row r="486" spans="1:11" hidden="1" x14ac:dyDescent="0.3">
      <c r="A486" s="129">
        <v>-1</v>
      </c>
      <c r="B486" s="129" t="s">
        <v>100</v>
      </c>
      <c r="C486" s="129" t="s">
        <v>85</v>
      </c>
      <c r="D486" s="129" t="s">
        <v>67</v>
      </c>
      <c r="E486" s="129">
        <v>-48.7316</v>
      </c>
      <c r="F486" s="129">
        <v>4.0423999999999998</v>
      </c>
      <c r="G486" s="129">
        <v>-0.43049999999999999</v>
      </c>
      <c r="H486" s="129">
        <v>-5.5899999999999998E-2</v>
      </c>
      <c r="I486" s="129">
        <v>1.095</v>
      </c>
      <c r="J486" s="129">
        <v>16.755500000000001</v>
      </c>
      <c r="K486" s="1">
        <f t="shared" si="8"/>
        <v>484</v>
      </c>
    </row>
    <row r="487" spans="1:11" hidden="1" x14ac:dyDescent="0.3">
      <c r="A487" s="129">
        <v>-1</v>
      </c>
      <c r="B487" s="129" t="s">
        <v>100</v>
      </c>
      <c r="C487" s="129" t="s">
        <v>85</v>
      </c>
      <c r="D487" s="129" t="s">
        <v>68</v>
      </c>
      <c r="E487" s="129">
        <v>-51.562899999999999</v>
      </c>
      <c r="F487" s="129">
        <v>4.0423999999999998</v>
      </c>
      <c r="G487" s="129">
        <v>-0.43049999999999999</v>
      </c>
      <c r="H487" s="129">
        <v>-5.5899999999999998E-2</v>
      </c>
      <c r="I487" s="129">
        <v>-0.3579</v>
      </c>
      <c r="J487" s="129">
        <v>4.3944000000000001</v>
      </c>
      <c r="K487" s="1">
        <f t="shared" si="8"/>
        <v>485</v>
      </c>
    </row>
    <row r="488" spans="1:11" hidden="1" x14ac:dyDescent="0.3">
      <c r="A488" s="129">
        <v>-1</v>
      </c>
      <c r="B488" s="129" t="s">
        <v>100</v>
      </c>
      <c r="C488" s="129" t="s">
        <v>86</v>
      </c>
      <c r="D488" s="129" t="s">
        <v>67</v>
      </c>
      <c r="E488" s="129">
        <v>-484.98230000000001</v>
      </c>
      <c r="F488" s="129">
        <v>-7.3022</v>
      </c>
      <c r="G488" s="129">
        <v>-0.65859999999999996</v>
      </c>
      <c r="H488" s="129">
        <v>-7.0300000000000001E-2</v>
      </c>
      <c r="I488" s="129">
        <v>0.71389999999999998</v>
      </c>
      <c r="J488" s="129">
        <v>-14.1753</v>
      </c>
      <c r="K488" s="1">
        <f t="shared" si="8"/>
        <v>486</v>
      </c>
    </row>
    <row r="489" spans="1:11" hidden="1" x14ac:dyDescent="0.3">
      <c r="A489" s="129">
        <v>-1</v>
      </c>
      <c r="B489" s="129" t="s">
        <v>100</v>
      </c>
      <c r="C489" s="129" t="s">
        <v>86</v>
      </c>
      <c r="D489" s="129" t="s">
        <v>68</v>
      </c>
      <c r="E489" s="129">
        <v>-487.81360000000001</v>
      </c>
      <c r="F489" s="129">
        <v>-7.3022</v>
      </c>
      <c r="G489" s="129">
        <v>-0.65859999999999996</v>
      </c>
      <c r="H489" s="129">
        <v>-7.0300000000000001E-2</v>
      </c>
      <c r="I489" s="129">
        <v>-0.55600000000000005</v>
      </c>
      <c r="J489" s="129">
        <v>-9.9636999999999993</v>
      </c>
      <c r="K489" s="1">
        <f t="shared" si="8"/>
        <v>487</v>
      </c>
    </row>
    <row r="490" spans="1:11" hidden="1" x14ac:dyDescent="0.3">
      <c r="A490" s="129">
        <v>-1</v>
      </c>
      <c r="B490" s="129" t="s">
        <v>100</v>
      </c>
      <c r="C490" s="129" t="s">
        <v>87</v>
      </c>
      <c r="D490" s="129" t="s">
        <v>67</v>
      </c>
      <c r="E490" s="129">
        <v>-185.32650000000001</v>
      </c>
      <c r="F490" s="129">
        <v>1.7115</v>
      </c>
      <c r="G490" s="129">
        <v>-0.43640000000000001</v>
      </c>
      <c r="H490" s="129">
        <v>-4.02E-2</v>
      </c>
      <c r="I490" s="129">
        <v>1.0310999999999999</v>
      </c>
      <c r="J490" s="129">
        <v>7.4755000000000003</v>
      </c>
      <c r="K490" s="1">
        <f t="shared" si="8"/>
        <v>488</v>
      </c>
    </row>
    <row r="491" spans="1:11" hidden="1" x14ac:dyDescent="0.3">
      <c r="A491" s="129">
        <v>-1</v>
      </c>
      <c r="B491" s="129" t="s">
        <v>100</v>
      </c>
      <c r="C491" s="129" t="s">
        <v>87</v>
      </c>
      <c r="D491" s="129" t="s">
        <v>68</v>
      </c>
      <c r="E491" s="129">
        <v>-188.15770000000001</v>
      </c>
      <c r="F491" s="129">
        <v>1.7115</v>
      </c>
      <c r="G491" s="129">
        <v>-0.43640000000000001</v>
      </c>
      <c r="H491" s="129">
        <v>-4.02E-2</v>
      </c>
      <c r="I491" s="129">
        <v>-0.23780000000000001</v>
      </c>
      <c r="J491" s="129">
        <v>-0.45610000000000001</v>
      </c>
      <c r="K491" s="1">
        <f t="shared" si="8"/>
        <v>489</v>
      </c>
    </row>
    <row r="492" spans="1:11" hidden="1" x14ac:dyDescent="0.3">
      <c r="A492" s="129">
        <v>-1</v>
      </c>
      <c r="B492" s="129" t="s">
        <v>100</v>
      </c>
      <c r="C492" s="129" t="s">
        <v>88</v>
      </c>
      <c r="D492" s="129" t="s">
        <v>67</v>
      </c>
      <c r="E492" s="129">
        <v>-348.38749999999999</v>
      </c>
      <c r="F492" s="129">
        <v>-4.9713000000000003</v>
      </c>
      <c r="G492" s="129">
        <v>-0.65269999999999995</v>
      </c>
      <c r="H492" s="129">
        <v>-8.5900000000000004E-2</v>
      </c>
      <c r="I492" s="129">
        <v>0.77780000000000005</v>
      </c>
      <c r="J492" s="129">
        <v>-4.8952999999999998</v>
      </c>
      <c r="K492" s="1">
        <f t="shared" si="8"/>
        <v>490</v>
      </c>
    </row>
    <row r="493" spans="1:11" hidden="1" x14ac:dyDescent="0.3">
      <c r="A493" s="129">
        <v>-1</v>
      </c>
      <c r="B493" s="129" t="s">
        <v>100</v>
      </c>
      <c r="C493" s="129" t="s">
        <v>88</v>
      </c>
      <c r="D493" s="129" t="s">
        <v>68</v>
      </c>
      <c r="E493" s="129">
        <v>-351.21870000000001</v>
      </c>
      <c r="F493" s="129">
        <v>-4.9713000000000003</v>
      </c>
      <c r="G493" s="129">
        <v>-0.65269999999999995</v>
      </c>
      <c r="H493" s="129">
        <v>-8.5900000000000004E-2</v>
      </c>
      <c r="I493" s="129">
        <v>-0.67610000000000003</v>
      </c>
      <c r="J493" s="129">
        <v>-5.1132</v>
      </c>
      <c r="K493" s="1">
        <f t="shared" si="8"/>
        <v>491</v>
      </c>
    </row>
    <row r="494" spans="1:11" hidden="1" x14ac:dyDescent="0.3">
      <c r="A494" s="129">
        <v>-1</v>
      </c>
      <c r="B494" s="129" t="s">
        <v>100</v>
      </c>
      <c r="C494" s="129" t="s">
        <v>89</v>
      </c>
      <c r="D494" s="129" t="s">
        <v>67</v>
      </c>
      <c r="E494" s="129">
        <v>-185.32650000000001</v>
      </c>
      <c r="F494" s="129">
        <v>1.7115</v>
      </c>
      <c r="G494" s="129">
        <v>-0.43640000000000001</v>
      </c>
      <c r="H494" s="129">
        <v>-4.02E-2</v>
      </c>
      <c r="I494" s="129">
        <v>1.0310999999999999</v>
      </c>
      <c r="J494" s="129">
        <v>7.4755000000000003</v>
      </c>
      <c r="K494" s="1">
        <f t="shared" si="8"/>
        <v>492</v>
      </c>
    </row>
    <row r="495" spans="1:11" hidden="1" x14ac:dyDescent="0.3">
      <c r="A495" s="129">
        <v>-1</v>
      </c>
      <c r="B495" s="129" t="s">
        <v>100</v>
      </c>
      <c r="C495" s="129" t="s">
        <v>89</v>
      </c>
      <c r="D495" s="129" t="s">
        <v>68</v>
      </c>
      <c r="E495" s="129">
        <v>-188.15770000000001</v>
      </c>
      <c r="F495" s="129">
        <v>1.7115</v>
      </c>
      <c r="G495" s="129">
        <v>-0.43640000000000001</v>
      </c>
      <c r="H495" s="129">
        <v>-4.02E-2</v>
      </c>
      <c r="I495" s="129">
        <v>-0.23780000000000001</v>
      </c>
      <c r="J495" s="129">
        <v>-0.45610000000000001</v>
      </c>
      <c r="K495" s="1">
        <f t="shared" si="8"/>
        <v>493</v>
      </c>
    </row>
    <row r="496" spans="1:11" hidden="1" x14ac:dyDescent="0.3">
      <c r="A496" s="129">
        <v>-1</v>
      </c>
      <c r="B496" s="129" t="s">
        <v>100</v>
      </c>
      <c r="C496" s="129" t="s">
        <v>90</v>
      </c>
      <c r="D496" s="129" t="s">
        <v>67</v>
      </c>
      <c r="E496" s="129">
        <v>-348.38749999999999</v>
      </c>
      <c r="F496" s="129">
        <v>-4.9713000000000003</v>
      </c>
      <c r="G496" s="129">
        <v>-0.65269999999999995</v>
      </c>
      <c r="H496" s="129">
        <v>-8.5900000000000004E-2</v>
      </c>
      <c r="I496" s="129">
        <v>0.77780000000000005</v>
      </c>
      <c r="J496" s="129">
        <v>-4.8952999999999998</v>
      </c>
      <c r="K496" s="1">
        <f t="shared" si="8"/>
        <v>494</v>
      </c>
    </row>
    <row r="497" spans="1:11" hidden="1" x14ac:dyDescent="0.3">
      <c r="A497" s="129">
        <v>-1</v>
      </c>
      <c r="B497" s="129" t="s">
        <v>100</v>
      </c>
      <c r="C497" s="129" t="s">
        <v>90</v>
      </c>
      <c r="D497" s="129" t="s">
        <v>68</v>
      </c>
      <c r="E497" s="129">
        <v>-351.21870000000001</v>
      </c>
      <c r="F497" s="129">
        <v>-4.9713000000000003</v>
      </c>
      <c r="G497" s="129">
        <v>-0.65269999999999995</v>
      </c>
      <c r="H497" s="129">
        <v>-8.5900000000000004E-2</v>
      </c>
      <c r="I497" s="129">
        <v>-0.67610000000000003</v>
      </c>
      <c r="J497" s="129">
        <v>-5.1132</v>
      </c>
      <c r="K497" s="1">
        <f t="shared" si="8"/>
        <v>495</v>
      </c>
    </row>
    <row r="498" spans="1:11" hidden="1" x14ac:dyDescent="0.3">
      <c r="A498" s="129">
        <v>-1</v>
      </c>
      <c r="B498" s="129" t="s">
        <v>100</v>
      </c>
      <c r="C498" s="129" t="s">
        <v>91</v>
      </c>
      <c r="D498" s="129" t="s">
        <v>67</v>
      </c>
      <c r="E498" s="129">
        <v>52.5261</v>
      </c>
      <c r="F498" s="129">
        <v>4.0685000000000002</v>
      </c>
      <c r="G498" s="129">
        <v>-0.17810000000000001</v>
      </c>
      <c r="H498" s="129">
        <v>-1.49E-2</v>
      </c>
      <c r="I498" s="129">
        <v>1.095</v>
      </c>
      <c r="J498" s="129">
        <v>17.2166</v>
      </c>
      <c r="K498" s="1">
        <f t="shared" si="8"/>
        <v>496</v>
      </c>
    </row>
    <row r="499" spans="1:11" hidden="1" x14ac:dyDescent="0.3">
      <c r="A499" s="129">
        <v>-1</v>
      </c>
      <c r="B499" s="129" t="s">
        <v>100</v>
      </c>
      <c r="C499" s="129" t="s">
        <v>91</v>
      </c>
      <c r="D499" s="129" t="s">
        <v>68</v>
      </c>
      <c r="E499" s="129">
        <v>50.402700000000003</v>
      </c>
      <c r="F499" s="129">
        <v>4.0685000000000002</v>
      </c>
      <c r="G499" s="129">
        <v>-0.17810000000000001</v>
      </c>
      <c r="H499" s="129">
        <v>-1.49E-2</v>
      </c>
      <c r="I499" s="129">
        <v>-2.5899999999999999E-2</v>
      </c>
      <c r="J499" s="129">
        <v>4.9207999999999998</v>
      </c>
      <c r="K499" s="1">
        <f t="shared" si="8"/>
        <v>497</v>
      </c>
    </row>
    <row r="500" spans="1:11" hidden="1" x14ac:dyDescent="0.3">
      <c r="A500" s="129">
        <v>-1</v>
      </c>
      <c r="B500" s="129" t="s">
        <v>100</v>
      </c>
      <c r="C500" s="129" t="s">
        <v>92</v>
      </c>
      <c r="D500" s="129" t="s">
        <v>67</v>
      </c>
      <c r="E500" s="129">
        <v>-484.98230000000001</v>
      </c>
      <c r="F500" s="129">
        <v>-7.3022</v>
      </c>
      <c r="G500" s="129">
        <v>-0.65859999999999996</v>
      </c>
      <c r="H500" s="129">
        <v>-8.5900000000000004E-2</v>
      </c>
      <c r="I500" s="129">
        <v>0.29480000000000001</v>
      </c>
      <c r="J500" s="129">
        <v>-14.1753</v>
      </c>
      <c r="K500" s="1">
        <f t="shared" si="8"/>
        <v>498</v>
      </c>
    </row>
    <row r="501" spans="1:11" hidden="1" x14ac:dyDescent="0.3">
      <c r="A501" s="129">
        <v>-1</v>
      </c>
      <c r="B501" s="129" t="s">
        <v>100</v>
      </c>
      <c r="C501" s="129" t="s">
        <v>92</v>
      </c>
      <c r="D501" s="129" t="s">
        <v>68</v>
      </c>
      <c r="E501" s="129">
        <v>-487.81360000000001</v>
      </c>
      <c r="F501" s="129">
        <v>-7.3022</v>
      </c>
      <c r="G501" s="129">
        <v>-0.65859999999999996</v>
      </c>
      <c r="H501" s="129">
        <v>-8.5900000000000004E-2</v>
      </c>
      <c r="I501" s="129">
        <v>-0.67610000000000003</v>
      </c>
      <c r="J501" s="129">
        <v>-9.9636999999999993</v>
      </c>
      <c r="K501" s="1">
        <f t="shared" si="8"/>
        <v>499</v>
      </c>
    </row>
    <row r="502" spans="1:11" hidden="1" x14ac:dyDescent="0.3">
      <c r="A502" s="129">
        <v>-1</v>
      </c>
      <c r="B502" s="129" t="s">
        <v>101</v>
      </c>
      <c r="C502" s="129" t="s">
        <v>66</v>
      </c>
      <c r="D502" s="129" t="s">
        <v>67</v>
      </c>
      <c r="E502" s="129">
        <v>-217.99690000000001</v>
      </c>
      <c r="F502" s="129">
        <v>18.187799999999999</v>
      </c>
      <c r="G502" s="129">
        <v>-1.1292</v>
      </c>
      <c r="H502" s="129">
        <v>-6.6299999999999998E-2</v>
      </c>
      <c r="I502" s="129">
        <v>1.8805000000000001</v>
      </c>
      <c r="J502" s="129">
        <v>-41.496400000000001</v>
      </c>
      <c r="K502" s="1">
        <f t="shared" si="8"/>
        <v>500</v>
      </c>
    </row>
    <row r="503" spans="1:11" hidden="1" x14ac:dyDescent="0.3">
      <c r="A503" s="129">
        <v>-1</v>
      </c>
      <c r="B503" s="129" t="s">
        <v>101</v>
      </c>
      <c r="C503" s="129" t="s">
        <v>66</v>
      </c>
      <c r="D503" s="129" t="s">
        <v>68</v>
      </c>
      <c r="E503" s="129">
        <v>-221.65309999999999</v>
      </c>
      <c r="F503" s="129">
        <v>18.187799999999999</v>
      </c>
      <c r="G503" s="129">
        <v>-1.1292</v>
      </c>
      <c r="H503" s="129">
        <v>-6.6299999999999998E-2</v>
      </c>
      <c r="I503" s="129">
        <v>-0.94240000000000002</v>
      </c>
      <c r="J503" s="129">
        <v>3.9731000000000001</v>
      </c>
      <c r="K503" s="1">
        <f t="shared" si="8"/>
        <v>501</v>
      </c>
    </row>
    <row r="504" spans="1:11" hidden="1" x14ac:dyDescent="0.3">
      <c r="A504" s="129">
        <v>-1</v>
      </c>
      <c r="B504" s="129" t="s">
        <v>101</v>
      </c>
      <c r="C504" s="129" t="s">
        <v>69</v>
      </c>
      <c r="D504" s="129" t="s">
        <v>67</v>
      </c>
      <c r="E504" s="129">
        <v>-52.384399999999999</v>
      </c>
      <c r="F504" s="129">
        <v>4.5486000000000004</v>
      </c>
      <c r="G504" s="129">
        <v>-0.34079999999999999</v>
      </c>
      <c r="H504" s="129">
        <v>-2.0000000000000001E-4</v>
      </c>
      <c r="I504" s="129">
        <v>0.56659999999999999</v>
      </c>
      <c r="J504" s="129">
        <v>-10.4117</v>
      </c>
      <c r="K504" s="1">
        <f t="shared" si="8"/>
        <v>502</v>
      </c>
    </row>
    <row r="505" spans="1:11" hidden="1" x14ac:dyDescent="0.3">
      <c r="A505" s="129">
        <v>-1</v>
      </c>
      <c r="B505" s="129" t="s">
        <v>101</v>
      </c>
      <c r="C505" s="129" t="s">
        <v>69</v>
      </c>
      <c r="D505" s="129" t="s">
        <v>68</v>
      </c>
      <c r="E505" s="129">
        <v>-52.384399999999999</v>
      </c>
      <c r="F505" s="129">
        <v>4.5486000000000004</v>
      </c>
      <c r="G505" s="129">
        <v>-0.34079999999999999</v>
      </c>
      <c r="H505" s="129">
        <v>-2.0000000000000001E-4</v>
      </c>
      <c r="I505" s="129">
        <v>-0.28549999999999998</v>
      </c>
      <c r="J505" s="129">
        <v>0.95979999999999999</v>
      </c>
      <c r="K505" s="1">
        <f t="shared" si="8"/>
        <v>503</v>
      </c>
    </row>
    <row r="506" spans="1:11" hidden="1" x14ac:dyDescent="0.3">
      <c r="A506" s="129">
        <v>-1</v>
      </c>
      <c r="B506" s="129" t="s">
        <v>101</v>
      </c>
      <c r="C506" s="129" t="s">
        <v>70</v>
      </c>
      <c r="D506" s="129" t="s">
        <v>67</v>
      </c>
      <c r="E506" s="129">
        <v>74.104399999999998</v>
      </c>
      <c r="F506" s="129">
        <v>14.8890999999999</v>
      </c>
      <c r="G506" s="129">
        <v>0.24110000000000001</v>
      </c>
      <c r="H506" s="129">
        <v>1.84E-2</v>
      </c>
      <c r="I506" s="129">
        <v>0.41270000000000001</v>
      </c>
      <c r="J506" s="129">
        <v>45.842799999999997</v>
      </c>
      <c r="K506" s="1">
        <f t="shared" si="8"/>
        <v>504</v>
      </c>
    </row>
    <row r="507" spans="1:11" hidden="1" x14ac:dyDescent="0.3">
      <c r="A507" s="129">
        <v>-1</v>
      </c>
      <c r="B507" s="129" t="s">
        <v>101</v>
      </c>
      <c r="C507" s="129" t="s">
        <v>70</v>
      </c>
      <c r="D507" s="129" t="s">
        <v>68</v>
      </c>
      <c r="E507" s="129">
        <v>74.104399999999998</v>
      </c>
      <c r="F507" s="129">
        <v>14.8890999999999</v>
      </c>
      <c r="G507" s="129">
        <v>0.24110000000000001</v>
      </c>
      <c r="H507" s="129">
        <v>1.84E-2</v>
      </c>
      <c r="I507" s="129">
        <v>0.19220000000000001</v>
      </c>
      <c r="J507" s="129">
        <v>19.3446</v>
      </c>
      <c r="K507" s="1">
        <f t="shared" si="8"/>
        <v>505</v>
      </c>
    </row>
    <row r="508" spans="1:11" hidden="1" x14ac:dyDescent="0.3">
      <c r="A508" s="129">
        <v>-1</v>
      </c>
      <c r="B508" s="129" t="s">
        <v>101</v>
      </c>
      <c r="C508" s="129" t="s">
        <v>71</v>
      </c>
      <c r="D508" s="129" t="s">
        <v>67</v>
      </c>
      <c r="E508" s="129">
        <v>37.843699999999998</v>
      </c>
      <c r="F508" s="129">
        <v>11.2386</v>
      </c>
      <c r="G508" s="129">
        <v>0.41020000000000001</v>
      </c>
      <c r="H508" s="129">
        <v>5.6300000000000003E-2</v>
      </c>
      <c r="I508" s="129">
        <v>0.52959999999999996</v>
      </c>
      <c r="J508" s="129">
        <v>25.4541</v>
      </c>
      <c r="K508" s="1">
        <f t="shared" si="8"/>
        <v>506</v>
      </c>
    </row>
    <row r="509" spans="1:11" hidden="1" x14ac:dyDescent="0.3">
      <c r="A509" s="129">
        <v>-1</v>
      </c>
      <c r="B509" s="129" t="s">
        <v>101</v>
      </c>
      <c r="C509" s="129" t="s">
        <v>71</v>
      </c>
      <c r="D509" s="129" t="s">
        <v>68</v>
      </c>
      <c r="E509" s="129">
        <v>37.843699999999998</v>
      </c>
      <c r="F509" s="129">
        <v>11.2386</v>
      </c>
      <c r="G509" s="129">
        <v>0.41020000000000001</v>
      </c>
      <c r="H509" s="129">
        <v>5.6300000000000003E-2</v>
      </c>
      <c r="I509" s="129">
        <v>0.4995</v>
      </c>
      <c r="J509" s="129">
        <v>3.34</v>
      </c>
      <c r="K509" s="1">
        <f t="shared" si="8"/>
        <v>507</v>
      </c>
    </row>
    <row r="510" spans="1:11" hidden="1" x14ac:dyDescent="0.3">
      <c r="A510" s="129">
        <v>-1</v>
      </c>
      <c r="B510" s="129" t="s">
        <v>101</v>
      </c>
      <c r="C510" s="129" t="s">
        <v>72</v>
      </c>
      <c r="D510" s="129" t="s">
        <v>67</v>
      </c>
      <c r="E510" s="129">
        <v>-270.38130000000001</v>
      </c>
      <c r="F510" s="129">
        <v>22.7364</v>
      </c>
      <c r="G510" s="129">
        <v>-1.47</v>
      </c>
      <c r="H510" s="129">
        <v>-6.6600000000000006E-2</v>
      </c>
      <c r="I510" s="129">
        <v>2.4470999999999998</v>
      </c>
      <c r="J510" s="129">
        <v>-51.908099999999997</v>
      </c>
      <c r="K510" s="1">
        <f t="shared" si="8"/>
        <v>508</v>
      </c>
    </row>
    <row r="511" spans="1:11" hidden="1" x14ac:dyDescent="0.3">
      <c r="A511" s="129">
        <v>-1</v>
      </c>
      <c r="B511" s="129" t="s">
        <v>101</v>
      </c>
      <c r="C511" s="129" t="s">
        <v>72</v>
      </c>
      <c r="D511" s="129" t="s">
        <v>68</v>
      </c>
      <c r="E511" s="129">
        <v>-274.03750000000002</v>
      </c>
      <c r="F511" s="129">
        <v>22.7364</v>
      </c>
      <c r="G511" s="129">
        <v>-1.47</v>
      </c>
      <c r="H511" s="129">
        <v>-6.6600000000000006E-2</v>
      </c>
      <c r="I511" s="129">
        <v>-1.228</v>
      </c>
      <c r="J511" s="129">
        <v>4.9329999999999998</v>
      </c>
      <c r="K511" s="1">
        <f t="shared" si="8"/>
        <v>509</v>
      </c>
    </row>
    <row r="512" spans="1:11" hidden="1" x14ac:dyDescent="0.3">
      <c r="A512" s="129">
        <v>-1</v>
      </c>
      <c r="B512" s="129" t="s">
        <v>101</v>
      </c>
      <c r="C512" s="129" t="s">
        <v>73</v>
      </c>
      <c r="D512" s="129" t="s">
        <v>67</v>
      </c>
      <c r="E512" s="129">
        <v>-305.19560000000001</v>
      </c>
      <c r="F512" s="129">
        <v>25.462900000000001</v>
      </c>
      <c r="G512" s="129">
        <v>-1.5809</v>
      </c>
      <c r="H512" s="129">
        <v>-9.2899999999999996E-2</v>
      </c>
      <c r="I512" s="129">
        <v>2.6328</v>
      </c>
      <c r="J512" s="129">
        <v>-58.094900000000003</v>
      </c>
      <c r="K512" s="1">
        <f t="shared" si="8"/>
        <v>510</v>
      </c>
    </row>
    <row r="513" spans="1:11" hidden="1" x14ac:dyDescent="0.3">
      <c r="A513" s="129">
        <v>-1</v>
      </c>
      <c r="B513" s="129" t="s">
        <v>101</v>
      </c>
      <c r="C513" s="129" t="s">
        <v>73</v>
      </c>
      <c r="D513" s="129" t="s">
        <v>68</v>
      </c>
      <c r="E513" s="129">
        <v>-310.3143</v>
      </c>
      <c r="F513" s="129">
        <v>25.462900000000001</v>
      </c>
      <c r="G513" s="129">
        <v>-1.5809</v>
      </c>
      <c r="H513" s="129">
        <v>-9.2899999999999996E-2</v>
      </c>
      <c r="I513" s="129">
        <v>-1.3193999999999999</v>
      </c>
      <c r="J513" s="129">
        <v>5.5624000000000002</v>
      </c>
      <c r="K513" s="1">
        <f t="shared" si="8"/>
        <v>511</v>
      </c>
    </row>
    <row r="514" spans="1:11" hidden="1" x14ac:dyDescent="0.3">
      <c r="A514" s="129">
        <v>-1</v>
      </c>
      <c r="B514" s="129" t="s">
        <v>101</v>
      </c>
      <c r="C514" s="129" t="s">
        <v>74</v>
      </c>
      <c r="D514" s="129" t="s">
        <v>67</v>
      </c>
      <c r="E514" s="129">
        <v>-345.41129999999998</v>
      </c>
      <c r="F514" s="129">
        <v>29.103100000000001</v>
      </c>
      <c r="G514" s="129">
        <v>-1.9004000000000001</v>
      </c>
      <c r="H514" s="129">
        <v>-0.08</v>
      </c>
      <c r="I514" s="129">
        <v>3.1631999999999998</v>
      </c>
      <c r="J514" s="129">
        <v>-66.454300000000003</v>
      </c>
      <c r="K514" s="1">
        <f t="shared" si="8"/>
        <v>512</v>
      </c>
    </row>
    <row r="515" spans="1:11" hidden="1" x14ac:dyDescent="0.3">
      <c r="A515" s="129">
        <v>-1</v>
      </c>
      <c r="B515" s="129" t="s">
        <v>101</v>
      </c>
      <c r="C515" s="129" t="s">
        <v>74</v>
      </c>
      <c r="D515" s="129" t="s">
        <v>68</v>
      </c>
      <c r="E515" s="129">
        <v>-349.79880000000003</v>
      </c>
      <c r="F515" s="129">
        <v>29.103100000000001</v>
      </c>
      <c r="G515" s="129">
        <v>-1.9004000000000001</v>
      </c>
      <c r="H515" s="129">
        <v>-0.08</v>
      </c>
      <c r="I515" s="129">
        <v>-1.5878000000000001</v>
      </c>
      <c r="J515" s="129">
        <v>6.3034999999999997</v>
      </c>
      <c r="K515" s="1">
        <f t="shared" si="8"/>
        <v>513</v>
      </c>
    </row>
    <row r="516" spans="1:11" hidden="1" x14ac:dyDescent="0.3">
      <c r="A516" s="129">
        <v>-1</v>
      </c>
      <c r="B516" s="129" t="s">
        <v>101</v>
      </c>
      <c r="C516" s="129" t="s">
        <v>75</v>
      </c>
      <c r="D516" s="129" t="s">
        <v>67</v>
      </c>
      <c r="E516" s="129">
        <v>-92.450999999999993</v>
      </c>
      <c r="F516" s="129">
        <v>37.213700000000003</v>
      </c>
      <c r="G516" s="129">
        <v>-0.67879999999999996</v>
      </c>
      <c r="H516" s="129">
        <v>-3.39E-2</v>
      </c>
      <c r="I516" s="129">
        <v>2.2702</v>
      </c>
      <c r="J516" s="129">
        <v>26.833200000000001</v>
      </c>
      <c r="K516" s="1">
        <f t="shared" si="8"/>
        <v>514</v>
      </c>
    </row>
    <row r="517" spans="1:11" hidden="1" x14ac:dyDescent="0.3">
      <c r="A517" s="129">
        <v>-1</v>
      </c>
      <c r="B517" s="129" t="s">
        <v>101</v>
      </c>
      <c r="C517" s="129" t="s">
        <v>75</v>
      </c>
      <c r="D517" s="129" t="s">
        <v>68</v>
      </c>
      <c r="E517" s="129">
        <v>-95.741600000000005</v>
      </c>
      <c r="F517" s="129">
        <v>37.213700000000003</v>
      </c>
      <c r="G517" s="129">
        <v>-0.67879999999999996</v>
      </c>
      <c r="H517" s="129">
        <v>-3.39E-2</v>
      </c>
      <c r="I517" s="129">
        <v>-0.57909999999999995</v>
      </c>
      <c r="J517" s="129">
        <v>30.658300000000001</v>
      </c>
      <c r="K517" s="1">
        <f t="shared" si="8"/>
        <v>515</v>
      </c>
    </row>
    <row r="518" spans="1:11" hidden="1" x14ac:dyDescent="0.3">
      <c r="A518" s="129">
        <v>-1</v>
      </c>
      <c r="B518" s="129" t="s">
        <v>101</v>
      </c>
      <c r="C518" s="129" t="s">
        <v>76</v>
      </c>
      <c r="D518" s="129" t="s">
        <v>67</v>
      </c>
      <c r="E518" s="129">
        <v>-299.9434</v>
      </c>
      <c r="F518" s="129">
        <v>-4.4756999999999998</v>
      </c>
      <c r="G518" s="129">
        <v>-1.3537999999999999</v>
      </c>
      <c r="H518" s="129">
        <v>-8.5500000000000007E-2</v>
      </c>
      <c r="I518" s="129">
        <v>1.1148</v>
      </c>
      <c r="J518" s="129">
        <v>-101.52670000000001</v>
      </c>
      <c r="K518" s="1">
        <f t="shared" ref="K518:K581" si="9">K517+1</f>
        <v>516</v>
      </c>
    </row>
    <row r="519" spans="1:11" hidden="1" x14ac:dyDescent="0.3">
      <c r="A519" s="129">
        <v>-1</v>
      </c>
      <c r="B519" s="129" t="s">
        <v>101</v>
      </c>
      <c r="C519" s="129" t="s">
        <v>76</v>
      </c>
      <c r="D519" s="129" t="s">
        <v>68</v>
      </c>
      <c r="E519" s="129">
        <v>-303.23399999999998</v>
      </c>
      <c r="F519" s="129">
        <v>-4.4756999999999998</v>
      </c>
      <c r="G519" s="129">
        <v>-1.3537999999999999</v>
      </c>
      <c r="H519" s="129">
        <v>-8.5500000000000007E-2</v>
      </c>
      <c r="I519" s="129">
        <v>-1.1173</v>
      </c>
      <c r="J519" s="129">
        <v>-23.506699999999999</v>
      </c>
      <c r="K519" s="1">
        <f t="shared" si="9"/>
        <v>517</v>
      </c>
    </row>
    <row r="520" spans="1:11" hidden="1" x14ac:dyDescent="0.3">
      <c r="A520" s="129">
        <v>-1</v>
      </c>
      <c r="B520" s="129" t="s">
        <v>101</v>
      </c>
      <c r="C520" s="129" t="s">
        <v>77</v>
      </c>
      <c r="D520" s="129" t="s">
        <v>67</v>
      </c>
      <c r="E520" s="129">
        <v>-92.450999999999993</v>
      </c>
      <c r="F520" s="129">
        <v>37.213700000000003</v>
      </c>
      <c r="G520" s="129">
        <v>-0.67879999999999996</v>
      </c>
      <c r="H520" s="129">
        <v>-3.39E-2</v>
      </c>
      <c r="I520" s="129">
        <v>2.2702</v>
      </c>
      <c r="J520" s="129">
        <v>26.833200000000001</v>
      </c>
      <c r="K520" s="1">
        <f t="shared" si="9"/>
        <v>518</v>
      </c>
    </row>
    <row r="521" spans="1:11" hidden="1" x14ac:dyDescent="0.3">
      <c r="A521" s="129">
        <v>-1</v>
      </c>
      <c r="B521" s="129" t="s">
        <v>101</v>
      </c>
      <c r="C521" s="129" t="s">
        <v>77</v>
      </c>
      <c r="D521" s="129" t="s">
        <v>68</v>
      </c>
      <c r="E521" s="129">
        <v>-95.741600000000005</v>
      </c>
      <c r="F521" s="129">
        <v>37.213700000000003</v>
      </c>
      <c r="G521" s="129">
        <v>-0.67879999999999996</v>
      </c>
      <c r="H521" s="129">
        <v>-3.39E-2</v>
      </c>
      <c r="I521" s="129">
        <v>-0.57909999999999995</v>
      </c>
      <c r="J521" s="129">
        <v>30.658300000000001</v>
      </c>
      <c r="K521" s="1">
        <f t="shared" si="9"/>
        <v>519</v>
      </c>
    </row>
    <row r="522" spans="1:11" hidden="1" x14ac:dyDescent="0.3">
      <c r="A522" s="129">
        <v>-1</v>
      </c>
      <c r="B522" s="129" t="s">
        <v>101</v>
      </c>
      <c r="C522" s="129" t="s">
        <v>78</v>
      </c>
      <c r="D522" s="129" t="s">
        <v>67</v>
      </c>
      <c r="E522" s="129">
        <v>-299.9434</v>
      </c>
      <c r="F522" s="129">
        <v>-4.4756999999999998</v>
      </c>
      <c r="G522" s="129">
        <v>-1.3537999999999999</v>
      </c>
      <c r="H522" s="129">
        <v>-8.5500000000000007E-2</v>
      </c>
      <c r="I522" s="129">
        <v>1.1148</v>
      </c>
      <c r="J522" s="129">
        <v>-101.52670000000001</v>
      </c>
      <c r="K522" s="1">
        <f t="shared" si="9"/>
        <v>520</v>
      </c>
    </row>
    <row r="523" spans="1:11" hidden="1" x14ac:dyDescent="0.3">
      <c r="A523" s="129">
        <v>-1</v>
      </c>
      <c r="B523" s="129" t="s">
        <v>101</v>
      </c>
      <c r="C523" s="129" t="s">
        <v>78</v>
      </c>
      <c r="D523" s="129" t="s">
        <v>68</v>
      </c>
      <c r="E523" s="129">
        <v>-303.23399999999998</v>
      </c>
      <c r="F523" s="129">
        <v>-4.4756999999999998</v>
      </c>
      <c r="G523" s="129">
        <v>-1.3537999999999999</v>
      </c>
      <c r="H523" s="129">
        <v>-8.5500000000000007E-2</v>
      </c>
      <c r="I523" s="129">
        <v>-1.1173</v>
      </c>
      <c r="J523" s="129">
        <v>-23.506699999999999</v>
      </c>
      <c r="K523" s="1">
        <f t="shared" si="9"/>
        <v>521</v>
      </c>
    </row>
    <row r="524" spans="1:11" hidden="1" x14ac:dyDescent="0.3">
      <c r="A524" s="129">
        <v>-1</v>
      </c>
      <c r="B524" s="129" t="s">
        <v>101</v>
      </c>
      <c r="C524" s="129" t="s">
        <v>79</v>
      </c>
      <c r="D524" s="129" t="s">
        <v>67</v>
      </c>
      <c r="E524" s="129">
        <v>-143.2159</v>
      </c>
      <c r="F524" s="129">
        <v>32.103099999999998</v>
      </c>
      <c r="G524" s="129">
        <v>-0.442</v>
      </c>
      <c r="H524" s="129">
        <v>1.9199999999999998E-2</v>
      </c>
      <c r="I524" s="129">
        <v>2.4340000000000002</v>
      </c>
      <c r="J524" s="129">
        <v>-1.7110000000000001</v>
      </c>
      <c r="K524" s="1">
        <f t="shared" si="9"/>
        <v>522</v>
      </c>
    </row>
    <row r="525" spans="1:11" hidden="1" x14ac:dyDescent="0.3">
      <c r="A525" s="129">
        <v>-1</v>
      </c>
      <c r="B525" s="129" t="s">
        <v>101</v>
      </c>
      <c r="C525" s="129" t="s">
        <v>79</v>
      </c>
      <c r="D525" s="129" t="s">
        <v>68</v>
      </c>
      <c r="E525" s="129">
        <v>-146.50659999999999</v>
      </c>
      <c r="F525" s="129">
        <v>32.103099999999998</v>
      </c>
      <c r="G525" s="129">
        <v>-0.442</v>
      </c>
      <c r="H525" s="129">
        <v>1.9199999999999998E-2</v>
      </c>
      <c r="I525" s="129">
        <v>-0.14899999999999999</v>
      </c>
      <c r="J525" s="129">
        <v>8.2517999999999994</v>
      </c>
      <c r="K525" s="1">
        <f t="shared" si="9"/>
        <v>523</v>
      </c>
    </row>
    <row r="526" spans="1:11" hidden="1" x14ac:dyDescent="0.3">
      <c r="A526" s="129">
        <v>-1</v>
      </c>
      <c r="B526" s="129" t="s">
        <v>101</v>
      </c>
      <c r="C526" s="129" t="s">
        <v>80</v>
      </c>
      <c r="D526" s="129" t="s">
        <v>67</v>
      </c>
      <c r="E526" s="129">
        <v>-249.17840000000001</v>
      </c>
      <c r="F526" s="129">
        <v>0.63490000000000002</v>
      </c>
      <c r="G526" s="129">
        <v>-1.5906</v>
      </c>
      <c r="H526" s="129">
        <v>-0.1386</v>
      </c>
      <c r="I526" s="129">
        <v>0.95099999999999996</v>
      </c>
      <c r="J526" s="129">
        <v>-72.982500000000002</v>
      </c>
      <c r="K526" s="1">
        <f t="shared" si="9"/>
        <v>524</v>
      </c>
    </row>
    <row r="527" spans="1:11" hidden="1" x14ac:dyDescent="0.3">
      <c r="A527" s="129">
        <v>-1</v>
      </c>
      <c r="B527" s="129" t="s">
        <v>101</v>
      </c>
      <c r="C527" s="129" t="s">
        <v>80</v>
      </c>
      <c r="D527" s="129" t="s">
        <v>68</v>
      </c>
      <c r="E527" s="129">
        <v>-252.46899999999999</v>
      </c>
      <c r="F527" s="129">
        <v>0.63490000000000002</v>
      </c>
      <c r="G527" s="129">
        <v>-1.5906</v>
      </c>
      <c r="H527" s="129">
        <v>-0.1386</v>
      </c>
      <c r="I527" s="129">
        <v>-1.5474000000000001</v>
      </c>
      <c r="J527" s="129">
        <v>-1.1001000000000001</v>
      </c>
      <c r="K527" s="1">
        <f t="shared" si="9"/>
        <v>525</v>
      </c>
    </row>
    <row r="528" spans="1:11" hidden="1" x14ac:dyDescent="0.3">
      <c r="A528" s="129">
        <v>-1</v>
      </c>
      <c r="B528" s="129" t="s">
        <v>101</v>
      </c>
      <c r="C528" s="129" t="s">
        <v>81</v>
      </c>
      <c r="D528" s="129" t="s">
        <v>67</v>
      </c>
      <c r="E528" s="129">
        <v>-143.2159</v>
      </c>
      <c r="F528" s="129">
        <v>32.103099999999998</v>
      </c>
      <c r="G528" s="129">
        <v>-0.442</v>
      </c>
      <c r="H528" s="129">
        <v>1.9199999999999998E-2</v>
      </c>
      <c r="I528" s="129">
        <v>2.4340000000000002</v>
      </c>
      <c r="J528" s="129">
        <v>-1.7110000000000001</v>
      </c>
      <c r="K528" s="1">
        <f t="shared" si="9"/>
        <v>526</v>
      </c>
    </row>
    <row r="529" spans="1:11" hidden="1" x14ac:dyDescent="0.3">
      <c r="A529" s="129">
        <v>-1</v>
      </c>
      <c r="B529" s="129" t="s">
        <v>101</v>
      </c>
      <c r="C529" s="129" t="s">
        <v>81</v>
      </c>
      <c r="D529" s="129" t="s">
        <v>68</v>
      </c>
      <c r="E529" s="129">
        <v>-146.50659999999999</v>
      </c>
      <c r="F529" s="129">
        <v>32.103099999999998</v>
      </c>
      <c r="G529" s="129">
        <v>-0.442</v>
      </c>
      <c r="H529" s="129">
        <v>1.9199999999999998E-2</v>
      </c>
      <c r="I529" s="129">
        <v>-0.14899999999999999</v>
      </c>
      <c r="J529" s="129">
        <v>8.2517999999999994</v>
      </c>
      <c r="K529" s="1">
        <f t="shared" si="9"/>
        <v>527</v>
      </c>
    </row>
    <row r="530" spans="1:11" hidden="1" x14ac:dyDescent="0.3">
      <c r="A530" s="129">
        <v>-1</v>
      </c>
      <c r="B530" s="129" t="s">
        <v>101</v>
      </c>
      <c r="C530" s="129" t="s">
        <v>82</v>
      </c>
      <c r="D530" s="129" t="s">
        <v>67</v>
      </c>
      <c r="E530" s="129">
        <v>-249.17840000000001</v>
      </c>
      <c r="F530" s="129">
        <v>0.63490000000000002</v>
      </c>
      <c r="G530" s="129">
        <v>-1.5906</v>
      </c>
      <c r="H530" s="129">
        <v>-0.1386</v>
      </c>
      <c r="I530" s="129">
        <v>0.95099999999999996</v>
      </c>
      <c r="J530" s="129">
        <v>-72.982500000000002</v>
      </c>
      <c r="K530" s="1">
        <f t="shared" si="9"/>
        <v>528</v>
      </c>
    </row>
    <row r="531" spans="1:11" hidden="1" x14ac:dyDescent="0.3">
      <c r="A531" s="129">
        <v>-1</v>
      </c>
      <c r="B531" s="129" t="s">
        <v>101</v>
      </c>
      <c r="C531" s="129" t="s">
        <v>82</v>
      </c>
      <c r="D531" s="129" t="s">
        <v>68</v>
      </c>
      <c r="E531" s="129">
        <v>-252.46899999999999</v>
      </c>
      <c r="F531" s="129">
        <v>0.63490000000000002</v>
      </c>
      <c r="G531" s="129">
        <v>-1.5906</v>
      </c>
      <c r="H531" s="129">
        <v>-0.1386</v>
      </c>
      <c r="I531" s="129">
        <v>-1.5474000000000001</v>
      </c>
      <c r="J531" s="129">
        <v>-1.1001000000000001</v>
      </c>
      <c r="K531" s="1">
        <f t="shared" si="9"/>
        <v>529</v>
      </c>
    </row>
    <row r="532" spans="1:11" hidden="1" x14ac:dyDescent="0.3">
      <c r="A532" s="129">
        <v>-1</v>
      </c>
      <c r="B532" s="129" t="s">
        <v>101</v>
      </c>
      <c r="C532" s="129" t="s">
        <v>83</v>
      </c>
      <c r="D532" s="129" t="s">
        <v>67</v>
      </c>
      <c r="E532" s="129">
        <v>-210.23439999999999</v>
      </c>
      <c r="F532" s="129">
        <v>47.218699999999998</v>
      </c>
      <c r="G532" s="129">
        <v>-1.3584000000000001</v>
      </c>
      <c r="H532" s="129">
        <v>-5.4100000000000002E-2</v>
      </c>
      <c r="I532" s="129">
        <v>3.4009999999999998</v>
      </c>
      <c r="J532" s="129">
        <v>3.9725999999999999</v>
      </c>
      <c r="K532" s="1">
        <f t="shared" si="9"/>
        <v>530</v>
      </c>
    </row>
    <row r="533" spans="1:11" hidden="1" x14ac:dyDescent="0.3">
      <c r="A533" s="129">
        <v>-1</v>
      </c>
      <c r="B533" s="129" t="s">
        <v>101</v>
      </c>
      <c r="C533" s="129" t="s">
        <v>83</v>
      </c>
      <c r="D533" s="129" t="s">
        <v>68</v>
      </c>
      <c r="E533" s="129">
        <v>-214.62190000000001</v>
      </c>
      <c r="F533" s="129">
        <v>47.218699999999998</v>
      </c>
      <c r="G533" s="129">
        <v>-1.3584000000000001</v>
      </c>
      <c r="H533" s="129">
        <v>-5.4100000000000002E-2</v>
      </c>
      <c r="I533" s="129">
        <v>-1.1473</v>
      </c>
      <c r="J533" s="129">
        <v>32.810099999999998</v>
      </c>
      <c r="K533" s="1">
        <f t="shared" si="9"/>
        <v>531</v>
      </c>
    </row>
    <row r="534" spans="1:11" hidden="1" x14ac:dyDescent="0.3">
      <c r="A534" s="129">
        <v>-1</v>
      </c>
      <c r="B534" s="129" t="s">
        <v>101</v>
      </c>
      <c r="C534" s="129" t="s">
        <v>84</v>
      </c>
      <c r="D534" s="129" t="s">
        <v>67</v>
      </c>
      <c r="E534" s="129">
        <v>-417.7269</v>
      </c>
      <c r="F534" s="129">
        <v>5.5293000000000001</v>
      </c>
      <c r="G534" s="129">
        <v>-2.0333999999999999</v>
      </c>
      <c r="H534" s="129">
        <v>-0.1056</v>
      </c>
      <c r="I534" s="129">
        <v>2.2454999999999998</v>
      </c>
      <c r="J534" s="129">
        <v>-124.3873</v>
      </c>
      <c r="K534" s="1">
        <f t="shared" si="9"/>
        <v>532</v>
      </c>
    </row>
    <row r="535" spans="1:11" hidden="1" x14ac:dyDescent="0.3">
      <c r="A535" s="129">
        <v>-1</v>
      </c>
      <c r="B535" s="129" t="s">
        <v>101</v>
      </c>
      <c r="C535" s="129" t="s">
        <v>84</v>
      </c>
      <c r="D535" s="129" t="s">
        <v>68</v>
      </c>
      <c r="E535" s="129">
        <v>-422.11439999999999</v>
      </c>
      <c r="F535" s="129">
        <v>5.5293000000000001</v>
      </c>
      <c r="G535" s="129">
        <v>-2.0333999999999999</v>
      </c>
      <c r="H535" s="129">
        <v>-0.1056</v>
      </c>
      <c r="I535" s="129">
        <v>-1.6856</v>
      </c>
      <c r="J535" s="129">
        <v>-21.354900000000001</v>
      </c>
      <c r="K535" s="1">
        <f t="shared" si="9"/>
        <v>533</v>
      </c>
    </row>
    <row r="536" spans="1:11" hidden="1" x14ac:dyDescent="0.3">
      <c r="A536" s="129">
        <v>-1</v>
      </c>
      <c r="B536" s="129" t="s">
        <v>101</v>
      </c>
      <c r="C536" s="129" t="s">
        <v>85</v>
      </c>
      <c r="D536" s="129" t="s">
        <v>67</v>
      </c>
      <c r="E536" s="129">
        <v>-210.23439999999999</v>
      </c>
      <c r="F536" s="129">
        <v>47.218699999999998</v>
      </c>
      <c r="G536" s="129">
        <v>-1.3584000000000001</v>
      </c>
      <c r="H536" s="129">
        <v>-5.4100000000000002E-2</v>
      </c>
      <c r="I536" s="129">
        <v>3.4009999999999998</v>
      </c>
      <c r="J536" s="129">
        <v>3.9725999999999999</v>
      </c>
      <c r="K536" s="1">
        <f t="shared" si="9"/>
        <v>534</v>
      </c>
    </row>
    <row r="537" spans="1:11" hidden="1" x14ac:dyDescent="0.3">
      <c r="A537" s="129">
        <v>-1</v>
      </c>
      <c r="B537" s="129" t="s">
        <v>101</v>
      </c>
      <c r="C537" s="129" t="s">
        <v>85</v>
      </c>
      <c r="D537" s="129" t="s">
        <v>68</v>
      </c>
      <c r="E537" s="129">
        <v>-214.62190000000001</v>
      </c>
      <c r="F537" s="129">
        <v>47.218699999999998</v>
      </c>
      <c r="G537" s="129">
        <v>-1.3584000000000001</v>
      </c>
      <c r="H537" s="129">
        <v>-5.4100000000000002E-2</v>
      </c>
      <c r="I537" s="129">
        <v>-1.1473</v>
      </c>
      <c r="J537" s="129">
        <v>32.810099999999998</v>
      </c>
      <c r="K537" s="1">
        <f t="shared" si="9"/>
        <v>535</v>
      </c>
    </row>
    <row r="538" spans="1:11" hidden="1" x14ac:dyDescent="0.3">
      <c r="A538" s="129">
        <v>-1</v>
      </c>
      <c r="B538" s="129" t="s">
        <v>101</v>
      </c>
      <c r="C538" s="129" t="s">
        <v>86</v>
      </c>
      <c r="D538" s="129" t="s">
        <v>67</v>
      </c>
      <c r="E538" s="129">
        <v>-417.7269</v>
      </c>
      <c r="F538" s="129">
        <v>5.5293000000000001</v>
      </c>
      <c r="G538" s="129">
        <v>-2.0333999999999999</v>
      </c>
      <c r="H538" s="129">
        <v>-0.1056</v>
      </c>
      <c r="I538" s="129">
        <v>2.2454999999999998</v>
      </c>
      <c r="J538" s="129">
        <v>-124.3873</v>
      </c>
      <c r="K538" s="1">
        <f t="shared" si="9"/>
        <v>536</v>
      </c>
    </row>
    <row r="539" spans="1:11" hidden="1" x14ac:dyDescent="0.3">
      <c r="A539" s="129">
        <v>-1</v>
      </c>
      <c r="B539" s="129" t="s">
        <v>101</v>
      </c>
      <c r="C539" s="129" t="s">
        <v>86</v>
      </c>
      <c r="D539" s="129" t="s">
        <v>68</v>
      </c>
      <c r="E539" s="129">
        <v>-422.11439999999999</v>
      </c>
      <c r="F539" s="129">
        <v>5.5293000000000001</v>
      </c>
      <c r="G539" s="129">
        <v>-2.0333999999999999</v>
      </c>
      <c r="H539" s="129">
        <v>-0.1056</v>
      </c>
      <c r="I539" s="129">
        <v>-1.6856</v>
      </c>
      <c r="J539" s="129">
        <v>-21.354900000000001</v>
      </c>
      <c r="K539" s="1">
        <f t="shared" si="9"/>
        <v>537</v>
      </c>
    </row>
    <row r="540" spans="1:11" hidden="1" x14ac:dyDescent="0.3">
      <c r="A540" s="129">
        <v>-1</v>
      </c>
      <c r="B540" s="129" t="s">
        <v>101</v>
      </c>
      <c r="C540" s="129" t="s">
        <v>87</v>
      </c>
      <c r="D540" s="129" t="s">
        <v>67</v>
      </c>
      <c r="E540" s="129">
        <v>-260.99939999999998</v>
      </c>
      <c r="F540" s="129">
        <v>42.1081</v>
      </c>
      <c r="G540" s="129">
        <v>-1.1215999999999999</v>
      </c>
      <c r="H540" s="129">
        <v>-1E-3</v>
      </c>
      <c r="I540" s="129">
        <v>3.5647000000000002</v>
      </c>
      <c r="J540" s="129">
        <v>-24.5716</v>
      </c>
      <c r="K540" s="1">
        <f t="shared" si="9"/>
        <v>538</v>
      </c>
    </row>
    <row r="541" spans="1:11" hidden="1" x14ac:dyDescent="0.3">
      <c r="A541" s="129">
        <v>-1</v>
      </c>
      <c r="B541" s="129" t="s">
        <v>101</v>
      </c>
      <c r="C541" s="129" t="s">
        <v>87</v>
      </c>
      <c r="D541" s="129" t="s">
        <v>68</v>
      </c>
      <c r="E541" s="129">
        <v>-265.38690000000003</v>
      </c>
      <c r="F541" s="129">
        <v>42.1081</v>
      </c>
      <c r="G541" s="129">
        <v>-1.1215999999999999</v>
      </c>
      <c r="H541" s="129">
        <v>-1E-3</v>
      </c>
      <c r="I541" s="129">
        <v>-0.71719999999999995</v>
      </c>
      <c r="J541" s="129">
        <v>10.403499999999999</v>
      </c>
      <c r="K541" s="1">
        <f t="shared" si="9"/>
        <v>539</v>
      </c>
    </row>
    <row r="542" spans="1:11" hidden="1" x14ac:dyDescent="0.3">
      <c r="A542" s="129">
        <v>-1</v>
      </c>
      <c r="B542" s="129" t="s">
        <v>101</v>
      </c>
      <c r="C542" s="129" t="s">
        <v>88</v>
      </c>
      <c r="D542" s="129" t="s">
        <v>67</v>
      </c>
      <c r="E542" s="129">
        <v>-366.96190000000001</v>
      </c>
      <c r="F542" s="129">
        <v>10.639900000000001</v>
      </c>
      <c r="G542" s="129">
        <v>-2.2702</v>
      </c>
      <c r="H542" s="129">
        <v>-0.15870000000000001</v>
      </c>
      <c r="I542" s="129">
        <v>2.0817999999999999</v>
      </c>
      <c r="J542" s="129">
        <v>-95.843100000000007</v>
      </c>
      <c r="K542" s="1">
        <f t="shared" si="9"/>
        <v>540</v>
      </c>
    </row>
    <row r="543" spans="1:11" hidden="1" x14ac:dyDescent="0.3">
      <c r="A543" s="129">
        <v>-1</v>
      </c>
      <c r="B543" s="129" t="s">
        <v>101</v>
      </c>
      <c r="C543" s="129" t="s">
        <v>88</v>
      </c>
      <c r="D543" s="129" t="s">
        <v>68</v>
      </c>
      <c r="E543" s="129">
        <v>-371.3494</v>
      </c>
      <c r="F543" s="129">
        <v>10.639900000000001</v>
      </c>
      <c r="G543" s="129">
        <v>-2.2702</v>
      </c>
      <c r="H543" s="129">
        <v>-0.15870000000000001</v>
      </c>
      <c r="I543" s="129">
        <v>-2.1156999999999999</v>
      </c>
      <c r="J543" s="129">
        <v>1.0516000000000001</v>
      </c>
      <c r="K543" s="1">
        <f t="shared" si="9"/>
        <v>541</v>
      </c>
    </row>
    <row r="544" spans="1:11" hidden="1" x14ac:dyDescent="0.3">
      <c r="A544" s="129">
        <v>-1</v>
      </c>
      <c r="B544" s="129" t="s">
        <v>101</v>
      </c>
      <c r="C544" s="129" t="s">
        <v>89</v>
      </c>
      <c r="D544" s="129" t="s">
        <v>67</v>
      </c>
      <c r="E544" s="129">
        <v>-260.99939999999998</v>
      </c>
      <c r="F544" s="129">
        <v>42.1081</v>
      </c>
      <c r="G544" s="129">
        <v>-1.1215999999999999</v>
      </c>
      <c r="H544" s="129">
        <v>-1E-3</v>
      </c>
      <c r="I544" s="129">
        <v>3.5647000000000002</v>
      </c>
      <c r="J544" s="129">
        <v>-24.5716</v>
      </c>
      <c r="K544" s="1">
        <f t="shared" si="9"/>
        <v>542</v>
      </c>
    </row>
    <row r="545" spans="1:11" hidden="1" x14ac:dyDescent="0.3">
      <c r="A545" s="129">
        <v>-1</v>
      </c>
      <c r="B545" s="129" t="s">
        <v>101</v>
      </c>
      <c r="C545" s="129" t="s">
        <v>89</v>
      </c>
      <c r="D545" s="129" t="s">
        <v>68</v>
      </c>
      <c r="E545" s="129">
        <v>-265.38690000000003</v>
      </c>
      <c r="F545" s="129">
        <v>42.1081</v>
      </c>
      <c r="G545" s="129">
        <v>-1.1215999999999999</v>
      </c>
      <c r="H545" s="129">
        <v>-1E-3</v>
      </c>
      <c r="I545" s="129">
        <v>-0.71719999999999995</v>
      </c>
      <c r="J545" s="129">
        <v>10.403499999999999</v>
      </c>
      <c r="K545" s="1">
        <f t="shared" si="9"/>
        <v>543</v>
      </c>
    </row>
    <row r="546" spans="1:11" hidden="1" x14ac:dyDescent="0.3">
      <c r="A546" s="129">
        <v>-1</v>
      </c>
      <c r="B546" s="129" t="s">
        <v>101</v>
      </c>
      <c r="C546" s="129" t="s">
        <v>90</v>
      </c>
      <c r="D546" s="129" t="s">
        <v>67</v>
      </c>
      <c r="E546" s="129">
        <v>-366.96190000000001</v>
      </c>
      <c r="F546" s="129">
        <v>10.639900000000001</v>
      </c>
      <c r="G546" s="129">
        <v>-2.2702</v>
      </c>
      <c r="H546" s="129">
        <v>-0.15870000000000001</v>
      </c>
      <c r="I546" s="129">
        <v>2.0817999999999999</v>
      </c>
      <c r="J546" s="129">
        <v>-95.843100000000007</v>
      </c>
      <c r="K546" s="1">
        <f t="shared" si="9"/>
        <v>544</v>
      </c>
    </row>
    <row r="547" spans="1:11" hidden="1" x14ac:dyDescent="0.3">
      <c r="A547" s="129">
        <v>-1</v>
      </c>
      <c r="B547" s="129" t="s">
        <v>101</v>
      </c>
      <c r="C547" s="129" t="s">
        <v>90</v>
      </c>
      <c r="D547" s="129" t="s">
        <v>68</v>
      </c>
      <c r="E547" s="129">
        <v>-371.3494</v>
      </c>
      <c r="F547" s="129">
        <v>10.639900000000001</v>
      </c>
      <c r="G547" s="129">
        <v>-2.2702</v>
      </c>
      <c r="H547" s="129">
        <v>-0.15870000000000001</v>
      </c>
      <c r="I547" s="129">
        <v>-2.1156999999999999</v>
      </c>
      <c r="J547" s="129">
        <v>1.0516000000000001</v>
      </c>
      <c r="K547" s="1">
        <f t="shared" si="9"/>
        <v>545</v>
      </c>
    </row>
    <row r="548" spans="1:11" hidden="1" x14ac:dyDescent="0.3">
      <c r="A548" s="129">
        <v>-1</v>
      </c>
      <c r="B548" s="129" t="s">
        <v>101</v>
      </c>
      <c r="C548" s="129" t="s">
        <v>91</v>
      </c>
      <c r="D548" s="129" t="s">
        <v>67</v>
      </c>
      <c r="E548" s="129">
        <v>-92.450999999999993</v>
      </c>
      <c r="F548" s="129">
        <v>47.218699999999998</v>
      </c>
      <c r="G548" s="129">
        <v>-0.442</v>
      </c>
      <c r="H548" s="129">
        <v>1.9199999999999998E-2</v>
      </c>
      <c r="I548" s="129">
        <v>3.5647000000000002</v>
      </c>
      <c r="J548" s="129">
        <v>26.833200000000001</v>
      </c>
      <c r="K548" s="1">
        <f t="shared" si="9"/>
        <v>546</v>
      </c>
    </row>
    <row r="549" spans="1:11" hidden="1" x14ac:dyDescent="0.3">
      <c r="A549" s="129">
        <v>-1</v>
      </c>
      <c r="B549" s="129" t="s">
        <v>101</v>
      </c>
      <c r="C549" s="129" t="s">
        <v>91</v>
      </c>
      <c r="D549" s="129" t="s">
        <v>68</v>
      </c>
      <c r="E549" s="129">
        <v>-95.741600000000005</v>
      </c>
      <c r="F549" s="129">
        <v>47.218699999999998</v>
      </c>
      <c r="G549" s="129">
        <v>-0.442</v>
      </c>
      <c r="H549" s="129">
        <v>1.9199999999999998E-2</v>
      </c>
      <c r="I549" s="129">
        <v>-0.14899999999999999</v>
      </c>
      <c r="J549" s="129">
        <v>32.810099999999998</v>
      </c>
      <c r="K549" s="1">
        <f t="shared" si="9"/>
        <v>547</v>
      </c>
    </row>
    <row r="550" spans="1:11" hidden="1" x14ac:dyDescent="0.3">
      <c r="A550" s="129">
        <v>-1</v>
      </c>
      <c r="B550" s="129" t="s">
        <v>101</v>
      </c>
      <c r="C550" s="129" t="s">
        <v>92</v>
      </c>
      <c r="D550" s="129" t="s">
        <v>67</v>
      </c>
      <c r="E550" s="129">
        <v>-417.7269</v>
      </c>
      <c r="F550" s="129">
        <v>-4.4756999999999998</v>
      </c>
      <c r="G550" s="129">
        <v>-2.2702</v>
      </c>
      <c r="H550" s="129">
        <v>-0.15870000000000001</v>
      </c>
      <c r="I550" s="129">
        <v>0.95099999999999996</v>
      </c>
      <c r="J550" s="129">
        <v>-124.3873</v>
      </c>
      <c r="K550" s="1">
        <f t="shared" si="9"/>
        <v>548</v>
      </c>
    </row>
    <row r="551" spans="1:11" hidden="1" x14ac:dyDescent="0.3">
      <c r="A551" s="129">
        <v>-1</v>
      </c>
      <c r="B551" s="129" t="s">
        <v>101</v>
      </c>
      <c r="C551" s="129" t="s">
        <v>92</v>
      </c>
      <c r="D551" s="129" t="s">
        <v>68</v>
      </c>
      <c r="E551" s="129">
        <v>-422.11439999999999</v>
      </c>
      <c r="F551" s="129">
        <v>-4.4756999999999998</v>
      </c>
      <c r="G551" s="129">
        <v>-2.2702</v>
      </c>
      <c r="H551" s="129">
        <v>-0.15870000000000001</v>
      </c>
      <c r="I551" s="129">
        <v>-2.1156999999999999</v>
      </c>
      <c r="J551" s="129">
        <v>-23.506699999999999</v>
      </c>
      <c r="K551" s="1">
        <f t="shared" si="9"/>
        <v>549</v>
      </c>
    </row>
    <row r="552" spans="1:11" hidden="1" x14ac:dyDescent="0.3">
      <c r="A552" s="129">
        <v>-1</v>
      </c>
      <c r="B552" s="129" t="s">
        <v>102</v>
      </c>
      <c r="C552" s="129" t="s">
        <v>66</v>
      </c>
      <c r="D552" s="129" t="s">
        <v>67</v>
      </c>
      <c r="E552" s="129">
        <v>-38.7881</v>
      </c>
      <c r="F552" s="129">
        <v>1.3158000000000001</v>
      </c>
      <c r="G552" s="129">
        <v>-0.57699999999999996</v>
      </c>
      <c r="H552" s="129">
        <v>-0.27060000000000001</v>
      </c>
      <c r="I552" s="129">
        <v>0.95660000000000001</v>
      </c>
      <c r="J552" s="129">
        <v>-4.1994999999999996</v>
      </c>
      <c r="K552" s="1">
        <f t="shared" si="9"/>
        <v>550</v>
      </c>
    </row>
    <row r="553" spans="1:11" hidden="1" x14ac:dyDescent="0.3">
      <c r="A553" s="129">
        <v>-1</v>
      </c>
      <c r="B553" s="129" t="s">
        <v>102</v>
      </c>
      <c r="C553" s="129" t="s">
        <v>66</v>
      </c>
      <c r="D553" s="129" t="s">
        <v>68</v>
      </c>
      <c r="E553" s="129">
        <v>-41.7881</v>
      </c>
      <c r="F553" s="129">
        <v>1.3158000000000001</v>
      </c>
      <c r="G553" s="129">
        <v>-0.57699999999999996</v>
      </c>
      <c r="H553" s="129">
        <v>-0.27060000000000001</v>
      </c>
      <c r="I553" s="129">
        <v>-0.4859</v>
      </c>
      <c r="J553" s="129">
        <v>-0.91</v>
      </c>
      <c r="K553" s="1">
        <f t="shared" si="9"/>
        <v>551</v>
      </c>
    </row>
    <row r="554" spans="1:11" hidden="1" x14ac:dyDescent="0.3">
      <c r="A554" s="129">
        <v>-1</v>
      </c>
      <c r="B554" s="129" t="s">
        <v>102</v>
      </c>
      <c r="C554" s="129" t="s">
        <v>69</v>
      </c>
      <c r="D554" s="129" t="s">
        <v>67</v>
      </c>
      <c r="E554" s="129">
        <v>-35.645000000000003</v>
      </c>
      <c r="F554" s="129">
        <v>-1.1207</v>
      </c>
      <c r="G554" s="129">
        <v>-0.53879999999999995</v>
      </c>
      <c r="H554" s="129">
        <v>-0.25419999999999998</v>
      </c>
      <c r="I554" s="129">
        <v>0.89639999999999997</v>
      </c>
      <c r="J554" s="129">
        <v>1.5132000000000001</v>
      </c>
      <c r="K554" s="1">
        <f t="shared" si="9"/>
        <v>552</v>
      </c>
    </row>
    <row r="555" spans="1:11" hidden="1" x14ac:dyDescent="0.3">
      <c r="A555" s="129">
        <v>-1</v>
      </c>
      <c r="B555" s="129" t="s">
        <v>102</v>
      </c>
      <c r="C555" s="129" t="s">
        <v>69</v>
      </c>
      <c r="D555" s="129" t="s">
        <v>68</v>
      </c>
      <c r="E555" s="129">
        <v>-35.645000000000003</v>
      </c>
      <c r="F555" s="129">
        <v>-1.1207</v>
      </c>
      <c r="G555" s="129">
        <v>-0.53879999999999995</v>
      </c>
      <c r="H555" s="129">
        <v>-0.25419999999999998</v>
      </c>
      <c r="I555" s="129">
        <v>-0.45050000000000001</v>
      </c>
      <c r="J555" s="129">
        <v>-1.2884</v>
      </c>
      <c r="K555" s="1">
        <f t="shared" si="9"/>
        <v>553</v>
      </c>
    </row>
    <row r="556" spans="1:11" hidden="1" x14ac:dyDescent="0.3">
      <c r="A556" s="129">
        <v>-1</v>
      </c>
      <c r="B556" s="129" t="s">
        <v>102</v>
      </c>
      <c r="C556" s="129" t="s">
        <v>70</v>
      </c>
      <c r="D556" s="129" t="s">
        <v>67</v>
      </c>
      <c r="E556" s="129">
        <v>0.4617</v>
      </c>
      <c r="F556" s="129">
        <v>11.5524</v>
      </c>
      <c r="G556" s="129">
        <v>3.5900000000000001E-2</v>
      </c>
      <c r="H556" s="129">
        <v>1.34E-2</v>
      </c>
      <c r="I556" s="129">
        <v>5.33E-2</v>
      </c>
      <c r="J556" s="129">
        <v>32.0794</v>
      </c>
      <c r="K556" s="1">
        <f t="shared" si="9"/>
        <v>554</v>
      </c>
    </row>
    <row r="557" spans="1:11" hidden="1" x14ac:dyDescent="0.3">
      <c r="A557" s="129">
        <v>-1</v>
      </c>
      <c r="B557" s="129" t="s">
        <v>102</v>
      </c>
      <c r="C557" s="129" t="s">
        <v>70</v>
      </c>
      <c r="D557" s="129" t="s">
        <v>68</v>
      </c>
      <c r="E557" s="129">
        <v>0.4617</v>
      </c>
      <c r="F557" s="129">
        <v>11.5524</v>
      </c>
      <c r="G557" s="129">
        <v>3.5900000000000001E-2</v>
      </c>
      <c r="H557" s="129">
        <v>1.34E-2</v>
      </c>
      <c r="I557" s="129">
        <v>4.0899999999999999E-2</v>
      </c>
      <c r="J557" s="129">
        <v>4.8838999999999997</v>
      </c>
      <c r="K557" s="1">
        <f t="shared" si="9"/>
        <v>555</v>
      </c>
    </row>
    <row r="558" spans="1:11" hidden="1" x14ac:dyDescent="0.3">
      <c r="A558" s="129">
        <v>-1</v>
      </c>
      <c r="B558" s="129" t="s">
        <v>102</v>
      </c>
      <c r="C558" s="129" t="s">
        <v>71</v>
      </c>
      <c r="D558" s="129" t="s">
        <v>67</v>
      </c>
      <c r="E558" s="129">
        <v>0.25369999999999998</v>
      </c>
      <c r="F558" s="129">
        <v>6.7184999999999997</v>
      </c>
      <c r="G558" s="129">
        <v>0.1399</v>
      </c>
      <c r="H558" s="129">
        <v>2.5700000000000001E-2</v>
      </c>
      <c r="I558" s="129">
        <v>0.1249</v>
      </c>
      <c r="J558" s="129">
        <v>13.5473</v>
      </c>
      <c r="K558" s="1">
        <f t="shared" si="9"/>
        <v>556</v>
      </c>
    </row>
    <row r="559" spans="1:11" hidden="1" x14ac:dyDescent="0.3">
      <c r="A559" s="129">
        <v>-1</v>
      </c>
      <c r="B559" s="129" t="s">
        <v>102</v>
      </c>
      <c r="C559" s="129" t="s">
        <v>71</v>
      </c>
      <c r="D559" s="129" t="s">
        <v>68</v>
      </c>
      <c r="E559" s="129">
        <v>0.25369999999999998</v>
      </c>
      <c r="F559" s="129">
        <v>6.7184999999999997</v>
      </c>
      <c r="G559" s="129">
        <v>0.1399</v>
      </c>
      <c r="H559" s="129">
        <v>2.5700000000000001E-2</v>
      </c>
      <c r="I559" s="129">
        <v>0.22620000000000001</v>
      </c>
      <c r="J559" s="129">
        <v>3.4176000000000002</v>
      </c>
      <c r="K559" s="1">
        <f t="shared" si="9"/>
        <v>557</v>
      </c>
    </row>
    <row r="560" spans="1:11" hidden="1" x14ac:dyDescent="0.3">
      <c r="A560" s="129">
        <v>-1</v>
      </c>
      <c r="B560" s="129" t="s">
        <v>102</v>
      </c>
      <c r="C560" s="129" t="s">
        <v>72</v>
      </c>
      <c r="D560" s="129" t="s">
        <v>67</v>
      </c>
      <c r="E560" s="129">
        <v>-74.433099999999996</v>
      </c>
      <c r="F560" s="129">
        <v>0.1951</v>
      </c>
      <c r="G560" s="129">
        <v>-1.1157999999999999</v>
      </c>
      <c r="H560" s="129">
        <v>-0.52480000000000004</v>
      </c>
      <c r="I560" s="129">
        <v>1.8529</v>
      </c>
      <c r="J560" s="129">
        <v>-2.6863000000000001</v>
      </c>
      <c r="K560" s="1">
        <f t="shared" si="9"/>
        <v>558</v>
      </c>
    </row>
    <row r="561" spans="1:11" hidden="1" x14ac:dyDescent="0.3">
      <c r="A561" s="129">
        <v>-1</v>
      </c>
      <c r="B561" s="129" t="s">
        <v>102</v>
      </c>
      <c r="C561" s="129" t="s">
        <v>72</v>
      </c>
      <c r="D561" s="129" t="s">
        <v>68</v>
      </c>
      <c r="E561" s="129">
        <v>-77.433099999999996</v>
      </c>
      <c r="F561" s="129">
        <v>0.1951</v>
      </c>
      <c r="G561" s="129">
        <v>-1.1157999999999999</v>
      </c>
      <c r="H561" s="129">
        <v>-0.52480000000000004</v>
      </c>
      <c r="I561" s="129">
        <v>-0.93640000000000001</v>
      </c>
      <c r="J561" s="129">
        <v>-2.1983999999999999</v>
      </c>
      <c r="K561" s="1">
        <f t="shared" si="9"/>
        <v>559</v>
      </c>
    </row>
    <row r="562" spans="1:11" hidden="1" x14ac:dyDescent="0.3">
      <c r="A562" s="129">
        <v>-1</v>
      </c>
      <c r="B562" s="129" t="s">
        <v>102</v>
      </c>
      <c r="C562" s="129" t="s">
        <v>73</v>
      </c>
      <c r="D562" s="129" t="s">
        <v>67</v>
      </c>
      <c r="E562" s="129">
        <v>-54.3033</v>
      </c>
      <c r="F562" s="129">
        <v>1.8421000000000001</v>
      </c>
      <c r="G562" s="129">
        <v>-0.80779999999999996</v>
      </c>
      <c r="H562" s="129">
        <v>-0.37890000000000001</v>
      </c>
      <c r="I562" s="129">
        <v>1.3391999999999999</v>
      </c>
      <c r="J562" s="129">
        <v>-5.8792999999999997</v>
      </c>
      <c r="K562" s="1">
        <f t="shared" si="9"/>
        <v>560</v>
      </c>
    </row>
    <row r="563" spans="1:11" hidden="1" x14ac:dyDescent="0.3">
      <c r="A563" s="129">
        <v>-1</v>
      </c>
      <c r="B563" s="129" t="s">
        <v>102</v>
      </c>
      <c r="C563" s="129" t="s">
        <v>73</v>
      </c>
      <c r="D563" s="129" t="s">
        <v>68</v>
      </c>
      <c r="E563" s="129">
        <v>-58.503300000000003</v>
      </c>
      <c r="F563" s="129">
        <v>1.8421000000000001</v>
      </c>
      <c r="G563" s="129">
        <v>-0.80779999999999996</v>
      </c>
      <c r="H563" s="129">
        <v>-0.37890000000000001</v>
      </c>
      <c r="I563" s="129">
        <v>-0.68030000000000002</v>
      </c>
      <c r="J563" s="129">
        <v>-1.274</v>
      </c>
      <c r="K563" s="1">
        <f t="shared" si="9"/>
        <v>561</v>
      </c>
    </row>
    <row r="564" spans="1:11" hidden="1" x14ac:dyDescent="0.3">
      <c r="A564" s="129">
        <v>-1</v>
      </c>
      <c r="B564" s="129" t="s">
        <v>102</v>
      </c>
      <c r="C564" s="129" t="s">
        <v>74</v>
      </c>
      <c r="D564" s="129" t="s">
        <v>67</v>
      </c>
      <c r="E564" s="129">
        <v>-103.57769999999999</v>
      </c>
      <c r="F564" s="129">
        <v>-0.21410000000000001</v>
      </c>
      <c r="G564" s="129">
        <v>-1.5544</v>
      </c>
      <c r="H564" s="129">
        <v>-0.73140000000000005</v>
      </c>
      <c r="I564" s="129">
        <v>2.5821000000000001</v>
      </c>
      <c r="J564" s="129">
        <v>-2.6181999999999999</v>
      </c>
      <c r="K564" s="1">
        <f t="shared" si="9"/>
        <v>562</v>
      </c>
    </row>
    <row r="565" spans="1:11" hidden="1" x14ac:dyDescent="0.3">
      <c r="A565" s="129">
        <v>-1</v>
      </c>
      <c r="B565" s="129" t="s">
        <v>102</v>
      </c>
      <c r="C565" s="129" t="s">
        <v>74</v>
      </c>
      <c r="D565" s="129" t="s">
        <v>68</v>
      </c>
      <c r="E565" s="129">
        <v>-107.1777</v>
      </c>
      <c r="F565" s="129">
        <v>-0.21410000000000001</v>
      </c>
      <c r="G565" s="129">
        <v>-1.5544</v>
      </c>
      <c r="H565" s="129">
        <v>-0.73140000000000005</v>
      </c>
      <c r="I565" s="129">
        <v>-1.3039000000000001</v>
      </c>
      <c r="J565" s="129">
        <v>-3.1535000000000002</v>
      </c>
      <c r="K565" s="1">
        <f t="shared" si="9"/>
        <v>563</v>
      </c>
    </row>
    <row r="566" spans="1:11" hidden="1" x14ac:dyDescent="0.3">
      <c r="A566" s="129">
        <v>-1</v>
      </c>
      <c r="B566" s="129" t="s">
        <v>102</v>
      </c>
      <c r="C566" s="129" t="s">
        <v>75</v>
      </c>
      <c r="D566" s="129" t="s">
        <v>67</v>
      </c>
      <c r="E566" s="129">
        <v>-34.262900000000002</v>
      </c>
      <c r="F566" s="129">
        <v>17.357600000000001</v>
      </c>
      <c r="G566" s="129">
        <v>-0.46910000000000002</v>
      </c>
      <c r="H566" s="129">
        <v>-0.2248</v>
      </c>
      <c r="I566" s="129">
        <v>0.9355</v>
      </c>
      <c r="J566" s="129">
        <v>41.131599999999999</v>
      </c>
      <c r="K566" s="1">
        <f t="shared" si="9"/>
        <v>564</v>
      </c>
    </row>
    <row r="567" spans="1:11" hidden="1" x14ac:dyDescent="0.3">
      <c r="A567" s="129">
        <v>-1</v>
      </c>
      <c r="B567" s="129" t="s">
        <v>102</v>
      </c>
      <c r="C567" s="129" t="s">
        <v>75</v>
      </c>
      <c r="D567" s="129" t="s">
        <v>68</v>
      </c>
      <c r="E567" s="129">
        <v>-36.962899999999998</v>
      </c>
      <c r="F567" s="129">
        <v>17.357600000000001</v>
      </c>
      <c r="G567" s="129">
        <v>-0.46910000000000002</v>
      </c>
      <c r="H567" s="129">
        <v>-0.2248</v>
      </c>
      <c r="I567" s="129">
        <v>-0.38</v>
      </c>
      <c r="J567" s="129">
        <v>6.0185000000000004</v>
      </c>
      <c r="K567" s="1">
        <f t="shared" si="9"/>
        <v>565</v>
      </c>
    </row>
    <row r="568" spans="1:11" hidden="1" x14ac:dyDescent="0.3">
      <c r="A568" s="129">
        <v>-1</v>
      </c>
      <c r="B568" s="129" t="s">
        <v>102</v>
      </c>
      <c r="C568" s="129" t="s">
        <v>76</v>
      </c>
      <c r="D568" s="129" t="s">
        <v>67</v>
      </c>
      <c r="E568" s="129">
        <v>-35.555700000000002</v>
      </c>
      <c r="F568" s="129">
        <v>-14.989100000000001</v>
      </c>
      <c r="G568" s="129">
        <v>-0.56950000000000001</v>
      </c>
      <c r="H568" s="129">
        <v>-0.26240000000000002</v>
      </c>
      <c r="I568" s="129">
        <v>0.7863</v>
      </c>
      <c r="J568" s="129">
        <v>-48.6907</v>
      </c>
      <c r="K568" s="1">
        <f t="shared" si="9"/>
        <v>566</v>
      </c>
    </row>
    <row r="569" spans="1:11" hidden="1" x14ac:dyDescent="0.3">
      <c r="A569" s="129">
        <v>-1</v>
      </c>
      <c r="B569" s="129" t="s">
        <v>102</v>
      </c>
      <c r="C569" s="129" t="s">
        <v>76</v>
      </c>
      <c r="D569" s="129" t="s">
        <v>68</v>
      </c>
      <c r="E569" s="129">
        <v>-38.255699999999997</v>
      </c>
      <c r="F569" s="129">
        <v>-14.989100000000001</v>
      </c>
      <c r="G569" s="129">
        <v>-0.56950000000000001</v>
      </c>
      <c r="H569" s="129">
        <v>-0.26240000000000002</v>
      </c>
      <c r="I569" s="129">
        <v>-0.49469999999999997</v>
      </c>
      <c r="J569" s="129">
        <v>-7.6565000000000003</v>
      </c>
      <c r="K569" s="1">
        <f t="shared" si="9"/>
        <v>567</v>
      </c>
    </row>
    <row r="570" spans="1:11" hidden="1" x14ac:dyDescent="0.3">
      <c r="A570" s="129">
        <v>-1</v>
      </c>
      <c r="B570" s="129" t="s">
        <v>102</v>
      </c>
      <c r="C570" s="129" t="s">
        <v>77</v>
      </c>
      <c r="D570" s="129" t="s">
        <v>67</v>
      </c>
      <c r="E570" s="129">
        <v>-34.262900000000002</v>
      </c>
      <c r="F570" s="129">
        <v>17.357600000000001</v>
      </c>
      <c r="G570" s="129">
        <v>-0.46910000000000002</v>
      </c>
      <c r="H570" s="129">
        <v>-0.2248</v>
      </c>
      <c r="I570" s="129">
        <v>0.9355</v>
      </c>
      <c r="J570" s="129">
        <v>41.131599999999999</v>
      </c>
      <c r="K570" s="1">
        <f t="shared" si="9"/>
        <v>568</v>
      </c>
    </row>
    <row r="571" spans="1:11" hidden="1" x14ac:dyDescent="0.3">
      <c r="A571" s="129">
        <v>-1</v>
      </c>
      <c r="B571" s="129" t="s">
        <v>102</v>
      </c>
      <c r="C571" s="129" t="s">
        <v>77</v>
      </c>
      <c r="D571" s="129" t="s">
        <v>68</v>
      </c>
      <c r="E571" s="129">
        <v>-36.962899999999998</v>
      </c>
      <c r="F571" s="129">
        <v>17.357600000000001</v>
      </c>
      <c r="G571" s="129">
        <v>-0.46910000000000002</v>
      </c>
      <c r="H571" s="129">
        <v>-0.2248</v>
      </c>
      <c r="I571" s="129">
        <v>-0.38</v>
      </c>
      <c r="J571" s="129">
        <v>6.0185000000000004</v>
      </c>
      <c r="K571" s="1">
        <f t="shared" si="9"/>
        <v>569</v>
      </c>
    </row>
    <row r="572" spans="1:11" hidden="1" x14ac:dyDescent="0.3">
      <c r="A572" s="129">
        <v>-1</v>
      </c>
      <c r="B572" s="129" t="s">
        <v>102</v>
      </c>
      <c r="C572" s="129" t="s">
        <v>78</v>
      </c>
      <c r="D572" s="129" t="s">
        <v>67</v>
      </c>
      <c r="E572" s="129">
        <v>-35.555700000000002</v>
      </c>
      <c r="F572" s="129">
        <v>-14.989100000000001</v>
      </c>
      <c r="G572" s="129">
        <v>-0.56950000000000001</v>
      </c>
      <c r="H572" s="129">
        <v>-0.26240000000000002</v>
      </c>
      <c r="I572" s="129">
        <v>0.7863</v>
      </c>
      <c r="J572" s="129">
        <v>-48.6907</v>
      </c>
      <c r="K572" s="1">
        <f t="shared" si="9"/>
        <v>570</v>
      </c>
    </row>
    <row r="573" spans="1:11" hidden="1" x14ac:dyDescent="0.3">
      <c r="A573" s="129">
        <v>-1</v>
      </c>
      <c r="B573" s="129" t="s">
        <v>102</v>
      </c>
      <c r="C573" s="129" t="s">
        <v>78</v>
      </c>
      <c r="D573" s="129" t="s">
        <v>68</v>
      </c>
      <c r="E573" s="129">
        <v>-38.255699999999997</v>
      </c>
      <c r="F573" s="129">
        <v>-14.989100000000001</v>
      </c>
      <c r="G573" s="129">
        <v>-0.56950000000000001</v>
      </c>
      <c r="H573" s="129">
        <v>-0.26240000000000002</v>
      </c>
      <c r="I573" s="129">
        <v>-0.49469999999999997</v>
      </c>
      <c r="J573" s="129">
        <v>-7.6565000000000003</v>
      </c>
      <c r="K573" s="1">
        <f t="shared" si="9"/>
        <v>571</v>
      </c>
    </row>
    <row r="574" spans="1:11" hidden="1" x14ac:dyDescent="0.3">
      <c r="A574" s="129">
        <v>-1</v>
      </c>
      <c r="B574" s="129" t="s">
        <v>102</v>
      </c>
      <c r="C574" s="129" t="s">
        <v>79</v>
      </c>
      <c r="D574" s="129" t="s">
        <v>67</v>
      </c>
      <c r="E574" s="129">
        <v>-34.554000000000002</v>
      </c>
      <c r="F574" s="129">
        <v>10.5901</v>
      </c>
      <c r="G574" s="129">
        <v>-0.32340000000000002</v>
      </c>
      <c r="H574" s="129">
        <v>-0.20760000000000001</v>
      </c>
      <c r="I574" s="129">
        <v>1.0357000000000001</v>
      </c>
      <c r="J574" s="129">
        <v>15.1866</v>
      </c>
      <c r="K574" s="1">
        <f t="shared" si="9"/>
        <v>572</v>
      </c>
    </row>
    <row r="575" spans="1:11" hidden="1" x14ac:dyDescent="0.3">
      <c r="A575" s="129">
        <v>-1</v>
      </c>
      <c r="B575" s="129" t="s">
        <v>102</v>
      </c>
      <c r="C575" s="129" t="s">
        <v>79</v>
      </c>
      <c r="D575" s="129" t="s">
        <v>68</v>
      </c>
      <c r="E575" s="129">
        <v>-37.253999999999998</v>
      </c>
      <c r="F575" s="129">
        <v>10.5901</v>
      </c>
      <c r="G575" s="129">
        <v>-0.32340000000000002</v>
      </c>
      <c r="H575" s="129">
        <v>-0.20760000000000001</v>
      </c>
      <c r="I575" s="129">
        <v>-0.1207</v>
      </c>
      <c r="J575" s="129">
        <v>3.9655999999999998</v>
      </c>
      <c r="K575" s="1">
        <f t="shared" si="9"/>
        <v>573</v>
      </c>
    </row>
    <row r="576" spans="1:11" hidden="1" x14ac:dyDescent="0.3">
      <c r="A576" s="129">
        <v>-1</v>
      </c>
      <c r="B576" s="129" t="s">
        <v>102</v>
      </c>
      <c r="C576" s="129" t="s">
        <v>80</v>
      </c>
      <c r="D576" s="129" t="s">
        <v>67</v>
      </c>
      <c r="E576" s="129">
        <v>-35.264499999999998</v>
      </c>
      <c r="F576" s="129">
        <v>-8.2217000000000002</v>
      </c>
      <c r="G576" s="129">
        <v>-0.71519999999999995</v>
      </c>
      <c r="H576" s="129">
        <v>-0.27960000000000002</v>
      </c>
      <c r="I576" s="129">
        <v>0.68610000000000004</v>
      </c>
      <c r="J576" s="129">
        <v>-22.745699999999999</v>
      </c>
      <c r="K576" s="1">
        <f t="shared" si="9"/>
        <v>574</v>
      </c>
    </row>
    <row r="577" spans="1:11" hidden="1" x14ac:dyDescent="0.3">
      <c r="A577" s="129">
        <v>-1</v>
      </c>
      <c r="B577" s="129" t="s">
        <v>102</v>
      </c>
      <c r="C577" s="129" t="s">
        <v>80</v>
      </c>
      <c r="D577" s="129" t="s">
        <v>68</v>
      </c>
      <c r="E577" s="129">
        <v>-37.964500000000001</v>
      </c>
      <c r="F577" s="129">
        <v>-8.2217000000000002</v>
      </c>
      <c r="G577" s="129">
        <v>-0.71519999999999995</v>
      </c>
      <c r="H577" s="129">
        <v>-0.27960000000000002</v>
      </c>
      <c r="I577" s="129">
        <v>-0.754</v>
      </c>
      <c r="J577" s="129">
        <v>-5.6036000000000001</v>
      </c>
      <c r="K577" s="1">
        <f t="shared" si="9"/>
        <v>575</v>
      </c>
    </row>
    <row r="578" spans="1:11" hidden="1" x14ac:dyDescent="0.3">
      <c r="A578" s="129">
        <v>-1</v>
      </c>
      <c r="B578" s="129" t="s">
        <v>102</v>
      </c>
      <c r="C578" s="129" t="s">
        <v>81</v>
      </c>
      <c r="D578" s="129" t="s">
        <v>67</v>
      </c>
      <c r="E578" s="129">
        <v>-34.554000000000002</v>
      </c>
      <c r="F578" s="129">
        <v>10.5901</v>
      </c>
      <c r="G578" s="129">
        <v>-0.32340000000000002</v>
      </c>
      <c r="H578" s="129">
        <v>-0.20760000000000001</v>
      </c>
      <c r="I578" s="129">
        <v>1.0357000000000001</v>
      </c>
      <c r="J578" s="129">
        <v>15.1866</v>
      </c>
      <c r="K578" s="1">
        <f t="shared" si="9"/>
        <v>576</v>
      </c>
    </row>
    <row r="579" spans="1:11" hidden="1" x14ac:dyDescent="0.3">
      <c r="A579" s="129">
        <v>-1</v>
      </c>
      <c r="B579" s="129" t="s">
        <v>102</v>
      </c>
      <c r="C579" s="129" t="s">
        <v>81</v>
      </c>
      <c r="D579" s="129" t="s">
        <v>68</v>
      </c>
      <c r="E579" s="129">
        <v>-37.253999999999998</v>
      </c>
      <c r="F579" s="129">
        <v>10.5901</v>
      </c>
      <c r="G579" s="129">
        <v>-0.32340000000000002</v>
      </c>
      <c r="H579" s="129">
        <v>-0.20760000000000001</v>
      </c>
      <c r="I579" s="129">
        <v>-0.1207</v>
      </c>
      <c r="J579" s="129">
        <v>3.9655999999999998</v>
      </c>
      <c r="K579" s="1">
        <f t="shared" si="9"/>
        <v>577</v>
      </c>
    </row>
    <row r="580" spans="1:11" hidden="1" x14ac:dyDescent="0.3">
      <c r="A580" s="129">
        <v>-1</v>
      </c>
      <c r="B580" s="129" t="s">
        <v>102</v>
      </c>
      <c r="C580" s="129" t="s">
        <v>82</v>
      </c>
      <c r="D580" s="129" t="s">
        <v>67</v>
      </c>
      <c r="E580" s="129">
        <v>-35.264499999999998</v>
      </c>
      <c r="F580" s="129">
        <v>-8.2217000000000002</v>
      </c>
      <c r="G580" s="129">
        <v>-0.71519999999999995</v>
      </c>
      <c r="H580" s="129">
        <v>-0.27960000000000002</v>
      </c>
      <c r="I580" s="129">
        <v>0.68610000000000004</v>
      </c>
      <c r="J580" s="129">
        <v>-22.745699999999999</v>
      </c>
      <c r="K580" s="1">
        <f t="shared" si="9"/>
        <v>578</v>
      </c>
    </row>
    <row r="581" spans="1:11" hidden="1" x14ac:dyDescent="0.3">
      <c r="A581" s="129">
        <v>-1</v>
      </c>
      <c r="B581" s="129" t="s">
        <v>102</v>
      </c>
      <c r="C581" s="129" t="s">
        <v>82</v>
      </c>
      <c r="D581" s="129" t="s">
        <v>68</v>
      </c>
      <c r="E581" s="129">
        <v>-37.964500000000001</v>
      </c>
      <c r="F581" s="129">
        <v>-8.2217000000000002</v>
      </c>
      <c r="G581" s="129">
        <v>-0.71519999999999995</v>
      </c>
      <c r="H581" s="129">
        <v>-0.27960000000000002</v>
      </c>
      <c r="I581" s="129">
        <v>-0.754</v>
      </c>
      <c r="J581" s="129">
        <v>-5.6036000000000001</v>
      </c>
      <c r="K581" s="1">
        <f t="shared" si="9"/>
        <v>579</v>
      </c>
    </row>
    <row r="582" spans="1:11" hidden="1" x14ac:dyDescent="0.3">
      <c r="A582" s="129">
        <v>-1</v>
      </c>
      <c r="B582" s="129" t="s">
        <v>102</v>
      </c>
      <c r="C582" s="129" t="s">
        <v>83</v>
      </c>
      <c r="D582" s="129" t="s">
        <v>67</v>
      </c>
      <c r="E582" s="129">
        <v>-81.544300000000007</v>
      </c>
      <c r="F582" s="129">
        <v>16.631599999999999</v>
      </c>
      <c r="G582" s="129">
        <v>-1.1809000000000001</v>
      </c>
      <c r="H582" s="129">
        <v>-0.56020000000000003</v>
      </c>
      <c r="I582" s="129">
        <v>2.1189</v>
      </c>
      <c r="J582" s="129">
        <v>41.384999999999998</v>
      </c>
      <c r="K582" s="1">
        <f t="shared" ref="K582:K645" si="10">K581+1</f>
        <v>580</v>
      </c>
    </row>
    <row r="583" spans="1:11" hidden="1" x14ac:dyDescent="0.3">
      <c r="A583" s="129">
        <v>-1</v>
      </c>
      <c r="B583" s="129" t="s">
        <v>102</v>
      </c>
      <c r="C583" s="129" t="s">
        <v>83</v>
      </c>
      <c r="D583" s="129" t="s">
        <v>68</v>
      </c>
      <c r="E583" s="129">
        <v>-85.144300000000001</v>
      </c>
      <c r="F583" s="129">
        <v>16.631599999999999</v>
      </c>
      <c r="G583" s="129">
        <v>-1.1809000000000001</v>
      </c>
      <c r="H583" s="129">
        <v>-0.56020000000000003</v>
      </c>
      <c r="I583" s="129">
        <v>-0.97629999999999995</v>
      </c>
      <c r="J583" s="129">
        <v>4.4570999999999996</v>
      </c>
      <c r="K583" s="1">
        <f t="shared" si="10"/>
        <v>581</v>
      </c>
    </row>
    <row r="584" spans="1:11" hidden="1" x14ac:dyDescent="0.3">
      <c r="A584" s="129">
        <v>-1</v>
      </c>
      <c r="B584" s="129" t="s">
        <v>102</v>
      </c>
      <c r="C584" s="129" t="s">
        <v>84</v>
      </c>
      <c r="D584" s="129" t="s">
        <v>67</v>
      </c>
      <c r="E584" s="129">
        <v>-82.837100000000007</v>
      </c>
      <c r="F584" s="129">
        <v>-15.715</v>
      </c>
      <c r="G584" s="129">
        <v>-1.2814000000000001</v>
      </c>
      <c r="H584" s="129">
        <v>-0.59770000000000001</v>
      </c>
      <c r="I584" s="129">
        <v>1.9696</v>
      </c>
      <c r="J584" s="129">
        <v>-48.4373</v>
      </c>
      <c r="K584" s="1">
        <f t="shared" si="10"/>
        <v>582</v>
      </c>
    </row>
    <row r="585" spans="1:11" hidden="1" x14ac:dyDescent="0.3">
      <c r="A585" s="129">
        <v>-1</v>
      </c>
      <c r="B585" s="129" t="s">
        <v>102</v>
      </c>
      <c r="C585" s="129" t="s">
        <v>84</v>
      </c>
      <c r="D585" s="129" t="s">
        <v>68</v>
      </c>
      <c r="E585" s="129">
        <v>-86.437100000000001</v>
      </c>
      <c r="F585" s="129">
        <v>-15.715</v>
      </c>
      <c r="G585" s="129">
        <v>-1.2814000000000001</v>
      </c>
      <c r="H585" s="129">
        <v>-0.59770000000000001</v>
      </c>
      <c r="I585" s="129">
        <v>-1.0909</v>
      </c>
      <c r="J585" s="129">
        <v>-9.218</v>
      </c>
      <c r="K585" s="1">
        <f t="shared" si="10"/>
        <v>583</v>
      </c>
    </row>
    <row r="586" spans="1:11" hidden="1" x14ac:dyDescent="0.3">
      <c r="A586" s="129">
        <v>-1</v>
      </c>
      <c r="B586" s="129" t="s">
        <v>102</v>
      </c>
      <c r="C586" s="129" t="s">
        <v>85</v>
      </c>
      <c r="D586" s="129" t="s">
        <v>67</v>
      </c>
      <c r="E586" s="129">
        <v>-81.544300000000007</v>
      </c>
      <c r="F586" s="129">
        <v>16.631599999999999</v>
      </c>
      <c r="G586" s="129">
        <v>-1.1809000000000001</v>
      </c>
      <c r="H586" s="129">
        <v>-0.56020000000000003</v>
      </c>
      <c r="I586" s="129">
        <v>2.1189</v>
      </c>
      <c r="J586" s="129">
        <v>41.384999999999998</v>
      </c>
      <c r="K586" s="1">
        <f t="shared" si="10"/>
        <v>584</v>
      </c>
    </row>
    <row r="587" spans="1:11" hidden="1" x14ac:dyDescent="0.3">
      <c r="A587" s="129">
        <v>-1</v>
      </c>
      <c r="B587" s="129" t="s">
        <v>102</v>
      </c>
      <c r="C587" s="129" t="s">
        <v>85</v>
      </c>
      <c r="D587" s="129" t="s">
        <v>68</v>
      </c>
      <c r="E587" s="129">
        <v>-85.144300000000001</v>
      </c>
      <c r="F587" s="129">
        <v>16.631599999999999</v>
      </c>
      <c r="G587" s="129">
        <v>-1.1809000000000001</v>
      </c>
      <c r="H587" s="129">
        <v>-0.56020000000000003</v>
      </c>
      <c r="I587" s="129">
        <v>-0.97629999999999995</v>
      </c>
      <c r="J587" s="129">
        <v>4.4570999999999996</v>
      </c>
      <c r="K587" s="1">
        <f t="shared" si="10"/>
        <v>585</v>
      </c>
    </row>
    <row r="588" spans="1:11" hidden="1" x14ac:dyDescent="0.3">
      <c r="A588" s="129">
        <v>-1</v>
      </c>
      <c r="B588" s="129" t="s">
        <v>102</v>
      </c>
      <c r="C588" s="129" t="s">
        <v>86</v>
      </c>
      <c r="D588" s="129" t="s">
        <v>67</v>
      </c>
      <c r="E588" s="129">
        <v>-82.837100000000007</v>
      </c>
      <c r="F588" s="129">
        <v>-15.715</v>
      </c>
      <c r="G588" s="129">
        <v>-1.2814000000000001</v>
      </c>
      <c r="H588" s="129">
        <v>-0.59770000000000001</v>
      </c>
      <c r="I588" s="129">
        <v>1.9696</v>
      </c>
      <c r="J588" s="129">
        <v>-48.4373</v>
      </c>
      <c r="K588" s="1">
        <f t="shared" si="10"/>
        <v>586</v>
      </c>
    </row>
    <row r="589" spans="1:11" hidden="1" x14ac:dyDescent="0.3">
      <c r="A589" s="129">
        <v>-1</v>
      </c>
      <c r="B589" s="129" t="s">
        <v>102</v>
      </c>
      <c r="C589" s="129" t="s">
        <v>86</v>
      </c>
      <c r="D589" s="129" t="s">
        <v>68</v>
      </c>
      <c r="E589" s="129">
        <v>-86.437100000000001</v>
      </c>
      <c r="F589" s="129">
        <v>-15.715</v>
      </c>
      <c r="G589" s="129">
        <v>-1.2814000000000001</v>
      </c>
      <c r="H589" s="129">
        <v>-0.59770000000000001</v>
      </c>
      <c r="I589" s="129">
        <v>-1.0909</v>
      </c>
      <c r="J589" s="129">
        <v>-9.218</v>
      </c>
      <c r="K589" s="1">
        <f t="shared" si="10"/>
        <v>587</v>
      </c>
    </row>
    <row r="590" spans="1:11" hidden="1" x14ac:dyDescent="0.3">
      <c r="A590" s="129">
        <v>-1</v>
      </c>
      <c r="B590" s="129" t="s">
        <v>102</v>
      </c>
      <c r="C590" s="129" t="s">
        <v>87</v>
      </c>
      <c r="D590" s="129" t="s">
        <v>67</v>
      </c>
      <c r="E590" s="129">
        <v>-81.835400000000007</v>
      </c>
      <c r="F590" s="129">
        <v>9.8642000000000003</v>
      </c>
      <c r="G590" s="129">
        <v>-1.0351999999999999</v>
      </c>
      <c r="H590" s="129">
        <v>-0.54290000000000005</v>
      </c>
      <c r="I590" s="129">
        <v>2.2191000000000001</v>
      </c>
      <c r="J590" s="129">
        <v>15.44</v>
      </c>
      <c r="K590" s="1">
        <f t="shared" si="10"/>
        <v>588</v>
      </c>
    </row>
    <row r="591" spans="1:11" hidden="1" x14ac:dyDescent="0.3">
      <c r="A591" s="129">
        <v>-1</v>
      </c>
      <c r="B591" s="129" t="s">
        <v>102</v>
      </c>
      <c r="C591" s="129" t="s">
        <v>87</v>
      </c>
      <c r="D591" s="129" t="s">
        <v>68</v>
      </c>
      <c r="E591" s="129">
        <v>-85.435400000000001</v>
      </c>
      <c r="F591" s="129">
        <v>9.8642000000000003</v>
      </c>
      <c r="G591" s="129">
        <v>-1.0351999999999999</v>
      </c>
      <c r="H591" s="129">
        <v>-0.54290000000000005</v>
      </c>
      <c r="I591" s="129">
        <v>-0.71689999999999998</v>
      </c>
      <c r="J591" s="129">
        <v>2.4041999999999999</v>
      </c>
      <c r="K591" s="1">
        <f t="shared" si="10"/>
        <v>589</v>
      </c>
    </row>
    <row r="592" spans="1:11" hidden="1" x14ac:dyDescent="0.3">
      <c r="A592" s="129">
        <v>-1</v>
      </c>
      <c r="B592" s="129" t="s">
        <v>102</v>
      </c>
      <c r="C592" s="129" t="s">
        <v>88</v>
      </c>
      <c r="D592" s="129" t="s">
        <v>67</v>
      </c>
      <c r="E592" s="129">
        <v>-82.545900000000003</v>
      </c>
      <c r="F592" s="129">
        <v>-8.9475999999999996</v>
      </c>
      <c r="G592" s="129">
        <v>-1.4271</v>
      </c>
      <c r="H592" s="129">
        <v>-0.6149</v>
      </c>
      <c r="I592" s="129">
        <v>1.8694</v>
      </c>
      <c r="J592" s="129">
        <v>-22.4924</v>
      </c>
      <c r="K592" s="1">
        <f t="shared" si="10"/>
        <v>590</v>
      </c>
    </row>
    <row r="593" spans="1:11" hidden="1" x14ac:dyDescent="0.3">
      <c r="A593" s="129">
        <v>-1</v>
      </c>
      <c r="B593" s="129" t="s">
        <v>102</v>
      </c>
      <c r="C593" s="129" t="s">
        <v>88</v>
      </c>
      <c r="D593" s="129" t="s">
        <v>68</v>
      </c>
      <c r="E593" s="129">
        <v>-86.145899999999997</v>
      </c>
      <c r="F593" s="129">
        <v>-8.9475999999999996</v>
      </c>
      <c r="G593" s="129">
        <v>-1.4271</v>
      </c>
      <c r="H593" s="129">
        <v>-0.6149</v>
      </c>
      <c r="I593" s="129">
        <v>-1.3503000000000001</v>
      </c>
      <c r="J593" s="129">
        <v>-7.1650999999999998</v>
      </c>
      <c r="K593" s="1">
        <f t="shared" si="10"/>
        <v>591</v>
      </c>
    </row>
    <row r="594" spans="1:11" hidden="1" x14ac:dyDescent="0.3">
      <c r="A594" s="129">
        <v>-1</v>
      </c>
      <c r="B594" s="129" t="s">
        <v>102</v>
      </c>
      <c r="C594" s="129" t="s">
        <v>89</v>
      </c>
      <c r="D594" s="129" t="s">
        <v>67</v>
      </c>
      <c r="E594" s="129">
        <v>-81.835400000000007</v>
      </c>
      <c r="F594" s="129">
        <v>9.8642000000000003</v>
      </c>
      <c r="G594" s="129">
        <v>-1.0351999999999999</v>
      </c>
      <c r="H594" s="129">
        <v>-0.54290000000000005</v>
      </c>
      <c r="I594" s="129">
        <v>2.2191000000000001</v>
      </c>
      <c r="J594" s="129">
        <v>15.44</v>
      </c>
      <c r="K594" s="1">
        <f t="shared" si="10"/>
        <v>592</v>
      </c>
    </row>
    <row r="595" spans="1:11" hidden="1" x14ac:dyDescent="0.3">
      <c r="A595" s="129">
        <v>-1</v>
      </c>
      <c r="B595" s="129" t="s">
        <v>102</v>
      </c>
      <c r="C595" s="129" t="s">
        <v>89</v>
      </c>
      <c r="D595" s="129" t="s">
        <v>68</v>
      </c>
      <c r="E595" s="129">
        <v>-85.435400000000001</v>
      </c>
      <c r="F595" s="129">
        <v>9.8642000000000003</v>
      </c>
      <c r="G595" s="129">
        <v>-1.0351999999999999</v>
      </c>
      <c r="H595" s="129">
        <v>-0.54290000000000005</v>
      </c>
      <c r="I595" s="129">
        <v>-0.71689999999999998</v>
      </c>
      <c r="J595" s="129">
        <v>2.4041999999999999</v>
      </c>
      <c r="K595" s="1">
        <f t="shared" si="10"/>
        <v>593</v>
      </c>
    </row>
    <row r="596" spans="1:11" hidden="1" x14ac:dyDescent="0.3">
      <c r="A596" s="129">
        <v>-1</v>
      </c>
      <c r="B596" s="129" t="s">
        <v>102</v>
      </c>
      <c r="C596" s="129" t="s">
        <v>90</v>
      </c>
      <c r="D596" s="129" t="s">
        <v>67</v>
      </c>
      <c r="E596" s="129">
        <v>-82.545900000000003</v>
      </c>
      <c r="F596" s="129">
        <v>-8.9475999999999996</v>
      </c>
      <c r="G596" s="129">
        <v>-1.4271</v>
      </c>
      <c r="H596" s="129">
        <v>-0.6149</v>
      </c>
      <c r="I596" s="129">
        <v>1.8694</v>
      </c>
      <c r="J596" s="129">
        <v>-22.4924</v>
      </c>
      <c r="K596" s="1">
        <f t="shared" si="10"/>
        <v>594</v>
      </c>
    </row>
    <row r="597" spans="1:11" hidden="1" x14ac:dyDescent="0.3">
      <c r="A597" s="129">
        <v>-1</v>
      </c>
      <c r="B597" s="129" t="s">
        <v>102</v>
      </c>
      <c r="C597" s="129" t="s">
        <v>90</v>
      </c>
      <c r="D597" s="129" t="s">
        <v>68</v>
      </c>
      <c r="E597" s="129">
        <v>-86.145899999999997</v>
      </c>
      <c r="F597" s="129">
        <v>-8.9475999999999996</v>
      </c>
      <c r="G597" s="129">
        <v>-1.4271</v>
      </c>
      <c r="H597" s="129">
        <v>-0.6149</v>
      </c>
      <c r="I597" s="129">
        <v>-1.3503000000000001</v>
      </c>
      <c r="J597" s="129">
        <v>-7.1650999999999998</v>
      </c>
      <c r="K597" s="1">
        <f t="shared" si="10"/>
        <v>595</v>
      </c>
    </row>
    <row r="598" spans="1:11" hidden="1" x14ac:dyDescent="0.3">
      <c r="A598" s="129">
        <v>-1</v>
      </c>
      <c r="B598" s="129" t="s">
        <v>102</v>
      </c>
      <c r="C598" s="129" t="s">
        <v>91</v>
      </c>
      <c r="D598" s="129" t="s">
        <v>67</v>
      </c>
      <c r="E598" s="129">
        <v>-34.262900000000002</v>
      </c>
      <c r="F598" s="129">
        <v>17.357600000000001</v>
      </c>
      <c r="G598" s="129">
        <v>-0.32340000000000002</v>
      </c>
      <c r="H598" s="129">
        <v>-0.20760000000000001</v>
      </c>
      <c r="I598" s="129">
        <v>2.5821000000000001</v>
      </c>
      <c r="J598" s="129">
        <v>41.384999999999998</v>
      </c>
      <c r="K598" s="1">
        <f t="shared" si="10"/>
        <v>596</v>
      </c>
    </row>
    <row r="599" spans="1:11" hidden="1" x14ac:dyDescent="0.3">
      <c r="A599" s="129">
        <v>-1</v>
      </c>
      <c r="B599" s="129" t="s">
        <v>102</v>
      </c>
      <c r="C599" s="129" t="s">
        <v>91</v>
      </c>
      <c r="D599" s="129" t="s">
        <v>68</v>
      </c>
      <c r="E599" s="129">
        <v>-36.962899999999998</v>
      </c>
      <c r="F599" s="129">
        <v>17.357600000000001</v>
      </c>
      <c r="G599" s="129">
        <v>-0.32340000000000002</v>
      </c>
      <c r="H599" s="129">
        <v>-0.20760000000000001</v>
      </c>
      <c r="I599" s="129">
        <v>-0.1207</v>
      </c>
      <c r="J599" s="129">
        <v>6.0185000000000004</v>
      </c>
      <c r="K599" s="1">
        <f t="shared" si="10"/>
        <v>597</v>
      </c>
    </row>
    <row r="600" spans="1:11" hidden="1" x14ac:dyDescent="0.3">
      <c r="A600" s="129">
        <v>-1</v>
      </c>
      <c r="B600" s="129" t="s">
        <v>102</v>
      </c>
      <c r="C600" s="129" t="s">
        <v>92</v>
      </c>
      <c r="D600" s="129" t="s">
        <v>67</v>
      </c>
      <c r="E600" s="129">
        <v>-103.57769999999999</v>
      </c>
      <c r="F600" s="129">
        <v>-15.715</v>
      </c>
      <c r="G600" s="129">
        <v>-1.5544</v>
      </c>
      <c r="H600" s="129">
        <v>-0.73140000000000005</v>
      </c>
      <c r="I600" s="129">
        <v>0.68610000000000004</v>
      </c>
      <c r="J600" s="129">
        <v>-48.6907</v>
      </c>
      <c r="K600" s="1">
        <f t="shared" si="10"/>
        <v>598</v>
      </c>
    </row>
    <row r="601" spans="1:11" hidden="1" x14ac:dyDescent="0.3">
      <c r="A601" s="129">
        <v>-1</v>
      </c>
      <c r="B601" s="129" t="s">
        <v>102</v>
      </c>
      <c r="C601" s="129" t="s">
        <v>92</v>
      </c>
      <c r="D601" s="129" t="s">
        <v>68</v>
      </c>
      <c r="E601" s="129">
        <v>-107.1777</v>
      </c>
      <c r="F601" s="129">
        <v>-15.715</v>
      </c>
      <c r="G601" s="129">
        <v>-1.5544</v>
      </c>
      <c r="H601" s="129">
        <v>-0.73140000000000005</v>
      </c>
      <c r="I601" s="129">
        <v>-1.3503000000000001</v>
      </c>
      <c r="J601" s="129">
        <v>-9.218</v>
      </c>
      <c r="K601" s="1">
        <f t="shared" si="10"/>
        <v>599</v>
      </c>
    </row>
    <row r="602" spans="1:11" hidden="1" x14ac:dyDescent="0.3">
      <c r="A602" s="129">
        <v>-1</v>
      </c>
      <c r="B602" s="129" t="s">
        <v>103</v>
      </c>
      <c r="C602" s="129" t="s">
        <v>66</v>
      </c>
      <c r="D602" s="129" t="s">
        <v>67</v>
      </c>
      <c r="E602" s="129">
        <v>-232.1155</v>
      </c>
      <c r="F602" s="129">
        <v>18.161100000000001</v>
      </c>
      <c r="G602" s="129">
        <v>-0.28689999999999999</v>
      </c>
      <c r="H602" s="129">
        <v>9.4700000000000006E-2</v>
      </c>
      <c r="I602" s="129">
        <v>0.47589999999999999</v>
      </c>
      <c r="J602" s="129">
        <v>-34.441000000000003</v>
      </c>
      <c r="K602" s="1">
        <f t="shared" si="10"/>
        <v>600</v>
      </c>
    </row>
    <row r="603" spans="1:11" hidden="1" x14ac:dyDescent="0.3">
      <c r="A603" s="129">
        <v>-1</v>
      </c>
      <c r="B603" s="129" t="s">
        <v>103</v>
      </c>
      <c r="C603" s="129" t="s">
        <v>66</v>
      </c>
      <c r="D603" s="129" t="s">
        <v>68</v>
      </c>
      <c r="E603" s="129">
        <v>-235.1155</v>
      </c>
      <c r="F603" s="129">
        <v>18.161100000000001</v>
      </c>
      <c r="G603" s="129">
        <v>-0.28689999999999999</v>
      </c>
      <c r="H603" s="129">
        <v>9.4700000000000006E-2</v>
      </c>
      <c r="I603" s="129">
        <v>-0.2412</v>
      </c>
      <c r="J603" s="129">
        <v>10.9617</v>
      </c>
      <c r="K603" s="1">
        <f t="shared" si="10"/>
        <v>601</v>
      </c>
    </row>
    <row r="604" spans="1:11" hidden="1" x14ac:dyDescent="0.3">
      <c r="A604" s="129">
        <v>-1</v>
      </c>
      <c r="B604" s="129" t="s">
        <v>103</v>
      </c>
      <c r="C604" s="129" t="s">
        <v>69</v>
      </c>
      <c r="D604" s="129" t="s">
        <v>67</v>
      </c>
      <c r="E604" s="129">
        <v>-59.033700000000003</v>
      </c>
      <c r="F604" s="129">
        <v>5.1155999999999997</v>
      </c>
      <c r="G604" s="129">
        <v>8.0299999999999996E-2</v>
      </c>
      <c r="H604" s="129">
        <v>-1.1000000000000001E-3</v>
      </c>
      <c r="I604" s="129">
        <v>-0.13519999999999999</v>
      </c>
      <c r="J604" s="129">
        <v>-9.6738</v>
      </c>
      <c r="K604" s="1">
        <f t="shared" si="10"/>
        <v>602</v>
      </c>
    </row>
    <row r="605" spans="1:11" hidden="1" x14ac:dyDescent="0.3">
      <c r="A605" s="129">
        <v>-1</v>
      </c>
      <c r="B605" s="129" t="s">
        <v>103</v>
      </c>
      <c r="C605" s="129" t="s">
        <v>69</v>
      </c>
      <c r="D605" s="129" t="s">
        <v>68</v>
      </c>
      <c r="E605" s="129">
        <v>-59.033700000000003</v>
      </c>
      <c r="F605" s="129">
        <v>5.1155999999999997</v>
      </c>
      <c r="G605" s="129">
        <v>8.0299999999999996E-2</v>
      </c>
      <c r="H605" s="129">
        <v>-1.1000000000000001E-3</v>
      </c>
      <c r="I605" s="129">
        <v>6.5600000000000006E-2</v>
      </c>
      <c r="J605" s="129">
        <v>3.1151</v>
      </c>
      <c r="K605" s="1">
        <f t="shared" si="10"/>
        <v>603</v>
      </c>
    </row>
    <row r="606" spans="1:11" hidden="1" x14ac:dyDescent="0.3">
      <c r="A606" s="129">
        <v>-1</v>
      </c>
      <c r="B606" s="129" t="s">
        <v>103</v>
      </c>
      <c r="C606" s="129" t="s">
        <v>70</v>
      </c>
      <c r="D606" s="129" t="s">
        <v>67</v>
      </c>
      <c r="E606" s="129">
        <v>159.60759999999999</v>
      </c>
      <c r="F606" s="129">
        <v>24.281300000000002</v>
      </c>
      <c r="G606" s="129">
        <v>0.52880000000000005</v>
      </c>
      <c r="H606" s="129">
        <v>0.1166</v>
      </c>
      <c r="I606" s="129">
        <v>0.86680000000000001</v>
      </c>
      <c r="J606" s="129">
        <v>54.834099999999999</v>
      </c>
      <c r="K606" s="1">
        <f t="shared" si="10"/>
        <v>604</v>
      </c>
    </row>
    <row r="607" spans="1:11" hidden="1" x14ac:dyDescent="0.3">
      <c r="A607" s="129">
        <v>-1</v>
      </c>
      <c r="B607" s="129" t="s">
        <v>103</v>
      </c>
      <c r="C607" s="129" t="s">
        <v>70</v>
      </c>
      <c r="D607" s="129" t="s">
        <v>68</v>
      </c>
      <c r="E607" s="129">
        <v>159.60759999999999</v>
      </c>
      <c r="F607" s="129">
        <v>24.281300000000002</v>
      </c>
      <c r="G607" s="129">
        <v>0.52880000000000005</v>
      </c>
      <c r="H607" s="129">
        <v>0.1166</v>
      </c>
      <c r="I607" s="129">
        <v>0.45540000000000003</v>
      </c>
      <c r="J607" s="129">
        <v>7.1363000000000003</v>
      </c>
      <c r="K607" s="1">
        <f t="shared" si="10"/>
        <v>605</v>
      </c>
    </row>
    <row r="608" spans="1:11" hidden="1" x14ac:dyDescent="0.3">
      <c r="A608" s="129">
        <v>-1</v>
      </c>
      <c r="B608" s="129" t="s">
        <v>103</v>
      </c>
      <c r="C608" s="129" t="s">
        <v>71</v>
      </c>
      <c r="D608" s="129" t="s">
        <v>67</v>
      </c>
      <c r="E608" s="129">
        <v>85.763900000000007</v>
      </c>
      <c r="F608" s="129">
        <v>13.0977</v>
      </c>
      <c r="G608" s="129">
        <v>0.38979999999999998</v>
      </c>
      <c r="H608" s="129">
        <v>6.4600000000000005E-2</v>
      </c>
      <c r="I608" s="129">
        <v>0.52710000000000001</v>
      </c>
      <c r="J608" s="129">
        <v>24.995000000000001</v>
      </c>
      <c r="K608" s="1">
        <f t="shared" si="10"/>
        <v>606</v>
      </c>
    </row>
    <row r="609" spans="1:11" hidden="1" x14ac:dyDescent="0.3">
      <c r="A609" s="129">
        <v>-1</v>
      </c>
      <c r="B609" s="129" t="s">
        <v>103</v>
      </c>
      <c r="C609" s="129" t="s">
        <v>71</v>
      </c>
      <c r="D609" s="129" t="s">
        <v>68</v>
      </c>
      <c r="E609" s="129">
        <v>85.763900000000007</v>
      </c>
      <c r="F609" s="129">
        <v>13.0977</v>
      </c>
      <c r="G609" s="129">
        <v>0.38979999999999998</v>
      </c>
      <c r="H609" s="129">
        <v>6.4600000000000005E-2</v>
      </c>
      <c r="I609" s="129">
        <v>0.44979999999999998</v>
      </c>
      <c r="J609" s="129">
        <v>7.8284000000000002</v>
      </c>
      <c r="K609" s="1">
        <f t="shared" si="10"/>
        <v>607</v>
      </c>
    </row>
    <row r="610" spans="1:11" hidden="1" x14ac:dyDescent="0.3">
      <c r="A610" s="129">
        <v>-1</v>
      </c>
      <c r="B610" s="129" t="s">
        <v>103</v>
      </c>
      <c r="C610" s="129" t="s">
        <v>72</v>
      </c>
      <c r="D610" s="129" t="s">
        <v>67</v>
      </c>
      <c r="E610" s="129">
        <v>-291.14920000000001</v>
      </c>
      <c r="F610" s="129">
        <v>23.276599999999998</v>
      </c>
      <c r="G610" s="129">
        <v>-0.20649999999999999</v>
      </c>
      <c r="H610" s="129">
        <v>9.35E-2</v>
      </c>
      <c r="I610" s="129">
        <v>0.3407</v>
      </c>
      <c r="J610" s="129">
        <v>-44.114800000000002</v>
      </c>
      <c r="K610" s="1">
        <f t="shared" si="10"/>
        <v>608</v>
      </c>
    </row>
    <row r="611" spans="1:11" hidden="1" x14ac:dyDescent="0.3">
      <c r="A611" s="129">
        <v>-1</v>
      </c>
      <c r="B611" s="129" t="s">
        <v>103</v>
      </c>
      <c r="C611" s="129" t="s">
        <v>72</v>
      </c>
      <c r="D611" s="129" t="s">
        <v>68</v>
      </c>
      <c r="E611" s="129">
        <v>-294.14920000000001</v>
      </c>
      <c r="F611" s="129">
        <v>23.276599999999998</v>
      </c>
      <c r="G611" s="129">
        <v>-0.20649999999999999</v>
      </c>
      <c r="H611" s="129">
        <v>9.35E-2</v>
      </c>
      <c r="I611" s="129">
        <v>-0.17560000000000001</v>
      </c>
      <c r="J611" s="129">
        <v>14.0768</v>
      </c>
      <c r="K611" s="1">
        <f t="shared" si="10"/>
        <v>609</v>
      </c>
    </row>
    <row r="612" spans="1:11" hidden="1" x14ac:dyDescent="0.3">
      <c r="A612" s="129">
        <v>-1</v>
      </c>
      <c r="B612" s="129" t="s">
        <v>103</v>
      </c>
      <c r="C612" s="129" t="s">
        <v>73</v>
      </c>
      <c r="D612" s="129" t="s">
        <v>67</v>
      </c>
      <c r="E612" s="129">
        <v>-324.96170000000001</v>
      </c>
      <c r="F612" s="129">
        <v>25.4255</v>
      </c>
      <c r="G612" s="129">
        <v>-0.40160000000000001</v>
      </c>
      <c r="H612" s="129">
        <v>0.13250000000000001</v>
      </c>
      <c r="I612" s="129">
        <v>0.6663</v>
      </c>
      <c r="J612" s="129">
        <v>-48.217399999999998</v>
      </c>
      <c r="K612" s="1">
        <f t="shared" si="10"/>
        <v>610</v>
      </c>
    </row>
    <row r="613" spans="1:11" hidden="1" x14ac:dyDescent="0.3">
      <c r="A613" s="129">
        <v>-1</v>
      </c>
      <c r="B613" s="129" t="s">
        <v>103</v>
      </c>
      <c r="C613" s="129" t="s">
        <v>73</v>
      </c>
      <c r="D613" s="129" t="s">
        <v>68</v>
      </c>
      <c r="E613" s="129">
        <v>-329.1617</v>
      </c>
      <c r="F613" s="129">
        <v>25.4255</v>
      </c>
      <c r="G613" s="129">
        <v>-0.40160000000000001</v>
      </c>
      <c r="H613" s="129">
        <v>0.13250000000000001</v>
      </c>
      <c r="I613" s="129">
        <v>-0.3377</v>
      </c>
      <c r="J613" s="129">
        <v>15.346299999999999</v>
      </c>
      <c r="K613" s="1">
        <f t="shared" si="10"/>
        <v>611</v>
      </c>
    </row>
    <row r="614" spans="1:11" hidden="1" x14ac:dyDescent="0.3">
      <c r="A614" s="129">
        <v>-1</v>
      </c>
      <c r="B614" s="129" t="s">
        <v>103</v>
      </c>
      <c r="C614" s="129" t="s">
        <v>74</v>
      </c>
      <c r="D614" s="129" t="s">
        <v>67</v>
      </c>
      <c r="E614" s="129">
        <v>-372.99259999999998</v>
      </c>
      <c r="F614" s="129">
        <v>29.978200000000001</v>
      </c>
      <c r="G614" s="129">
        <v>-0.2157</v>
      </c>
      <c r="H614" s="129">
        <v>0.1118</v>
      </c>
      <c r="I614" s="129">
        <v>0.3548</v>
      </c>
      <c r="J614" s="129">
        <v>-56.807299999999998</v>
      </c>
      <c r="K614" s="1">
        <f t="shared" si="10"/>
        <v>612</v>
      </c>
    </row>
    <row r="615" spans="1:11" hidden="1" x14ac:dyDescent="0.3">
      <c r="A615" s="129">
        <v>-1</v>
      </c>
      <c r="B615" s="129" t="s">
        <v>103</v>
      </c>
      <c r="C615" s="129" t="s">
        <v>74</v>
      </c>
      <c r="D615" s="129" t="s">
        <v>68</v>
      </c>
      <c r="E615" s="129">
        <v>-376.5926</v>
      </c>
      <c r="F615" s="129">
        <v>29.978200000000001</v>
      </c>
      <c r="G615" s="129">
        <v>-0.2157</v>
      </c>
      <c r="H615" s="129">
        <v>0.1118</v>
      </c>
      <c r="I615" s="129">
        <v>-0.18440000000000001</v>
      </c>
      <c r="J615" s="129">
        <v>18.138200000000001</v>
      </c>
      <c r="K615" s="1">
        <f t="shared" si="10"/>
        <v>613</v>
      </c>
    </row>
    <row r="616" spans="1:11" hidden="1" x14ac:dyDescent="0.3">
      <c r="A616" s="129">
        <v>-1</v>
      </c>
      <c r="B616" s="129" t="s">
        <v>103</v>
      </c>
      <c r="C616" s="129" t="s">
        <v>75</v>
      </c>
      <c r="D616" s="129" t="s">
        <v>67</v>
      </c>
      <c r="E616" s="129">
        <v>14.5467</v>
      </c>
      <c r="F616" s="129">
        <v>50.338799999999999</v>
      </c>
      <c r="G616" s="129">
        <v>0.48209999999999997</v>
      </c>
      <c r="H616" s="129">
        <v>0.2485</v>
      </c>
      <c r="I616" s="129">
        <v>1.6417999999999999</v>
      </c>
      <c r="J616" s="129">
        <v>45.770899999999997</v>
      </c>
      <c r="K616" s="1">
        <f t="shared" si="10"/>
        <v>614</v>
      </c>
    </row>
    <row r="617" spans="1:11" hidden="1" x14ac:dyDescent="0.3">
      <c r="A617" s="129">
        <v>-1</v>
      </c>
      <c r="B617" s="129" t="s">
        <v>103</v>
      </c>
      <c r="C617" s="129" t="s">
        <v>75</v>
      </c>
      <c r="D617" s="129" t="s">
        <v>68</v>
      </c>
      <c r="E617" s="129">
        <v>11.8467</v>
      </c>
      <c r="F617" s="129">
        <v>50.338799999999999</v>
      </c>
      <c r="G617" s="129">
        <v>0.48209999999999997</v>
      </c>
      <c r="H617" s="129">
        <v>0.2485</v>
      </c>
      <c r="I617" s="129">
        <v>0.42049999999999998</v>
      </c>
      <c r="J617" s="129">
        <v>19.856300000000001</v>
      </c>
      <c r="K617" s="1">
        <f t="shared" si="10"/>
        <v>615</v>
      </c>
    </row>
    <row r="618" spans="1:11" hidden="1" x14ac:dyDescent="0.3">
      <c r="A618" s="129">
        <v>-1</v>
      </c>
      <c r="B618" s="129" t="s">
        <v>103</v>
      </c>
      <c r="C618" s="129" t="s">
        <v>76</v>
      </c>
      <c r="D618" s="129" t="s">
        <v>67</v>
      </c>
      <c r="E618" s="129">
        <v>-432.3546</v>
      </c>
      <c r="F618" s="129">
        <v>-17.648900000000001</v>
      </c>
      <c r="G618" s="129">
        <v>-0.99850000000000005</v>
      </c>
      <c r="H618" s="129">
        <v>-7.8100000000000003E-2</v>
      </c>
      <c r="I618" s="129">
        <v>-0.78520000000000001</v>
      </c>
      <c r="J618" s="129">
        <v>-107.7647</v>
      </c>
      <c r="K618" s="1">
        <f t="shared" si="10"/>
        <v>616</v>
      </c>
    </row>
    <row r="619" spans="1:11" hidden="1" x14ac:dyDescent="0.3">
      <c r="A619" s="129">
        <v>-1</v>
      </c>
      <c r="B619" s="129" t="s">
        <v>103</v>
      </c>
      <c r="C619" s="129" t="s">
        <v>76</v>
      </c>
      <c r="D619" s="129" t="s">
        <v>68</v>
      </c>
      <c r="E619" s="129">
        <v>-435.05459999999999</v>
      </c>
      <c r="F619" s="129">
        <v>-17.648900000000001</v>
      </c>
      <c r="G619" s="129">
        <v>-0.99850000000000005</v>
      </c>
      <c r="H619" s="129">
        <v>-7.8100000000000003E-2</v>
      </c>
      <c r="I619" s="129">
        <v>-0.85470000000000002</v>
      </c>
      <c r="J619" s="129">
        <v>-0.12529999999999999</v>
      </c>
      <c r="K619" s="1">
        <f t="shared" si="10"/>
        <v>617</v>
      </c>
    </row>
    <row r="620" spans="1:11" hidden="1" x14ac:dyDescent="0.3">
      <c r="A620" s="129">
        <v>-1</v>
      </c>
      <c r="B620" s="129" t="s">
        <v>103</v>
      </c>
      <c r="C620" s="129" t="s">
        <v>77</v>
      </c>
      <c r="D620" s="129" t="s">
        <v>67</v>
      </c>
      <c r="E620" s="129">
        <v>14.5467</v>
      </c>
      <c r="F620" s="129">
        <v>50.338799999999999</v>
      </c>
      <c r="G620" s="129">
        <v>0.48209999999999997</v>
      </c>
      <c r="H620" s="129">
        <v>0.2485</v>
      </c>
      <c r="I620" s="129">
        <v>1.6417999999999999</v>
      </c>
      <c r="J620" s="129">
        <v>45.770899999999997</v>
      </c>
      <c r="K620" s="1">
        <f t="shared" si="10"/>
        <v>618</v>
      </c>
    </row>
    <row r="621" spans="1:11" hidden="1" x14ac:dyDescent="0.3">
      <c r="A621" s="129">
        <v>-1</v>
      </c>
      <c r="B621" s="129" t="s">
        <v>103</v>
      </c>
      <c r="C621" s="129" t="s">
        <v>77</v>
      </c>
      <c r="D621" s="129" t="s">
        <v>68</v>
      </c>
      <c r="E621" s="129">
        <v>11.8467</v>
      </c>
      <c r="F621" s="129">
        <v>50.338799999999999</v>
      </c>
      <c r="G621" s="129">
        <v>0.48209999999999997</v>
      </c>
      <c r="H621" s="129">
        <v>0.2485</v>
      </c>
      <c r="I621" s="129">
        <v>0.42049999999999998</v>
      </c>
      <c r="J621" s="129">
        <v>19.856300000000001</v>
      </c>
      <c r="K621" s="1">
        <f t="shared" si="10"/>
        <v>619</v>
      </c>
    </row>
    <row r="622" spans="1:11" hidden="1" x14ac:dyDescent="0.3">
      <c r="A622" s="129">
        <v>-1</v>
      </c>
      <c r="B622" s="129" t="s">
        <v>103</v>
      </c>
      <c r="C622" s="129" t="s">
        <v>78</v>
      </c>
      <c r="D622" s="129" t="s">
        <v>67</v>
      </c>
      <c r="E622" s="129">
        <v>-432.3546</v>
      </c>
      <c r="F622" s="129">
        <v>-17.648900000000001</v>
      </c>
      <c r="G622" s="129">
        <v>-0.99850000000000005</v>
      </c>
      <c r="H622" s="129">
        <v>-7.8100000000000003E-2</v>
      </c>
      <c r="I622" s="129">
        <v>-0.78520000000000001</v>
      </c>
      <c r="J622" s="129">
        <v>-107.7647</v>
      </c>
      <c r="K622" s="1">
        <f t="shared" si="10"/>
        <v>620</v>
      </c>
    </row>
    <row r="623" spans="1:11" hidden="1" x14ac:dyDescent="0.3">
      <c r="A623" s="129">
        <v>-1</v>
      </c>
      <c r="B623" s="129" t="s">
        <v>103</v>
      </c>
      <c r="C623" s="129" t="s">
        <v>78</v>
      </c>
      <c r="D623" s="129" t="s">
        <v>68</v>
      </c>
      <c r="E623" s="129">
        <v>-435.05459999999999</v>
      </c>
      <c r="F623" s="129">
        <v>-17.648900000000001</v>
      </c>
      <c r="G623" s="129">
        <v>-0.99850000000000005</v>
      </c>
      <c r="H623" s="129">
        <v>-7.8100000000000003E-2</v>
      </c>
      <c r="I623" s="129">
        <v>-0.85470000000000002</v>
      </c>
      <c r="J623" s="129">
        <v>-0.12529999999999999</v>
      </c>
      <c r="K623" s="1">
        <f t="shared" si="10"/>
        <v>621</v>
      </c>
    </row>
    <row r="624" spans="1:11" hidden="1" x14ac:dyDescent="0.3">
      <c r="A624" s="129">
        <v>-1</v>
      </c>
      <c r="B624" s="129" t="s">
        <v>103</v>
      </c>
      <c r="C624" s="129" t="s">
        <v>79</v>
      </c>
      <c r="D624" s="129" t="s">
        <v>67</v>
      </c>
      <c r="E624" s="129">
        <v>-88.834599999999995</v>
      </c>
      <c r="F624" s="129">
        <v>34.681800000000003</v>
      </c>
      <c r="G624" s="129">
        <v>0.28749999999999998</v>
      </c>
      <c r="H624" s="129">
        <v>0.1757</v>
      </c>
      <c r="I624" s="129">
        <v>1.1661999999999999</v>
      </c>
      <c r="J624" s="129">
        <v>3.9961000000000002</v>
      </c>
      <c r="K624" s="1">
        <f t="shared" si="10"/>
        <v>622</v>
      </c>
    </row>
    <row r="625" spans="1:11" hidden="1" x14ac:dyDescent="0.3">
      <c r="A625" s="129">
        <v>-1</v>
      </c>
      <c r="B625" s="129" t="s">
        <v>103</v>
      </c>
      <c r="C625" s="129" t="s">
        <v>79</v>
      </c>
      <c r="D625" s="129" t="s">
        <v>68</v>
      </c>
      <c r="E625" s="129">
        <v>-91.534599999999998</v>
      </c>
      <c r="F625" s="129">
        <v>34.681800000000003</v>
      </c>
      <c r="G625" s="129">
        <v>0.28749999999999998</v>
      </c>
      <c r="H625" s="129">
        <v>0.1757</v>
      </c>
      <c r="I625" s="129">
        <v>0.41270000000000001</v>
      </c>
      <c r="J625" s="129">
        <v>20.825299999999999</v>
      </c>
      <c r="K625" s="1">
        <f t="shared" si="10"/>
        <v>623</v>
      </c>
    </row>
    <row r="626" spans="1:11" hidden="1" x14ac:dyDescent="0.3">
      <c r="A626" s="129">
        <v>-1</v>
      </c>
      <c r="B626" s="129" t="s">
        <v>103</v>
      </c>
      <c r="C626" s="129" t="s">
        <v>80</v>
      </c>
      <c r="D626" s="129" t="s">
        <v>67</v>
      </c>
      <c r="E626" s="129">
        <v>-328.97340000000003</v>
      </c>
      <c r="F626" s="129">
        <v>-1.9919</v>
      </c>
      <c r="G626" s="129">
        <v>-0.80379999999999996</v>
      </c>
      <c r="H626" s="129">
        <v>-5.3E-3</v>
      </c>
      <c r="I626" s="129">
        <v>-0.30959999999999999</v>
      </c>
      <c r="J626" s="129">
        <v>-65.989800000000002</v>
      </c>
      <c r="K626" s="1">
        <f t="shared" si="10"/>
        <v>624</v>
      </c>
    </row>
    <row r="627" spans="1:11" hidden="1" x14ac:dyDescent="0.3">
      <c r="A627" s="129">
        <v>-1</v>
      </c>
      <c r="B627" s="129" t="s">
        <v>103</v>
      </c>
      <c r="C627" s="129" t="s">
        <v>80</v>
      </c>
      <c r="D627" s="129" t="s">
        <v>68</v>
      </c>
      <c r="E627" s="129">
        <v>-331.67340000000002</v>
      </c>
      <c r="F627" s="129">
        <v>-1.9919</v>
      </c>
      <c r="G627" s="129">
        <v>-0.80379999999999996</v>
      </c>
      <c r="H627" s="129">
        <v>-5.3E-3</v>
      </c>
      <c r="I627" s="129">
        <v>-0.84689999999999999</v>
      </c>
      <c r="J627" s="129">
        <v>-1.0943000000000001</v>
      </c>
      <c r="K627" s="1">
        <f t="shared" si="10"/>
        <v>625</v>
      </c>
    </row>
    <row r="628" spans="1:11" hidden="1" x14ac:dyDescent="0.3">
      <c r="A628" s="129">
        <v>-1</v>
      </c>
      <c r="B628" s="129" t="s">
        <v>103</v>
      </c>
      <c r="C628" s="129" t="s">
        <v>81</v>
      </c>
      <c r="D628" s="129" t="s">
        <v>67</v>
      </c>
      <c r="E628" s="129">
        <v>-88.834599999999995</v>
      </c>
      <c r="F628" s="129">
        <v>34.681800000000003</v>
      </c>
      <c r="G628" s="129">
        <v>0.28749999999999998</v>
      </c>
      <c r="H628" s="129">
        <v>0.1757</v>
      </c>
      <c r="I628" s="129">
        <v>1.1661999999999999</v>
      </c>
      <c r="J628" s="129">
        <v>3.9961000000000002</v>
      </c>
      <c r="K628" s="1">
        <f t="shared" si="10"/>
        <v>626</v>
      </c>
    </row>
    <row r="629" spans="1:11" hidden="1" x14ac:dyDescent="0.3">
      <c r="A629" s="129">
        <v>-1</v>
      </c>
      <c r="B629" s="129" t="s">
        <v>103</v>
      </c>
      <c r="C629" s="129" t="s">
        <v>81</v>
      </c>
      <c r="D629" s="129" t="s">
        <v>68</v>
      </c>
      <c r="E629" s="129">
        <v>-91.534599999999998</v>
      </c>
      <c r="F629" s="129">
        <v>34.681800000000003</v>
      </c>
      <c r="G629" s="129">
        <v>0.28749999999999998</v>
      </c>
      <c r="H629" s="129">
        <v>0.1757</v>
      </c>
      <c r="I629" s="129">
        <v>0.41270000000000001</v>
      </c>
      <c r="J629" s="129">
        <v>20.825299999999999</v>
      </c>
      <c r="K629" s="1">
        <f t="shared" si="10"/>
        <v>627</v>
      </c>
    </row>
    <row r="630" spans="1:11" hidden="1" x14ac:dyDescent="0.3">
      <c r="A630" s="129">
        <v>-1</v>
      </c>
      <c r="B630" s="129" t="s">
        <v>103</v>
      </c>
      <c r="C630" s="129" t="s">
        <v>82</v>
      </c>
      <c r="D630" s="129" t="s">
        <v>67</v>
      </c>
      <c r="E630" s="129">
        <v>-328.97340000000003</v>
      </c>
      <c r="F630" s="129">
        <v>-1.9919</v>
      </c>
      <c r="G630" s="129">
        <v>-0.80379999999999996</v>
      </c>
      <c r="H630" s="129">
        <v>-5.3E-3</v>
      </c>
      <c r="I630" s="129">
        <v>-0.30959999999999999</v>
      </c>
      <c r="J630" s="129">
        <v>-65.989800000000002</v>
      </c>
      <c r="K630" s="1">
        <f t="shared" si="10"/>
        <v>628</v>
      </c>
    </row>
    <row r="631" spans="1:11" hidden="1" x14ac:dyDescent="0.3">
      <c r="A631" s="129">
        <v>-1</v>
      </c>
      <c r="B631" s="129" t="s">
        <v>103</v>
      </c>
      <c r="C631" s="129" t="s">
        <v>82</v>
      </c>
      <c r="D631" s="129" t="s">
        <v>68</v>
      </c>
      <c r="E631" s="129">
        <v>-331.67340000000002</v>
      </c>
      <c r="F631" s="129">
        <v>-1.9919</v>
      </c>
      <c r="G631" s="129">
        <v>-0.80379999999999996</v>
      </c>
      <c r="H631" s="129">
        <v>-5.3E-3</v>
      </c>
      <c r="I631" s="129">
        <v>-0.84689999999999999</v>
      </c>
      <c r="J631" s="129">
        <v>-1.0943000000000001</v>
      </c>
      <c r="K631" s="1">
        <f t="shared" si="10"/>
        <v>629</v>
      </c>
    </row>
    <row r="632" spans="1:11" hidden="1" x14ac:dyDescent="0.3">
      <c r="A632" s="129">
        <v>-1</v>
      </c>
      <c r="B632" s="129" t="s">
        <v>103</v>
      </c>
      <c r="C632" s="129" t="s">
        <v>83</v>
      </c>
      <c r="D632" s="129" t="s">
        <v>67</v>
      </c>
      <c r="E632" s="129">
        <v>-114.1217</v>
      </c>
      <c r="F632" s="129">
        <v>60.902700000000003</v>
      </c>
      <c r="G632" s="129">
        <v>0.47639999999999999</v>
      </c>
      <c r="H632" s="129">
        <v>0.2757</v>
      </c>
      <c r="I632" s="129">
        <v>1.6494</v>
      </c>
      <c r="J632" s="129">
        <v>25.764800000000001</v>
      </c>
      <c r="K632" s="1">
        <f t="shared" si="10"/>
        <v>630</v>
      </c>
    </row>
    <row r="633" spans="1:11" hidden="1" x14ac:dyDescent="0.3">
      <c r="A633" s="129">
        <v>-1</v>
      </c>
      <c r="B633" s="129" t="s">
        <v>103</v>
      </c>
      <c r="C633" s="129" t="s">
        <v>83</v>
      </c>
      <c r="D633" s="129" t="s">
        <v>68</v>
      </c>
      <c r="E633" s="129">
        <v>-117.7217</v>
      </c>
      <c r="F633" s="129">
        <v>60.902700000000003</v>
      </c>
      <c r="G633" s="129">
        <v>0.47639999999999999</v>
      </c>
      <c r="H633" s="129">
        <v>0.2757</v>
      </c>
      <c r="I633" s="129">
        <v>0.41370000000000001</v>
      </c>
      <c r="J633" s="129">
        <v>26.259899999999998</v>
      </c>
      <c r="K633" s="1">
        <f t="shared" si="10"/>
        <v>631</v>
      </c>
    </row>
    <row r="634" spans="1:11" hidden="1" x14ac:dyDescent="0.3">
      <c r="A634" s="129">
        <v>-1</v>
      </c>
      <c r="B634" s="129" t="s">
        <v>103</v>
      </c>
      <c r="C634" s="129" t="s">
        <v>84</v>
      </c>
      <c r="D634" s="129" t="s">
        <v>67</v>
      </c>
      <c r="E634" s="129">
        <v>-561.02300000000002</v>
      </c>
      <c r="F634" s="129">
        <v>-7.085</v>
      </c>
      <c r="G634" s="129">
        <v>-1.0042</v>
      </c>
      <c r="H634" s="129">
        <v>-5.0799999999999998E-2</v>
      </c>
      <c r="I634" s="129">
        <v>-0.77759999999999996</v>
      </c>
      <c r="J634" s="129">
        <v>-127.77079999999999</v>
      </c>
      <c r="K634" s="1">
        <f t="shared" si="10"/>
        <v>632</v>
      </c>
    </row>
    <row r="635" spans="1:11" hidden="1" x14ac:dyDescent="0.3">
      <c r="A635" s="129">
        <v>-1</v>
      </c>
      <c r="B635" s="129" t="s">
        <v>103</v>
      </c>
      <c r="C635" s="129" t="s">
        <v>84</v>
      </c>
      <c r="D635" s="129" t="s">
        <v>68</v>
      </c>
      <c r="E635" s="129">
        <v>-564.62300000000005</v>
      </c>
      <c r="F635" s="129">
        <v>-7.085</v>
      </c>
      <c r="G635" s="129">
        <v>-1.0042</v>
      </c>
      <c r="H635" s="129">
        <v>-5.0799999999999998E-2</v>
      </c>
      <c r="I635" s="129">
        <v>-0.86140000000000005</v>
      </c>
      <c r="J635" s="129">
        <v>6.2782999999999998</v>
      </c>
      <c r="K635" s="1">
        <f t="shared" si="10"/>
        <v>633</v>
      </c>
    </row>
    <row r="636" spans="1:11" hidden="1" x14ac:dyDescent="0.3">
      <c r="A636" s="129">
        <v>-1</v>
      </c>
      <c r="B636" s="129" t="s">
        <v>103</v>
      </c>
      <c r="C636" s="129" t="s">
        <v>85</v>
      </c>
      <c r="D636" s="129" t="s">
        <v>67</v>
      </c>
      <c r="E636" s="129">
        <v>-114.1217</v>
      </c>
      <c r="F636" s="129">
        <v>60.902700000000003</v>
      </c>
      <c r="G636" s="129">
        <v>0.47639999999999999</v>
      </c>
      <c r="H636" s="129">
        <v>0.2757</v>
      </c>
      <c r="I636" s="129">
        <v>1.6494</v>
      </c>
      <c r="J636" s="129">
        <v>25.764800000000001</v>
      </c>
      <c r="K636" s="1">
        <f t="shared" si="10"/>
        <v>634</v>
      </c>
    </row>
    <row r="637" spans="1:11" hidden="1" x14ac:dyDescent="0.3">
      <c r="A637" s="129">
        <v>-1</v>
      </c>
      <c r="B637" s="129" t="s">
        <v>103</v>
      </c>
      <c r="C637" s="129" t="s">
        <v>85</v>
      </c>
      <c r="D637" s="129" t="s">
        <v>68</v>
      </c>
      <c r="E637" s="129">
        <v>-117.7217</v>
      </c>
      <c r="F637" s="129">
        <v>60.902700000000003</v>
      </c>
      <c r="G637" s="129">
        <v>0.47639999999999999</v>
      </c>
      <c r="H637" s="129">
        <v>0.2757</v>
      </c>
      <c r="I637" s="129">
        <v>0.41370000000000001</v>
      </c>
      <c r="J637" s="129">
        <v>26.259899999999998</v>
      </c>
      <c r="K637" s="1">
        <f t="shared" si="10"/>
        <v>635</v>
      </c>
    </row>
    <row r="638" spans="1:11" hidden="1" x14ac:dyDescent="0.3">
      <c r="A638" s="129">
        <v>-1</v>
      </c>
      <c r="B638" s="129" t="s">
        <v>103</v>
      </c>
      <c r="C638" s="129" t="s">
        <v>86</v>
      </c>
      <c r="D638" s="129" t="s">
        <v>67</v>
      </c>
      <c r="E638" s="129">
        <v>-561.02300000000002</v>
      </c>
      <c r="F638" s="129">
        <v>-7.085</v>
      </c>
      <c r="G638" s="129">
        <v>-1.0042</v>
      </c>
      <c r="H638" s="129">
        <v>-5.0799999999999998E-2</v>
      </c>
      <c r="I638" s="129">
        <v>-0.77759999999999996</v>
      </c>
      <c r="J638" s="129">
        <v>-127.77079999999999</v>
      </c>
      <c r="K638" s="1">
        <f t="shared" si="10"/>
        <v>636</v>
      </c>
    </row>
    <row r="639" spans="1:11" hidden="1" x14ac:dyDescent="0.3">
      <c r="A639" s="129">
        <v>-1</v>
      </c>
      <c r="B639" s="129" t="s">
        <v>103</v>
      </c>
      <c r="C639" s="129" t="s">
        <v>86</v>
      </c>
      <c r="D639" s="129" t="s">
        <v>68</v>
      </c>
      <c r="E639" s="129">
        <v>-564.62300000000005</v>
      </c>
      <c r="F639" s="129">
        <v>-7.085</v>
      </c>
      <c r="G639" s="129">
        <v>-1.0042</v>
      </c>
      <c r="H639" s="129">
        <v>-5.0799999999999998E-2</v>
      </c>
      <c r="I639" s="129">
        <v>-0.86140000000000005</v>
      </c>
      <c r="J639" s="129">
        <v>6.2782999999999998</v>
      </c>
      <c r="K639" s="1">
        <f t="shared" si="10"/>
        <v>637</v>
      </c>
    </row>
    <row r="640" spans="1:11" hidden="1" x14ac:dyDescent="0.3">
      <c r="A640" s="129">
        <v>-1</v>
      </c>
      <c r="B640" s="129" t="s">
        <v>103</v>
      </c>
      <c r="C640" s="129" t="s">
        <v>87</v>
      </c>
      <c r="D640" s="129" t="s">
        <v>67</v>
      </c>
      <c r="E640" s="129">
        <v>-217.50290000000001</v>
      </c>
      <c r="F640" s="129">
        <v>45.245699999999999</v>
      </c>
      <c r="G640" s="129">
        <v>0.28179999999999999</v>
      </c>
      <c r="H640" s="129">
        <v>0.2029</v>
      </c>
      <c r="I640" s="129">
        <v>1.1738</v>
      </c>
      <c r="J640" s="129">
        <v>-16.010100000000001</v>
      </c>
      <c r="K640" s="1">
        <f t="shared" si="10"/>
        <v>638</v>
      </c>
    </row>
    <row r="641" spans="1:11" hidden="1" x14ac:dyDescent="0.3">
      <c r="A641" s="129">
        <v>-1</v>
      </c>
      <c r="B641" s="129" t="s">
        <v>103</v>
      </c>
      <c r="C641" s="129" t="s">
        <v>87</v>
      </c>
      <c r="D641" s="129" t="s">
        <v>68</v>
      </c>
      <c r="E641" s="129">
        <v>-221.10290000000001</v>
      </c>
      <c r="F641" s="129">
        <v>45.245699999999999</v>
      </c>
      <c r="G641" s="129">
        <v>0.28179999999999999</v>
      </c>
      <c r="H641" s="129">
        <v>0.2029</v>
      </c>
      <c r="I641" s="129">
        <v>0.40600000000000003</v>
      </c>
      <c r="J641" s="129">
        <v>27.228899999999999</v>
      </c>
      <c r="K641" s="1">
        <f t="shared" si="10"/>
        <v>639</v>
      </c>
    </row>
    <row r="642" spans="1:11" hidden="1" x14ac:dyDescent="0.3">
      <c r="A642" s="129">
        <v>-1</v>
      </c>
      <c r="B642" s="129" t="s">
        <v>103</v>
      </c>
      <c r="C642" s="129" t="s">
        <v>88</v>
      </c>
      <c r="D642" s="129" t="s">
        <v>67</v>
      </c>
      <c r="E642" s="129">
        <v>-457.64170000000001</v>
      </c>
      <c r="F642" s="129">
        <v>8.5719999999999992</v>
      </c>
      <c r="G642" s="129">
        <v>-0.80959999999999999</v>
      </c>
      <c r="H642" s="129">
        <v>2.1999999999999999E-2</v>
      </c>
      <c r="I642" s="129">
        <v>-0.30199999999999999</v>
      </c>
      <c r="J642" s="129">
        <v>-85.995999999999995</v>
      </c>
      <c r="K642" s="1">
        <f t="shared" si="10"/>
        <v>640</v>
      </c>
    </row>
    <row r="643" spans="1:11" hidden="1" x14ac:dyDescent="0.3">
      <c r="A643" s="129">
        <v>-1</v>
      </c>
      <c r="B643" s="129" t="s">
        <v>103</v>
      </c>
      <c r="C643" s="129" t="s">
        <v>88</v>
      </c>
      <c r="D643" s="129" t="s">
        <v>68</v>
      </c>
      <c r="E643" s="129">
        <v>-461.24169999999998</v>
      </c>
      <c r="F643" s="129">
        <v>8.5719999999999992</v>
      </c>
      <c r="G643" s="129">
        <v>-0.80959999999999999</v>
      </c>
      <c r="H643" s="129">
        <v>2.1999999999999999E-2</v>
      </c>
      <c r="I643" s="129">
        <v>-0.85360000000000003</v>
      </c>
      <c r="J643" s="129">
        <v>5.3093000000000004</v>
      </c>
      <c r="K643" s="1">
        <f t="shared" si="10"/>
        <v>641</v>
      </c>
    </row>
    <row r="644" spans="1:11" hidden="1" x14ac:dyDescent="0.3">
      <c r="A644" s="129">
        <v>-1</v>
      </c>
      <c r="B644" s="129" t="s">
        <v>103</v>
      </c>
      <c r="C644" s="129" t="s">
        <v>89</v>
      </c>
      <c r="D644" s="129" t="s">
        <v>67</v>
      </c>
      <c r="E644" s="129">
        <v>-217.50290000000001</v>
      </c>
      <c r="F644" s="129">
        <v>45.245699999999999</v>
      </c>
      <c r="G644" s="129">
        <v>0.28179999999999999</v>
      </c>
      <c r="H644" s="129">
        <v>0.2029</v>
      </c>
      <c r="I644" s="129">
        <v>1.1738</v>
      </c>
      <c r="J644" s="129">
        <v>-16.010100000000001</v>
      </c>
      <c r="K644" s="1">
        <f t="shared" si="10"/>
        <v>642</v>
      </c>
    </row>
    <row r="645" spans="1:11" hidden="1" x14ac:dyDescent="0.3">
      <c r="A645" s="129">
        <v>-1</v>
      </c>
      <c r="B645" s="129" t="s">
        <v>103</v>
      </c>
      <c r="C645" s="129" t="s">
        <v>89</v>
      </c>
      <c r="D645" s="129" t="s">
        <v>68</v>
      </c>
      <c r="E645" s="129">
        <v>-221.10290000000001</v>
      </c>
      <c r="F645" s="129">
        <v>45.245699999999999</v>
      </c>
      <c r="G645" s="129">
        <v>0.28179999999999999</v>
      </c>
      <c r="H645" s="129">
        <v>0.2029</v>
      </c>
      <c r="I645" s="129">
        <v>0.40600000000000003</v>
      </c>
      <c r="J645" s="129">
        <v>27.228899999999999</v>
      </c>
      <c r="K645" s="1">
        <f t="shared" si="10"/>
        <v>643</v>
      </c>
    </row>
    <row r="646" spans="1:11" hidden="1" x14ac:dyDescent="0.3">
      <c r="A646" s="129">
        <v>-1</v>
      </c>
      <c r="B646" s="129" t="s">
        <v>103</v>
      </c>
      <c r="C646" s="129" t="s">
        <v>90</v>
      </c>
      <c r="D646" s="129" t="s">
        <v>67</v>
      </c>
      <c r="E646" s="129">
        <v>-457.64170000000001</v>
      </c>
      <c r="F646" s="129">
        <v>8.5719999999999992</v>
      </c>
      <c r="G646" s="129">
        <v>-0.80959999999999999</v>
      </c>
      <c r="H646" s="129">
        <v>2.1999999999999999E-2</v>
      </c>
      <c r="I646" s="129">
        <v>-0.30199999999999999</v>
      </c>
      <c r="J646" s="129">
        <v>-85.995999999999995</v>
      </c>
      <c r="K646" s="1">
        <f t="shared" ref="K646:K709" si="11">K645+1</f>
        <v>644</v>
      </c>
    </row>
    <row r="647" spans="1:11" hidden="1" x14ac:dyDescent="0.3">
      <c r="A647" s="129">
        <v>-1</v>
      </c>
      <c r="B647" s="129" t="s">
        <v>103</v>
      </c>
      <c r="C647" s="129" t="s">
        <v>90</v>
      </c>
      <c r="D647" s="129" t="s">
        <v>68</v>
      </c>
      <c r="E647" s="129">
        <v>-461.24169999999998</v>
      </c>
      <c r="F647" s="129">
        <v>8.5719999999999992</v>
      </c>
      <c r="G647" s="129">
        <v>-0.80959999999999999</v>
      </c>
      <c r="H647" s="129">
        <v>2.1999999999999999E-2</v>
      </c>
      <c r="I647" s="129">
        <v>-0.85360000000000003</v>
      </c>
      <c r="J647" s="129">
        <v>5.3093000000000004</v>
      </c>
      <c r="K647" s="1">
        <f t="shared" si="11"/>
        <v>645</v>
      </c>
    </row>
    <row r="648" spans="1:11" hidden="1" x14ac:dyDescent="0.3">
      <c r="A648" s="129">
        <v>-1</v>
      </c>
      <c r="B648" s="129" t="s">
        <v>103</v>
      </c>
      <c r="C648" s="129" t="s">
        <v>91</v>
      </c>
      <c r="D648" s="129" t="s">
        <v>67</v>
      </c>
      <c r="E648" s="129">
        <v>14.5467</v>
      </c>
      <c r="F648" s="129">
        <v>60.902700000000003</v>
      </c>
      <c r="G648" s="129">
        <v>0.48209999999999997</v>
      </c>
      <c r="H648" s="129">
        <v>0.2757</v>
      </c>
      <c r="I648" s="129">
        <v>1.6494</v>
      </c>
      <c r="J648" s="129">
        <v>45.770899999999997</v>
      </c>
      <c r="K648" s="1">
        <f t="shared" si="11"/>
        <v>646</v>
      </c>
    </row>
    <row r="649" spans="1:11" hidden="1" x14ac:dyDescent="0.3">
      <c r="A649" s="129">
        <v>-1</v>
      </c>
      <c r="B649" s="129" t="s">
        <v>103</v>
      </c>
      <c r="C649" s="129" t="s">
        <v>91</v>
      </c>
      <c r="D649" s="129" t="s">
        <v>68</v>
      </c>
      <c r="E649" s="129">
        <v>11.8467</v>
      </c>
      <c r="F649" s="129">
        <v>60.902700000000003</v>
      </c>
      <c r="G649" s="129">
        <v>0.48209999999999997</v>
      </c>
      <c r="H649" s="129">
        <v>0.2757</v>
      </c>
      <c r="I649" s="129">
        <v>0.42049999999999998</v>
      </c>
      <c r="J649" s="129">
        <v>27.228899999999999</v>
      </c>
      <c r="K649" s="1">
        <f t="shared" si="11"/>
        <v>647</v>
      </c>
    </row>
    <row r="650" spans="1:11" hidden="1" x14ac:dyDescent="0.3">
      <c r="A650" s="129">
        <v>-1</v>
      </c>
      <c r="B650" s="129" t="s">
        <v>103</v>
      </c>
      <c r="C650" s="129" t="s">
        <v>92</v>
      </c>
      <c r="D650" s="129" t="s">
        <v>67</v>
      </c>
      <c r="E650" s="129">
        <v>-561.02300000000002</v>
      </c>
      <c r="F650" s="129">
        <v>-17.648900000000001</v>
      </c>
      <c r="G650" s="129">
        <v>-1.0042</v>
      </c>
      <c r="H650" s="129">
        <v>-7.8100000000000003E-2</v>
      </c>
      <c r="I650" s="129">
        <v>-0.78520000000000001</v>
      </c>
      <c r="J650" s="129">
        <v>-127.77079999999999</v>
      </c>
      <c r="K650" s="1">
        <f t="shared" si="11"/>
        <v>648</v>
      </c>
    </row>
    <row r="651" spans="1:11" hidden="1" x14ac:dyDescent="0.3">
      <c r="A651" s="129">
        <v>-1</v>
      </c>
      <c r="B651" s="129" t="s">
        <v>103</v>
      </c>
      <c r="C651" s="129" t="s">
        <v>92</v>
      </c>
      <c r="D651" s="129" t="s">
        <v>68</v>
      </c>
      <c r="E651" s="129">
        <v>-564.62300000000005</v>
      </c>
      <c r="F651" s="129">
        <v>-17.648900000000001</v>
      </c>
      <c r="G651" s="129">
        <v>-1.0042</v>
      </c>
      <c r="H651" s="129">
        <v>-7.8100000000000003E-2</v>
      </c>
      <c r="I651" s="129">
        <v>-0.86140000000000005</v>
      </c>
      <c r="J651" s="129">
        <v>-1.0943000000000001</v>
      </c>
      <c r="K651" s="1">
        <f t="shared" si="11"/>
        <v>649</v>
      </c>
    </row>
    <row r="652" spans="1:11" hidden="1" x14ac:dyDescent="0.3">
      <c r="A652" s="129">
        <v>-1</v>
      </c>
      <c r="B652" s="129" t="s">
        <v>104</v>
      </c>
      <c r="C652" s="129" t="s">
        <v>66</v>
      </c>
      <c r="D652" s="129" t="s">
        <v>67</v>
      </c>
      <c r="E652" s="129">
        <v>-416.28030000000001</v>
      </c>
      <c r="F652" s="129">
        <v>30.511199999999999</v>
      </c>
      <c r="G652" s="129">
        <v>-0.77749999999999997</v>
      </c>
      <c r="H652" s="129">
        <v>-0.55600000000000005</v>
      </c>
      <c r="I652" s="129">
        <v>1.3230999999999999</v>
      </c>
      <c r="J652" s="129">
        <v>-278.98790000000002</v>
      </c>
      <c r="K652" s="1">
        <f t="shared" si="11"/>
        <v>650</v>
      </c>
    </row>
    <row r="653" spans="1:11" hidden="1" x14ac:dyDescent="0.3">
      <c r="A653" s="129">
        <v>-1</v>
      </c>
      <c r="B653" s="129" t="s">
        <v>104</v>
      </c>
      <c r="C653" s="129" t="s">
        <v>66</v>
      </c>
      <c r="D653" s="129" t="s">
        <v>68</v>
      </c>
      <c r="E653" s="129">
        <v>-433.21780000000001</v>
      </c>
      <c r="F653" s="129">
        <v>30.511199999999999</v>
      </c>
      <c r="G653" s="129">
        <v>-0.77749999999999997</v>
      </c>
      <c r="H653" s="129">
        <v>-0.55600000000000005</v>
      </c>
      <c r="I653" s="129">
        <v>-0.62080000000000002</v>
      </c>
      <c r="J653" s="129">
        <v>-202.7098</v>
      </c>
      <c r="K653" s="1">
        <f t="shared" si="11"/>
        <v>651</v>
      </c>
    </row>
    <row r="654" spans="1:11" hidden="1" x14ac:dyDescent="0.3">
      <c r="A654" s="129">
        <v>-1</v>
      </c>
      <c r="B654" s="129" t="s">
        <v>104</v>
      </c>
      <c r="C654" s="129" t="s">
        <v>69</v>
      </c>
      <c r="D654" s="129" t="s">
        <v>67</v>
      </c>
      <c r="E654" s="129">
        <v>-102.87569999999999</v>
      </c>
      <c r="F654" s="129">
        <v>6.4123999999999999</v>
      </c>
      <c r="G654" s="129">
        <v>-0.62880000000000003</v>
      </c>
      <c r="H654" s="129">
        <v>-0.11260000000000001</v>
      </c>
      <c r="I654" s="129">
        <v>1.0282</v>
      </c>
      <c r="J654" s="129">
        <v>-63.318800000000003</v>
      </c>
      <c r="K654" s="1">
        <f t="shared" si="11"/>
        <v>652</v>
      </c>
    </row>
    <row r="655" spans="1:11" hidden="1" x14ac:dyDescent="0.3">
      <c r="A655" s="129">
        <v>-1</v>
      </c>
      <c r="B655" s="129" t="s">
        <v>104</v>
      </c>
      <c r="C655" s="129" t="s">
        <v>69</v>
      </c>
      <c r="D655" s="129" t="s">
        <v>68</v>
      </c>
      <c r="E655" s="129">
        <v>-102.87569999999999</v>
      </c>
      <c r="F655" s="129">
        <v>6.4123999999999999</v>
      </c>
      <c r="G655" s="129">
        <v>-0.62880000000000003</v>
      </c>
      <c r="H655" s="129">
        <v>-0.11260000000000001</v>
      </c>
      <c r="I655" s="129">
        <v>-0.54390000000000005</v>
      </c>
      <c r="J655" s="129">
        <v>-47.287799999999997</v>
      </c>
      <c r="K655" s="1">
        <f t="shared" si="11"/>
        <v>653</v>
      </c>
    </row>
    <row r="656" spans="1:11" hidden="1" x14ac:dyDescent="0.3">
      <c r="A656" s="129">
        <v>-1</v>
      </c>
      <c r="B656" s="129" t="s">
        <v>104</v>
      </c>
      <c r="C656" s="129" t="s">
        <v>70</v>
      </c>
      <c r="D656" s="129" t="s">
        <v>67</v>
      </c>
      <c r="E656" s="129">
        <v>124.4538</v>
      </c>
      <c r="F656" s="129">
        <v>97.996099999999998</v>
      </c>
      <c r="G656" s="129">
        <v>0.995</v>
      </c>
      <c r="H656" s="129">
        <v>0.91610000000000003</v>
      </c>
      <c r="I656" s="129">
        <v>2.1232000000000002</v>
      </c>
      <c r="J656" s="129">
        <v>91.863</v>
      </c>
      <c r="K656" s="1">
        <f t="shared" si="11"/>
        <v>654</v>
      </c>
    </row>
    <row r="657" spans="1:11" hidden="1" x14ac:dyDescent="0.3">
      <c r="A657" s="129">
        <v>-1</v>
      </c>
      <c r="B657" s="129" t="s">
        <v>104</v>
      </c>
      <c r="C657" s="129" t="s">
        <v>70</v>
      </c>
      <c r="D657" s="129" t="s">
        <v>68</v>
      </c>
      <c r="E657" s="129">
        <v>124.4538</v>
      </c>
      <c r="F657" s="129">
        <v>97.996099999999998</v>
      </c>
      <c r="G657" s="129">
        <v>0.995</v>
      </c>
      <c r="H657" s="129">
        <v>0.91610000000000003</v>
      </c>
      <c r="I657" s="129">
        <v>0.52500000000000002</v>
      </c>
      <c r="J657" s="129">
        <v>301.93729999999999</v>
      </c>
      <c r="K657" s="1">
        <f t="shared" si="11"/>
        <v>655</v>
      </c>
    </row>
    <row r="658" spans="1:11" hidden="1" x14ac:dyDescent="0.3">
      <c r="A658" s="129">
        <v>-1</v>
      </c>
      <c r="B658" s="129" t="s">
        <v>104</v>
      </c>
      <c r="C658" s="129" t="s">
        <v>71</v>
      </c>
      <c r="D658" s="129" t="s">
        <v>67</v>
      </c>
      <c r="E658" s="129">
        <v>44.505200000000002</v>
      </c>
      <c r="F658" s="129">
        <v>11.3733</v>
      </c>
      <c r="G658" s="129">
        <v>0.61599999999999999</v>
      </c>
      <c r="H658" s="129">
        <v>0.95079999999999998</v>
      </c>
      <c r="I658" s="129">
        <v>3.2073</v>
      </c>
      <c r="J658" s="129">
        <v>90.787700000000001</v>
      </c>
      <c r="K658" s="1">
        <f t="shared" si="11"/>
        <v>656</v>
      </c>
    </row>
    <row r="659" spans="1:11" hidden="1" x14ac:dyDescent="0.3">
      <c r="A659" s="129">
        <v>-1</v>
      </c>
      <c r="B659" s="129" t="s">
        <v>104</v>
      </c>
      <c r="C659" s="129" t="s">
        <v>71</v>
      </c>
      <c r="D659" s="129" t="s">
        <v>68</v>
      </c>
      <c r="E659" s="129">
        <v>44.505200000000002</v>
      </c>
      <c r="F659" s="129">
        <v>11.3733</v>
      </c>
      <c r="G659" s="129">
        <v>0.61599999999999999</v>
      </c>
      <c r="H659" s="129">
        <v>0.95079999999999998</v>
      </c>
      <c r="I659" s="129">
        <v>2.9567000000000001</v>
      </c>
      <c r="J659" s="129">
        <v>99.900800000000004</v>
      </c>
      <c r="K659" s="1">
        <f t="shared" si="11"/>
        <v>657</v>
      </c>
    </row>
    <row r="660" spans="1:11" hidden="1" x14ac:dyDescent="0.3">
      <c r="A660" s="129">
        <v>-1</v>
      </c>
      <c r="B660" s="129" t="s">
        <v>104</v>
      </c>
      <c r="C660" s="129" t="s">
        <v>72</v>
      </c>
      <c r="D660" s="129" t="s">
        <v>67</v>
      </c>
      <c r="E660" s="129">
        <v>-519.15599999999995</v>
      </c>
      <c r="F660" s="129">
        <v>36.9236</v>
      </c>
      <c r="G660" s="129">
        <v>-1.4064000000000001</v>
      </c>
      <c r="H660" s="129">
        <v>-0.66859999999999997</v>
      </c>
      <c r="I660" s="129">
        <v>2.3513000000000002</v>
      </c>
      <c r="J660" s="129">
        <v>-342.3066</v>
      </c>
      <c r="K660" s="1">
        <f t="shared" si="11"/>
        <v>658</v>
      </c>
    </row>
    <row r="661" spans="1:11" hidden="1" x14ac:dyDescent="0.3">
      <c r="A661" s="129">
        <v>-1</v>
      </c>
      <c r="B661" s="129" t="s">
        <v>104</v>
      </c>
      <c r="C661" s="129" t="s">
        <v>72</v>
      </c>
      <c r="D661" s="129" t="s">
        <v>68</v>
      </c>
      <c r="E661" s="129">
        <v>-536.09349999999995</v>
      </c>
      <c r="F661" s="129">
        <v>36.9236</v>
      </c>
      <c r="G661" s="129">
        <v>-1.4064000000000001</v>
      </c>
      <c r="H661" s="129">
        <v>-0.66859999999999997</v>
      </c>
      <c r="I661" s="129">
        <v>-1.1647000000000001</v>
      </c>
      <c r="J661" s="129">
        <v>-249.99760000000001</v>
      </c>
      <c r="K661" s="1">
        <f t="shared" si="11"/>
        <v>659</v>
      </c>
    </row>
    <row r="662" spans="1:11" hidden="1" x14ac:dyDescent="0.3">
      <c r="A662" s="129">
        <v>-1</v>
      </c>
      <c r="B662" s="129" t="s">
        <v>104</v>
      </c>
      <c r="C662" s="129" t="s">
        <v>73</v>
      </c>
      <c r="D662" s="129" t="s">
        <v>67</v>
      </c>
      <c r="E662" s="129">
        <v>-582.79240000000004</v>
      </c>
      <c r="F662" s="129">
        <v>42.715699999999998</v>
      </c>
      <c r="G662" s="129">
        <v>-1.0886</v>
      </c>
      <c r="H662" s="129">
        <v>-0.77849999999999997</v>
      </c>
      <c r="I662" s="129">
        <v>1.8523000000000001</v>
      </c>
      <c r="J662" s="129">
        <v>-390.58300000000003</v>
      </c>
      <c r="K662" s="1">
        <f t="shared" si="11"/>
        <v>660</v>
      </c>
    </row>
    <row r="663" spans="1:11" hidden="1" x14ac:dyDescent="0.3">
      <c r="A663" s="129">
        <v>-1</v>
      </c>
      <c r="B663" s="129" t="s">
        <v>104</v>
      </c>
      <c r="C663" s="129" t="s">
        <v>73</v>
      </c>
      <c r="D663" s="129" t="s">
        <v>68</v>
      </c>
      <c r="E663" s="129">
        <v>-606.50490000000002</v>
      </c>
      <c r="F663" s="129">
        <v>42.715699999999998</v>
      </c>
      <c r="G663" s="129">
        <v>-1.0886</v>
      </c>
      <c r="H663" s="129">
        <v>-0.77849999999999997</v>
      </c>
      <c r="I663" s="129">
        <v>-0.86909999999999998</v>
      </c>
      <c r="J663" s="129">
        <v>-283.7937</v>
      </c>
      <c r="K663" s="1">
        <f t="shared" si="11"/>
        <v>661</v>
      </c>
    </row>
    <row r="664" spans="1:11" hidden="1" x14ac:dyDescent="0.3">
      <c r="A664" s="129">
        <v>-1</v>
      </c>
      <c r="B664" s="129" t="s">
        <v>104</v>
      </c>
      <c r="C664" s="129" t="s">
        <v>74</v>
      </c>
      <c r="D664" s="129" t="s">
        <v>67</v>
      </c>
      <c r="E664" s="129">
        <v>-664.13750000000005</v>
      </c>
      <c r="F664" s="129">
        <v>46.8733</v>
      </c>
      <c r="G664" s="129">
        <v>-1.9392</v>
      </c>
      <c r="H664" s="129">
        <v>-0.84740000000000004</v>
      </c>
      <c r="I664" s="129">
        <v>3.2328000000000001</v>
      </c>
      <c r="J664" s="129">
        <v>-436.09550000000002</v>
      </c>
      <c r="K664" s="1">
        <f t="shared" si="11"/>
        <v>662</v>
      </c>
    </row>
    <row r="665" spans="1:11" hidden="1" x14ac:dyDescent="0.3">
      <c r="A665" s="129">
        <v>-1</v>
      </c>
      <c r="B665" s="129" t="s">
        <v>104</v>
      </c>
      <c r="C665" s="129" t="s">
        <v>74</v>
      </c>
      <c r="D665" s="129" t="s">
        <v>68</v>
      </c>
      <c r="E665" s="129">
        <v>-684.46249999999998</v>
      </c>
      <c r="F665" s="129">
        <v>46.8733</v>
      </c>
      <c r="G665" s="129">
        <v>-1.9392</v>
      </c>
      <c r="H665" s="129">
        <v>-0.84740000000000004</v>
      </c>
      <c r="I665" s="129">
        <v>-1.6151</v>
      </c>
      <c r="J665" s="129">
        <v>-318.91219999999998</v>
      </c>
      <c r="K665" s="1">
        <f t="shared" si="11"/>
        <v>663</v>
      </c>
    </row>
    <row r="666" spans="1:11" hidden="1" x14ac:dyDescent="0.3">
      <c r="A666" s="129">
        <v>-1</v>
      </c>
      <c r="B666" s="129" t="s">
        <v>104</v>
      </c>
      <c r="C666" s="129" t="s">
        <v>75</v>
      </c>
      <c r="D666" s="129" t="s">
        <v>67</v>
      </c>
      <c r="E666" s="129">
        <v>-200.4169</v>
      </c>
      <c r="F666" s="129">
        <v>164.65469999999999</v>
      </c>
      <c r="G666" s="129">
        <v>0.69320000000000004</v>
      </c>
      <c r="H666" s="129">
        <v>0.78210000000000002</v>
      </c>
      <c r="I666" s="129">
        <v>4.1631999999999998</v>
      </c>
      <c r="J666" s="129">
        <v>-122.48090000000001</v>
      </c>
      <c r="K666" s="1">
        <f t="shared" si="11"/>
        <v>664</v>
      </c>
    </row>
    <row r="667" spans="1:11" hidden="1" x14ac:dyDescent="0.3">
      <c r="A667" s="129">
        <v>-1</v>
      </c>
      <c r="B667" s="129" t="s">
        <v>104</v>
      </c>
      <c r="C667" s="129" t="s">
        <v>75</v>
      </c>
      <c r="D667" s="129" t="s">
        <v>68</v>
      </c>
      <c r="E667" s="129">
        <v>-215.66059999999999</v>
      </c>
      <c r="F667" s="129">
        <v>164.65469999999999</v>
      </c>
      <c r="G667" s="129">
        <v>0.69320000000000004</v>
      </c>
      <c r="H667" s="129">
        <v>0.78210000000000002</v>
      </c>
      <c r="I667" s="129">
        <v>0.1764</v>
      </c>
      <c r="J667" s="129">
        <v>240.27350000000001</v>
      </c>
      <c r="K667" s="1">
        <f t="shared" si="11"/>
        <v>665</v>
      </c>
    </row>
    <row r="668" spans="1:11" hidden="1" x14ac:dyDescent="0.3">
      <c r="A668" s="129">
        <v>-1</v>
      </c>
      <c r="B668" s="129" t="s">
        <v>104</v>
      </c>
      <c r="C668" s="129" t="s">
        <v>76</v>
      </c>
      <c r="D668" s="129" t="s">
        <v>67</v>
      </c>
      <c r="E668" s="129">
        <v>-548.88760000000002</v>
      </c>
      <c r="F668" s="129">
        <v>-109.73439999999999</v>
      </c>
      <c r="G668" s="129">
        <v>-2.0928</v>
      </c>
      <c r="H668" s="129">
        <v>-1.7829999999999999</v>
      </c>
      <c r="I668" s="129">
        <v>-1.7817000000000001</v>
      </c>
      <c r="J668" s="129">
        <v>-379.69729999999998</v>
      </c>
      <c r="K668" s="1">
        <f t="shared" si="11"/>
        <v>666</v>
      </c>
    </row>
    <row r="669" spans="1:11" hidden="1" x14ac:dyDescent="0.3">
      <c r="A669" s="129">
        <v>-1</v>
      </c>
      <c r="B669" s="129" t="s">
        <v>104</v>
      </c>
      <c r="C669" s="129" t="s">
        <v>76</v>
      </c>
      <c r="D669" s="129" t="s">
        <v>68</v>
      </c>
      <c r="E669" s="129">
        <v>-564.13139999999999</v>
      </c>
      <c r="F669" s="129">
        <v>-109.73439999999999</v>
      </c>
      <c r="G669" s="129">
        <v>-2.0928</v>
      </c>
      <c r="H669" s="129">
        <v>-1.7829999999999999</v>
      </c>
      <c r="I669" s="129">
        <v>-1.2938000000000001</v>
      </c>
      <c r="J669" s="129">
        <v>-605.15099999999995</v>
      </c>
      <c r="K669" s="1">
        <f t="shared" si="11"/>
        <v>667</v>
      </c>
    </row>
    <row r="670" spans="1:11" hidden="1" x14ac:dyDescent="0.3">
      <c r="A670" s="129">
        <v>-1</v>
      </c>
      <c r="B670" s="129" t="s">
        <v>104</v>
      </c>
      <c r="C670" s="129" t="s">
        <v>77</v>
      </c>
      <c r="D670" s="129" t="s">
        <v>67</v>
      </c>
      <c r="E670" s="129">
        <v>-200.4169</v>
      </c>
      <c r="F670" s="129">
        <v>164.65469999999999</v>
      </c>
      <c r="G670" s="129">
        <v>0.69320000000000004</v>
      </c>
      <c r="H670" s="129">
        <v>0.78210000000000002</v>
      </c>
      <c r="I670" s="129">
        <v>4.1631999999999998</v>
      </c>
      <c r="J670" s="129">
        <v>-122.48090000000001</v>
      </c>
      <c r="K670" s="1">
        <f t="shared" si="11"/>
        <v>668</v>
      </c>
    </row>
    <row r="671" spans="1:11" hidden="1" x14ac:dyDescent="0.3">
      <c r="A671" s="129">
        <v>-1</v>
      </c>
      <c r="B671" s="129" t="s">
        <v>104</v>
      </c>
      <c r="C671" s="129" t="s">
        <v>77</v>
      </c>
      <c r="D671" s="129" t="s">
        <v>68</v>
      </c>
      <c r="E671" s="129">
        <v>-215.66059999999999</v>
      </c>
      <c r="F671" s="129">
        <v>164.65469999999999</v>
      </c>
      <c r="G671" s="129">
        <v>0.69320000000000004</v>
      </c>
      <c r="H671" s="129">
        <v>0.78210000000000002</v>
      </c>
      <c r="I671" s="129">
        <v>0.1764</v>
      </c>
      <c r="J671" s="129">
        <v>240.27350000000001</v>
      </c>
      <c r="K671" s="1">
        <f t="shared" si="11"/>
        <v>669</v>
      </c>
    </row>
    <row r="672" spans="1:11" hidden="1" x14ac:dyDescent="0.3">
      <c r="A672" s="129">
        <v>-1</v>
      </c>
      <c r="B672" s="129" t="s">
        <v>104</v>
      </c>
      <c r="C672" s="129" t="s">
        <v>78</v>
      </c>
      <c r="D672" s="129" t="s">
        <v>67</v>
      </c>
      <c r="E672" s="129">
        <v>-548.88760000000002</v>
      </c>
      <c r="F672" s="129">
        <v>-109.73439999999999</v>
      </c>
      <c r="G672" s="129">
        <v>-2.0928</v>
      </c>
      <c r="H672" s="129">
        <v>-1.7829999999999999</v>
      </c>
      <c r="I672" s="129">
        <v>-1.7817000000000001</v>
      </c>
      <c r="J672" s="129">
        <v>-379.69729999999998</v>
      </c>
      <c r="K672" s="1">
        <f t="shared" si="11"/>
        <v>670</v>
      </c>
    </row>
    <row r="673" spans="1:11" hidden="1" x14ac:dyDescent="0.3">
      <c r="A673" s="129">
        <v>-1</v>
      </c>
      <c r="B673" s="129" t="s">
        <v>104</v>
      </c>
      <c r="C673" s="129" t="s">
        <v>78</v>
      </c>
      <c r="D673" s="129" t="s">
        <v>68</v>
      </c>
      <c r="E673" s="129">
        <v>-564.13139999999999</v>
      </c>
      <c r="F673" s="129">
        <v>-109.73439999999999</v>
      </c>
      <c r="G673" s="129">
        <v>-2.0928</v>
      </c>
      <c r="H673" s="129">
        <v>-1.7829999999999999</v>
      </c>
      <c r="I673" s="129">
        <v>-1.2938000000000001</v>
      </c>
      <c r="J673" s="129">
        <v>-605.15099999999995</v>
      </c>
      <c r="K673" s="1">
        <f t="shared" si="11"/>
        <v>671</v>
      </c>
    </row>
    <row r="674" spans="1:11" hidden="1" x14ac:dyDescent="0.3">
      <c r="A674" s="129">
        <v>-1</v>
      </c>
      <c r="B674" s="129" t="s">
        <v>104</v>
      </c>
      <c r="C674" s="129" t="s">
        <v>79</v>
      </c>
      <c r="D674" s="129" t="s">
        <v>67</v>
      </c>
      <c r="E674" s="129">
        <v>-312.34500000000003</v>
      </c>
      <c r="F674" s="129">
        <v>43.3827</v>
      </c>
      <c r="G674" s="129">
        <v>0.16259999999999999</v>
      </c>
      <c r="H674" s="129">
        <v>0.83069999999999999</v>
      </c>
      <c r="I674" s="129">
        <v>5.681</v>
      </c>
      <c r="J674" s="129">
        <v>-123.9863</v>
      </c>
      <c r="K674" s="1">
        <f t="shared" si="11"/>
        <v>672</v>
      </c>
    </row>
    <row r="675" spans="1:11" hidden="1" x14ac:dyDescent="0.3">
      <c r="A675" s="129">
        <v>-1</v>
      </c>
      <c r="B675" s="129" t="s">
        <v>104</v>
      </c>
      <c r="C675" s="129" t="s">
        <v>79</v>
      </c>
      <c r="D675" s="129" t="s">
        <v>68</v>
      </c>
      <c r="E675" s="129">
        <v>-327.58870000000002</v>
      </c>
      <c r="F675" s="129">
        <v>43.3827</v>
      </c>
      <c r="G675" s="129">
        <v>0.16259999999999999</v>
      </c>
      <c r="H675" s="129">
        <v>0.83069999999999999</v>
      </c>
      <c r="I675" s="129">
        <v>3.5807000000000002</v>
      </c>
      <c r="J675" s="129">
        <v>-42.5777</v>
      </c>
      <c r="K675" s="1">
        <f t="shared" si="11"/>
        <v>673</v>
      </c>
    </row>
    <row r="676" spans="1:11" hidden="1" x14ac:dyDescent="0.3">
      <c r="A676" s="129">
        <v>-1</v>
      </c>
      <c r="B676" s="129" t="s">
        <v>104</v>
      </c>
      <c r="C676" s="129" t="s">
        <v>80</v>
      </c>
      <c r="D676" s="129" t="s">
        <v>67</v>
      </c>
      <c r="E676" s="129">
        <v>-436.95949999999999</v>
      </c>
      <c r="F676" s="129">
        <v>11.5375</v>
      </c>
      <c r="G676" s="129">
        <v>-1.5622</v>
      </c>
      <c r="H676" s="129">
        <v>-1.8315999999999999</v>
      </c>
      <c r="I676" s="129">
        <v>-3.2995000000000001</v>
      </c>
      <c r="J676" s="129">
        <v>-378.19189999999998</v>
      </c>
      <c r="K676" s="1">
        <f t="shared" si="11"/>
        <v>674</v>
      </c>
    </row>
    <row r="677" spans="1:11" hidden="1" x14ac:dyDescent="0.3">
      <c r="A677" s="129">
        <v>-1</v>
      </c>
      <c r="B677" s="129" t="s">
        <v>104</v>
      </c>
      <c r="C677" s="129" t="s">
        <v>80</v>
      </c>
      <c r="D677" s="129" t="s">
        <v>68</v>
      </c>
      <c r="E677" s="129">
        <v>-452.20330000000001</v>
      </c>
      <c r="F677" s="129">
        <v>11.5375</v>
      </c>
      <c r="G677" s="129">
        <v>-1.5622</v>
      </c>
      <c r="H677" s="129">
        <v>-1.8315999999999999</v>
      </c>
      <c r="I677" s="129">
        <v>-4.6981000000000002</v>
      </c>
      <c r="J677" s="129">
        <v>-322.29989999999998</v>
      </c>
      <c r="K677" s="1">
        <f t="shared" si="11"/>
        <v>675</v>
      </c>
    </row>
    <row r="678" spans="1:11" hidden="1" x14ac:dyDescent="0.3">
      <c r="A678" s="129">
        <v>-1</v>
      </c>
      <c r="B678" s="129" t="s">
        <v>104</v>
      </c>
      <c r="C678" s="129" t="s">
        <v>81</v>
      </c>
      <c r="D678" s="129" t="s">
        <v>67</v>
      </c>
      <c r="E678" s="129">
        <v>-312.34500000000003</v>
      </c>
      <c r="F678" s="129">
        <v>43.3827</v>
      </c>
      <c r="G678" s="129">
        <v>0.16259999999999999</v>
      </c>
      <c r="H678" s="129">
        <v>0.83069999999999999</v>
      </c>
      <c r="I678" s="129">
        <v>5.681</v>
      </c>
      <c r="J678" s="129">
        <v>-123.9863</v>
      </c>
      <c r="K678" s="1">
        <f t="shared" si="11"/>
        <v>676</v>
      </c>
    </row>
    <row r="679" spans="1:11" hidden="1" x14ac:dyDescent="0.3">
      <c r="A679" s="129">
        <v>-1</v>
      </c>
      <c r="B679" s="129" t="s">
        <v>104</v>
      </c>
      <c r="C679" s="129" t="s">
        <v>81</v>
      </c>
      <c r="D679" s="129" t="s">
        <v>68</v>
      </c>
      <c r="E679" s="129">
        <v>-327.58870000000002</v>
      </c>
      <c r="F679" s="129">
        <v>43.3827</v>
      </c>
      <c r="G679" s="129">
        <v>0.16259999999999999</v>
      </c>
      <c r="H679" s="129">
        <v>0.83069999999999999</v>
      </c>
      <c r="I679" s="129">
        <v>3.5807000000000002</v>
      </c>
      <c r="J679" s="129">
        <v>-42.5777</v>
      </c>
      <c r="K679" s="1">
        <f t="shared" si="11"/>
        <v>677</v>
      </c>
    </row>
    <row r="680" spans="1:11" hidden="1" x14ac:dyDescent="0.3">
      <c r="A680" s="129">
        <v>-1</v>
      </c>
      <c r="B680" s="129" t="s">
        <v>104</v>
      </c>
      <c r="C680" s="129" t="s">
        <v>82</v>
      </c>
      <c r="D680" s="129" t="s">
        <v>67</v>
      </c>
      <c r="E680" s="129">
        <v>-436.95949999999999</v>
      </c>
      <c r="F680" s="129">
        <v>11.5375</v>
      </c>
      <c r="G680" s="129">
        <v>-1.5622</v>
      </c>
      <c r="H680" s="129">
        <v>-1.8315999999999999</v>
      </c>
      <c r="I680" s="129">
        <v>-3.2995000000000001</v>
      </c>
      <c r="J680" s="129">
        <v>-378.19189999999998</v>
      </c>
      <c r="K680" s="1">
        <f t="shared" si="11"/>
        <v>678</v>
      </c>
    </row>
    <row r="681" spans="1:11" hidden="1" x14ac:dyDescent="0.3">
      <c r="A681" s="129">
        <v>-1</v>
      </c>
      <c r="B681" s="129" t="s">
        <v>104</v>
      </c>
      <c r="C681" s="129" t="s">
        <v>82</v>
      </c>
      <c r="D681" s="129" t="s">
        <v>68</v>
      </c>
      <c r="E681" s="129">
        <v>-452.20330000000001</v>
      </c>
      <c r="F681" s="129">
        <v>11.5375</v>
      </c>
      <c r="G681" s="129">
        <v>-1.5622</v>
      </c>
      <c r="H681" s="129">
        <v>-1.8315999999999999</v>
      </c>
      <c r="I681" s="129">
        <v>-4.6981000000000002</v>
      </c>
      <c r="J681" s="129">
        <v>-322.29989999999998</v>
      </c>
      <c r="K681" s="1">
        <f t="shared" si="11"/>
        <v>679</v>
      </c>
    </row>
    <row r="682" spans="1:11" hidden="1" x14ac:dyDescent="0.3">
      <c r="A682" s="129">
        <v>-1</v>
      </c>
      <c r="B682" s="129" t="s">
        <v>104</v>
      </c>
      <c r="C682" s="129" t="s">
        <v>83</v>
      </c>
      <c r="D682" s="129" t="s">
        <v>67</v>
      </c>
      <c r="E682" s="129">
        <v>-428.17669999999998</v>
      </c>
      <c r="F682" s="129">
        <v>180.22040000000001</v>
      </c>
      <c r="G682" s="129">
        <v>-0.16889999999999999</v>
      </c>
      <c r="H682" s="129">
        <v>0.50270000000000004</v>
      </c>
      <c r="I682" s="129">
        <v>5.5883000000000003</v>
      </c>
      <c r="J682" s="129">
        <v>-269.49599999999998</v>
      </c>
      <c r="K682" s="1">
        <f t="shared" si="11"/>
        <v>680</v>
      </c>
    </row>
    <row r="683" spans="1:11" hidden="1" x14ac:dyDescent="0.3">
      <c r="A683" s="129">
        <v>-1</v>
      </c>
      <c r="B683" s="129" t="s">
        <v>104</v>
      </c>
      <c r="C683" s="129" t="s">
        <v>83</v>
      </c>
      <c r="D683" s="129" t="s">
        <v>68</v>
      </c>
      <c r="E683" s="129">
        <v>-448.50170000000003</v>
      </c>
      <c r="F683" s="129">
        <v>180.22040000000001</v>
      </c>
      <c r="G683" s="129">
        <v>-0.16889999999999999</v>
      </c>
      <c r="H683" s="129">
        <v>0.50270000000000004</v>
      </c>
      <c r="I683" s="129">
        <v>-0.55379999999999996</v>
      </c>
      <c r="J683" s="129">
        <v>132.1728</v>
      </c>
      <c r="K683" s="1">
        <f t="shared" si="11"/>
        <v>681</v>
      </c>
    </row>
    <row r="684" spans="1:11" hidden="1" x14ac:dyDescent="0.3">
      <c r="A684" s="129">
        <v>-1</v>
      </c>
      <c r="B684" s="129" t="s">
        <v>104</v>
      </c>
      <c r="C684" s="129" t="s">
        <v>84</v>
      </c>
      <c r="D684" s="129" t="s">
        <v>67</v>
      </c>
      <c r="E684" s="129">
        <v>-776.64739999999995</v>
      </c>
      <c r="F684" s="129">
        <v>-94.168700000000001</v>
      </c>
      <c r="G684" s="129">
        <v>-2.9548999999999999</v>
      </c>
      <c r="H684" s="129">
        <v>-2.0623</v>
      </c>
      <c r="I684" s="129">
        <v>-0.35659999999999997</v>
      </c>
      <c r="J684" s="129">
        <v>-526.7124</v>
      </c>
      <c r="K684" s="1">
        <f t="shared" si="11"/>
        <v>682</v>
      </c>
    </row>
    <row r="685" spans="1:11" hidden="1" x14ac:dyDescent="0.3">
      <c r="A685" s="129">
        <v>-1</v>
      </c>
      <c r="B685" s="129" t="s">
        <v>104</v>
      </c>
      <c r="C685" s="129" t="s">
        <v>84</v>
      </c>
      <c r="D685" s="129" t="s">
        <v>68</v>
      </c>
      <c r="E685" s="129">
        <v>-796.97239999999999</v>
      </c>
      <c r="F685" s="129">
        <v>-94.168700000000001</v>
      </c>
      <c r="G685" s="129">
        <v>-2.9548999999999999</v>
      </c>
      <c r="H685" s="129">
        <v>-2.0623</v>
      </c>
      <c r="I685" s="129">
        <v>-2.0238999999999998</v>
      </c>
      <c r="J685" s="129">
        <v>-713.2518</v>
      </c>
      <c r="K685" s="1">
        <f t="shared" si="11"/>
        <v>683</v>
      </c>
    </row>
    <row r="686" spans="1:11" hidden="1" x14ac:dyDescent="0.3">
      <c r="A686" s="129">
        <v>-1</v>
      </c>
      <c r="B686" s="129" t="s">
        <v>104</v>
      </c>
      <c r="C686" s="129" t="s">
        <v>85</v>
      </c>
      <c r="D686" s="129" t="s">
        <v>67</v>
      </c>
      <c r="E686" s="129">
        <v>-428.17669999999998</v>
      </c>
      <c r="F686" s="129">
        <v>180.22040000000001</v>
      </c>
      <c r="G686" s="129">
        <v>-0.16889999999999999</v>
      </c>
      <c r="H686" s="129">
        <v>0.50270000000000004</v>
      </c>
      <c r="I686" s="129">
        <v>5.5883000000000003</v>
      </c>
      <c r="J686" s="129">
        <v>-269.49599999999998</v>
      </c>
      <c r="K686" s="1">
        <f t="shared" si="11"/>
        <v>684</v>
      </c>
    </row>
    <row r="687" spans="1:11" hidden="1" x14ac:dyDescent="0.3">
      <c r="A687" s="129">
        <v>-1</v>
      </c>
      <c r="B687" s="129" t="s">
        <v>104</v>
      </c>
      <c r="C687" s="129" t="s">
        <v>85</v>
      </c>
      <c r="D687" s="129" t="s">
        <v>68</v>
      </c>
      <c r="E687" s="129">
        <v>-448.50170000000003</v>
      </c>
      <c r="F687" s="129">
        <v>180.22040000000001</v>
      </c>
      <c r="G687" s="129">
        <v>-0.16889999999999999</v>
      </c>
      <c r="H687" s="129">
        <v>0.50270000000000004</v>
      </c>
      <c r="I687" s="129">
        <v>-0.55379999999999996</v>
      </c>
      <c r="J687" s="129">
        <v>132.1728</v>
      </c>
      <c r="K687" s="1">
        <f t="shared" si="11"/>
        <v>685</v>
      </c>
    </row>
    <row r="688" spans="1:11" hidden="1" x14ac:dyDescent="0.3">
      <c r="A688" s="129">
        <v>-1</v>
      </c>
      <c r="B688" s="129" t="s">
        <v>104</v>
      </c>
      <c r="C688" s="129" t="s">
        <v>86</v>
      </c>
      <c r="D688" s="129" t="s">
        <v>67</v>
      </c>
      <c r="E688" s="129">
        <v>-776.64739999999995</v>
      </c>
      <c r="F688" s="129">
        <v>-94.168700000000001</v>
      </c>
      <c r="G688" s="129">
        <v>-2.9548999999999999</v>
      </c>
      <c r="H688" s="129">
        <v>-2.0623</v>
      </c>
      <c r="I688" s="129">
        <v>-0.35659999999999997</v>
      </c>
      <c r="J688" s="129">
        <v>-526.7124</v>
      </c>
      <c r="K688" s="1">
        <f t="shared" si="11"/>
        <v>686</v>
      </c>
    </row>
    <row r="689" spans="1:11" hidden="1" x14ac:dyDescent="0.3">
      <c r="A689" s="129">
        <v>-1</v>
      </c>
      <c r="B689" s="129" t="s">
        <v>104</v>
      </c>
      <c r="C689" s="129" t="s">
        <v>86</v>
      </c>
      <c r="D689" s="129" t="s">
        <v>68</v>
      </c>
      <c r="E689" s="129">
        <v>-796.97239999999999</v>
      </c>
      <c r="F689" s="129">
        <v>-94.168700000000001</v>
      </c>
      <c r="G689" s="129">
        <v>-2.9548999999999999</v>
      </c>
      <c r="H689" s="129">
        <v>-2.0623</v>
      </c>
      <c r="I689" s="129">
        <v>-2.0238999999999998</v>
      </c>
      <c r="J689" s="129">
        <v>-713.2518</v>
      </c>
      <c r="K689" s="1">
        <f t="shared" si="11"/>
        <v>687</v>
      </c>
    </row>
    <row r="690" spans="1:11" hidden="1" x14ac:dyDescent="0.3">
      <c r="A690" s="129">
        <v>-1</v>
      </c>
      <c r="B690" s="129" t="s">
        <v>104</v>
      </c>
      <c r="C690" s="129" t="s">
        <v>87</v>
      </c>
      <c r="D690" s="129" t="s">
        <v>67</v>
      </c>
      <c r="E690" s="129">
        <v>-540.10479999999995</v>
      </c>
      <c r="F690" s="129">
        <v>58.948500000000003</v>
      </c>
      <c r="G690" s="129">
        <v>-0.69950000000000001</v>
      </c>
      <c r="H690" s="129">
        <v>0.55130000000000001</v>
      </c>
      <c r="I690" s="129">
        <v>7.1060999999999996</v>
      </c>
      <c r="J690" s="129">
        <v>-271.00139999999999</v>
      </c>
      <c r="K690" s="1">
        <f t="shared" si="11"/>
        <v>688</v>
      </c>
    </row>
    <row r="691" spans="1:11" hidden="1" x14ac:dyDescent="0.3">
      <c r="A691" s="129">
        <v>-1</v>
      </c>
      <c r="B691" s="129" t="s">
        <v>104</v>
      </c>
      <c r="C691" s="129" t="s">
        <v>87</v>
      </c>
      <c r="D691" s="129" t="s">
        <v>68</v>
      </c>
      <c r="E691" s="129">
        <v>-560.4298</v>
      </c>
      <c r="F691" s="129">
        <v>58.948500000000003</v>
      </c>
      <c r="G691" s="129">
        <v>-0.69950000000000001</v>
      </c>
      <c r="H691" s="129">
        <v>0.55130000000000001</v>
      </c>
      <c r="I691" s="129">
        <v>2.8506</v>
      </c>
      <c r="J691" s="129">
        <v>-150.67840000000001</v>
      </c>
      <c r="K691" s="1">
        <f t="shared" si="11"/>
        <v>689</v>
      </c>
    </row>
    <row r="692" spans="1:11" hidden="1" x14ac:dyDescent="0.3">
      <c r="A692" s="129">
        <v>-1</v>
      </c>
      <c r="B692" s="129" t="s">
        <v>104</v>
      </c>
      <c r="C692" s="129" t="s">
        <v>88</v>
      </c>
      <c r="D692" s="129" t="s">
        <v>67</v>
      </c>
      <c r="E692" s="129">
        <v>-664.71929999999998</v>
      </c>
      <c r="F692" s="129">
        <v>27.103300000000001</v>
      </c>
      <c r="G692" s="129">
        <v>-2.4243000000000001</v>
      </c>
      <c r="H692" s="129">
        <v>-2.1110000000000002</v>
      </c>
      <c r="I692" s="129">
        <v>-1.8744000000000001</v>
      </c>
      <c r="J692" s="129">
        <v>-525.20699999999999</v>
      </c>
      <c r="K692" s="1">
        <f t="shared" si="11"/>
        <v>690</v>
      </c>
    </row>
    <row r="693" spans="1:11" hidden="1" x14ac:dyDescent="0.3">
      <c r="A693" s="129">
        <v>-1</v>
      </c>
      <c r="B693" s="129" t="s">
        <v>104</v>
      </c>
      <c r="C693" s="129" t="s">
        <v>88</v>
      </c>
      <c r="D693" s="129" t="s">
        <v>68</v>
      </c>
      <c r="E693" s="129">
        <v>-685.04430000000002</v>
      </c>
      <c r="F693" s="129">
        <v>27.103300000000001</v>
      </c>
      <c r="G693" s="129">
        <v>-2.4243000000000001</v>
      </c>
      <c r="H693" s="129">
        <v>-2.1110000000000002</v>
      </c>
      <c r="I693" s="129">
        <v>-5.4283000000000001</v>
      </c>
      <c r="J693" s="129">
        <v>-430.4006</v>
      </c>
      <c r="K693" s="1">
        <f t="shared" si="11"/>
        <v>691</v>
      </c>
    </row>
    <row r="694" spans="1:11" hidden="1" x14ac:dyDescent="0.3">
      <c r="A694" s="129">
        <v>-1</v>
      </c>
      <c r="B694" s="129" t="s">
        <v>104</v>
      </c>
      <c r="C694" s="129" t="s">
        <v>89</v>
      </c>
      <c r="D694" s="129" t="s">
        <v>67</v>
      </c>
      <c r="E694" s="129">
        <v>-540.10479999999995</v>
      </c>
      <c r="F694" s="129">
        <v>58.948500000000003</v>
      </c>
      <c r="G694" s="129">
        <v>-0.69950000000000001</v>
      </c>
      <c r="H694" s="129">
        <v>0.55130000000000001</v>
      </c>
      <c r="I694" s="129">
        <v>7.1060999999999996</v>
      </c>
      <c r="J694" s="129">
        <v>-271.00139999999999</v>
      </c>
      <c r="K694" s="1">
        <f t="shared" si="11"/>
        <v>692</v>
      </c>
    </row>
    <row r="695" spans="1:11" hidden="1" x14ac:dyDescent="0.3">
      <c r="A695" s="129">
        <v>-1</v>
      </c>
      <c r="B695" s="129" t="s">
        <v>104</v>
      </c>
      <c r="C695" s="129" t="s">
        <v>89</v>
      </c>
      <c r="D695" s="129" t="s">
        <v>68</v>
      </c>
      <c r="E695" s="129">
        <v>-560.4298</v>
      </c>
      <c r="F695" s="129">
        <v>58.948500000000003</v>
      </c>
      <c r="G695" s="129">
        <v>-0.69950000000000001</v>
      </c>
      <c r="H695" s="129">
        <v>0.55130000000000001</v>
      </c>
      <c r="I695" s="129">
        <v>2.8506</v>
      </c>
      <c r="J695" s="129">
        <v>-150.67840000000001</v>
      </c>
      <c r="K695" s="1">
        <f t="shared" si="11"/>
        <v>693</v>
      </c>
    </row>
    <row r="696" spans="1:11" hidden="1" x14ac:dyDescent="0.3">
      <c r="A696" s="129">
        <v>-1</v>
      </c>
      <c r="B696" s="129" t="s">
        <v>104</v>
      </c>
      <c r="C696" s="129" t="s">
        <v>90</v>
      </c>
      <c r="D696" s="129" t="s">
        <v>67</v>
      </c>
      <c r="E696" s="129">
        <v>-664.71929999999998</v>
      </c>
      <c r="F696" s="129">
        <v>27.103300000000001</v>
      </c>
      <c r="G696" s="129">
        <v>-2.4243000000000001</v>
      </c>
      <c r="H696" s="129">
        <v>-2.1110000000000002</v>
      </c>
      <c r="I696" s="129">
        <v>-1.8744000000000001</v>
      </c>
      <c r="J696" s="129">
        <v>-525.20699999999999</v>
      </c>
      <c r="K696" s="1">
        <f t="shared" si="11"/>
        <v>694</v>
      </c>
    </row>
    <row r="697" spans="1:11" hidden="1" x14ac:dyDescent="0.3">
      <c r="A697" s="129">
        <v>-1</v>
      </c>
      <c r="B697" s="129" t="s">
        <v>104</v>
      </c>
      <c r="C697" s="129" t="s">
        <v>90</v>
      </c>
      <c r="D697" s="129" t="s">
        <v>68</v>
      </c>
      <c r="E697" s="129">
        <v>-685.04430000000002</v>
      </c>
      <c r="F697" s="129">
        <v>27.103300000000001</v>
      </c>
      <c r="G697" s="129">
        <v>-2.4243000000000001</v>
      </c>
      <c r="H697" s="129">
        <v>-2.1110000000000002</v>
      </c>
      <c r="I697" s="129">
        <v>-5.4283000000000001</v>
      </c>
      <c r="J697" s="129">
        <v>-430.4006</v>
      </c>
      <c r="K697" s="1">
        <f t="shared" si="11"/>
        <v>695</v>
      </c>
    </row>
    <row r="698" spans="1:11" hidden="1" x14ac:dyDescent="0.3">
      <c r="A698" s="129">
        <v>-1</v>
      </c>
      <c r="B698" s="129" t="s">
        <v>104</v>
      </c>
      <c r="C698" s="129" t="s">
        <v>91</v>
      </c>
      <c r="D698" s="129" t="s">
        <v>67</v>
      </c>
      <c r="E698" s="129">
        <v>-200.4169</v>
      </c>
      <c r="F698" s="129">
        <v>180.22040000000001</v>
      </c>
      <c r="G698" s="129">
        <v>0.69320000000000004</v>
      </c>
      <c r="H698" s="129">
        <v>0.83069999999999999</v>
      </c>
      <c r="I698" s="129">
        <v>7.1060999999999996</v>
      </c>
      <c r="J698" s="129">
        <v>-122.48090000000001</v>
      </c>
      <c r="K698" s="1">
        <f t="shared" si="11"/>
        <v>696</v>
      </c>
    </row>
    <row r="699" spans="1:11" hidden="1" x14ac:dyDescent="0.3">
      <c r="A699" s="129">
        <v>-1</v>
      </c>
      <c r="B699" s="129" t="s">
        <v>104</v>
      </c>
      <c r="C699" s="129" t="s">
        <v>91</v>
      </c>
      <c r="D699" s="129" t="s">
        <v>68</v>
      </c>
      <c r="E699" s="129">
        <v>-215.66059999999999</v>
      </c>
      <c r="F699" s="129">
        <v>180.22040000000001</v>
      </c>
      <c r="G699" s="129">
        <v>0.69320000000000004</v>
      </c>
      <c r="H699" s="129">
        <v>0.83069999999999999</v>
      </c>
      <c r="I699" s="129">
        <v>3.5807000000000002</v>
      </c>
      <c r="J699" s="129">
        <v>240.27350000000001</v>
      </c>
      <c r="K699" s="1">
        <f t="shared" si="11"/>
        <v>697</v>
      </c>
    </row>
    <row r="700" spans="1:11" hidden="1" x14ac:dyDescent="0.3">
      <c r="A700" s="129">
        <v>-1</v>
      </c>
      <c r="B700" s="129" t="s">
        <v>104</v>
      </c>
      <c r="C700" s="129" t="s">
        <v>92</v>
      </c>
      <c r="D700" s="129" t="s">
        <v>67</v>
      </c>
      <c r="E700" s="129">
        <v>-776.64739999999995</v>
      </c>
      <c r="F700" s="129">
        <v>-109.73439999999999</v>
      </c>
      <c r="G700" s="129">
        <v>-2.9548999999999999</v>
      </c>
      <c r="H700" s="129">
        <v>-2.1110000000000002</v>
      </c>
      <c r="I700" s="129">
        <v>-3.2995000000000001</v>
      </c>
      <c r="J700" s="129">
        <v>-526.7124</v>
      </c>
      <c r="K700" s="1">
        <f t="shared" si="11"/>
        <v>698</v>
      </c>
    </row>
    <row r="701" spans="1:11" hidden="1" x14ac:dyDescent="0.3">
      <c r="A701" s="129">
        <v>-1</v>
      </c>
      <c r="B701" s="129" t="s">
        <v>104</v>
      </c>
      <c r="C701" s="129" t="s">
        <v>92</v>
      </c>
      <c r="D701" s="129" t="s">
        <v>68</v>
      </c>
      <c r="E701" s="129">
        <v>-796.97239999999999</v>
      </c>
      <c r="F701" s="129">
        <v>-109.73439999999999</v>
      </c>
      <c r="G701" s="129">
        <v>-2.9548999999999999</v>
      </c>
      <c r="H701" s="129">
        <v>-2.1110000000000002</v>
      </c>
      <c r="I701" s="129">
        <v>-5.4283000000000001</v>
      </c>
      <c r="J701" s="129">
        <v>-713.2518</v>
      </c>
      <c r="K701" s="1">
        <f t="shared" si="11"/>
        <v>699</v>
      </c>
    </row>
    <row r="702" spans="1:11" hidden="1" x14ac:dyDescent="0.3">
      <c r="A702" s="129">
        <v>-1</v>
      </c>
      <c r="B702" s="129" t="s">
        <v>105</v>
      </c>
      <c r="C702" s="129" t="s">
        <v>66</v>
      </c>
      <c r="D702" s="129" t="s">
        <v>67</v>
      </c>
      <c r="E702" s="129">
        <v>-191.4469</v>
      </c>
      <c r="F702" s="129">
        <v>-55.494900000000001</v>
      </c>
      <c r="G702" s="129">
        <v>0.2145</v>
      </c>
      <c r="H702" s="129">
        <v>-0.4113</v>
      </c>
      <c r="I702" s="129">
        <v>-0.36180000000000001</v>
      </c>
      <c r="J702" s="129">
        <v>328.24310000000003</v>
      </c>
      <c r="K702" s="1">
        <f t="shared" si="11"/>
        <v>700</v>
      </c>
    </row>
    <row r="703" spans="1:11" hidden="1" x14ac:dyDescent="0.3">
      <c r="A703" s="129">
        <v>-1</v>
      </c>
      <c r="B703" s="129" t="s">
        <v>105</v>
      </c>
      <c r="C703" s="129" t="s">
        <v>66</v>
      </c>
      <c r="D703" s="129" t="s">
        <v>68</v>
      </c>
      <c r="E703" s="129">
        <v>-200.9</v>
      </c>
      <c r="F703" s="129">
        <v>-55.494900000000001</v>
      </c>
      <c r="G703" s="129">
        <v>0.2145</v>
      </c>
      <c r="H703" s="129">
        <v>-0.4113</v>
      </c>
      <c r="I703" s="129">
        <v>0.17449999999999999</v>
      </c>
      <c r="J703" s="129">
        <v>189.50579999999999</v>
      </c>
      <c r="K703" s="1">
        <f t="shared" si="11"/>
        <v>701</v>
      </c>
    </row>
    <row r="704" spans="1:11" hidden="1" x14ac:dyDescent="0.3">
      <c r="A704" s="129">
        <v>-1</v>
      </c>
      <c r="B704" s="129" t="s">
        <v>105</v>
      </c>
      <c r="C704" s="129" t="s">
        <v>69</v>
      </c>
      <c r="D704" s="129" t="s">
        <v>67</v>
      </c>
      <c r="E704" s="129">
        <v>-46.2423</v>
      </c>
      <c r="F704" s="129">
        <v>-12.457800000000001</v>
      </c>
      <c r="G704" s="129">
        <v>3.8699999999999998E-2</v>
      </c>
      <c r="H704" s="129">
        <v>-9.8000000000000004E-2</v>
      </c>
      <c r="I704" s="129">
        <v>-6.8400000000000002E-2</v>
      </c>
      <c r="J704" s="129">
        <v>71.590599999999995</v>
      </c>
      <c r="K704" s="1">
        <f t="shared" si="11"/>
        <v>702</v>
      </c>
    </row>
    <row r="705" spans="1:11" hidden="1" x14ac:dyDescent="0.3">
      <c r="A705" s="129">
        <v>-1</v>
      </c>
      <c r="B705" s="129" t="s">
        <v>105</v>
      </c>
      <c r="C705" s="129" t="s">
        <v>69</v>
      </c>
      <c r="D705" s="129" t="s">
        <v>68</v>
      </c>
      <c r="E705" s="129">
        <v>-46.2423</v>
      </c>
      <c r="F705" s="129">
        <v>-12.457800000000001</v>
      </c>
      <c r="G705" s="129">
        <v>3.8699999999999998E-2</v>
      </c>
      <c r="H705" s="129">
        <v>-9.8000000000000004E-2</v>
      </c>
      <c r="I705" s="129">
        <v>2.8299999999999999E-2</v>
      </c>
      <c r="J705" s="129">
        <v>40.446100000000001</v>
      </c>
      <c r="K705" s="1">
        <f t="shared" si="11"/>
        <v>703</v>
      </c>
    </row>
    <row r="706" spans="1:11" hidden="1" x14ac:dyDescent="0.3">
      <c r="A706" s="129">
        <v>-1</v>
      </c>
      <c r="B706" s="129" t="s">
        <v>105</v>
      </c>
      <c r="C706" s="129" t="s">
        <v>70</v>
      </c>
      <c r="D706" s="129" t="s">
        <v>67</v>
      </c>
      <c r="E706" s="129">
        <v>57.862000000000002</v>
      </c>
      <c r="F706" s="129">
        <v>62.169199999999996</v>
      </c>
      <c r="G706" s="129">
        <v>8.1199999999999994E-2</v>
      </c>
      <c r="H706" s="129">
        <v>0.2823</v>
      </c>
      <c r="I706" s="129">
        <v>9.4E-2</v>
      </c>
      <c r="J706" s="129">
        <v>98.048100000000005</v>
      </c>
      <c r="K706" s="1">
        <f t="shared" si="11"/>
        <v>704</v>
      </c>
    </row>
    <row r="707" spans="1:11" hidden="1" x14ac:dyDescent="0.3">
      <c r="A707" s="129">
        <v>-1</v>
      </c>
      <c r="B707" s="129" t="s">
        <v>105</v>
      </c>
      <c r="C707" s="129" t="s">
        <v>70</v>
      </c>
      <c r="D707" s="129" t="s">
        <v>68</v>
      </c>
      <c r="E707" s="129">
        <v>57.862000000000002</v>
      </c>
      <c r="F707" s="129">
        <v>62.169199999999996</v>
      </c>
      <c r="G707" s="129">
        <v>8.1199999999999994E-2</v>
      </c>
      <c r="H707" s="129">
        <v>0.2823</v>
      </c>
      <c r="I707" s="129">
        <v>0.11550000000000001</v>
      </c>
      <c r="J707" s="129">
        <v>66.128799999999998</v>
      </c>
      <c r="K707" s="1">
        <f t="shared" si="11"/>
        <v>705</v>
      </c>
    </row>
    <row r="708" spans="1:11" hidden="1" x14ac:dyDescent="0.3">
      <c r="A708" s="129">
        <v>-1</v>
      </c>
      <c r="B708" s="129" t="s">
        <v>105</v>
      </c>
      <c r="C708" s="129" t="s">
        <v>71</v>
      </c>
      <c r="D708" s="129" t="s">
        <v>67</v>
      </c>
      <c r="E708" s="129">
        <v>65.4435</v>
      </c>
      <c r="F708" s="129">
        <v>25.4207</v>
      </c>
      <c r="G708" s="129">
        <v>0.4819</v>
      </c>
      <c r="H708" s="129">
        <v>0.36209999999999998</v>
      </c>
      <c r="I708" s="129">
        <v>0.39900000000000002</v>
      </c>
      <c r="J708" s="129">
        <v>128.4742</v>
      </c>
      <c r="K708" s="1">
        <f t="shared" si="11"/>
        <v>706</v>
      </c>
    </row>
    <row r="709" spans="1:11" hidden="1" x14ac:dyDescent="0.3">
      <c r="A709" s="129">
        <v>-1</v>
      </c>
      <c r="B709" s="129" t="s">
        <v>105</v>
      </c>
      <c r="C709" s="129" t="s">
        <v>71</v>
      </c>
      <c r="D709" s="129" t="s">
        <v>68</v>
      </c>
      <c r="E709" s="129">
        <v>65.4435</v>
      </c>
      <c r="F709" s="129">
        <v>25.4207</v>
      </c>
      <c r="G709" s="129">
        <v>0.4819</v>
      </c>
      <c r="H709" s="129">
        <v>0.36209999999999998</v>
      </c>
      <c r="I709" s="129">
        <v>0.81320000000000003</v>
      </c>
      <c r="J709" s="129">
        <v>67.4542</v>
      </c>
      <c r="K709" s="1">
        <f t="shared" si="11"/>
        <v>707</v>
      </c>
    </row>
    <row r="710" spans="1:11" hidden="1" x14ac:dyDescent="0.3">
      <c r="A710" s="129">
        <v>-1</v>
      </c>
      <c r="B710" s="129" t="s">
        <v>105</v>
      </c>
      <c r="C710" s="129" t="s">
        <v>72</v>
      </c>
      <c r="D710" s="129" t="s">
        <v>67</v>
      </c>
      <c r="E710" s="129">
        <v>-237.6892</v>
      </c>
      <c r="F710" s="129">
        <v>-67.952699999999993</v>
      </c>
      <c r="G710" s="129">
        <v>0.25319999999999998</v>
      </c>
      <c r="H710" s="129">
        <v>-0.50929999999999997</v>
      </c>
      <c r="I710" s="129">
        <v>-0.43020000000000003</v>
      </c>
      <c r="J710" s="129">
        <v>399.83370000000002</v>
      </c>
      <c r="K710" s="1">
        <f t="shared" ref="K710:K773" si="12">K709+1</f>
        <v>708</v>
      </c>
    </row>
    <row r="711" spans="1:11" hidden="1" x14ac:dyDescent="0.3">
      <c r="A711" s="129">
        <v>-1</v>
      </c>
      <c r="B711" s="129" t="s">
        <v>105</v>
      </c>
      <c r="C711" s="129" t="s">
        <v>72</v>
      </c>
      <c r="D711" s="129" t="s">
        <v>68</v>
      </c>
      <c r="E711" s="129">
        <v>-247.14230000000001</v>
      </c>
      <c r="F711" s="129">
        <v>-67.952699999999993</v>
      </c>
      <c r="G711" s="129">
        <v>0.25319999999999998</v>
      </c>
      <c r="H711" s="129">
        <v>-0.50929999999999997</v>
      </c>
      <c r="I711" s="129">
        <v>0.20280000000000001</v>
      </c>
      <c r="J711" s="129">
        <v>229.95189999999999</v>
      </c>
      <c r="K711" s="1">
        <f t="shared" si="12"/>
        <v>709</v>
      </c>
    </row>
    <row r="712" spans="1:11" hidden="1" x14ac:dyDescent="0.3">
      <c r="A712" s="129">
        <v>-1</v>
      </c>
      <c r="B712" s="129" t="s">
        <v>105</v>
      </c>
      <c r="C712" s="129" t="s">
        <v>73</v>
      </c>
      <c r="D712" s="129" t="s">
        <v>67</v>
      </c>
      <c r="E712" s="129">
        <v>-268.0256</v>
      </c>
      <c r="F712" s="129">
        <v>-77.692899999999995</v>
      </c>
      <c r="G712" s="129">
        <v>0.30030000000000001</v>
      </c>
      <c r="H712" s="129">
        <v>-0.57589999999999997</v>
      </c>
      <c r="I712" s="129">
        <v>-0.50649999999999995</v>
      </c>
      <c r="J712" s="129">
        <v>459.54039999999998</v>
      </c>
      <c r="K712" s="1">
        <f t="shared" si="12"/>
        <v>710</v>
      </c>
    </row>
    <row r="713" spans="1:11" hidden="1" x14ac:dyDescent="0.3">
      <c r="A713" s="129">
        <v>-1</v>
      </c>
      <c r="B713" s="129" t="s">
        <v>105</v>
      </c>
      <c r="C713" s="129" t="s">
        <v>73</v>
      </c>
      <c r="D713" s="129" t="s">
        <v>68</v>
      </c>
      <c r="E713" s="129">
        <v>-281.26</v>
      </c>
      <c r="F713" s="129">
        <v>-77.692899999999995</v>
      </c>
      <c r="G713" s="129">
        <v>0.30030000000000001</v>
      </c>
      <c r="H713" s="129">
        <v>-0.57589999999999997</v>
      </c>
      <c r="I713" s="129">
        <v>0.24429999999999999</v>
      </c>
      <c r="J713" s="129">
        <v>265.30810000000002</v>
      </c>
      <c r="K713" s="1">
        <f t="shared" si="12"/>
        <v>711</v>
      </c>
    </row>
    <row r="714" spans="1:11" hidden="1" x14ac:dyDescent="0.3">
      <c r="A714" s="129">
        <v>-1</v>
      </c>
      <c r="B714" s="129" t="s">
        <v>105</v>
      </c>
      <c r="C714" s="129" t="s">
        <v>74</v>
      </c>
      <c r="D714" s="129" t="s">
        <v>67</v>
      </c>
      <c r="E714" s="129">
        <v>-303.72399999999999</v>
      </c>
      <c r="F714" s="129">
        <v>-86.526399999999995</v>
      </c>
      <c r="G714" s="129">
        <v>0.31929999999999997</v>
      </c>
      <c r="H714" s="129">
        <v>-0.65039999999999998</v>
      </c>
      <c r="I714" s="129">
        <v>-0.54349999999999998</v>
      </c>
      <c r="J714" s="129">
        <v>508.43669999999997</v>
      </c>
      <c r="K714" s="1">
        <f t="shared" si="12"/>
        <v>712</v>
      </c>
    </row>
    <row r="715" spans="1:11" hidden="1" x14ac:dyDescent="0.3">
      <c r="A715" s="129">
        <v>-1</v>
      </c>
      <c r="B715" s="129" t="s">
        <v>105</v>
      </c>
      <c r="C715" s="129" t="s">
        <v>74</v>
      </c>
      <c r="D715" s="129" t="s">
        <v>68</v>
      </c>
      <c r="E715" s="129">
        <v>-315.0677</v>
      </c>
      <c r="F715" s="129">
        <v>-86.526399999999995</v>
      </c>
      <c r="G715" s="129">
        <v>0.31929999999999997</v>
      </c>
      <c r="H715" s="129">
        <v>-0.65039999999999998</v>
      </c>
      <c r="I715" s="129">
        <v>0.25469999999999998</v>
      </c>
      <c r="J715" s="129">
        <v>292.12079999999997</v>
      </c>
      <c r="K715" s="1">
        <f t="shared" si="12"/>
        <v>713</v>
      </c>
    </row>
    <row r="716" spans="1:11" hidden="1" x14ac:dyDescent="0.3">
      <c r="A716" s="129">
        <v>-1</v>
      </c>
      <c r="B716" s="129" t="s">
        <v>105</v>
      </c>
      <c r="C716" s="129" t="s">
        <v>75</v>
      </c>
      <c r="D716" s="129" t="s">
        <v>67</v>
      </c>
      <c r="E716" s="129">
        <v>-91.295299999999997</v>
      </c>
      <c r="F716" s="129">
        <v>37.091500000000003</v>
      </c>
      <c r="G716" s="129">
        <v>0.30669999999999997</v>
      </c>
      <c r="H716" s="129">
        <v>2.5000000000000001E-2</v>
      </c>
      <c r="I716" s="129">
        <v>-0.19400000000000001</v>
      </c>
      <c r="J716" s="129">
        <v>432.68610000000001</v>
      </c>
      <c r="K716" s="1">
        <f t="shared" si="12"/>
        <v>714</v>
      </c>
    </row>
    <row r="717" spans="1:11" hidden="1" x14ac:dyDescent="0.3">
      <c r="A717" s="129">
        <v>-1</v>
      </c>
      <c r="B717" s="129" t="s">
        <v>105</v>
      </c>
      <c r="C717" s="129" t="s">
        <v>75</v>
      </c>
      <c r="D717" s="129" t="s">
        <v>68</v>
      </c>
      <c r="E717" s="129">
        <v>-99.803200000000004</v>
      </c>
      <c r="F717" s="129">
        <v>37.091500000000003</v>
      </c>
      <c r="G717" s="129">
        <v>0.30669999999999997</v>
      </c>
      <c r="H717" s="129">
        <v>2.5000000000000001E-2</v>
      </c>
      <c r="I717" s="129">
        <v>0.31869999999999998</v>
      </c>
      <c r="J717" s="129">
        <v>263.13560000000001</v>
      </c>
      <c r="K717" s="1">
        <f t="shared" si="12"/>
        <v>715</v>
      </c>
    </row>
    <row r="718" spans="1:11" hidden="1" x14ac:dyDescent="0.3">
      <c r="A718" s="129">
        <v>-1</v>
      </c>
      <c r="B718" s="129" t="s">
        <v>105</v>
      </c>
      <c r="C718" s="129" t="s">
        <v>76</v>
      </c>
      <c r="D718" s="129" t="s">
        <v>67</v>
      </c>
      <c r="E718" s="129">
        <v>-253.309</v>
      </c>
      <c r="F718" s="129">
        <v>-136.98240000000001</v>
      </c>
      <c r="G718" s="129">
        <v>7.9399999999999998E-2</v>
      </c>
      <c r="H718" s="129">
        <v>-0.76539999999999997</v>
      </c>
      <c r="I718" s="129">
        <v>-0.45729999999999998</v>
      </c>
      <c r="J718" s="129">
        <v>158.1515</v>
      </c>
      <c r="K718" s="1">
        <f t="shared" si="12"/>
        <v>716</v>
      </c>
    </row>
    <row r="719" spans="1:11" hidden="1" x14ac:dyDescent="0.3">
      <c r="A719" s="129">
        <v>-1</v>
      </c>
      <c r="B719" s="129" t="s">
        <v>105</v>
      </c>
      <c r="C719" s="129" t="s">
        <v>76</v>
      </c>
      <c r="D719" s="129" t="s">
        <v>68</v>
      </c>
      <c r="E719" s="129">
        <v>-261.8168</v>
      </c>
      <c r="F719" s="129">
        <v>-136.98240000000001</v>
      </c>
      <c r="G719" s="129">
        <v>7.9399999999999998E-2</v>
      </c>
      <c r="H719" s="129">
        <v>-0.76539999999999997</v>
      </c>
      <c r="I719" s="129">
        <v>-4.5999999999999999E-3</v>
      </c>
      <c r="J719" s="129">
        <v>77.974900000000005</v>
      </c>
      <c r="K719" s="1">
        <f t="shared" si="12"/>
        <v>717</v>
      </c>
    </row>
    <row r="720" spans="1:11" hidden="1" x14ac:dyDescent="0.3">
      <c r="A720" s="129">
        <v>-1</v>
      </c>
      <c r="B720" s="129" t="s">
        <v>105</v>
      </c>
      <c r="C720" s="129" t="s">
        <v>77</v>
      </c>
      <c r="D720" s="129" t="s">
        <v>67</v>
      </c>
      <c r="E720" s="129">
        <v>-91.295299999999997</v>
      </c>
      <c r="F720" s="129">
        <v>37.091500000000003</v>
      </c>
      <c r="G720" s="129">
        <v>0.30669999999999997</v>
      </c>
      <c r="H720" s="129">
        <v>2.5000000000000001E-2</v>
      </c>
      <c r="I720" s="129">
        <v>-0.19400000000000001</v>
      </c>
      <c r="J720" s="129">
        <v>432.68610000000001</v>
      </c>
      <c r="K720" s="1">
        <f t="shared" si="12"/>
        <v>718</v>
      </c>
    </row>
    <row r="721" spans="1:11" hidden="1" x14ac:dyDescent="0.3">
      <c r="A721" s="129">
        <v>-1</v>
      </c>
      <c r="B721" s="129" t="s">
        <v>105</v>
      </c>
      <c r="C721" s="129" t="s">
        <v>77</v>
      </c>
      <c r="D721" s="129" t="s">
        <v>68</v>
      </c>
      <c r="E721" s="129">
        <v>-99.803200000000004</v>
      </c>
      <c r="F721" s="129">
        <v>37.091500000000003</v>
      </c>
      <c r="G721" s="129">
        <v>0.30669999999999997</v>
      </c>
      <c r="H721" s="129">
        <v>2.5000000000000001E-2</v>
      </c>
      <c r="I721" s="129">
        <v>0.31869999999999998</v>
      </c>
      <c r="J721" s="129">
        <v>263.13560000000001</v>
      </c>
      <c r="K721" s="1">
        <f t="shared" si="12"/>
        <v>719</v>
      </c>
    </row>
    <row r="722" spans="1:11" hidden="1" x14ac:dyDescent="0.3">
      <c r="A722" s="129">
        <v>-1</v>
      </c>
      <c r="B722" s="129" t="s">
        <v>105</v>
      </c>
      <c r="C722" s="129" t="s">
        <v>78</v>
      </c>
      <c r="D722" s="129" t="s">
        <v>67</v>
      </c>
      <c r="E722" s="129">
        <v>-253.309</v>
      </c>
      <c r="F722" s="129">
        <v>-136.98240000000001</v>
      </c>
      <c r="G722" s="129">
        <v>7.9399999999999998E-2</v>
      </c>
      <c r="H722" s="129">
        <v>-0.76539999999999997</v>
      </c>
      <c r="I722" s="129">
        <v>-0.45729999999999998</v>
      </c>
      <c r="J722" s="129">
        <v>158.1515</v>
      </c>
      <c r="K722" s="1">
        <f t="shared" si="12"/>
        <v>720</v>
      </c>
    </row>
    <row r="723" spans="1:11" hidden="1" x14ac:dyDescent="0.3">
      <c r="A723" s="129">
        <v>-1</v>
      </c>
      <c r="B723" s="129" t="s">
        <v>105</v>
      </c>
      <c r="C723" s="129" t="s">
        <v>78</v>
      </c>
      <c r="D723" s="129" t="s">
        <v>68</v>
      </c>
      <c r="E723" s="129">
        <v>-261.8168</v>
      </c>
      <c r="F723" s="129">
        <v>-136.98240000000001</v>
      </c>
      <c r="G723" s="129">
        <v>7.9399999999999998E-2</v>
      </c>
      <c r="H723" s="129">
        <v>-0.76539999999999997</v>
      </c>
      <c r="I723" s="129">
        <v>-4.5999999999999999E-3</v>
      </c>
      <c r="J723" s="129">
        <v>77.974900000000005</v>
      </c>
      <c r="K723" s="1">
        <f t="shared" si="12"/>
        <v>721</v>
      </c>
    </row>
    <row r="724" spans="1:11" hidden="1" x14ac:dyDescent="0.3">
      <c r="A724" s="129">
        <v>-1</v>
      </c>
      <c r="B724" s="129" t="s">
        <v>105</v>
      </c>
      <c r="C724" s="129" t="s">
        <v>79</v>
      </c>
      <c r="D724" s="129" t="s">
        <v>67</v>
      </c>
      <c r="E724" s="129">
        <v>-80.681299999999993</v>
      </c>
      <c r="F724" s="129">
        <v>-14.3565</v>
      </c>
      <c r="G724" s="129">
        <v>0.86770000000000003</v>
      </c>
      <c r="H724" s="129">
        <v>0.13669999999999999</v>
      </c>
      <c r="I724" s="129">
        <v>0.23300000000000001</v>
      </c>
      <c r="J724" s="129">
        <v>475.28269999999998</v>
      </c>
      <c r="K724" s="1">
        <f t="shared" si="12"/>
        <v>722</v>
      </c>
    </row>
    <row r="725" spans="1:11" hidden="1" x14ac:dyDescent="0.3">
      <c r="A725" s="129">
        <v>-1</v>
      </c>
      <c r="B725" s="129" t="s">
        <v>105</v>
      </c>
      <c r="C725" s="129" t="s">
        <v>79</v>
      </c>
      <c r="D725" s="129" t="s">
        <v>68</v>
      </c>
      <c r="E725" s="129">
        <v>-89.189099999999996</v>
      </c>
      <c r="F725" s="129">
        <v>-14.3565</v>
      </c>
      <c r="G725" s="129">
        <v>0.86770000000000003</v>
      </c>
      <c r="H725" s="129">
        <v>0.13669999999999999</v>
      </c>
      <c r="I725" s="129">
        <v>1.2955000000000001</v>
      </c>
      <c r="J725" s="129">
        <v>264.99110000000002</v>
      </c>
      <c r="K725" s="1">
        <f t="shared" si="12"/>
        <v>723</v>
      </c>
    </row>
    <row r="726" spans="1:11" hidden="1" x14ac:dyDescent="0.3">
      <c r="A726" s="129">
        <v>-1</v>
      </c>
      <c r="B726" s="129" t="s">
        <v>105</v>
      </c>
      <c r="C726" s="129" t="s">
        <v>80</v>
      </c>
      <c r="D726" s="129" t="s">
        <v>67</v>
      </c>
      <c r="E726" s="129">
        <v>-263.92309999999998</v>
      </c>
      <c r="F726" s="129">
        <v>-85.534400000000005</v>
      </c>
      <c r="G726" s="129">
        <v>-0.48149999999999998</v>
      </c>
      <c r="H726" s="129">
        <v>-0.87709999999999999</v>
      </c>
      <c r="I726" s="129">
        <v>-0.88419999999999999</v>
      </c>
      <c r="J726" s="129">
        <v>115.5549</v>
      </c>
      <c r="K726" s="1">
        <f t="shared" si="12"/>
        <v>724</v>
      </c>
    </row>
    <row r="727" spans="1:11" hidden="1" x14ac:dyDescent="0.3">
      <c r="A727" s="129">
        <v>-1</v>
      </c>
      <c r="B727" s="129" t="s">
        <v>105</v>
      </c>
      <c r="C727" s="129" t="s">
        <v>80</v>
      </c>
      <c r="D727" s="129" t="s">
        <v>68</v>
      </c>
      <c r="E727" s="129">
        <v>-272.43090000000001</v>
      </c>
      <c r="F727" s="129">
        <v>-85.534400000000005</v>
      </c>
      <c r="G727" s="129">
        <v>-0.48149999999999998</v>
      </c>
      <c r="H727" s="129">
        <v>-0.87709999999999999</v>
      </c>
      <c r="I727" s="129">
        <v>-0.98140000000000005</v>
      </c>
      <c r="J727" s="129">
        <v>76.119399999999999</v>
      </c>
      <c r="K727" s="1">
        <f t="shared" si="12"/>
        <v>725</v>
      </c>
    </row>
    <row r="728" spans="1:11" hidden="1" x14ac:dyDescent="0.3">
      <c r="A728" s="129">
        <v>-1</v>
      </c>
      <c r="B728" s="129" t="s">
        <v>105</v>
      </c>
      <c r="C728" s="129" t="s">
        <v>81</v>
      </c>
      <c r="D728" s="129" t="s">
        <v>67</v>
      </c>
      <c r="E728" s="129">
        <v>-80.681299999999993</v>
      </c>
      <c r="F728" s="129">
        <v>-14.3565</v>
      </c>
      <c r="G728" s="129">
        <v>0.86770000000000003</v>
      </c>
      <c r="H728" s="129">
        <v>0.13669999999999999</v>
      </c>
      <c r="I728" s="129">
        <v>0.23300000000000001</v>
      </c>
      <c r="J728" s="129">
        <v>475.28269999999998</v>
      </c>
      <c r="K728" s="1">
        <f t="shared" si="12"/>
        <v>726</v>
      </c>
    </row>
    <row r="729" spans="1:11" hidden="1" x14ac:dyDescent="0.3">
      <c r="A729" s="129">
        <v>-1</v>
      </c>
      <c r="B729" s="129" t="s">
        <v>105</v>
      </c>
      <c r="C729" s="129" t="s">
        <v>81</v>
      </c>
      <c r="D729" s="129" t="s">
        <v>68</v>
      </c>
      <c r="E729" s="129">
        <v>-89.189099999999996</v>
      </c>
      <c r="F729" s="129">
        <v>-14.3565</v>
      </c>
      <c r="G729" s="129">
        <v>0.86770000000000003</v>
      </c>
      <c r="H729" s="129">
        <v>0.13669999999999999</v>
      </c>
      <c r="I729" s="129">
        <v>1.2955000000000001</v>
      </c>
      <c r="J729" s="129">
        <v>264.99110000000002</v>
      </c>
      <c r="K729" s="1">
        <f t="shared" si="12"/>
        <v>727</v>
      </c>
    </row>
    <row r="730" spans="1:11" hidden="1" x14ac:dyDescent="0.3">
      <c r="A730" s="129">
        <v>-1</v>
      </c>
      <c r="B730" s="129" t="s">
        <v>105</v>
      </c>
      <c r="C730" s="129" t="s">
        <v>82</v>
      </c>
      <c r="D730" s="129" t="s">
        <v>67</v>
      </c>
      <c r="E730" s="129">
        <v>-263.92309999999998</v>
      </c>
      <c r="F730" s="129">
        <v>-85.534400000000005</v>
      </c>
      <c r="G730" s="129">
        <v>-0.48149999999999998</v>
      </c>
      <c r="H730" s="129">
        <v>-0.87709999999999999</v>
      </c>
      <c r="I730" s="129">
        <v>-0.88419999999999999</v>
      </c>
      <c r="J730" s="129">
        <v>115.5549</v>
      </c>
      <c r="K730" s="1">
        <f t="shared" si="12"/>
        <v>728</v>
      </c>
    </row>
    <row r="731" spans="1:11" hidden="1" x14ac:dyDescent="0.3">
      <c r="A731" s="129">
        <v>-1</v>
      </c>
      <c r="B731" s="129" t="s">
        <v>105</v>
      </c>
      <c r="C731" s="129" t="s">
        <v>82</v>
      </c>
      <c r="D731" s="129" t="s">
        <v>68</v>
      </c>
      <c r="E731" s="129">
        <v>-272.43090000000001</v>
      </c>
      <c r="F731" s="129">
        <v>-85.534400000000005</v>
      </c>
      <c r="G731" s="129">
        <v>-0.48149999999999998</v>
      </c>
      <c r="H731" s="129">
        <v>-0.87709999999999999</v>
      </c>
      <c r="I731" s="129">
        <v>-0.98140000000000005</v>
      </c>
      <c r="J731" s="129">
        <v>76.119399999999999</v>
      </c>
      <c r="K731" s="1">
        <f t="shared" si="12"/>
        <v>729</v>
      </c>
    </row>
    <row r="732" spans="1:11" hidden="1" x14ac:dyDescent="0.3">
      <c r="A732" s="129">
        <v>-1</v>
      </c>
      <c r="B732" s="129" t="s">
        <v>105</v>
      </c>
      <c r="C732" s="129" t="s">
        <v>83</v>
      </c>
      <c r="D732" s="129" t="s">
        <v>67</v>
      </c>
      <c r="E732" s="129">
        <v>-194.9717</v>
      </c>
      <c r="F732" s="129">
        <v>7.9851999999999999</v>
      </c>
      <c r="G732" s="129">
        <v>0.4098</v>
      </c>
      <c r="H732" s="129">
        <v>-0.19639999999999999</v>
      </c>
      <c r="I732" s="129">
        <v>-0.37090000000000001</v>
      </c>
      <c r="J732" s="129">
        <v>602.74959999999999</v>
      </c>
      <c r="K732" s="1">
        <f t="shared" si="12"/>
        <v>730</v>
      </c>
    </row>
    <row r="733" spans="1:11" hidden="1" x14ac:dyDescent="0.3">
      <c r="A733" s="129">
        <v>-1</v>
      </c>
      <c r="B733" s="129" t="s">
        <v>105</v>
      </c>
      <c r="C733" s="129" t="s">
        <v>83</v>
      </c>
      <c r="D733" s="129" t="s">
        <v>68</v>
      </c>
      <c r="E733" s="129">
        <v>-206.31549999999999</v>
      </c>
      <c r="F733" s="129">
        <v>7.9851999999999999</v>
      </c>
      <c r="G733" s="129">
        <v>0.4098</v>
      </c>
      <c r="H733" s="129">
        <v>-0.19639999999999999</v>
      </c>
      <c r="I733" s="129">
        <v>0.39939999999999998</v>
      </c>
      <c r="J733" s="129">
        <v>360.43349999999998</v>
      </c>
      <c r="K733" s="1">
        <f t="shared" si="12"/>
        <v>731</v>
      </c>
    </row>
    <row r="734" spans="1:11" hidden="1" x14ac:dyDescent="0.3">
      <c r="A734" s="129">
        <v>-1</v>
      </c>
      <c r="B734" s="129" t="s">
        <v>105</v>
      </c>
      <c r="C734" s="129" t="s">
        <v>84</v>
      </c>
      <c r="D734" s="129" t="s">
        <v>67</v>
      </c>
      <c r="E734" s="129">
        <v>-356.98540000000003</v>
      </c>
      <c r="F734" s="129">
        <v>-166.08860000000001</v>
      </c>
      <c r="G734" s="129">
        <v>0.18240000000000001</v>
      </c>
      <c r="H734" s="129">
        <v>-0.98680000000000001</v>
      </c>
      <c r="I734" s="129">
        <v>-0.63419999999999999</v>
      </c>
      <c r="J734" s="129">
        <v>328.21510000000001</v>
      </c>
      <c r="K734" s="1">
        <f t="shared" si="12"/>
        <v>732</v>
      </c>
    </row>
    <row r="735" spans="1:11" hidden="1" x14ac:dyDescent="0.3">
      <c r="A735" s="129">
        <v>-1</v>
      </c>
      <c r="B735" s="129" t="s">
        <v>105</v>
      </c>
      <c r="C735" s="129" t="s">
        <v>84</v>
      </c>
      <c r="D735" s="129" t="s">
        <v>68</v>
      </c>
      <c r="E735" s="129">
        <v>-368.32920000000001</v>
      </c>
      <c r="F735" s="129">
        <v>-166.08860000000001</v>
      </c>
      <c r="G735" s="129">
        <v>0.18240000000000001</v>
      </c>
      <c r="H735" s="129">
        <v>-0.98680000000000001</v>
      </c>
      <c r="I735" s="129">
        <v>7.6100000000000001E-2</v>
      </c>
      <c r="J735" s="129">
        <v>175.27269999999999</v>
      </c>
      <c r="K735" s="1">
        <f t="shared" si="12"/>
        <v>733</v>
      </c>
    </row>
    <row r="736" spans="1:11" hidden="1" x14ac:dyDescent="0.3">
      <c r="A736" s="129">
        <v>-1</v>
      </c>
      <c r="B736" s="129" t="s">
        <v>105</v>
      </c>
      <c r="C736" s="129" t="s">
        <v>85</v>
      </c>
      <c r="D736" s="129" t="s">
        <v>67</v>
      </c>
      <c r="E736" s="129">
        <v>-194.9717</v>
      </c>
      <c r="F736" s="129">
        <v>7.9851999999999999</v>
      </c>
      <c r="G736" s="129">
        <v>0.4098</v>
      </c>
      <c r="H736" s="129">
        <v>-0.19639999999999999</v>
      </c>
      <c r="I736" s="129">
        <v>-0.37090000000000001</v>
      </c>
      <c r="J736" s="129">
        <v>602.74959999999999</v>
      </c>
      <c r="K736" s="1">
        <f t="shared" si="12"/>
        <v>734</v>
      </c>
    </row>
    <row r="737" spans="1:11" hidden="1" x14ac:dyDescent="0.3">
      <c r="A737" s="129">
        <v>-1</v>
      </c>
      <c r="B737" s="129" t="s">
        <v>105</v>
      </c>
      <c r="C737" s="129" t="s">
        <v>85</v>
      </c>
      <c r="D737" s="129" t="s">
        <v>68</v>
      </c>
      <c r="E737" s="129">
        <v>-206.31549999999999</v>
      </c>
      <c r="F737" s="129">
        <v>7.9851999999999999</v>
      </c>
      <c r="G737" s="129">
        <v>0.4098</v>
      </c>
      <c r="H737" s="129">
        <v>-0.19639999999999999</v>
      </c>
      <c r="I737" s="129">
        <v>0.39939999999999998</v>
      </c>
      <c r="J737" s="129">
        <v>360.43349999999998</v>
      </c>
      <c r="K737" s="1">
        <f t="shared" si="12"/>
        <v>735</v>
      </c>
    </row>
    <row r="738" spans="1:11" hidden="1" x14ac:dyDescent="0.3">
      <c r="A738" s="129">
        <v>-1</v>
      </c>
      <c r="B738" s="129" t="s">
        <v>105</v>
      </c>
      <c r="C738" s="129" t="s">
        <v>86</v>
      </c>
      <c r="D738" s="129" t="s">
        <v>67</v>
      </c>
      <c r="E738" s="129">
        <v>-356.98540000000003</v>
      </c>
      <c r="F738" s="129">
        <v>-166.08860000000001</v>
      </c>
      <c r="G738" s="129">
        <v>0.18240000000000001</v>
      </c>
      <c r="H738" s="129">
        <v>-0.98680000000000001</v>
      </c>
      <c r="I738" s="129">
        <v>-0.63419999999999999</v>
      </c>
      <c r="J738" s="129">
        <v>328.21510000000001</v>
      </c>
      <c r="K738" s="1">
        <f t="shared" si="12"/>
        <v>736</v>
      </c>
    </row>
    <row r="739" spans="1:11" hidden="1" x14ac:dyDescent="0.3">
      <c r="A739" s="129">
        <v>-1</v>
      </c>
      <c r="B739" s="129" t="s">
        <v>105</v>
      </c>
      <c r="C739" s="129" t="s">
        <v>86</v>
      </c>
      <c r="D739" s="129" t="s">
        <v>68</v>
      </c>
      <c r="E739" s="129">
        <v>-368.32920000000001</v>
      </c>
      <c r="F739" s="129">
        <v>-166.08860000000001</v>
      </c>
      <c r="G739" s="129">
        <v>0.18240000000000001</v>
      </c>
      <c r="H739" s="129">
        <v>-0.98680000000000001</v>
      </c>
      <c r="I739" s="129">
        <v>7.6100000000000001E-2</v>
      </c>
      <c r="J739" s="129">
        <v>175.27269999999999</v>
      </c>
      <c r="K739" s="1">
        <f t="shared" si="12"/>
        <v>737</v>
      </c>
    </row>
    <row r="740" spans="1:11" hidden="1" x14ac:dyDescent="0.3">
      <c r="A740" s="129">
        <v>-1</v>
      </c>
      <c r="B740" s="129" t="s">
        <v>105</v>
      </c>
      <c r="C740" s="129" t="s">
        <v>87</v>
      </c>
      <c r="D740" s="129" t="s">
        <v>67</v>
      </c>
      <c r="E740" s="129">
        <v>-184.35769999999999</v>
      </c>
      <c r="F740" s="129">
        <v>-43.462800000000001</v>
      </c>
      <c r="G740" s="129">
        <v>0.97070000000000001</v>
      </c>
      <c r="H740" s="129">
        <v>-8.4699999999999998E-2</v>
      </c>
      <c r="I740" s="129">
        <v>5.6099999999999997E-2</v>
      </c>
      <c r="J740" s="129">
        <v>645.34619999999995</v>
      </c>
      <c r="K740" s="1">
        <f t="shared" si="12"/>
        <v>738</v>
      </c>
    </row>
    <row r="741" spans="1:11" hidden="1" x14ac:dyDescent="0.3">
      <c r="A741" s="129">
        <v>-1</v>
      </c>
      <c r="B741" s="129" t="s">
        <v>105</v>
      </c>
      <c r="C741" s="129" t="s">
        <v>87</v>
      </c>
      <c r="D741" s="129" t="s">
        <v>68</v>
      </c>
      <c r="E741" s="129">
        <v>-195.70140000000001</v>
      </c>
      <c r="F741" s="129">
        <v>-43.462800000000001</v>
      </c>
      <c r="G741" s="129">
        <v>0.97070000000000001</v>
      </c>
      <c r="H741" s="129">
        <v>-8.4699999999999998E-2</v>
      </c>
      <c r="I741" s="129">
        <v>1.3762000000000001</v>
      </c>
      <c r="J741" s="129">
        <v>362.28890000000001</v>
      </c>
      <c r="K741" s="1">
        <f t="shared" si="12"/>
        <v>739</v>
      </c>
    </row>
    <row r="742" spans="1:11" hidden="1" x14ac:dyDescent="0.3">
      <c r="A742" s="129">
        <v>-1</v>
      </c>
      <c r="B742" s="129" t="s">
        <v>105</v>
      </c>
      <c r="C742" s="129" t="s">
        <v>88</v>
      </c>
      <c r="D742" s="129" t="s">
        <v>67</v>
      </c>
      <c r="E742" s="129">
        <v>-367.59949999999998</v>
      </c>
      <c r="F742" s="129">
        <v>-114.6407</v>
      </c>
      <c r="G742" s="129">
        <v>-0.3785</v>
      </c>
      <c r="H742" s="129">
        <v>-1.0985</v>
      </c>
      <c r="I742" s="129">
        <v>-1.0610999999999999</v>
      </c>
      <c r="J742" s="129">
        <v>285.61849999999998</v>
      </c>
      <c r="K742" s="1">
        <f t="shared" si="12"/>
        <v>740</v>
      </c>
    </row>
    <row r="743" spans="1:11" hidden="1" x14ac:dyDescent="0.3">
      <c r="A743" s="129">
        <v>-1</v>
      </c>
      <c r="B743" s="129" t="s">
        <v>105</v>
      </c>
      <c r="C743" s="129" t="s">
        <v>88</v>
      </c>
      <c r="D743" s="129" t="s">
        <v>68</v>
      </c>
      <c r="E743" s="129">
        <v>-378.94319999999999</v>
      </c>
      <c r="F743" s="129">
        <v>-114.6407</v>
      </c>
      <c r="G743" s="129">
        <v>-0.3785</v>
      </c>
      <c r="H743" s="129">
        <v>-1.0985</v>
      </c>
      <c r="I743" s="129">
        <v>-0.90069999999999995</v>
      </c>
      <c r="J743" s="129">
        <v>173.41720000000001</v>
      </c>
      <c r="K743" s="1">
        <f t="shared" si="12"/>
        <v>741</v>
      </c>
    </row>
    <row r="744" spans="1:11" hidden="1" x14ac:dyDescent="0.3">
      <c r="A744" s="129">
        <v>-1</v>
      </c>
      <c r="B744" s="129" t="s">
        <v>105</v>
      </c>
      <c r="C744" s="129" t="s">
        <v>89</v>
      </c>
      <c r="D744" s="129" t="s">
        <v>67</v>
      </c>
      <c r="E744" s="129">
        <v>-184.35769999999999</v>
      </c>
      <c r="F744" s="129">
        <v>-43.462800000000001</v>
      </c>
      <c r="G744" s="129">
        <v>0.97070000000000001</v>
      </c>
      <c r="H744" s="129">
        <v>-8.4699999999999998E-2</v>
      </c>
      <c r="I744" s="129">
        <v>5.6099999999999997E-2</v>
      </c>
      <c r="J744" s="129">
        <v>645.34619999999995</v>
      </c>
      <c r="K744" s="1">
        <f t="shared" si="12"/>
        <v>742</v>
      </c>
    </row>
    <row r="745" spans="1:11" hidden="1" x14ac:dyDescent="0.3">
      <c r="A745" s="129">
        <v>-1</v>
      </c>
      <c r="B745" s="129" t="s">
        <v>105</v>
      </c>
      <c r="C745" s="129" t="s">
        <v>89</v>
      </c>
      <c r="D745" s="129" t="s">
        <v>68</v>
      </c>
      <c r="E745" s="129">
        <v>-195.70140000000001</v>
      </c>
      <c r="F745" s="129">
        <v>-43.462800000000001</v>
      </c>
      <c r="G745" s="129">
        <v>0.97070000000000001</v>
      </c>
      <c r="H745" s="129">
        <v>-8.4699999999999998E-2</v>
      </c>
      <c r="I745" s="129">
        <v>1.3762000000000001</v>
      </c>
      <c r="J745" s="129">
        <v>362.28890000000001</v>
      </c>
      <c r="K745" s="1">
        <f t="shared" si="12"/>
        <v>743</v>
      </c>
    </row>
    <row r="746" spans="1:11" hidden="1" x14ac:dyDescent="0.3">
      <c r="A746" s="129">
        <v>-1</v>
      </c>
      <c r="B746" s="129" t="s">
        <v>105</v>
      </c>
      <c r="C746" s="129" t="s">
        <v>90</v>
      </c>
      <c r="D746" s="129" t="s">
        <v>67</v>
      </c>
      <c r="E746" s="129">
        <v>-367.59949999999998</v>
      </c>
      <c r="F746" s="129">
        <v>-114.6407</v>
      </c>
      <c r="G746" s="129">
        <v>-0.3785</v>
      </c>
      <c r="H746" s="129">
        <v>-1.0985</v>
      </c>
      <c r="I746" s="129">
        <v>-1.0610999999999999</v>
      </c>
      <c r="J746" s="129">
        <v>285.61849999999998</v>
      </c>
      <c r="K746" s="1">
        <f t="shared" si="12"/>
        <v>744</v>
      </c>
    </row>
    <row r="747" spans="1:11" hidden="1" x14ac:dyDescent="0.3">
      <c r="A747" s="129">
        <v>-1</v>
      </c>
      <c r="B747" s="129" t="s">
        <v>105</v>
      </c>
      <c r="C747" s="129" t="s">
        <v>90</v>
      </c>
      <c r="D747" s="129" t="s">
        <v>68</v>
      </c>
      <c r="E747" s="129">
        <v>-378.94319999999999</v>
      </c>
      <c r="F747" s="129">
        <v>-114.6407</v>
      </c>
      <c r="G747" s="129">
        <v>-0.3785</v>
      </c>
      <c r="H747" s="129">
        <v>-1.0985</v>
      </c>
      <c r="I747" s="129">
        <v>-0.90069999999999995</v>
      </c>
      <c r="J747" s="129">
        <v>173.41720000000001</v>
      </c>
      <c r="K747" s="1">
        <f t="shared" si="12"/>
        <v>745</v>
      </c>
    </row>
    <row r="748" spans="1:11" hidden="1" x14ac:dyDescent="0.3">
      <c r="A748" s="129">
        <v>-1</v>
      </c>
      <c r="B748" s="129" t="s">
        <v>105</v>
      </c>
      <c r="C748" s="129" t="s">
        <v>91</v>
      </c>
      <c r="D748" s="129" t="s">
        <v>67</v>
      </c>
      <c r="E748" s="129">
        <v>-80.681299999999993</v>
      </c>
      <c r="F748" s="129">
        <v>37.091500000000003</v>
      </c>
      <c r="G748" s="129">
        <v>0.97070000000000001</v>
      </c>
      <c r="H748" s="129">
        <v>0.13669999999999999</v>
      </c>
      <c r="I748" s="129">
        <v>0.23300000000000001</v>
      </c>
      <c r="J748" s="129">
        <v>645.34619999999995</v>
      </c>
      <c r="K748" s="1">
        <f t="shared" si="12"/>
        <v>746</v>
      </c>
    </row>
    <row r="749" spans="1:11" hidden="1" x14ac:dyDescent="0.3">
      <c r="A749" s="129">
        <v>-1</v>
      </c>
      <c r="B749" s="129" t="s">
        <v>105</v>
      </c>
      <c r="C749" s="129" t="s">
        <v>91</v>
      </c>
      <c r="D749" s="129" t="s">
        <v>68</v>
      </c>
      <c r="E749" s="129">
        <v>-89.189099999999996</v>
      </c>
      <c r="F749" s="129">
        <v>37.091500000000003</v>
      </c>
      <c r="G749" s="129">
        <v>0.97070000000000001</v>
      </c>
      <c r="H749" s="129">
        <v>0.13669999999999999</v>
      </c>
      <c r="I749" s="129">
        <v>1.3762000000000001</v>
      </c>
      <c r="J749" s="129">
        <v>362.28890000000001</v>
      </c>
      <c r="K749" s="1">
        <f t="shared" si="12"/>
        <v>747</v>
      </c>
    </row>
    <row r="750" spans="1:11" hidden="1" x14ac:dyDescent="0.3">
      <c r="A750" s="129">
        <v>-1</v>
      </c>
      <c r="B750" s="129" t="s">
        <v>105</v>
      </c>
      <c r="C750" s="129" t="s">
        <v>92</v>
      </c>
      <c r="D750" s="129" t="s">
        <v>67</v>
      </c>
      <c r="E750" s="129">
        <v>-367.59949999999998</v>
      </c>
      <c r="F750" s="129">
        <v>-166.08860000000001</v>
      </c>
      <c r="G750" s="129">
        <v>-0.48149999999999998</v>
      </c>
      <c r="H750" s="129">
        <v>-1.0985</v>
      </c>
      <c r="I750" s="129">
        <v>-1.0610999999999999</v>
      </c>
      <c r="J750" s="129">
        <v>115.5549</v>
      </c>
      <c r="K750" s="1">
        <f t="shared" si="12"/>
        <v>748</v>
      </c>
    </row>
    <row r="751" spans="1:11" hidden="1" x14ac:dyDescent="0.3">
      <c r="A751" s="129">
        <v>-1</v>
      </c>
      <c r="B751" s="129" t="s">
        <v>105</v>
      </c>
      <c r="C751" s="129" t="s">
        <v>92</v>
      </c>
      <c r="D751" s="129" t="s">
        <v>68</v>
      </c>
      <c r="E751" s="129">
        <v>-378.94319999999999</v>
      </c>
      <c r="F751" s="129">
        <v>-166.08860000000001</v>
      </c>
      <c r="G751" s="129">
        <v>-0.48149999999999998</v>
      </c>
      <c r="H751" s="129">
        <v>-1.0985</v>
      </c>
      <c r="I751" s="129">
        <v>-0.98140000000000005</v>
      </c>
      <c r="J751" s="129">
        <v>76.119399999999999</v>
      </c>
      <c r="K751" s="1">
        <f t="shared" si="12"/>
        <v>749</v>
      </c>
    </row>
    <row r="752" spans="1:11" hidden="1" x14ac:dyDescent="0.3">
      <c r="A752" s="129">
        <v>-1</v>
      </c>
      <c r="B752" s="129" t="s">
        <v>106</v>
      </c>
      <c r="C752" s="129" t="s">
        <v>66</v>
      </c>
      <c r="D752" s="129" t="s">
        <v>67</v>
      </c>
      <c r="E752" s="129">
        <v>-201.94720000000001</v>
      </c>
      <c r="F752" s="129">
        <v>11.3673</v>
      </c>
      <c r="G752" s="129">
        <v>2.8299999999999999E-2</v>
      </c>
      <c r="H752" s="129">
        <v>-0.80720000000000003</v>
      </c>
      <c r="I752" s="129">
        <v>-5.6899999999999999E-2</v>
      </c>
      <c r="J752" s="129">
        <v>-884.33529999999996</v>
      </c>
      <c r="K752" s="1">
        <f t="shared" si="12"/>
        <v>750</v>
      </c>
    </row>
    <row r="753" spans="1:11" hidden="1" x14ac:dyDescent="0.3">
      <c r="A753" s="129">
        <v>-1</v>
      </c>
      <c r="B753" s="129" t="s">
        <v>106</v>
      </c>
      <c r="C753" s="129" t="s">
        <v>66</v>
      </c>
      <c r="D753" s="129" t="s">
        <v>68</v>
      </c>
      <c r="E753" s="129">
        <v>-220.72839999999999</v>
      </c>
      <c r="F753" s="129">
        <v>11.3673</v>
      </c>
      <c r="G753" s="129">
        <v>2.8299999999999999E-2</v>
      </c>
      <c r="H753" s="129">
        <v>-0.80720000000000003</v>
      </c>
      <c r="I753" s="129">
        <v>1.38E-2</v>
      </c>
      <c r="J753" s="129">
        <v>-855.91690000000006</v>
      </c>
      <c r="K753" s="1">
        <f t="shared" si="12"/>
        <v>751</v>
      </c>
    </row>
    <row r="754" spans="1:11" hidden="1" x14ac:dyDescent="0.3">
      <c r="A754" s="129">
        <v>-1</v>
      </c>
      <c r="B754" s="129" t="s">
        <v>106</v>
      </c>
      <c r="C754" s="129" t="s">
        <v>69</v>
      </c>
      <c r="D754" s="129" t="s">
        <v>67</v>
      </c>
      <c r="E754" s="129">
        <v>-53.0229</v>
      </c>
      <c r="F754" s="129">
        <v>0.83109999999999995</v>
      </c>
      <c r="G754" s="129">
        <v>-5.6500000000000002E-2</v>
      </c>
      <c r="H754" s="129">
        <v>-0.28139999999999998</v>
      </c>
      <c r="I754" s="129">
        <v>9.3700000000000006E-2</v>
      </c>
      <c r="J754" s="129">
        <v>-192.94319999999999</v>
      </c>
      <c r="K754" s="1">
        <f t="shared" si="12"/>
        <v>752</v>
      </c>
    </row>
    <row r="755" spans="1:11" hidden="1" x14ac:dyDescent="0.3">
      <c r="A755" s="129">
        <v>-1</v>
      </c>
      <c r="B755" s="129" t="s">
        <v>106</v>
      </c>
      <c r="C755" s="129" t="s">
        <v>69</v>
      </c>
      <c r="D755" s="129" t="s">
        <v>68</v>
      </c>
      <c r="E755" s="129">
        <v>-53.0229</v>
      </c>
      <c r="F755" s="129">
        <v>0.83109999999999995</v>
      </c>
      <c r="G755" s="129">
        <v>-5.6500000000000002E-2</v>
      </c>
      <c r="H755" s="129">
        <v>-0.28139999999999998</v>
      </c>
      <c r="I755" s="129">
        <v>-4.7600000000000003E-2</v>
      </c>
      <c r="J755" s="129">
        <v>-190.8655</v>
      </c>
      <c r="K755" s="1">
        <f t="shared" si="12"/>
        <v>753</v>
      </c>
    </row>
    <row r="756" spans="1:11" hidden="1" x14ac:dyDescent="0.3">
      <c r="A756" s="129">
        <v>-1</v>
      </c>
      <c r="B756" s="129" t="s">
        <v>106</v>
      </c>
      <c r="C756" s="129" t="s">
        <v>70</v>
      </c>
      <c r="D756" s="129" t="s">
        <v>67</v>
      </c>
      <c r="E756" s="129">
        <v>42.8416</v>
      </c>
      <c r="F756" s="129">
        <v>100.29389999999999</v>
      </c>
      <c r="G756" s="129">
        <v>0.29870000000000002</v>
      </c>
      <c r="H756" s="129">
        <v>0.38740000000000002</v>
      </c>
      <c r="I756" s="129">
        <v>0.51070000000000004</v>
      </c>
      <c r="J756" s="129">
        <v>150.46129999999999</v>
      </c>
      <c r="K756" s="1">
        <f t="shared" si="12"/>
        <v>754</v>
      </c>
    </row>
    <row r="757" spans="1:11" hidden="1" x14ac:dyDescent="0.3">
      <c r="A757" s="129">
        <v>-1</v>
      </c>
      <c r="B757" s="129" t="s">
        <v>106</v>
      </c>
      <c r="C757" s="129" t="s">
        <v>70</v>
      </c>
      <c r="D757" s="129" t="s">
        <v>68</v>
      </c>
      <c r="E757" s="129">
        <v>42.8416</v>
      </c>
      <c r="F757" s="129">
        <v>100.29389999999999</v>
      </c>
      <c r="G757" s="129">
        <v>0.29870000000000002</v>
      </c>
      <c r="H757" s="129">
        <v>0.38740000000000002</v>
      </c>
      <c r="I757" s="129">
        <v>0.26860000000000001</v>
      </c>
      <c r="J757" s="129">
        <v>383.1728</v>
      </c>
      <c r="K757" s="1">
        <f t="shared" si="12"/>
        <v>755</v>
      </c>
    </row>
    <row r="758" spans="1:11" hidden="1" x14ac:dyDescent="0.3">
      <c r="A758" s="129">
        <v>-1</v>
      </c>
      <c r="B758" s="129" t="s">
        <v>106</v>
      </c>
      <c r="C758" s="129" t="s">
        <v>71</v>
      </c>
      <c r="D758" s="129" t="s">
        <v>67</v>
      </c>
      <c r="E758" s="129">
        <v>114.0005</v>
      </c>
      <c r="F758" s="129">
        <v>13.5063</v>
      </c>
      <c r="G758" s="129">
        <v>1.0454000000000001</v>
      </c>
      <c r="H758" s="129">
        <v>0.90769999999999995</v>
      </c>
      <c r="I758" s="129">
        <v>1.0851</v>
      </c>
      <c r="J758" s="129">
        <v>524.50419999999997</v>
      </c>
      <c r="K758" s="1">
        <f t="shared" si="12"/>
        <v>756</v>
      </c>
    </row>
    <row r="759" spans="1:11" hidden="1" x14ac:dyDescent="0.3">
      <c r="A759" s="129">
        <v>-1</v>
      </c>
      <c r="B759" s="129" t="s">
        <v>106</v>
      </c>
      <c r="C759" s="129" t="s">
        <v>71</v>
      </c>
      <c r="D759" s="129" t="s">
        <v>68</v>
      </c>
      <c r="E759" s="129">
        <v>114.0005</v>
      </c>
      <c r="F759" s="129">
        <v>13.5063</v>
      </c>
      <c r="G759" s="129">
        <v>1.0454000000000001</v>
      </c>
      <c r="H759" s="129">
        <v>0.90769999999999995</v>
      </c>
      <c r="I759" s="129">
        <v>1.5344</v>
      </c>
      <c r="J759" s="129">
        <v>515.08190000000002</v>
      </c>
      <c r="K759" s="1">
        <f t="shared" si="12"/>
        <v>757</v>
      </c>
    </row>
    <row r="760" spans="1:11" hidden="1" x14ac:dyDescent="0.3">
      <c r="A760" s="129">
        <v>-1</v>
      </c>
      <c r="B760" s="129" t="s">
        <v>106</v>
      </c>
      <c r="C760" s="129" t="s">
        <v>72</v>
      </c>
      <c r="D760" s="129" t="s">
        <v>67</v>
      </c>
      <c r="E760" s="129">
        <v>-254.97</v>
      </c>
      <c r="F760" s="129">
        <v>12.198399999999999</v>
      </c>
      <c r="G760" s="129">
        <v>-2.8199999999999999E-2</v>
      </c>
      <c r="H760" s="129">
        <v>-1.0886</v>
      </c>
      <c r="I760" s="129">
        <v>3.6799999999999999E-2</v>
      </c>
      <c r="J760" s="129">
        <v>-1077.2784999999999</v>
      </c>
      <c r="K760" s="1">
        <f t="shared" si="12"/>
        <v>758</v>
      </c>
    </row>
    <row r="761" spans="1:11" hidden="1" x14ac:dyDescent="0.3">
      <c r="A761" s="129">
        <v>-1</v>
      </c>
      <c r="B761" s="129" t="s">
        <v>106</v>
      </c>
      <c r="C761" s="129" t="s">
        <v>72</v>
      </c>
      <c r="D761" s="129" t="s">
        <v>68</v>
      </c>
      <c r="E761" s="129">
        <v>-273.75130000000001</v>
      </c>
      <c r="F761" s="129">
        <v>12.198399999999999</v>
      </c>
      <c r="G761" s="129">
        <v>-2.8199999999999999E-2</v>
      </c>
      <c r="H761" s="129">
        <v>-1.0886</v>
      </c>
      <c r="I761" s="129">
        <v>-3.3799999999999997E-2</v>
      </c>
      <c r="J761" s="129">
        <v>-1046.7824000000001</v>
      </c>
      <c r="K761" s="1">
        <f t="shared" si="12"/>
        <v>759</v>
      </c>
    </row>
    <row r="762" spans="1:11" hidden="1" x14ac:dyDescent="0.3">
      <c r="A762" s="129">
        <v>-1</v>
      </c>
      <c r="B762" s="129" t="s">
        <v>106</v>
      </c>
      <c r="C762" s="129" t="s">
        <v>73</v>
      </c>
      <c r="D762" s="129" t="s">
        <v>67</v>
      </c>
      <c r="E762" s="129">
        <v>-282.726</v>
      </c>
      <c r="F762" s="129">
        <v>15.914300000000001</v>
      </c>
      <c r="G762" s="129">
        <v>3.9600000000000003E-2</v>
      </c>
      <c r="H762" s="129">
        <v>-1.1301000000000001</v>
      </c>
      <c r="I762" s="129">
        <v>-7.9600000000000004E-2</v>
      </c>
      <c r="J762" s="129">
        <v>-1238.0694000000001</v>
      </c>
      <c r="K762" s="1">
        <f t="shared" si="12"/>
        <v>760</v>
      </c>
    </row>
    <row r="763" spans="1:11" hidden="1" x14ac:dyDescent="0.3">
      <c r="A763" s="129">
        <v>-1</v>
      </c>
      <c r="B763" s="129" t="s">
        <v>106</v>
      </c>
      <c r="C763" s="129" t="s">
        <v>73</v>
      </c>
      <c r="D763" s="129" t="s">
        <v>68</v>
      </c>
      <c r="E763" s="129">
        <v>-309.01979999999998</v>
      </c>
      <c r="F763" s="129">
        <v>15.914300000000001</v>
      </c>
      <c r="G763" s="129">
        <v>3.9600000000000003E-2</v>
      </c>
      <c r="H763" s="129">
        <v>-1.1301000000000001</v>
      </c>
      <c r="I763" s="129">
        <v>1.9400000000000001E-2</v>
      </c>
      <c r="J763" s="129">
        <v>-1198.2837</v>
      </c>
      <c r="K763" s="1">
        <f t="shared" si="12"/>
        <v>761</v>
      </c>
    </row>
    <row r="764" spans="1:11" hidden="1" x14ac:dyDescent="0.3">
      <c r="A764" s="129">
        <v>-1</v>
      </c>
      <c r="B764" s="129" t="s">
        <v>106</v>
      </c>
      <c r="C764" s="129" t="s">
        <v>74</v>
      </c>
      <c r="D764" s="129" t="s">
        <v>67</v>
      </c>
      <c r="E764" s="129">
        <v>-327.17320000000001</v>
      </c>
      <c r="F764" s="129">
        <v>14.970599999999999</v>
      </c>
      <c r="G764" s="129">
        <v>-5.6500000000000002E-2</v>
      </c>
      <c r="H764" s="129">
        <v>-1.4188000000000001</v>
      </c>
      <c r="I764" s="129">
        <v>8.1600000000000006E-2</v>
      </c>
      <c r="J764" s="129">
        <v>-1369.9114999999999</v>
      </c>
      <c r="K764" s="1">
        <f t="shared" si="12"/>
        <v>762</v>
      </c>
    </row>
    <row r="765" spans="1:11" hidden="1" x14ac:dyDescent="0.3">
      <c r="A765" s="129">
        <v>-1</v>
      </c>
      <c r="B765" s="129" t="s">
        <v>106</v>
      </c>
      <c r="C765" s="129" t="s">
        <v>74</v>
      </c>
      <c r="D765" s="129" t="s">
        <v>68</v>
      </c>
      <c r="E765" s="129">
        <v>-349.71069999999997</v>
      </c>
      <c r="F765" s="129">
        <v>14.970599999999999</v>
      </c>
      <c r="G765" s="129">
        <v>-5.6500000000000002E-2</v>
      </c>
      <c r="H765" s="129">
        <v>-1.4188000000000001</v>
      </c>
      <c r="I765" s="129">
        <v>-5.96E-2</v>
      </c>
      <c r="J765" s="129">
        <v>-1332.4851000000001</v>
      </c>
      <c r="K765" s="1">
        <f t="shared" si="12"/>
        <v>763</v>
      </c>
    </row>
    <row r="766" spans="1:11" hidden="1" x14ac:dyDescent="0.3">
      <c r="A766" s="129">
        <v>-1</v>
      </c>
      <c r="B766" s="129" t="s">
        <v>106</v>
      </c>
      <c r="C766" s="129" t="s">
        <v>75</v>
      </c>
      <c r="D766" s="129" t="s">
        <v>67</v>
      </c>
      <c r="E766" s="129">
        <v>-121.7743</v>
      </c>
      <c r="F766" s="129">
        <v>150.6421</v>
      </c>
      <c r="G766" s="129">
        <v>0.44359999999999999</v>
      </c>
      <c r="H766" s="129">
        <v>-0.18410000000000001</v>
      </c>
      <c r="I766" s="129">
        <v>0.66369999999999996</v>
      </c>
      <c r="J766" s="129">
        <v>-585.25599999999997</v>
      </c>
      <c r="K766" s="1">
        <f t="shared" si="12"/>
        <v>764</v>
      </c>
    </row>
    <row r="767" spans="1:11" hidden="1" x14ac:dyDescent="0.3">
      <c r="A767" s="129">
        <v>-1</v>
      </c>
      <c r="B767" s="129" t="s">
        <v>106</v>
      </c>
      <c r="C767" s="129" t="s">
        <v>75</v>
      </c>
      <c r="D767" s="129" t="s">
        <v>68</v>
      </c>
      <c r="E767" s="129">
        <v>-138.67740000000001</v>
      </c>
      <c r="F767" s="129">
        <v>150.6421</v>
      </c>
      <c r="G767" s="129">
        <v>0.44359999999999999</v>
      </c>
      <c r="H767" s="129">
        <v>-0.18410000000000001</v>
      </c>
      <c r="I767" s="129">
        <v>0.38850000000000001</v>
      </c>
      <c r="J767" s="129">
        <v>-233.88329999999999</v>
      </c>
      <c r="K767" s="1">
        <f t="shared" si="12"/>
        <v>765</v>
      </c>
    </row>
    <row r="768" spans="1:11" hidden="1" x14ac:dyDescent="0.3">
      <c r="A768" s="129">
        <v>-1</v>
      </c>
      <c r="B768" s="129" t="s">
        <v>106</v>
      </c>
      <c r="C768" s="129" t="s">
        <v>76</v>
      </c>
      <c r="D768" s="129" t="s">
        <v>67</v>
      </c>
      <c r="E768" s="129">
        <v>-241.73060000000001</v>
      </c>
      <c r="F768" s="129">
        <v>-130.18090000000001</v>
      </c>
      <c r="G768" s="129">
        <v>-0.39269999999999999</v>
      </c>
      <c r="H768" s="129">
        <v>-1.2688999999999999</v>
      </c>
      <c r="I768" s="129">
        <v>-0.7661</v>
      </c>
      <c r="J768" s="129">
        <v>-1006.5475</v>
      </c>
      <c r="K768" s="1">
        <f t="shared" si="12"/>
        <v>766</v>
      </c>
    </row>
    <row r="769" spans="1:11" hidden="1" x14ac:dyDescent="0.3">
      <c r="A769" s="129">
        <v>-1</v>
      </c>
      <c r="B769" s="129" t="s">
        <v>106</v>
      </c>
      <c r="C769" s="129" t="s">
        <v>76</v>
      </c>
      <c r="D769" s="129" t="s">
        <v>68</v>
      </c>
      <c r="E769" s="129">
        <v>-258.63380000000001</v>
      </c>
      <c r="F769" s="129">
        <v>-130.18090000000001</v>
      </c>
      <c r="G769" s="129">
        <v>-0.39269999999999999</v>
      </c>
      <c r="H769" s="129">
        <v>-1.2688999999999999</v>
      </c>
      <c r="I769" s="129">
        <v>-0.36359999999999998</v>
      </c>
      <c r="J769" s="129">
        <v>-1306.7671</v>
      </c>
      <c r="K769" s="1">
        <f t="shared" si="12"/>
        <v>767</v>
      </c>
    </row>
    <row r="770" spans="1:11" hidden="1" x14ac:dyDescent="0.3">
      <c r="A770" s="129">
        <v>-1</v>
      </c>
      <c r="B770" s="129" t="s">
        <v>106</v>
      </c>
      <c r="C770" s="129" t="s">
        <v>77</v>
      </c>
      <c r="D770" s="129" t="s">
        <v>67</v>
      </c>
      <c r="E770" s="129">
        <v>-121.7743</v>
      </c>
      <c r="F770" s="129">
        <v>150.6421</v>
      </c>
      <c r="G770" s="129">
        <v>0.44359999999999999</v>
      </c>
      <c r="H770" s="129">
        <v>-0.18410000000000001</v>
      </c>
      <c r="I770" s="129">
        <v>0.66369999999999996</v>
      </c>
      <c r="J770" s="129">
        <v>-585.25599999999997</v>
      </c>
      <c r="K770" s="1">
        <f t="shared" si="12"/>
        <v>768</v>
      </c>
    </row>
    <row r="771" spans="1:11" hidden="1" x14ac:dyDescent="0.3">
      <c r="A771" s="129">
        <v>-1</v>
      </c>
      <c r="B771" s="129" t="s">
        <v>106</v>
      </c>
      <c r="C771" s="129" t="s">
        <v>77</v>
      </c>
      <c r="D771" s="129" t="s">
        <v>68</v>
      </c>
      <c r="E771" s="129">
        <v>-138.67740000000001</v>
      </c>
      <c r="F771" s="129">
        <v>150.6421</v>
      </c>
      <c r="G771" s="129">
        <v>0.44359999999999999</v>
      </c>
      <c r="H771" s="129">
        <v>-0.18410000000000001</v>
      </c>
      <c r="I771" s="129">
        <v>0.38850000000000001</v>
      </c>
      <c r="J771" s="129">
        <v>-233.88329999999999</v>
      </c>
      <c r="K771" s="1">
        <f t="shared" si="12"/>
        <v>769</v>
      </c>
    </row>
    <row r="772" spans="1:11" hidden="1" x14ac:dyDescent="0.3">
      <c r="A772" s="129">
        <v>-1</v>
      </c>
      <c r="B772" s="129" t="s">
        <v>106</v>
      </c>
      <c r="C772" s="129" t="s">
        <v>78</v>
      </c>
      <c r="D772" s="129" t="s">
        <v>67</v>
      </c>
      <c r="E772" s="129">
        <v>-241.73060000000001</v>
      </c>
      <c r="F772" s="129">
        <v>-130.18090000000001</v>
      </c>
      <c r="G772" s="129">
        <v>-0.39269999999999999</v>
      </c>
      <c r="H772" s="129">
        <v>-1.2688999999999999</v>
      </c>
      <c r="I772" s="129">
        <v>-0.7661</v>
      </c>
      <c r="J772" s="129">
        <v>-1006.5475</v>
      </c>
      <c r="K772" s="1">
        <f t="shared" si="12"/>
        <v>770</v>
      </c>
    </row>
    <row r="773" spans="1:11" hidden="1" x14ac:dyDescent="0.3">
      <c r="A773" s="129">
        <v>-1</v>
      </c>
      <c r="B773" s="129" t="s">
        <v>106</v>
      </c>
      <c r="C773" s="129" t="s">
        <v>78</v>
      </c>
      <c r="D773" s="129" t="s">
        <v>68</v>
      </c>
      <c r="E773" s="129">
        <v>-258.63380000000001</v>
      </c>
      <c r="F773" s="129">
        <v>-130.18090000000001</v>
      </c>
      <c r="G773" s="129">
        <v>-0.39269999999999999</v>
      </c>
      <c r="H773" s="129">
        <v>-1.2688999999999999</v>
      </c>
      <c r="I773" s="129">
        <v>-0.36359999999999998</v>
      </c>
      <c r="J773" s="129">
        <v>-1306.7671</v>
      </c>
      <c r="K773" s="1">
        <f t="shared" si="12"/>
        <v>771</v>
      </c>
    </row>
    <row r="774" spans="1:11" hidden="1" x14ac:dyDescent="0.3">
      <c r="A774" s="129">
        <v>-1</v>
      </c>
      <c r="B774" s="129" t="s">
        <v>106</v>
      </c>
      <c r="C774" s="129" t="s">
        <v>79</v>
      </c>
      <c r="D774" s="129" t="s">
        <v>67</v>
      </c>
      <c r="E774" s="129">
        <v>-22.151800000000001</v>
      </c>
      <c r="F774" s="129">
        <v>29.139500000000002</v>
      </c>
      <c r="G774" s="129">
        <v>1.4890000000000001</v>
      </c>
      <c r="H774" s="129">
        <v>0.54430000000000001</v>
      </c>
      <c r="I774" s="129">
        <v>1.4679</v>
      </c>
      <c r="J774" s="129">
        <v>-61.595799999999997</v>
      </c>
      <c r="K774" s="1">
        <f t="shared" ref="K774:K837" si="13">K773+1</f>
        <v>772</v>
      </c>
    </row>
    <row r="775" spans="1:11" hidden="1" x14ac:dyDescent="0.3">
      <c r="A775" s="129">
        <v>-1</v>
      </c>
      <c r="B775" s="129" t="s">
        <v>106</v>
      </c>
      <c r="C775" s="129" t="s">
        <v>79</v>
      </c>
      <c r="D775" s="129" t="s">
        <v>68</v>
      </c>
      <c r="E775" s="129">
        <v>-39.054900000000004</v>
      </c>
      <c r="F775" s="129">
        <v>29.139500000000002</v>
      </c>
      <c r="G775" s="129">
        <v>1.4890000000000001</v>
      </c>
      <c r="H775" s="129">
        <v>0.54430000000000001</v>
      </c>
      <c r="I775" s="129">
        <v>2.1606000000000001</v>
      </c>
      <c r="J775" s="129">
        <v>-49.210599999999999</v>
      </c>
      <c r="K775" s="1">
        <f t="shared" si="13"/>
        <v>773</v>
      </c>
    </row>
    <row r="776" spans="1:11" hidden="1" x14ac:dyDescent="0.3">
      <c r="A776" s="129">
        <v>-1</v>
      </c>
      <c r="B776" s="129" t="s">
        <v>106</v>
      </c>
      <c r="C776" s="129" t="s">
        <v>80</v>
      </c>
      <c r="D776" s="129" t="s">
        <v>67</v>
      </c>
      <c r="E776" s="129">
        <v>-341.35309999999998</v>
      </c>
      <c r="F776" s="129">
        <v>-8.6783000000000001</v>
      </c>
      <c r="G776" s="129">
        <v>-1.4380999999999999</v>
      </c>
      <c r="H776" s="129">
        <v>-1.9972000000000001</v>
      </c>
      <c r="I776" s="129">
        <v>-1.5703</v>
      </c>
      <c r="J776" s="129">
        <v>-1530.2076999999999</v>
      </c>
      <c r="K776" s="1">
        <f t="shared" si="13"/>
        <v>774</v>
      </c>
    </row>
    <row r="777" spans="1:11" hidden="1" x14ac:dyDescent="0.3">
      <c r="A777" s="129">
        <v>-1</v>
      </c>
      <c r="B777" s="129" t="s">
        <v>106</v>
      </c>
      <c r="C777" s="129" t="s">
        <v>80</v>
      </c>
      <c r="D777" s="129" t="s">
        <v>68</v>
      </c>
      <c r="E777" s="129">
        <v>-358.25630000000001</v>
      </c>
      <c r="F777" s="129">
        <v>-8.6783000000000001</v>
      </c>
      <c r="G777" s="129">
        <v>-1.4380999999999999</v>
      </c>
      <c r="H777" s="129">
        <v>-1.9972000000000001</v>
      </c>
      <c r="I777" s="129">
        <v>-2.1356999999999999</v>
      </c>
      <c r="J777" s="129">
        <v>-1491.4398000000001</v>
      </c>
      <c r="K777" s="1">
        <f t="shared" si="13"/>
        <v>775</v>
      </c>
    </row>
    <row r="778" spans="1:11" hidden="1" x14ac:dyDescent="0.3">
      <c r="A778" s="129">
        <v>-1</v>
      </c>
      <c r="B778" s="129" t="s">
        <v>106</v>
      </c>
      <c r="C778" s="129" t="s">
        <v>81</v>
      </c>
      <c r="D778" s="129" t="s">
        <v>67</v>
      </c>
      <c r="E778" s="129">
        <v>-22.151800000000001</v>
      </c>
      <c r="F778" s="129">
        <v>29.139500000000002</v>
      </c>
      <c r="G778" s="129">
        <v>1.4890000000000001</v>
      </c>
      <c r="H778" s="129">
        <v>0.54430000000000001</v>
      </c>
      <c r="I778" s="129">
        <v>1.4679</v>
      </c>
      <c r="J778" s="129">
        <v>-61.595799999999997</v>
      </c>
      <c r="K778" s="1">
        <f t="shared" si="13"/>
        <v>776</v>
      </c>
    </row>
    <row r="779" spans="1:11" hidden="1" x14ac:dyDescent="0.3">
      <c r="A779" s="129">
        <v>-1</v>
      </c>
      <c r="B779" s="129" t="s">
        <v>106</v>
      </c>
      <c r="C779" s="129" t="s">
        <v>81</v>
      </c>
      <c r="D779" s="129" t="s">
        <v>68</v>
      </c>
      <c r="E779" s="129">
        <v>-39.054900000000004</v>
      </c>
      <c r="F779" s="129">
        <v>29.139500000000002</v>
      </c>
      <c r="G779" s="129">
        <v>1.4890000000000001</v>
      </c>
      <c r="H779" s="129">
        <v>0.54430000000000001</v>
      </c>
      <c r="I779" s="129">
        <v>2.1606000000000001</v>
      </c>
      <c r="J779" s="129">
        <v>-49.210599999999999</v>
      </c>
      <c r="K779" s="1">
        <f t="shared" si="13"/>
        <v>777</v>
      </c>
    </row>
    <row r="780" spans="1:11" hidden="1" x14ac:dyDescent="0.3">
      <c r="A780" s="129">
        <v>-1</v>
      </c>
      <c r="B780" s="129" t="s">
        <v>106</v>
      </c>
      <c r="C780" s="129" t="s">
        <v>82</v>
      </c>
      <c r="D780" s="129" t="s">
        <v>67</v>
      </c>
      <c r="E780" s="129">
        <v>-341.35309999999998</v>
      </c>
      <c r="F780" s="129">
        <v>-8.6783000000000001</v>
      </c>
      <c r="G780" s="129">
        <v>-1.4380999999999999</v>
      </c>
      <c r="H780" s="129">
        <v>-1.9972000000000001</v>
      </c>
      <c r="I780" s="129">
        <v>-1.5703</v>
      </c>
      <c r="J780" s="129">
        <v>-1530.2076999999999</v>
      </c>
      <c r="K780" s="1">
        <f t="shared" si="13"/>
        <v>778</v>
      </c>
    </row>
    <row r="781" spans="1:11" hidden="1" x14ac:dyDescent="0.3">
      <c r="A781" s="129">
        <v>-1</v>
      </c>
      <c r="B781" s="129" t="s">
        <v>106</v>
      </c>
      <c r="C781" s="129" t="s">
        <v>82</v>
      </c>
      <c r="D781" s="129" t="s">
        <v>68</v>
      </c>
      <c r="E781" s="129">
        <v>-358.25630000000001</v>
      </c>
      <c r="F781" s="129">
        <v>-8.6783000000000001</v>
      </c>
      <c r="G781" s="129">
        <v>-1.4380999999999999</v>
      </c>
      <c r="H781" s="129">
        <v>-1.9972000000000001</v>
      </c>
      <c r="I781" s="129">
        <v>-2.1356999999999999</v>
      </c>
      <c r="J781" s="129">
        <v>-1491.4398000000001</v>
      </c>
      <c r="K781" s="1">
        <f t="shared" si="13"/>
        <v>779</v>
      </c>
    </row>
    <row r="782" spans="1:11" hidden="1" x14ac:dyDescent="0.3">
      <c r="A782" s="129">
        <v>-1</v>
      </c>
      <c r="B782" s="129" t="s">
        <v>106</v>
      </c>
      <c r="C782" s="129" t="s">
        <v>83</v>
      </c>
      <c r="D782" s="129" t="s">
        <v>67</v>
      </c>
      <c r="E782" s="129">
        <v>-235.38130000000001</v>
      </c>
      <c r="F782" s="129">
        <v>154.88339999999999</v>
      </c>
      <c r="G782" s="129">
        <v>0.39560000000000001</v>
      </c>
      <c r="H782" s="129">
        <v>-0.70760000000000001</v>
      </c>
      <c r="I782" s="129">
        <v>0.74029999999999996</v>
      </c>
      <c r="J782" s="129">
        <v>-1043.4998000000001</v>
      </c>
      <c r="K782" s="1">
        <f t="shared" si="13"/>
        <v>780</v>
      </c>
    </row>
    <row r="783" spans="1:11" hidden="1" x14ac:dyDescent="0.3">
      <c r="A783" s="129">
        <v>-1</v>
      </c>
      <c r="B783" s="129" t="s">
        <v>106</v>
      </c>
      <c r="C783" s="129" t="s">
        <v>83</v>
      </c>
      <c r="D783" s="129" t="s">
        <v>68</v>
      </c>
      <c r="E783" s="129">
        <v>-257.91879999999998</v>
      </c>
      <c r="F783" s="129">
        <v>154.88339999999999</v>
      </c>
      <c r="G783" s="129">
        <v>0.39560000000000001</v>
      </c>
      <c r="H783" s="129">
        <v>-0.70760000000000001</v>
      </c>
      <c r="I783" s="129">
        <v>0.34499999999999997</v>
      </c>
      <c r="J783" s="129">
        <v>-681.52390000000003</v>
      </c>
      <c r="K783" s="1">
        <f t="shared" si="13"/>
        <v>781</v>
      </c>
    </row>
    <row r="784" spans="1:11" hidden="1" x14ac:dyDescent="0.3">
      <c r="A784" s="129">
        <v>-1</v>
      </c>
      <c r="B784" s="129" t="s">
        <v>106</v>
      </c>
      <c r="C784" s="129" t="s">
        <v>84</v>
      </c>
      <c r="D784" s="129" t="s">
        <v>67</v>
      </c>
      <c r="E784" s="129">
        <v>-355.33760000000001</v>
      </c>
      <c r="F784" s="129">
        <v>-125.9396</v>
      </c>
      <c r="G784" s="129">
        <v>-0.44069999999999998</v>
      </c>
      <c r="H784" s="129">
        <v>-1.7924</v>
      </c>
      <c r="I784" s="129">
        <v>-0.6895</v>
      </c>
      <c r="J784" s="129">
        <v>-1464.7913000000001</v>
      </c>
      <c r="K784" s="1">
        <f t="shared" si="13"/>
        <v>782</v>
      </c>
    </row>
    <row r="785" spans="1:11" hidden="1" x14ac:dyDescent="0.3">
      <c r="A785" s="129">
        <v>-1</v>
      </c>
      <c r="B785" s="129" t="s">
        <v>106</v>
      </c>
      <c r="C785" s="129" t="s">
        <v>84</v>
      </c>
      <c r="D785" s="129" t="s">
        <v>68</v>
      </c>
      <c r="E785" s="129">
        <v>-377.87509999999997</v>
      </c>
      <c r="F785" s="129">
        <v>-125.9396</v>
      </c>
      <c r="G785" s="129">
        <v>-0.44069999999999998</v>
      </c>
      <c r="H785" s="129">
        <v>-1.7924</v>
      </c>
      <c r="I785" s="129">
        <v>-0.40699999999999997</v>
      </c>
      <c r="J785" s="129">
        <v>-1754.4076</v>
      </c>
      <c r="K785" s="1">
        <f t="shared" si="13"/>
        <v>783</v>
      </c>
    </row>
    <row r="786" spans="1:11" hidden="1" x14ac:dyDescent="0.3">
      <c r="A786" s="129">
        <v>-1</v>
      </c>
      <c r="B786" s="129" t="s">
        <v>106</v>
      </c>
      <c r="C786" s="129" t="s">
        <v>85</v>
      </c>
      <c r="D786" s="129" t="s">
        <v>67</v>
      </c>
      <c r="E786" s="129">
        <v>-235.38130000000001</v>
      </c>
      <c r="F786" s="129">
        <v>154.88339999999999</v>
      </c>
      <c r="G786" s="129">
        <v>0.39560000000000001</v>
      </c>
      <c r="H786" s="129">
        <v>-0.70760000000000001</v>
      </c>
      <c r="I786" s="129">
        <v>0.74029999999999996</v>
      </c>
      <c r="J786" s="129">
        <v>-1043.4998000000001</v>
      </c>
      <c r="K786" s="1">
        <f t="shared" si="13"/>
        <v>784</v>
      </c>
    </row>
    <row r="787" spans="1:11" hidden="1" x14ac:dyDescent="0.3">
      <c r="A787" s="129">
        <v>-1</v>
      </c>
      <c r="B787" s="129" t="s">
        <v>106</v>
      </c>
      <c r="C787" s="129" t="s">
        <v>85</v>
      </c>
      <c r="D787" s="129" t="s">
        <v>68</v>
      </c>
      <c r="E787" s="129">
        <v>-257.91879999999998</v>
      </c>
      <c r="F787" s="129">
        <v>154.88339999999999</v>
      </c>
      <c r="G787" s="129">
        <v>0.39560000000000001</v>
      </c>
      <c r="H787" s="129">
        <v>-0.70760000000000001</v>
      </c>
      <c r="I787" s="129">
        <v>0.34499999999999997</v>
      </c>
      <c r="J787" s="129">
        <v>-681.52390000000003</v>
      </c>
      <c r="K787" s="1">
        <f t="shared" si="13"/>
        <v>785</v>
      </c>
    </row>
    <row r="788" spans="1:11" hidden="1" x14ac:dyDescent="0.3">
      <c r="A788" s="129">
        <v>-1</v>
      </c>
      <c r="B788" s="129" t="s">
        <v>106</v>
      </c>
      <c r="C788" s="129" t="s">
        <v>86</v>
      </c>
      <c r="D788" s="129" t="s">
        <v>67</v>
      </c>
      <c r="E788" s="129">
        <v>-355.33760000000001</v>
      </c>
      <c r="F788" s="129">
        <v>-125.9396</v>
      </c>
      <c r="G788" s="129">
        <v>-0.44069999999999998</v>
      </c>
      <c r="H788" s="129">
        <v>-1.7924</v>
      </c>
      <c r="I788" s="129">
        <v>-0.6895</v>
      </c>
      <c r="J788" s="129">
        <v>-1464.7913000000001</v>
      </c>
      <c r="K788" s="1">
        <f t="shared" si="13"/>
        <v>786</v>
      </c>
    </row>
    <row r="789" spans="1:11" hidden="1" x14ac:dyDescent="0.3">
      <c r="A789" s="129">
        <v>-1</v>
      </c>
      <c r="B789" s="129" t="s">
        <v>106</v>
      </c>
      <c r="C789" s="129" t="s">
        <v>86</v>
      </c>
      <c r="D789" s="129" t="s">
        <v>68</v>
      </c>
      <c r="E789" s="129">
        <v>-377.87509999999997</v>
      </c>
      <c r="F789" s="129">
        <v>-125.9396</v>
      </c>
      <c r="G789" s="129">
        <v>-0.44069999999999998</v>
      </c>
      <c r="H789" s="129">
        <v>-1.7924</v>
      </c>
      <c r="I789" s="129">
        <v>-0.40699999999999997</v>
      </c>
      <c r="J789" s="129">
        <v>-1754.4076</v>
      </c>
      <c r="K789" s="1">
        <f t="shared" si="13"/>
        <v>787</v>
      </c>
    </row>
    <row r="790" spans="1:11" hidden="1" x14ac:dyDescent="0.3">
      <c r="A790" s="129">
        <v>-1</v>
      </c>
      <c r="B790" s="129" t="s">
        <v>106</v>
      </c>
      <c r="C790" s="129" t="s">
        <v>87</v>
      </c>
      <c r="D790" s="129" t="s">
        <v>67</v>
      </c>
      <c r="E790" s="129">
        <v>-135.75880000000001</v>
      </c>
      <c r="F790" s="129">
        <v>33.380800000000001</v>
      </c>
      <c r="G790" s="129">
        <v>1.4410000000000001</v>
      </c>
      <c r="H790" s="129">
        <v>2.0799999999999999E-2</v>
      </c>
      <c r="I790" s="129">
        <v>1.5445</v>
      </c>
      <c r="J790" s="129">
        <v>-519.83960000000002</v>
      </c>
      <c r="K790" s="1">
        <f t="shared" si="13"/>
        <v>788</v>
      </c>
    </row>
    <row r="791" spans="1:11" hidden="1" x14ac:dyDescent="0.3">
      <c r="A791" s="129">
        <v>-1</v>
      </c>
      <c r="B791" s="129" t="s">
        <v>106</v>
      </c>
      <c r="C791" s="129" t="s">
        <v>87</v>
      </c>
      <c r="D791" s="129" t="s">
        <v>68</v>
      </c>
      <c r="E791" s="129">
        <v>-158.2963</v>
      </c>
      <c r="F791" s="129">
        <v>33.380800000000001</v>
      </c>
      <c r="G791" s="129">
        <v>1.4410000000000001</v>
      </c>
      <c r="H791" s="129">
        <v>2.0799999999999999E-2</v>
      </c>
      <c r="I791" s="129">
        <v>2.1171000000000002</v>
      </c>
      <c r="J791" s="129">
        <v>-496.85109999999997</v>
      </c>
      <c r="K791" s="1">
        <f t="shared" si="13"/>
        <v>789</v>
      </c>
    </row>
    <row r="792" spans="1:11" hidden="1" x14ac:dyDescent="0.3">
      <c r="A792" s="129">
        <v>-1</v>
      </c>
      <c r="B792" s="129" t="s">
        <v>106</v>
      </c>
      <c r="C792" s="129" t="s">
        <v>88</v>
      </c>
      <c r="D792" s="129" t="s">
        <v>67</v>
      </c>
      <c r="E792" s="129">
        <v>-454.96010000000001</v>
      </c>
      <c r="F792" s="129">
        <v>-4.4370000000000003</v>
      </c>
      <c r="G792" s="129">
        <v>-1.4861</v>
      </c>
      <c r="H792" s="129">
        <v>-2.5207999999999999</v>
      </c>
      <c r="I792" s="129">
        <v>-1.4937</v>
      </c>
      <c r="J792" s="129">
        <v>-1988.4514999999999</v>
      </c>
      <c r="K792" s="1">
        <f t="shared" si="13"/>
        <v>790</v>
      </c>
    </row>
    <row r="793" spans="1:11" hidden="1" x14ac:dyDescent="0.3">
      <c r="A793" s="129">
        <v>-1</v>
      </c>
      <c r="B793" s="129" t="s">
        <v>106</v>
      </c>
      <c r="C793" s="129" t="s">
        <v>88</v>
      </c>
      <c r="D793" s="129" t="s">
        <v>68</v>
      </c>
      <c r="E793" s="129">
        <v>-477.49759999999998</v>
      </c>
      <c r="F793" s="129">
        <v>-4.4370000000000003</v>
      </c>
      <c r="G793" s="129">
        <v>-1.4861</v>
      </c>
      <c r="H793" s="129">
        <v>-2.5207999999999999</v>
      </c>
      <c r="I793" s="129">
        <v>-2.1791999999999998</v>
      </c>
      <c r="J793" s="129">
        <v>-1939.0804000000001</v>
      </c>
      <c r="K793" s="1">
        <f t="shared" si="13"/>
        <v>791</v>
      </c>
    </row>
    <row r="794" spans="1:11" hidden="1" x14ac:dyDescent="0.3">
      <c r="A794" s="129">
        <v>-1</v>
      </c>
      <c r="B794" s="129" t="s">
        <v>106</v>
      </c>
      <c r="C794" s="129" t="s">
        <v>89</v>
      </c>
      <c r="D794" s="129" t="s">
        <v>67</v>
      </c>
      <c r="E794" s="129">
        <v>-135.75880000000001</v>
      </c>
      <c r="F794" s="129">
        <v>33.380800000000001</v>
      </c>
      <c r="G794" s="129">
        <v>1.4410000000000001</v>
      </c>
      <c r="H794" s="129">
        <v>2.0799999999999999E-2</v>
      </c>
      <c r="I794" s="129">
        <v>1.5445</v>
      </c>
      <c r="J794" s="129">
        <v>-519.83960000000002</v>
      </c>
      <c r="K794" s="1">
        <f t="shared" si="13"/>
        <v>792</v>
      </c>
    </row>
    <row r="795" spans="1:11" hidden="1" x14ac:dyDescent="0.3">
      <c r="A795" s="129">
        <v>-1</v>
      </c>
      <c r="B795" s="129" t="s">
        <v>106</v>
      </c>
      <c r="C795" s="129" t="s">
        <v>89</v>
      </c>
      <c r="D795" s="129" t="s">
        <v>68</v>
      </c>
      <c r="E795" s="129">
        <v>-158.2963</v>
      </c>
      <c r="F795" s="129">
        <v>33.380800000000001</v>
      </c>
      <c r="G795" s="129">
        <v>1.4410000000000001</v>
      </c>
      <c r="H795" s="129">
        <v>2.0799999999999999E-2</v>
      </c>
      <c r="I795" s="129">
        <v>2.1171000000000002</v>
      </c>
      <c r="J795" s="129">
        <v>-496.85109999999997</v>
      </c>
      <c r="K795" s="1">
        <f t="shared" si="13"/>
        <v>793</v>
      </c>
    </row>
    <row r="796" spans="1:11" hidden="1" x14ac:dyDescent="0.3">
      <c r="A796" s="129">
        <v>-1</v>
      </c>
      <c r="B796" s="129" t="s">
        <v>106</v>
      </c>
      <c r="C796" s="129" t="s">
        <v>90</v>
      </c>
      <c r="D796" s="129" t="s">
        <v>67</v>
      </c>
      <c r="E796" s="129">
        <v>-454.96010000000001</v>
      </c>
      <c r="F796" s="129">
        <v>-4.4370000000000003</v>
      </c>
      <c r="G796" s="129">
        <v>-1.4861</v>
      </c>
      <c r="H796" s="129">
        <v>-2.5207999999999999</v>
      </c>
      <c r="I796" s="129">
        <v>-1.4937</v>
      </c>
      <c r="J796" s="129">
        <v>-1988.4514999999999</v>
      </c>
      <c r="K796" s="1">
        <f t="shared" si="13"/>
        <v>794</v>
      </c>
    </row>
    <row r="797" spans="1:11" hidden="1" x14ac:dyDescent="0.3">
      <c r="A797" s="129">
        <v>-1</v>
      </c>
      <c r="B797" s="129" t="s">
        <v>106</v>
      </c>
      <c r="C797" s="129" t="s">
        <v>90</v>
      </c>
      <c r="D797" s="129" t="s">
        <v>68</v>
      </c>
      <c r="E797" s="129">
        <v>-477.49759999999998</v>
      </c>
      <c r="F797" s="129">
        <v>-4.4370000000000003</v>
      </c>
      <c r="G797" s="129">
        <v>-1.4861</v>
      </c>
      <c r="H797" s="129">
        <v>-2.5207999999999999</v>
      </c>
      <c r="I797" s="129">
        <v>-2.1791999999999998</v>
      </c>
      <c r="J797" s="129">
        <v>-1939.0804000000001</v>
      </c>
      <c r="K797" s="1">
        <f t="shared" si="13"/>
        <v>795</v>
      </c>
    </row>
    <row r="798" spans="1:11" hidden="1" x14ac:dyDescent="0.3">
      <c r="A798" s="129">
        <v>-1</v>
      </c>
      <c r="B798" s="129" t="s">
        <v>106</v>
      </c>
      <c r="C798" s="129" t="s">
        <v>91</v>
      </c>
      <c r="D798" s="129" t="s">
        <v>67</v>
      </c>
      <c r="E798" s="129">
        <v>-22.151800000000001</v>
      </c>
      <c r="F798" s="129">
        <v>154.88339999999999</v>
      </c>
      <c r="G798" s="129">
        <v>1.4890000000000001</v>
      </c>
      <c r="H798" s="129">
        <v>0.54430000000000001</v>
      </c>
      <c r="I798" s="129">
        <v>1.5445</v>
      </c>
      <c r="J798" s="129">
        <v>-61.595799999999997</v>
      </c>
      <c r="K798" s="1">
        <f t="shared" si="13"/>
        <v>796</v>
      </c>
    </row>
    <row r="799" spans="1:11" hidden="1" x14ac:dyDescent="0.3">
      <c r="A799" s="129">
        <v>-1</v>
      </c>
      <c r="B799" s="129" t="s">
        <v>106</v>
      </c>
      <c r="C799" s="129" t="s">
        <v>91</v>
      </c>
      <c r="D799" s="129" t="s">
        <v>68</v>
      </c>
      <c r="E799" s="129">
        <v>-39.054900000000004</v>
      </c>
      <c r="F799" s="129">
        <v>154.88339999999999</v>
      </c>
      <c r="G799" s="129">
        <v>1.4890000000000001</v>
      </c>
      <c r="H799" s="129">
        <v>0.54430000000000001</v>
      </c>
      <c r="I799" s="129">
        <v>2.1606000000000001</v>
      </c>
      <c r="J799" s="129">
        <v>-49.210599999999999</v>
      </c>
      <c r="K799" s="1">
        <f t="shared" si="13"/>
        <v>797</v>
      </c>
    </row>
    <row r="800" spans="1:11" hidden="1" x14ac:dyDescent="0.3">
      <c r="A800" s="129">
        <v>-1</v>
      </c>
      <c r="B800" s="129" t="s">
        <v>106</v>
      </c>
      <c r="C800" s="129" t="s">
        <v>92</v>
      </c>
      <c r="D800" s="129" t="s">
        <v>67</v>
      </c>
      <c r="E800" s="129">
        <v>-454.96010000000001</v>
      </c>
      <c r="F800" s="129">
        <v>-130.18090000000001</v>
      </c>
      <c r="G800" s="129">
        <v>-1.4861</v>
      </c>
      <c r="H800" s="129">
        <v>-2.5207999999999999</v>
      </c>
      <c r="I800" s="129">
        <v>-1.5703</v>
      </c>
      <c r="J800" s="129">
        <v>-1988.4514999999999</v>
      </c>
      <c r="K800" s="1">
        <f t="shared" si="13"/>
        <v>798</v>
      </c>
    </row>
    <row r="801" spans="1:11" hidden="1" x14ac:dyDescent="0.3">
      <c r="A801" s="129">
        <v>-1</v>
      </c>
      <c r="B801" s="129" t="s">
        <v>106</v>
      </c>
      <c r="C801" s="129" t="s">
        <v>92</v>
      </c>
      <c r="D801" s="129" t="s">
        <v>68</v>
      </c>
      <c r="E801" s="129">
        <v>-477.49759999999998</v>
      </c>
      <c r="F801" s="129">
        <v>-130.18090000000001</v>
      </c>
      <c r="G801" s="129">
        <v>-1.4861</v>
      </c>
      <c r="H801" s="129">
        <v>-2.5207999999999999</v>
      </c>
      <c r="I801" s="129">
        <v>-2.1791999999999998</v>
      </c>
      <c r="J801" s="129">
        <v>-1939.0804000000001</v>
      </c>
      <c r="K801" s="1">
        <f t="shared" si="13"/>
        <v>799</v>
      </c>
    </row>
    <row r="802" spans="1:11" hidden="1" x14ac:dyDescent="0.3">
      <c r="A802" s="129">
        <v>-1</v>
      </c>
      <c r="B802" s="129" t="s">
        <v>107</v>
      </c>
      <c r="C802" s="129" t="s">
        <v>66</v>
      </c>
      <c r="D802" s="129" t="s">
        <v>67</v>
      </c>
      <c r="E802" s="129">
        <v>-231.51230000000001</v>
      </c>
      <c r="F802" s="129">
        <v>-62.811900000000001</v>
      </c>
      <c r="G802" s="129">
        <v>-1.1903999999999999</v>
      </c>
      <c r="H802" s="129">
        <v>2.8714</v>
      </c>
      <c r="I802" s="129">
        <v>1.9569000000000001</v>
      </c>
      <c r="J802" s="129">
        <v>959.15</v>
      </c>
      <c r="K802" s="1">
        <f t="shared" si="13"/>
        <v>800</v>
      </c>
    </row>
    <row r="803" spans="1:11" hidden="1" x14ac:dyDescent="0.3">
      <c r="A803" s="129">
        <v>-1</v>
      </c>
      <c r="B803" s="129" t="s">
        <v>107</v>
      </c>
      <c r="C803" s="129" t="s">
        <v>66</v>
      </c>
      <c r="D803" s="129" t="s">
        <v>68</v>
      </c>
      <c r="E803" s="129">
        <v>-250.4967</v>
      </c>
      <c r="F803" s="129">
        <v>-62.811900000000001</v>
      </c>
      <c r="G803" s="129">
        <v>-1.1903999999999999</v>
      </c>
      <c r="H803" s="129">
        <v>2.8714</v>
      </c>
      <c r="I803" s="129">
        <v>-1.0192000000000001</v>
      </c>
      <c r="J803" s="129">
        <v>802.12030000000004</v>
      </c>
      <c r="K803" s="1">
        <f t="shared" si="13"/>
        <v>801</v>
      </c>
    </row>
    <row r="804" spans="1:11" hidden="1" x14ac:dyDescent="0.3">
      <c r="A804" s="129">
        <v>-1</v>
      </c>
      <c r="B804" s="129" t="s">
        <v>107</v>
      </c>
      <c r="C804" s="129" t="s">
        <v>69</v>
      </c>
      <c r="D804" s="129" t="s">
        <v>67</v>
      </c>
      <c r="E804" s="129">
        <v>-62.158099999999997</v>
      </c>
      <c r="F804" s="129">
        <v>-15.3825</v>
      </c>
      <c r="G804" s="129">
        <v>-1.7087000000000001</v>
      </c>
      <c r="H804" s="129">
        <v>0.8085</v>
      </c>
      <c r="I804" s="129">
        <v>2.8384999999999998</v>
      </c>
      <c r="J804" s="129">
        <v>204.32169999999999</v>
      </c>
      <c r="K804" s="1">
        <f t="shared" si="13"/>
        <v>802</v>
      </c>
    </row>
    <row r="805" spans="1:11" hidden="1" x14ac:dyDescent="0.3">
      <c r="A805" s="129">
        <v>-1</v>
      </c>
      <c r="B805" s="129" t="s">
        <v>107</v>
      </c>
      <c r="C805" s="129" t="s">
        <v>69</v>
      </c>
      <c r="D805" s="129" t="s">
        <v>68</v>
      </c>
      <c r="E805" s="129">
        <v>-62.158099999999997</v>
      </c>
      <c r="F805" s="129">
        <v>-15.3825</v>
      </c>
      <c r="G805" s="129">
        <v>-1.7087000000000001</v>
      </c>
      <c r="H805" s="129">
        <v>0.8085</v>
      </c>
      <c r="I805" s="129">
        <v>-1.4333</v>
      </c>
      <c r="J805" s="129">
        <v>165.86539999999999</v>
      </c>
      <c r="K805" s="1">
        <f t="shared" si="13"/>
        <v>803</v>
      </c>
    </row>
    <row r="806" spans="1:11" hidden="1" x14ac:dyDescent="0.3">
      <c r="A806" s="129">
        <v>-1</v>
      </c>
      <c r="B806" s="129" t="s">
        <v>107</v>
      </c>
      <c r="C806" s="129" t="s">
        <v>70</v>
      </c>
      <c r="D806" s="129" t="s">
        <v>67</v>
      </c>
      <c r="E806" s="129">
        <v>38.5383</v>
      </c>
      <c r="F806" s="129">
        <v>117.1066</v>
      </c>
      <c r="G806" s="129">
        <v>0.13300000000000001</v>
      </c>
      <c r="H806" s="129">
        <v>0.70450000000000002</v>
      </c>
      <c r="I806" s="129">
        <v>0.16450000000000001</v>
      </c>
      <c r="J806" s="129">
        <v>236.07849999999999</v>
      </c>
      <c r="K806" s="1">
        <f t="shared" si="13"/>
        <v>804</v>
      </c>
    </row>
    <row r="807" spans="1:11" hidden="1" x14ac:dyDescent="0.3">
      <c r="A807" s="129">
        <v>-1</v>
      </c>
      <c r="B807" s="129" t="s">
        <v>107</v>
      </c>
      <c r="C807" s="129" t="s">
        <v>70</v>
      </c>
      <c r="D807" s="129" t="s">
        <v>68</v>
      </c>
      <c r="E807" s="129">
        <v>38.5383</v>
      </c>
      <c r="F807" s="129">
        <v>117.1066</v>
      </c>
      <c r="G807" s="129">
        <v>0.13300000000000001</v>
      </c>
      <c r="H807" s="129">
        <v>0.70450000000000002</v>
      </c>
      <c r="I807" s="129">
        <v>0.22220000000000001</v>
      </c>
      <c r="J807" s="129">
        <v>257.15499999999997</v>
      </c>
      <c r="K807" s="1">
        <f t="shared" si="13"/>
        <v>805</v>
      </c>
    </row>
    <row r="808" spans="1:11" hidden="1" x14ac:dyDescent="0.3">
      <c r="A808" s="129">
        <v>-1</v>
      </c>
      <c r="B808" s="129" t="s">
        <v>107</v>
      </c>
      <c r="C808" s="129" t="s">
        <v>71</v>
      </c>
      <c r="D808" s="129" t="s">
        <v>67</v>
      </c>
      <c r="E808" s="129">
        <v>26.565200000000001</v>
      </c>
      <c r="F808" s="129">
        <v>22.433700000000002</v>
      </c>
      <c r="G808" s="129">
        <v>0.72940000000000005</v>
      </c>
      <c r="H808" s="129">
        <v>0.45019999999999999</v>
      </c>
      <c r="I808" s="129">
        <v>0.48770000000000002</v>
      </c>
      <c r="J808" s="129">
        <v>161.70079999999999</v>
      </c>
      <c r="K808" s="1">
        <f t="shared" si="13"/>
        <v>806</v>
      </c>
    </row>
    <row r="809" spans="1:11" hidden="1" x14ac:dyDescent="0.3">
      <c r="A809" s="129">
        <v>-1</v>
      </c>
      <c r="B809" s="129" t="s">
        <v>107</v>
      </c>
      <c r="C809" s="129" t="s">
        <v>71</v>
      </c>
      <c r="D809" s="129" t="s">
        <v>68</v>
      </c>
      <c r="E809" s="129">
        <v>26.565200000000001</v>
      </c>
      <c r="F809" s="129">
        <v>22.433700000000002</v>
      </c>
      <c r="G809" s="129">
        <v>0.72940000000000005</v>
      </c>
      <c r="H809" s="129">
        <v>0.45019999999999999</v>
      </c>
      <c r="I809" s="129">
        <v>1.3482000000000001</v>
      </c>
      <c r="J809" s="129">
        <v>136.1353</v>
      </c>
      <c r="K809" s="1">
        <f t="shared" si="13"/>
        <v>807</v>
      </c>
    </row>
    <row r="810" spans="1:11" hidden="1" x14ac:dyDescent="0.3">
      <c r="A810" s="129">
        <v>-1</v>
      </c>
      <c r="B810" s="129" t="s">
        <v>107</v>
      </c>
      <c r="C810" s="129" t="s">
        <v>72</v>
      </c>
      <c r="D810" s="129" t="s">
        <v>67</v>
      </c>
      <c r="E810" s="129">
        <v>-293.67039999999997</v>
      </c>
      <c r="F810" s="129">
        <v>-78.194400000000002</v>
      </c>
      <c r="G810" s="129">
        <v>-2.8990999999999998</v>
      </c>
      <c r="H810" s="129">
        <v>3.6798999999999999</v>
      </c>
      <c r="I810" s="129">
        <v>4.7953999999999999</v>
      </c>
      <c r="J810" s="129">
        <v>1163.4717000000001</v>
      </c>
      <c r="K810" s="1">
        <f t="shared" si="13"/>
        <v>808</v>
      </c>
    </row>
    <row r="811" spans="1:11" hidden="1" x14ac:dyDescent="0.3">
      <c r="A811" s="129">
        <v>-1</v>
      </c>
      <c r="B811" s="129" t="s">
        <v>107</v>
      </c>
      <c r="C811" s="129" t="s">
        <v>72</v>
      </c>
      <c r="D811" s="129" t="s">
        <v>68</v>
      </c>
      <c r="E811" s="129">
        <v>-312.65480000000002</v>
      </c>
      <c r="F811" s="129">
        <v>-78.194400000000002</v>
      </c>
      <c r="G811" s="129">
        <v>-2.8990999999999998</v>
      </c>
      <c r="H811" s="129">
        <v>3.6798999999999999</v>
      </c>
      <c r="I811" s="129">
        <v>-2.4525000000000001</v>
      </c>
      <c r="J811" s="129">
        <v>967.98569999999995</v>
      </c>
      <c r="K811" s="1">
        <f t="shared" si="13"/>
        <v>809</v>
      </c>
    </row>
    <row r="812" spans="1:11" hidden="1" x14ac:dyDescent="0.3">
      <c r="A812" s="129">
        <v>-1</v>
      </c>
      <c r="B812" s="129" t="s">
        <v>107</v>
      </c>
      <c r="C812" s="129" t="s">
        <v>73</v>
      </c>
      <c r="D812" s="129" t="s">
        <v>67</v>
      </c>
      <c r="E812" s="129">
        <v>-324.1173</v>
      </c>
      <c r="F812" s="129">
        <v>-87.936700000000002</v>
      </c>
      <c r="G812" s="129">
        <v>-1.6666000000000001</v>
      </c>
      <c r="H812" s="129">
        <v>4.0199999999999996</v>
      </c>
      <c r="I812" s="129">
        <v>2.7395999999999998</v>
      </c>
      <c r="J812" s="129">
        <v>1342.8100999999999</v>
      </c>
      <c r="K812" s="1">
        <f t="shared" si="13"/>
        <v>810</v>
      </c>
    </row>
    <row r="813" spans="1:11" hidden="1" x14ac:dyDescent="0.3">
      <c r="A813" s="129">
        <v>-1</v>
      </c>
      <c r="B813" s="129" t="s">
        <v>107</v>
      </c>
      <c r="C813" s="129" t="s">
        <v>73</v>
      </c>
      <c r="D813" s="129" t="s">
        <v>68</v>
      </c>
      <c r="E813" s="129">
        <v>-350.69540000000001</v>
      </c>
      <c r="F813" s="129">
        <v>-87.936700000000002</v>
      </c>
      <c r="G813" s="129">
        <v>-1.6666000000000001</v>
      </c>
      <c r="H813" s="129">
        <v>4.0199999999999996</v>
      </c>
      <c r="I813" s="129">
        <v>-1.4269000000000001</v>
      </c>
      <c r="J813" s="129">
        <v>1122.9684</v>
      </c>
      <c r="K813" s="1">
        <f t="shared" si="13"/>
        <v>811</v>
      </c>
    </row>
    <row r="814" spans="1:11" hidden="1" x14ac:dyDescent="0.3">
      <c r="A814" s="129">
        <v>-1</v>
      </c>
      <c r="B814" s="129" t="s">
        <v>107</v>
      </c>
      <c r="C814" s="129" t="s">
        <v>74</v>
      </c>
      <c r="D814" s="129" t="s">
        <v>67</v>
      </c>
      <c r="E814" s="129">
        <v>-377.26780000000002</v>
      </c>
      <c r="F814" s="129">
        <v>-99.9863</v>
      </c>
      <c r="G814" s="129">
        <v>-4.1624999999999996</v>
      </c>
      <c r="H814" s="129">
        <v>4.7393000000000001</v>
      </c>
      <c r="I814" s="129">
        <v>6.8898000000000001</v>
      </c>
      <c r="J814" s="129">
        <v>1477.8947000000001</v>
      </c>
      <c r="K814" s="1">
        <f t="shared" si="13"/>
        <v>812</v>
      </c>
    </row>
    <row r="815" spans="1:11" hidden="1" x14ac:dyDescent="0.3">
      <c r="A815" s="129">
        <v>-1</v>
      </c>
      <c r="B815" s="129" t="s">
        <v>107</v>
      </c>
      <c r="C815" s="129" t="s">
        <v>74</v>
      </c>
      <c r="D815" s="129" t="s">
        <v>68</v>
      </c>
      <c r="E815" s="129">
        <v>-400.04899999999998</v>
      </c>
      <c r="F815" s="129">
        <v>-99.9863</v>
      </c>
      <c r="G815" s="129">
        <v>-4.1624999999999996</v>
      </c>
      <c r="H815" s="129">
        <v>4.7393000000000001</v>
      </c>
      <c r="I815" s="129">
        <v>-3.5163000000000002</v>
      </c>
      <c r="J815" s="129">
        <v>1227.9290000000001</v>
      </c>
      <c r="K815" s="1">
        <f t="shared" si="13"/>
        <v>813</v>
      </c>
    </row>
    <row r="816" spans="1:11" hidden="1" x14ac:dyDescent="0.3">
      <c r="A816" s="129">
        <v>-1</v>
      </c>
      <c r="B816" s="129" t="s">
        <v>107</v>
      </c>
      <c r="C816" s="129" t="s">
        <v>75</v>
      </c>
      <c r="D816" s="129" t="s">
        <v>67</v>
      </c>
      <c r="E816" s="129">
        <v>-154.4075</v>
      </c>
      <c r="F816" s="129">
        <v>107.41849999999999</v>
      </c>
      <c r="G816" s="129">
        <v>-0.88529999999999998</v>
      </c>
      <c r="H816" s="129">
        <v>3.5706000000000002</v>
      </c>
      <c r="I816" s="129">
        <v>1.9915</v>
      </c>
      <c r="J816" s="129">
        <v>1193.7449999999999</v>
      </c>
      <c r="K816" s="1">
        <f t="shared" si="13"/>
        <v>814</v>
      </c>
    </row>
    <row r="817" spans="1:11" hidden="1" x14ac:dyDescent="0.3">
      <c r="A817" s="129">
        <v>-1</v>
      </c>
      <c r="B817" s="129" t="s">
        <v>107</v>
      </c>
      <c r="C817" s="129" t="s">
        <v>75</v>
      </c>
      <c r="D817" s="129" t="s">
        <v>68</v>
      </c>
      <c r="E817" s="129">
        <v>-171.49350000000001</v>
      </c>
      <c r="F817" s="129">
        <v>107.41849999999999</v>
      </c>
      <c r="G817" s="129">
        <v>-0.88529999999999998</v>
      </c>
      <c r="H817" s="129">
        <v>3.5706000000000002</v>
      </c>
      <c r="I817" s="129">
        <v>-0.60619999999999996</v>
      </c>
      <c r="J817" s="129">
        <v>1081.9251999999999</v>
      </c>
      <c r="K817" s="1">
        <f t="shared" si="13"/>
        <v>815</v>
      </c>
    </row>
    <row r="818" spans="1:11" hidden="1" x14ac:dyDescent="0.3">
      <c r="A818" s="129">
        <v>-1</v>
      </c>
      <c r="B818" s="129" t="s">
        <v>107</v>
      </c>
      <c r="C818" s="129" t="s">
        <v>76</v>
      </c>
      <c r="D818" s="129" t="s">
        <v>67</v>
      </c>
      <c r="E818" s="129">
        <v>-262.31470000000002</v>
      </c>
      <c r="F818" s="129">
        <v>-220.47989999999999</v>
      </c>
      <c r="G818" s="129">
        <v>-1.2575000000000001</v>
      </c>
      <c r="H818" s="129">
        <v>1.5979000000000001</v>
      </c>
      <c r="I818" s="129">
        <v>1.5307999999999999</v>
      </c>
      <c r="J818" s="129">
        <v>532.7251</v>
      </c>
      <c r="K818" s="1">
        <f t="shared" si="13"/>
        <v>816</v>
      </c>
    </row>
    <row r="819" spans="1:11" hidden="1" x14ac:dyDescent="0.3">
      <c r="A819" s="129">
        <v>-1</v>
      </c>
      <c r="B819" s="129" t="s">
        <v>107</v>
      </c>
      <c r="C819" s="129" t="s">
        <v>76</v>
      </c>
      <c r="D819" s="129" t="s">
        <v>68</v>
      </c>
      <c r="E819" s="129">
        <v>-279.4006</v>
      </c>
      <c r="F819" s="129">
        <v>-220.47989999999999</v>
      </c>
      <c r="G819" s="129">
        <v>-1.2575000000000001</v>
      </c>
      <c r="H819" s="129">
        <v>1.5979000000000001</v>
      </c>
      <c r="I819" s="129">
        <v>-1.2283999999999999</v>
      </c>
      <c r="J819" s="129">
        <v>361.8913</v>
      </c>
      <c r="K819" s="1">
        <f t="shared" si="13"/>
        <v>817</v>
      </c>
    </row>
    <row r="820" spans="1:11" hidden="1" x14ac:dyDescent="0.3">
      <c r="A820" s="129">
        <v>-1</v>
      </c>
      <c r="B820" s="129" t="s">
        <v>107</v>
      </c>
      <c r="C820" s="129" t="s">
        <v>77</v>
      </c>
      <c r="D820" s="129" t="s">
        <v>67</v>
      </c>
      <c r="E820" s="129">
        <v>-154.4075</v>
      </c>
      <c r="F820" s="129">
        <v>107.41849999999999</v>
      </c>
      <c r="G820" s="129">
        <v>-0.88529999999999998</v>
      </c>
      <c r="H820" s="129">
        <v>3.5706000000000002</v>
      </c>
      <c r="I820" s="129">
        <v>1.9915</v>
      </c>
      <c r="J820" s="129">
        <v>1193.7449999999999</v>
      </c>
      <c r="K820" s="1">
        <f t="shared" si="13"/>
        <v>818</v>
      </c>
    </row>
    <row r="821" spans="1:11" hidden="1" x14ac:dyDescent="0.3">
      <c r="A821" s="129">
        <v>-1</v>
      </c>
      <c r="B821" s="129" t="s">
        <v>107</v>
      </c>
      <c r="C821" s="129" t="s">
        <v>77</v>
      </c>
      <c r="D821" s="129" t="s">
        <v>68</v>
      </c>
      <c r="E821" s="129">
        <v>-171.49350000000001</v>
      </c>
      <c r="F821" s="129">
        <v>107.41849999999999</v>
      </c>
      <c r="G821" s="129">
        <v>-0.88529999999999998</v>
      </c>
      <c r="H821" s="129">
        <v>3.5706000000000002</v>
      </c>
      <c r="I821" s="129">
        <v>-0.60619999999999996</v>
      </c>
      <c r="J821" s="129">
        <v>1081.9251999999999</v>
      </c>
      <c r="K821" s="1">
        <f t="shared" si="13"/>
        <v>819</v>
      </c>
    </row>
    <row r="822" spans="1:11" hidden="1" x14ac:dyDescent="0.3">
      <c r="A822" s="129">
        <v>-1</v>
      </c>
      <c r="B822" s="129" t="s">
        <v>107</v>
      </c>
      <c r="C822" s="129" t="s">
        <v>78</v>
      </c>
      <c r="D822" s="129" t="s">
        <v>67</v>
      </c>
      <c r="E822" s="129">
        <v>-262.31470000000002</v>
      </c>
      <c r="F822" s="129">
        <v>-220.47989999999999</v>
      </c>
      <c r="G822" s="129">
        <v>-1.2575000000000001</v>
      </c>
      <c r="H822" s="129">
        <v>1.5979000000000001</v>
      </c>
      <c r="I822" s="129">
        <v>1.5307999999999999</v>
      </c>
      <c r="J822" s="129">
        <v>532.7251</v>
      </c>
      <c r="K822" s="1">
        <f t="shared" si="13"/>
        <v>820</v>
      </c>
    </row>
    <row r="823" spans="1:11" hidden="1" x14ac:dyDescent="0.3">
      <c r="A823" s="129">
        <v>-1</v>
      </c>
      <c r="B823" s="129" t="s">
        <v>107</v>
      </c>
      <c r="C823" s="129" t="s">
        <v>78</v>
      </c>
      <c r="D823" s="129" t="s">
        <v>68</v>
      </c>
      <c r="E823" s="129">
        <v>-279.4006</v>
      </c>
      <c r="F823" s="129">
        <v>-220.47989999999999</v>
      </c>
      <c r="G823" s="129">
        <v>-1.2575000000000001</v>
      </c>
      <c r="H823" s="129">
        <v>1.5979000000000001</v>
      </c>
      <c r="I823" s="129">
        <v>-1.2283999999999999</v>
      </c>
      <c r="J823" s="129">
        <v>361.8913</v>
      </c>
      <c r="K823" s="1">
        <f t="shared" si="13"/>
        <v>821</v>
      </c>
    </row>
    <row r="824" spans="1:11" hidden="1" x14ac:dyDescent="0.3">
      <c r="A824" s="129">
        <v>-1</v>
      </c>
      <c r="B824" s="129" t="s">
        <v>107</v>
      </c>
      <c r="C824" s="129" t="s">
        <v>79</v>
      </c>
      <c r="D824" s="129" t="s">
        <v>67</v>
      </c>
      <c r="E824" s="129">
        <v>-171.16990000000001</v>
      </c>
      <c r="F824" s="129">
        <v>-25.1236</v>
      </c>
      <c r="G824" s="129">
        <v>-5.0299999999999997E-2</v>
      </c>
      <c r="H824" s="129">
        <v>3.2145999999999999</v>
      </c>
      <c r="I824" s="129">
        <v>2.4439000000000002</v>
      </c>
      <c r="J824" s="129">
        <v>1089.6161999999999</v>
      </c>
      <c r="K824" s="1">
        <f t="shared" si="13"/>
        <v>822</v>
      </c>
    </row>
    <row r="825" spans="1:11" hidden="1" x14ac:dyDescent="0.3">
      <c r="A825" s="129">
        <v>-1</v>
      </c>
      <c r="B825" s="129" t="s">
        <v>107</v>
      </c>
      <c r="C825" s="129" t="s">
        <v>79</v>
      </c>
      <c r="D825" s="129" t="s">
        <v>68</v>
      </c>
      <c r="E825" s="129">
        <v>-188.25579999999999</v>
      </c>
      <c r="F825" s="129">
        <v>-25.1236</v>
      </c>
      <c r="G825" s="129">
        <v>-5.0299999999999997E-2</v>
      </c>
      <c r="H825" s="129">
        <v>3.2145999999999999</v>
      </c>
      <c r="I825" s="129">
        <v>0.97019999999999995</v>
      </c>
      <c r="J825" s="129">
        <v>912.49770000000001</v>
      </c>
      <c r="K825" s="1">
        <f t="shared" si="13"/>
        <v>823</v>
      </c>
    </row>
    <row r="826" spans="1:11" hidden="1" x14ac:dyDescent="0.3">
      <c r="A826" s="129">
        <v>-1</v>
      </c>
      <c r="B826" s="129" t="s">
        <v>107</v>
      </c>
      <c r="C826" s="129" t="s">
        <v>80</v>
      </c>
      <c r="D826" s="129" t="s">
        <v>67</v>
      </c>
      <c r="E826" s="129">
        <v>-245.5523</v>
      </c>
      <c r="F826" s="129">
        <v>-87.937799999999996</v>
      </c>
      <c r="G826" s="129">
        <v>-2.0924999999999998</v>
      </c>
      <c r="H826" s="129">
        <v>1.954</v>
      </c>
      <c r="I826" s="129">
        <v>1.0785</v>
      </c>
      <c r="J826" s="129">
        <v>636.85389999999995</v>
      </c>
      <c r="K826" s="1">
        <f t="shared" si="13"/>
        <v>824</v>
      </c>
    </row>
    <row r="827" spans="1:11" hidden="1" x14ac:dyDescent="0.3">
      <c r="A827" s="129">
        <v>-1</v>
      </c>
      <c r="B827" s="129" t="s">
        <v>107</v>
      </c>
      <c r="C827" s="129" t="s">
        <v>80</v>
      </c>
      <c r="D827" s="129" t="s">
        <v>68</v>
      </c>
      <c r="E827" s="129">
        <v>-262.63830000000002</v>
      </c>
      <c r="F827" s="129">
        <v>-87.937799999999996</v>
      </c>
      <c r="G827" s="129">
        <v>-2.0924999999999998</v>
      </c>
      <c r="H827" s="129">
        <v>1.954</v>
      </c>
      <c r="I827" s="129">
        <v>-2.8048000000000002</v>
      </c>
      <c r="J827" s="129">
        <v>531.31889999999999</v>
      </c>
      <c r="K827" s="1">
        <f t="shared" si="13"/>
        <v>825</v>
      </c>
    </row>
    <row r="828" spans="1:11" hidden="1" x14ac:dyDescent="0.3">
      <c r="A828" s="129">
        <v>-1</v>
      </c>
      <c r="B828" s="129" t="s">
        <v>107</v>
      </c>
      <c r="C828" s="129" t="s">
        <v>81</v>
      </c>
      <c r="D828" s="129" t="s">
        <v>67</v>
      </c>
      <c r="E828" s="129">
        <v>-171.16990000000001</v>
      </c>
      <c r="F828" s="129">
        <v>-25.1236</v>
      </c>
      <c r="G828" s="129">
        <v>-5.0299999999999997E-2</v>
      </c>
      <c r="H828" s="129">
        <v>3.2145999999999999</v>
      </c>
      <c r="I828" s="129">
        <v>2.4439000000000002</v>
      </c>
      <c r="J828" s="129">
        <v>1089.6161999999999</v>
      </c>
      <c r="K828" s="1">
        <f t="shared" si="13"/>
        <v>826</v>
      </c>
    </row>
    <row r="829" spans="1:11" hidden="1" x14ac:dyDescent="0.3">
      <c r="A829" s="129">
        <v>-1</v>
      </c>
      <c r="B829" s="129" t="s">
        <v>107</v>
      </c>
      <c r="C829" s="129" t="s">
        <v>81</v>
      </c>
      <c r="D829" s="129" t="s">
        <v>68</v>
      </c>
      <c r="E829" s="129">
        <v>-188.25579999999999</v>
      </c>
      <c r="F829" s="129">
        <v>-25.1236</v>
      </c>
      <c r="G829" s="129">
        <v>-5.0299999999999997E-2</v>
      </c>
      <c r="H829" s="129">
        <v>3.2145999999999999</v>
      </c>
      <c r="I829" s="129">
        <v>0.97019999999999995</v>
      </c>
      <c r="J829" s="129">
        <v>912.49770000000001</v>
      </c>
      <c r="K829" s="1">
        <f t="shared" si="13"/>
        <v>827</v>
      </c>
    </row>
    <row r="830" spans="1:11" hidden="1" x14ac:dyDescent="0.3">
      <c r="A830" s="129">
        <v>-1</v>
      </c>
      <c r="B830" s="129" t="s">
        <v>107</v>
      </c>
      <c r="C830" s="129" t="s">
        <v>82</v>
      </c>
      <c r="D830" s="129" t="s">
        <v>67</v>
      </c>
      <c r="E830" s="129">
        <v>-245.5523</v>
      </c>
      <c r="F830" s="129">
        <v>-87.937799999999996</v>
      </c>
      <c r="G830" s="129">
        <v>-2.0924999999999998</v>
      </c>
      <c r="H830" s="129">
        <v>1.954</v>
      </c>
      <c r="I830" s="129">
        <v>1.0785</v>
      </c>
      <c r="J830" s="129">
        <v>636.85389999999995</v>
      </c>
      <c r="K830" s="1">
        <f t="shared" si="13"/>
        <v>828</v>
      </c>
    </row>
    <row r="831" spans="1:11" hidden="1" x14ac:dyDescent="0.3">
      <c r="A831" s="129">
        <v>-1</v>
      </c>
      <c r="B831" s="129" t="s">
        <v>107</v>
      </c>
      <c r="C831" s="129" t="s">
        <v>82</v>
      </c>
      <c r="D831" s="129" t="s">
        <v>68</v>
      </c>
      <c r="E831" s="129">
        <v>-262.63830000000002</v>
      </c>
      <c r="F831" s="129">
        <v>-87.937799999999996</v>
      </c>
      <c r="G831" s="129">
        <v>-2.0924999999999998</v>
      </c>
      <c r="H831" s="129">
        <v>1.954</v>
      </c>
      <c r="I831" s="129">
        <v>-2.8048000000000002</v>
      </c>
      <c r="J831" s="129">
        <v>531.31889999999999</v>
      </c>
      <c r="K831" s="1">
        <f t="shared" si="13"/>
        <v>829</v>
      </c>
    </row>
    <row r="832" spans="1:11" hidden="1" x14ac:dyDescent="0.3">
      <c r="A832" s="129">
        <v>-1</v>
      </c>
      <c r="B832" s="129" t="s">
        <v>107</v>
      </c>
      <c r="C832" s="129" t="s">
        <v>83</v>
      </c>
      <c r="D832" s="129" t="s">
        <v>67</v>
      </c>
      <c r="E832" s="129">
        <v>-286.01929999999999</v>
      </c>
      <c r="F832" s="129">
        <v>73.192400000000006</v>
      </c>
      <c r="G832" s="129">
        <v>-2.9510999999999998</v>
      </c>
      <c r="H832" s="129">
        <v>5.2405999999999997</v>
      </c>
      <c r="I832" s="129">
        <v>5.4170999999999996</v>
      </c>
      <c r="J832" s="129">
        <v>1685.8116</v>
      </c>
      <c r="K832" s="1">
        <f t="shared" si="13"/>
        <v>830</v>
      </c>
    </row>
    <row r="833" spans="1:11" hidden="1" x14ac:dyDescent="0.3">
      <c r="A833" s="129">
        <v>-1</v>
      </c>
      <c r="B833" s="129" t="s">
        <v>107</v>
      </c>
      <c r="C833" s="129" t="s">
        <v>83</v>
      </c>
      <c r="D833" s="129" t="s">
        <v>68</v>
      </c>
      <c r="E833" s="129">
        <v>-308.80059999999997</v>
      </c>
      <c r="F833" s="129">
        <v>73.192400000000006</v>
      </c>
      <c r="G833" s="129">
        <v>-2.9510999999999998</v>
      </c>
      <c r="H833" s="129">
        <v>5.2405999999999997</v>
      </c>
      <c r="I833" s="129">
        <v>-2.3452000000000002</v>
      </c>
      <c r="J833" s="129">
        <v>1488.4268</v>
      </c>
      <c r="K833" s="1">
        <f t="shared" si="13"/>
        <v>831</v>
      </c>
    </row>
    <row r="834" spans="1:11" hidden="1" x14ac:dyDescent="0.3">
      <c r="A834" s="129">
        <v>-1</v>
      </c>
      <c r="B834" s="129" t="s">
        <v>107</v>
      </c>
      <c r="C834" s="129" t="s">
        <v>84</v>
      </c>
      <c r="D834" s="129" t="s">
        <v>67</v>
      </c>
      <c r="E834" s="129">
        <v>-393.92649999999998</v>
      </c>
      <c r="F834" s="129">
        <v>-254.70599999999999</v>
      </c>
      <c r="G834" s="129">
        <v>-3.3233999999999999</v>
      </c>
      <c r="H834" s="129">
        <v>3.2679</v>
      </c>
      <c r="I834" s="129">
        <v>4.9564000000000004</v>
      </c>
      <c r="J834" s="129">
        <v>1024.7918</v>
      </c>
      <c r="K834" s="1">
        <f t="shared" si="13"/>
        <v>832</v>
      </c>
    </row>
    <row r="835" spans="1:11" hidden="1" x14ac:dyDescent="0.3">
      <c r="A835" s="129">
        <v>-1</v>
      </c>
      <c r="B835" s="129" t="s">
        <v>107</v>
      </c>
      <c r="C835" s="129" t="s">
        <v>84</v>
      </c>
      <c r="D835" s="129" t="s">
        <v>68</v>
      </c>
      <c r="E835" s="129">
        <v>-416.70769999999999</v>
      </c>
      <c r="F835" s="129">
        <v>-254.70599999999999</v>
      </c>
      <c r="G835" s="129">
        <v>-3.3233999999999999</v>
      </c>
      <c r="H835" s="129">
        <v>3.2679</v>
      </c>
      <c r="I835" s="129">
        <v>-2.9674999999999998</v>
      </c>
      <c r="J835" s="129">
        <v>768.39279999999997</v>
      </c>
      <c r="K835" s="1">
        <f t="shared" si="13"/>
        <v>833</v>
      </c>
    </row>
    <row r="836" spans="1:11" hidden="1" x14ac:dyDescent="0.3">
      <c r="A836" s="129">
        <v>-1</v>
      </c>
      <c r="B836" s="129" t="s">
        <v>107</v>
      </c>
      <c r="C836" s="129" t="s">
        <v>85</v>
      </c>
      <c r="D836" s="129" t="s">
        <v>67</v>
      </c>
      <c r="E836" s="129">
        <v>-286.01929999999999</v>
      </c>
      <c r="F836" s="129">
        <v>73.192400000000006</v>
      </c>
      <c r="G836" s="129">
        <v>-2.9510999999999998</v>
      </c>
      <c r="H836" s="129">
        <v>5.2405999999999997</v>
      </c>
      <c r="I836" s="129">
        <v>5.4170999999999996</v>
      </c>
      <c r="J836" s="129">
        <v>1685.8116</v>
      </c>
      <c r="K836" s="1">
        <f t="shared" si="13"/>
        <v>834</v>
      </c>
    </row>
    <row r="837" spans="1:11" hidden="1" x14ac:dyDescent="0.3">
      <c r="A837" s="129">
        <v>-1</v>
      </c>
      <c r="B837" s="129" t="s">
        <v>107</v>
      </c>
      <c r="C837" s="129" t="s">
        <v>85</v>
      </c>
      <c r="D837" s="129" t="s">
        <v>68</v>
      </c>
      <c r="E837" s="129">
        <v>-308.80059999999997</v>
      </c>
      <c r="F837" s="129">
        <v>73.192400000000006</v>
      </c>
      <c r="G837" s="129">
        <v>-2.9510999999999998</v>
      </c>
      <c r="H837" s="129">
        <v>5.2405999999999997</v>
      </c>
      <c r="I837" s="129">
        <v>-2.3452000000000002</v>
      </c>
      <c r="J837" s="129">
        <v>1488.4268</v>
      </c>
      <c r="K837" s="1">
        <f t="shared" si="13"/>
        <v>835</v>
      </c>
    </row>
    <row r="838" spans="1:11" hidden="1" x14ac:dyDescent="0.3">
      <c r="A838" s="129">
        <v>-1</v>
      </c>
      <c r="B838" s="129" t="s">
        <v>107</v>
      </c>
      <c r="C838" s="129" t="s">
        <v>86</v>
      </c>
      <c r="D838" s="129" t="s">
        <v>67</v>
      </c>
      <c r="E838" s="129">
        <v>-393.92649999999998</v>
      </c>
      <c r="F838" s="129">
        <v>-254.70599999999999</v>
      </c>
      <c r="G838" s="129">
        <v>-3.3233999999999999</v>
      </c>
      <c r="H838" s="129">
        <v>3.2679</v>
      </c>
      <c r="I838" s="129">
        <v>4.9564000000000004</v>
      </c>
      <c r="J838" s="129">
        <v>1024.7918</v>
      </c>
      <c r="K838" s="1">
        <f t="shared" ref="K838:K901" si="14">K837+1</f>
        <v>836</v>
      </c>
    </row>
    <row r="839" spans="1:11" hidden="1" x14ac:dyDescent="0.3">
      <c r="A839" s="129">
        <v>-1</v>
      </c>
      <c r="B839" s="129" t="s">
        <v>107</v>
      </c>
      <c r="C839" s="129" t="s">
        <v>86</v>
      </c>
      <c r="D839" s="129" t="s">
        <v>68</v>
      </c>
      <c r="E839" s="129">
        <v>-416.70769999999999</v>
      </c>
      <c r="F839" s="129">
        <v>-254.70599999999999</v>
      </c>
      <c r="G839" s="129">
        <v>-3.3233999999999999</v>
      </c>
      <c r="H839" s="129">
        <v>3.2679</v>
      </c>
      <c r="I839" s="129">
        <v>-2.9674999999999998</v>
      </c>
      <c r="J839" s="129">
        <v>768.39279999999997</v>
      </c>
      <c r="K839" s="1">
        <f t="shared" si="14"/>
        <v>837</v>
      </c>
    </row>
    <row r="840" spans="1:11" hidden="1" x14ac:dyDescent="0.3">
      <c r="A840" s="129">
        <v>-1</v>
      </c>
      <c r="B840" s="129" t="s">
        <v>107</v>
      </c>
      <c r="C840" s="129" t="s">
        <v>87</v>
      </c>
      <c r="D840" s="129" t="s">
        <v>67</v>
      </c>
      <c r="E840" s="129">
        <v>-302.7817</v>
      </c>
      <c r="F840" s="129">
        <v>-59.349600000000002</v>
      </c>
      <c r="G840" s="129">
        <v>-2.1160999999999999</v>
      </c>
      <c r="H840" s="129">
        <v>4.8845000000000001</v>
      </c>
      <c r="I840" s="129">
        <v>5.8695000000000004</v>
      </c>
      <c r="J840" s="129">
        <v>1581.6829</v>
      </c>
      <c r="K840" s="1">
        <f t="shared" si="14"/>
        <v>838</v>
      </c>
    </row>
    <row r="841" spans="1:11" hidden="1" x14ac:dyDescent="0.3">
      <c r="A841" s="129">
        <v>-1</v>
      </c>
      <c r="B841" s="129" t="s">
        <v>107</v>
      </c>
      <c r="C841" s="129" t="s">
        <v>87</v>
      </c>
      <c r="D841" s="129" t="s">
        <v>68</v>
      </c>
      <c r="E841" s="129">
        <v>-325.56290000000001</v>
      </c>
      <c r="F841" s="129">
        <v>-59.349600000000002</v>
      </c>
      <c r="G841" s="129">
        <v>-2.1160999999999999</v>
      </c>
      <c r="H841" s="129">
        <v>4.8845000000000001</v>
      </c>
      <c r="I841" s="129">
        <v>-0.76890000000000003</v>
      </c>
      <c r="J841" s="129">
        <v>1318.9992</v>
      </c>
      <c r="K841" s="1">
        <f t="shared" si="14"/>
        <v>839</v>
      </c>
    </row>
    <row r="842" spans="1:11" hidden="1" x14ac:dyDescent="0.3">
      <c r="A842" s="129">
        <v>-1</v>
      </c>
      <c r="B842" s="129" t="s">
        <v>107</v>
      </c>
      <c r="C842" s="129" t="s">
        <v>88</v>
      </c>
      <c r="D842" s="129" t="s">
        <v>67</v>
      </c>
      <c r="E842" s="129">
        <v>-377.16410000000002</v>
      </c>
      <c r="F842" s="129">
        <v>-122.1639</v>
      </c>
      <c r="G842" s="129">
        <v>-4.1584000000000003</v>
      </c>
      <c r="H842" s="129">
        <v>3.6238999999999999</v>
      </c>
      <c r="I842" s="129">
        <v>4.5039999999999996</v>
      </c>
      <c r="J842" s="129">
        <v>1128.9205999999999</v>
      </c>
      <c r="K842" s="1">
        <f t="shared" si="14"/>
        <v>840</v>
      </c>
    </row>
    <row r="843" spans="1:11" hidden="1" x14ac:dyDescent="0.3">
      <c r="A843" s="129">
        <v>-1</v>
      </c>
      <c r="B843" s="129" t="s">
        <v>107</v>
      </c>
      <c r="C843" s="129" t="s">
        <v>88</v>
      </c>
      <c r="D843" s="129" t="s">
        <v>68</v>
      </c>
      <c r="E843" s="129">
        <v>-399.94540000000001</v>
      </c>
      <c r="F843" s="129">
        <v>-122.1639</v>
      </c>
      <c r="G843" s="129">
        <v>-4.1584000000000003</v>
      </c>
      <c r="H843" s="129">
        <v>3.6238999999999999</v>
      </c>
      <c r="I843" s="129">
        <v>-4.5438000000000001</v>
      </c>
      <c r="J843" s="129">
        <v>937.82039999999995</v>
      </c>
      <c r="K843" s="1">
        <f t="shared" si="14"/>
        <v>841</v>
      </c>
    </row>
    <row r="844" spans="1:11" hidden="1" x14ac:dyDescent="0.3">
      <c r="A844" s="129">
        <v>-1</v>
      </c>
      <c r="B844" s="129" t="s">
        <v>107</v>
      </c>
      <c r="C844" s="129" t="s">
        <v>89</v>
      </c>
      <c r="D844" s="129" t="s">
        <v>67</v>
      </c>
      <c r="E844" s="129">
        <v>-302.7817</v>
      </c>
      <c r="F844" s="129">
        <v>-59.349600000000002</v>
      </c>
      <c r="G844" s="129">
        <v>-2.1160999999999999</v>
      </c>
      <c r="H844" s="129">
        <v>4.8845000000000001</v>
      </c>
      <c r="I844" s="129">
        <v>5.8695000000000004</v>
      </c>
      <c r="J844" s="129">
        <v>1581.6829</v>
      </c>
      <c r="K844" s="1">
        <f t="shared" si="14"/>
        <v>842</v>
      </c>
    </row>
    <row r="845" spans="1:11" hidden="1" x14ac:dyDescent="0.3">
      <c r="A845" s="129">
        <v>-1</v>
      </c>
      <c r="B845" s="129" t="s">
        <v>107</v>
      </c>
      <c r="C845" s="129" t="s">
        <v>89</v>
      </c>
      <c r="D845" s="129" t="s">
        <v>68</v>
      </c>
      <c r="E845" s="129">
        <v>-325.56290000000001</v>
      </c>
      <c r="F845" s="129">
        <v>-59.349600000000002</v>
      </c>
      <c r="G845" s="129">
        <v>-2.1160999999999999</v>
      </c>
      <c r="H845" s="129">
        <v>4.8845000000000001</v>
      </c>
      <c r="I845" s="129">
        <v>-0.76890000000000003</v>
      </c>
      <c r="J845" s="129">
        <v>1318.9992</v>
      </c>
      <c r="K845" s="1">
        <f t="shared" si="14"/>
        <v>843</v>
      </c>
    </row>
    <row r="846" spans="1:11" hidden="1" x14ac:dyDescent="0.3">
      <c r="A846" s="129">
        <v>-1</v>
      </c>
      <c r="B846" s="129" t="s">
        <v>107</v>
      </c>
      <c r="C846" s="129" t="s">
        <v>90</v>
      </c>
      <c r="D846" s="129" t="s">
        <v>67</v>
      </c>
      <c r="E846" s="129">
        <v>-377.16410000000002</v>
      </c>
      <c r="F846" s="129">
        <v>-122.1639</v>
      </c>
      <c r="G846" s="129">
        <v>-4.1584000000000003</v>
      </c>
      <c r="H846" s="129">
        <v>3.6238999999999999</v>
      </c>
      <c r="I846" s="129">
        <v>4.5039999999999996</v>
      </c>
      <c r="J846" s="129">
        <v>1128.9205999999999</v>
      </c>
      <c r="K846" s="1">
        <f t="shared" si="14"/>
        <v>844</v>
      </c>
    </row>
    <row r="847" spans="1:11" hidden="1" x14ac:dyDescent="0.3">
      <c r="A847" s="129">
        <v>-1</v>
      </c>
      <c r="B847" s="129" t="s">
        <v>107</v>
      </c>
      <c r="C847" s="129" t="s">
        <v>90</v>
      </c>
      <c r="D847" s="129" t="s">
        <v>68</v>
      </c>
      <c r="E847" s="129">
        <v>-399.94540000000001</v>
      </c>
      <c r="F847" s="129">
        <v>-122.1639</v>
      </c>
      <c r="G847" s="129">
        <v>-4.1584000000000003</v>
      </c>
      <c r="H847" s="129">
        <v>3.6238999999999999</v>
      </c>
      <c r="I847" s="129">
        <v>-4.5438000000000001</v>
      </c>
      <c r="J847" s="129">
        <v>937.82039999999995</v>
      </c>
      <c r="K847" s="1">
        <f t="shared" si="14"/>
        <v>845</v>
      </c>
    </row>
    <row r="848" spans="1:11" hidden="1" x14ac:dyDescent="0.3">
      <c r="A848" s="129">
        <v>-1</v>
      </c>
      <c r="B848" s="129" t="s">
        <v>107</v>
      </c>
      <c r="C848" s="129" t="s">
        <v>91</v>
      </c>
      <c r="D848" s="129" t="s">
        <v>67</v>
      </c>
      <c r="E848" s="129">
        <v>-154.4075</v>
      </c>
      <c r="F848" s="129">
        <v>107.41849999999999</v>
      </c>
      <c r="G848" s="129">
        <v>-5.0299999999999997E-2</v>
      </c>
      <c r="H848" s="129">
        <v>5.2405999999999997</v>
      </c>
      <c r="I848" s="129">
        <v>6.8898000000000001</v>
      </c>
      <c r="J848" s="129">
        <v>1685.8116</v>
      </c>
      <c r="K848" s="1">
        <f t="shared" si="14"/>
        <v>846</v>
      </c>
    </row>
    <row r="849" spans="1:11" hidden="1" x14ac:dyDescent="0.3">
      <c r="A849" s="129">
        <v>-1</v>
      </c>
      <c r="B849" s="129" t="s">
        <v>107</v>
      </c>
      <c r="C849" s="129" t="s">
        <v>91</v>
      </c>
      <c r="D849" s="129" t="s">
        <v>68</v>
      </c>
      <c r="E849" s="129">
        <v>-171.49350000000001</v>
      </c>
      <c r="F849" s="129">
        <v>107.41849999999999</v>
      </c>
      <c r="G849" s="129">
        <v>-5.0299999999999997E-2</v>
      </c>
      <c r="H849" s="129">
        <v>5.2405999999999997</v>
      </c>
      <c r="I849" s="129">
        <v>0.97019999999999995</v>
      </c>
      <c r="J849" s="129">
        <v>1488.4268</v>
      </c>
      <c r="K849" s="1">
        <f t="shared" si="14"/>
        <v>847</v>
      </c>
    </row>
    <row r="850" spans="1:11" hidden="1" x14ac:dyDescent="0.3">
      <c r="A850" s="129">
        <v>-1</v>
      </c>
      <c r="B850" s="129" t="s">
        <v>107</v>
      </c>
      <c r="C850" s="129" t="s">
        <v>92</v>
      </c>
      <c r="D850" s="129" t="s">
        <v>67</v>
      </c>
      <c r="E850" s="129">
        <v>-393.92649999999998</v>
      </c>
      <c r="F850" s="129">
        <v>-254.70599999999999</v>
      </c>
      <c r="G850" s="129">
        <v>-4.1624999999999996</v>
      </c>
      <c r="H850" s="129">
        <v>1.5979000000000001</v>
      </c>
      <c r="I850" s="129">
        <v>1.0785</v>
      </c>
      <c r="J850" s="129">
        <v>532.7251</v>
      </c>
      <c r="K850" s="1">
        <f t="shared" si="14"/>
        <v>848</v>
      </c>
    </row>
    <row r="851" spans="1:11" hidden="1" x14ac:dyDescent="0.3">
      <c r="A851" s="129">
        <v>-1</v>
      </c>
      <c r="B851" s="129" t="s">
        <v>107</v>
      </c>
      <c r="C851" s="129" t="s">
        <v>92</v>
      </c>
      <c r="D851" s="129" t="s">
        <v>68</v>
      </c>
      <c r="E851" s="129">
        <v>-416.70769999999999</v>
      </c>
      <c r="F851" s="129">
        <v>-254.70599999999999</v>
      </c>
      <c r="G851" s="129">
        <v>-4.1624999999999996</v>
      </c>
      <c r="H851" s="129">
        <v>1.5979000000000001</v>
      </c>
      <c r="I851" s="129">
        <v>-4.5438000000000001</v>
      </c>
      <c r="J851" s="129">
        <v>361.8913</v>
      </c>
      <c r="K851" s="1">
        <f t="shared" si="14"/>
        <v>849</v>
      </c>
    </row>
    <row r="852" spans="1:11" hidden="1" x14ac:dyDescent="0.3">
      <c r="A852" s="129">
        <v>-1</v>
      </c>
      <c r="B852" s="129" t="s">
        <v>108</v>
      </c>
      <c r="C852" s="129" t="s">
        <v>66</v>
      </c>
      <c r="D852" s="129" t="s">
        <v>67</v>
      </c>
      <c r="E852" s="129">
        <v>-51.573099999999997</v>
      </c>
      <c r="F852" s="129">
        <v>2.6714000000000002</v>
      </c>
      <c r="G852" s="129">
        <v>-6.0900000000000003E-2</v>
      </c>
      <c r="H852" s="129">
        <v>9.7000000000000003E-3</v>
      </c>
      <c r="I852" s="129">
        <v>0.1019</v>
      </c>
      <c r="J852" s="129">
        <v>-3.51</v>
      </c>
      <c r="K852" s="1">
        <f t="shared" si="14"/>
        <v>850</v>
      </c>
    </row>
    <row r="853" spans="1:11" hidden="1" x14ac:dyDescent="0.3">
      <c r="A853" s="129">
        <v>-1</v>
      </c>
      <c r="B853" s="129" t="s">
        <v>108</v>
      </c>
      <c r="C853" s="129" t="s">
        <v>66</v>
      </c>
      <c r="D853" s="129" t="s">
        <v>68</v>
      </c>
      <c r="E853" s="129">
        <v>-52.463700000000003</v>
      </c>
      <c r="F853" s="129">
        <v>2.6714000000000002</v>
      </c>
      <c r="G853" s="129">
        <v>-6.0900000000000003E-2</v>
      </c>
      <c r="H853" s="129">
        <v>9.7000000000000003E-3</v>
      </c>
      <c r="I853" s="129">
        <v>-5.0200000000000002E-2</v>
      </c>
      <c r="J853" s="129">
        <v>3.1684000000000001</v>
      </c>
      <c r="K853" s="1">
        <f t="shared" si="14"/>
        <v>851</v>
      </c>
    </row>
    <row r="854" spans="1:11" hidden="1" x14ac:dyDescent="0.3">
      <c r="A854" s="129">
        <v>-1</v>
      </c>
      <c r="B854" s="129" t="s">
        <v>108</v>
      </c>
      <c r="C854" s="129" t="s">
        <v>69</v>
      </c>
      <c r="D854" s="129" t="s">
        <v>67</v>
      </c>
      <c r="E854" s="129">
        <v>-11.4396</v>
      </c>
      <c r="F854" s="129">
        <v>0.4627</v>
      </c>
      <c r="G854" s="129">
        <v>-1.04E-2</v>
      </c>
      <c r="H854" s="129">
        <v>2.3E-3</v>
      </c>
      <c r="I854" s="129">
        <v>1.7100000000000001E-2</v>
      </c>
      <c r="J854" s="129">
        <v>-0.61270000000000002</v>
      </c>
      <c r="K854" s="1">
        <f t="shared" si="14"/>
        <v>852</v>
      </c>
    </row>
    <row r="855" spans="1:11" hidden="1" x14ac:dyDescent="0.3">
      <c r="A855" s="129">
        <v>-1</v>
      </c>
      <c r="B855" s="129" t="s">
        <v>108</v>
      </c>
      <c r="C855" s="129" t="s">
        <v>69</v>
      </c>
      <c r="D855" s="129" t="s">
        <v>68</v>
      </c>
      <c r="E855" s="129">
        <v>-11.4396</v>
      </c>
      <c r="F855" s="129">
        <v>0.4627</v>
      </c>
      <c r="G855" s="129">
        <v>-1.04E-2</v>
      </c>
      <c r="H855" s="129">
        <v>2.3E-3</v>
      </c>
      <c r="I855" s="129">
        <v>-8.9999999999999993E-3</v>
      </c>
      <c r="J855" s="129">
        <v>0.54420000000000002</v>
      </c>
      <c r="K855" s="1">
        <f t="shared" si="14"/>
        <v>853</v>
      </c>
    </row>
    <row r="856" spans="1:11" hidden="1" x14ac:dyDescent="0.3">
      <c r="A856" s="129">
        <v>-1</v>
      </c>
      <c r="B856" s="129" t="s">
        <v>108</v>
      </c>
      <c r="C856" s="129" t="s">
        <v>70</v>
      </c>
      <c r="D856" s="129" t="s">
        <v>67</v>
      </c>
      <c r="E856" s="129">
        <v>16.454499999999999</v>
      </c>
      <c r="F856" s="129">
        <v>2.2231000000000001</v>
      </c>
      <c r="G856" s="129">
        <v>9.7999999999999997E-3</v>
      </c>
      <c r="H856" s="129">
        <v>4.4000000000000003E-3</v>
      </c>
      <c r="I856" s="129">
        <v>1.5299999999999999E-2</v>
      </c>
      <c r="J856" s="129">
        <v>3.1920999999999999</v>
      </c>
      <c r="K856" s="1">
        <f t="shared" si="14"/>
        <v>854</v>
      </c>
    </row>
    <row r="857" spans="1:11" hidden="1" x14ac:dyDescent="0.3">
      <c r="A857" s="129">
        <v>-1</v>
      </c>
      <c r="B857" s="129" t="s">
        <v>108</v>
      </c>
      <c r="C857" s="129" t="s">
        <v>70</v>
      </c>
      <c r="D857" s="129" t="s">
        <v>68</v>
      </c>
      <c r="E857" s="129">
        <v>16.454499999999999</v>
      </c>
      <c r="F857" s="129">
        <v>2.2231000000000001</v>
      </c>
      <c r="G857" s="129">
        <v>9.7999999999999997E-3</v>
      </c>
      <c r="H857" s="129">
        <v>4.4000000000000003E-3</v>
      </c>
      <c r="I857" s="129">
        <v>1.4200000000000001E-2</v>
      </c>
      <c r="J857" s="129">
        <v>2.3660999999999999</v>
      </c>
      <c r="K857" s="1">
        <f t="shared" si="14"/>
        <v>855</v>
      </c>
    </row>
    <row r="858" spans="1:11" hidden="1" x14ac:dyDescent="0.3">
      <c r="A858" s="129">
        <v>-1</v>
      </c>
      <c r="B858" s="129" t="s">
        <v>108</v>
      </c>
      <c r="C858" s="129" t="s">
        <v>71</v>
      </c>
      <c r="D858" s="129" t="s">
        <v>67</v>
      </c>
      <c r="E858" s="129">
        <v>12.7799</v>
      </c>
      <c r="F858" s="129">
        <v>2.1017000000000001</v>
      </c>
      <c r="G858" s="129">
        <v>7.4099999999999999E-2</v>
      </c>
      <c r="H858" s="129">
        <v>5.8999999999999999E-3</v>
      </c>
      <c r="I858" s="129">
        <v>8.0500000000000002E-2</v>
      </c>
      <c r="J858" s="129">
        <v>2.7835000000000001</v>
      </c>
      <c r="K858" s="1">
        <f t="shared" si="14"/>
        <v>856</v>
      </c>
    </row>
    <row r="859" spans="1:11" hidden="1" x14ac:dyDescent="0.3">
      <c r="A859" s="129">
        <v>-1</v>
      </c>
      <c r="B859" s="129" t="s">
        <v>108</v>
      </c>
      <c r="C859" s="129" t="s">
        <v>71</v>
      </c>
      <c r="D859" s="129" t="s">
        <v>68</v>
      </c>
      <c r="E859" s="129">
        <v>12.7799</v>
      </c>
      <c r="F859" s="129">
        <v>2.1017000000000001</v>
      </c>
      <c r="G859" s="129">
        <v>7.4099999999999999E-2</v>
      </c>
      <c r="H859" s="129">
        <v>5.8999999999999999E-3</v>
      </c>
      <c r="I859" s="129">
        <v>0.10639999999999999</v>
      </c>
      <c r="J859" s="129">
        <v>2.4710000000000001</v>
      </c>
      <c r="K859" s="1">
        <f t="shared" si="14"/>
        <v>857</v>
      </c>
    </row>
    <row r="860" spans="1:11" hidden="1" x14ac:dyDescent="0.3">
      <c r="A860" s="129">
        <v>-1</v>
      </c>
      <c r="B860" s="129" t="s">
        <v>108</v>
      </c>
      <c r="C860" s="129" t="s">
        <v>72</v>
      </c>
      <c r="D860" s="129" t="s">
        <v>67</v>
      </c>
      <c r="E860" s="129">
        <v>-63.012700000000002</v>
      </c>
      <c r="F860" s="129">
        <v>3.1341000000000001</v>
      </c>
      <c r="G860" s="129">
        <v>-7.1300000000000002E-2</v>
      </c>
      <c r="H860" s="129">
        <v>1.2E-2</v>
      </c>
      <c r="I860" s="129">
        <v>0.11899999999999999</v>
      </c>
      <c r="J860" s="129">
        <v>-4.1227</v>
      </c>
      <c r="K860" s="1">
        <f t="shared" si="14"/>
        <v>858</v>
      </c>
    </row>
    <row r="861" spans="1:11" hidden="1" x14ac:dyDescent="0.3">
      <c r="A861" s="129">
        <v>-1</v>
      </c>
      <c r="B861" s="129" t="s">
        <v>108</v>
      </c>
      <c r="C861" s="129" t="s">
        <v>72</v>
      </c>
      <c r="D861" s="129" t="s">
        <v>68</v>
      </c>
      <c r="E861" s="129">
        <v>-63.903300000000002</v>
      </c>
      <c r="F861" s="129">
        <v>3.1341000000000001</v>
      </c>
      <c r="G861" s="129">
        <v>-7.1300000000000002E-2</v>
      </c>
      <c r="H861" s="129">
        <v>1.2E-2</v>
      </c>
      <c r="I861" s="129">
        <v>-5.9200000000000003E-2</v>
      </c>
      <c r="J861" s="129">
        <v>3.7126000000000001</v>
      </c>
      <c r="K861" s="1">
        <f t="shared" si="14"/>
        <v>859</v>
      </c>
    </row>
    <row r="862" spans="1:11" hidden="1" x14ac:dyDescent="0.3">
      <c r="A862" s="129">
        <v>-1</v>
      </c>
      <c r="B862" s="129" t="s">
        <v>108</v>
      </c>
      <c r="C862" s="129" t="s">
        <v>73</v>
      </c>
      <c r="D862" s="129" t="s">
        <v>67</v>
      </c>
      <c r="E862" s="129">
        <v>-72.202299999999994</v>
      </c>
      <c r="F862" s="129">
        <v>3.7399</v>
      </c>
      <c r="G862" s="129">
        <v>-8.5199999999999998E-2</v>
      </c>
      <c r="H862" s="129">
        <v>1.3599999999999999E-2</v>
      </c>
      <c r="I862" s="129">
        <v>0.14269999999999999</v>
      </c>
      <c r="J862" s="129">
        <v>-4.9139999999999997</v>
      </c>
      <c r="K862" s="1">
        <f t="shared" si="14"/>
        <v>860</v>
      </c>
    </row>
    <row r="863" spans="1:11" hidden="1" x14ac:dyDescent="0.3">
      <c r="A863" s="129">
        <v>-1</v>
      </c>
      <c r="B863" s="129" t="s">
        <v>108</v>
      </c>
      <c r="C863" s="129" t="s">
        <v>73</v>
      </c>
      <c r="D863" s="129" t="s">
        <v>68</v>
      </c>
      <c r="E863" s="129">
        <v>-73.449200000000005</v>
      </c>
      <c r="F863" s="129">
        <v>3.7399</v>
      </c>
      <c r="G863" s="129">
        <v>-8.5199999999999998E-2</v>
      </c>
      <c r="H863" s="129">
        <v>1.3599999999999999E-2</v>
      </c>
      <c r="I863" s="129">
        <v>-7.0300000000000001E-2</v>
      </c>
      <c r="J863" s="129">
        <v>4.4358000000000004</v>
      </c>
      <c r="K863" s="1">
        <f t="shared" si="14"/>
        <v>861</v>
      </c>
    </row>
    <row r="864" spans="1:11" hidden="1" x14ac:dyDescent="0.3">
      <c r="A864" s="129">
        <v>-1</v>
      </c>
      <c r="B864" s="129" t="s">
        <v>108</v>
      </c>
      <c r="C864" s="129" t="s">
        <v>74</v>
      </c>
      <c r="D864" s="129" t="s">
        <v>67</v>
      </c>
      <c r="E864" s="129">
        <v>-80.191000000000003</v>
      </c>
      <c r="F864" s="129">
        <v>3.9460999999999999</v>
      </c>
      <c r="G864" s="129">
        <v>-8.9700000000000002E-2</v>
      </c>
      <c r="H864" s="129">
        <v>1.54E-2</v>
      </c>
      <c r="I864" s="129">
        <v>0.14960000000000001</v>
      </c>
      <c r="J864" s="129">
        <v>-5.1923000000000004</v>
      </c>
      <c r="K864" s="1">
        <f t="shared" si="14"/>
        <v>862</v>
      </c>
    </row>
    <row r="865" spans="1:11" hidden="1" x14ac:dyDescent="0.3">
      <c r="A865" s="129">
        <v>-1</v>
      </c>
      <c r="B865" s="129" t="s">
        <v>108</v>
      </c>
      <c r="C865" s="129" t="s">
        <v>74</v>
      </c>
      <c r="D865" s="129" t="s">
        <v>68</v>
      </c>
      <c r="E865" s="129">
        <v>-81.259799999999998</v>
      </c>
      <c r="F865" s="129">
        <v>3.9460999999999999</v>
      </c>
      <c r="G865" s="129">
        <v>-8.9700000000000002E-2</v>
      </c>
      <c r="H865" s="129">
        <v>1.54E-2</v>
      </c>
      <c r="I865" s="129">
        <v>-7.46E-2</v>
      </c>
      <c r="J865" s="129">
        <v>4.6727999999999996</v>
      </c>
      <c r="K865" s="1">
        <f t="shared" si="14"/>
        <v>863</v>
      </c>
    </row>
    <row r="866" spans="1:11" hidden="1" x14ac:dyDescent="0.3">
      <c r="A866" s="129">
        <v>-1</v>
      </c>
      <c r="B866" s="129" t="s">
        <v>108</v>
      </c>
      <c r="C866" s="129" t="s">
        <v>75</v>
      </c>
      <c r="D866" s="129" t="s">
        <v>67</v>
      </c>
      <c r="E866" s="129">
        <v>-23.3795</v>
      </c>
      <c r="F866" s="129">
        <v>5.5164999999999997</v>
      </c>
      <c r="G866" s="129">
        <v>-4.1099999999999998E-2</v>
      </c>
      <c r="H866" s="129">
        <v>1.49E-2</v>
      </c>
      <c r="I866" s="129">
        <v>0.1132</v>
      </c>
      <c r="J866" s="129">
        <v>1.3099000000000001</v>
      </c>
      <c r="K866" s="1">
        <f t="shared" si="14"/>
        <v>864</v>
      </c>
    </row>
    <row r="867" spans="1:11" hidden="1" x14ac:dyDescent="0.3">
      <c r="A867" s="129">
        <v>-1</v>
      </c>
      <c r="B867" s="129" t="s">
        <v>108</v>
      </c>
      <c r="C867" s="129" t="s">
        <v>75</v>
      </c>
      <c r="D867" s="129" t="s">
        <v>68</v>
      </c>
      <c r="E867" s="129">
        <v>-24.181100000000001</v>
      </c>
      <c r="F867" s="129">
        <v>5.5164999999999997</v>
      </c>
      <c r="G867" s="129">
        <v>-4.1099999999999998E-2</v>
      </c>
      <c r="H867" s="129">
        <v>1.49E-2</v>
      </c>
      <c r="I867" s="129">
        <v>-2.53E-2</v>
      </c>
      <c r="J867" s="129">
        <v>6.1642000000000001</v>
      </c>
      <c r="K867" s="1">
        <f t="shared" si="14"/>
        <v>865</v>
      </c>
    </row>
    <row r="868" spans="1:11" hidden="1" x14ac:dyDescent="0.3">
      <c r="A868" s="129">
        <v>-1</v>
      </c>
      <c r="B868" s="129" t="s">
        <v>108</v>
      </c>
      <c r="C868" s="129" t="s">
        <v>76</v>
      </c>
      <c r="D868" s="129" t="s">
        <v>67</v>
      </c>
      <c r="E868" s="129">
        <v>-69.451999999999998</v>
      </c>
      <c r="F868" s="129">
        <v>-0.70799999999999996</v>
      </c>
      <c r="G868" s="129">
        <v>-6.8400000000000002E-2</v>
      </c>
      <c r="H868" s="129">
        <v>2.5999999999999999E-3</v>
      </c>
      <c r="I868" s="129">
        <v>7.0300000000000001E-2</v>
      </c>
      <c r="J868" s="129">
        <v>-7.6279000000000003</v>
      </c>
      <c r="K868" s="1">
        <f t="shared" si="14"/>
        <v>866</v>
      </c>
    </row>
    <row r="869" spans="1:11" hidden="1" x14ac:dyDescent="0.3">
      <c r="A869" s="129">
        <v>-1</v>
      </c>
      <c r="B869" s="129" t="s">
        <v>108</v>
      </c>
      <c r="C869" s="129" t="s">
        <v>76</v>
      </c>
      <c r="D869" s="129" t="s">
        <v>68</v>
      </c>
      <c r="E869" s="129">
        <v>-70.253600000000006</v>
      </c>
      <c r="F869" s="129">
        <v>-0.70799999999999996</v>
      </c>
      <c r="G869" s="129">
        <v>-6.8400000000000002E-2</v>
      </c>
      <c r="H869" s="129">
        <v>2.5999999999999999E-3</v>
      </c>
      <c r="I869" s="129">
        <v>-6.5100000000000005E-2</v>
      </c>
      <c r="J869" s="129">
        <v>-0.46100000000000002</v>
      </c>
      <c r="K869" s="1">
        <f t="shared" si="14"/>
        <v>867</v>
      </c>
    </row>
    <row r="870" spans="1:11" hidden="1" x14ac:dyDescent="0.3">
      <c r="A870" s="129">
        <v>-1</v>
      </c>
      <c r="B870" s="129" t="s">
        <v>108</v>
      </c>
      <c r="C870" s="129" t="s">
        <v>77</v>
      </c>
      <c r="D870" s="129" t="s">
        <v>67</v>
      </c>
      <c r="E870" s="129">
        <v>-23.3795</v>
      </c>
      <c r="F870" s="129">
        <v>5.5164999999999997</v>
      </c>
      <c r="G870" s="129">
        <v>-4.1099999999999998E-2</v>
      </c>
      <c r="H870" s="129">
        <v>1.49E-2</v>
      </c>
      <c r="I870" s="129">
        <v>0.1132</v>
      </c>
      <c r="J870" s="129">
        <v>1.3099000000000001</v>
      </c>
      <c r="K870" s="1">
        <f t="shared" si="14"/>
        <v>868</v>
      </c>
    </row>
    <row r="871" spans="1:11" hidden="1" x14ac:dyDescent="0.3">
      <c r="A871" s="129">
        <v>-1</v>
      </c>
      <c r="B871" s="129" t="s">
        <v>108</v>
      </c>
      <c r="C871" s="129" t="s">
        <v>77</v>
      </c>
      <c r="D871" s="129" t="s">
        <v>68</v>
      </c>
      <c r="E871" s="129">
        <v>-24.181100000000001</v>
      </c>
      <c r="F871" s="129">
        <v>5.5164999999999997</v>
      </c>
      <c r="G871" s="129">
        <v>-4.1099999999999998E-2</v>
      </c>
      <c r="H871" s="129">
        <v>1.49E-2</v>
      </c>
      <c r="I871" s="129">
        <v>-2.53E-2</v>
      </c>
      <c r="J871" s="129">
        <v>6.1642000000000001</v>
      </c>
      <c r="K871" s="1">
        <f t="shared" si="14"/>
        <v>869</v>
      </c>
    </row>
    <row r="872" spans="1:11" hidden="1" x14ac:dyDescent="0.3">
      <c r="A872" s="129">
        <v>-1</v>
      </c>
      <c r="B872" s="129" t="s">
        <v>108</v>
      </c>
      <c r="C872" s="129" t="s">
        <v>78</v>
      </c>
      <c r="D872" s="129" t="s">
        <v>67</v>
      </c>
      <c r="E872" s="129">
        <v>-69.451999999999998</v>
      </c>
      <c r="F872" s="129">
        <v>-0.70799999999999996</v>
      </c>
      <c r="G872" s="129">
        <v>-6.8400000000000002E-2</v>
      </c>
      <c r="H872" s="129">
        <v>2.5999999999999999E-3</v>
      </c>
      <c r="I872" s="129">
        <v>7.0300000000000001E-2</v>
      </c>
      <c r="J872" s="129">
        <v>-7.6279000000000003</v>
      </c>
      <c r="K872" s="1">
        <f t="shared" si="14"/>
        <v>870</v>
      </c>
    </row>
    <row r="873" spans="1:11" hidden="1" x14ac:dyDescent="0.3">
      <c r="A873" s="129">
        <v>-1</v>
      </c>
      <c r="B873" s="129" t="s">
        <v>108</v>
      </c>
      <c r="C873" s="129" t="s">
        <v>78</v>
      </c>
      <c r="D873" s="129" t="s">
        <v>68</v>
      </c>
      <c r="E873" s="129">
        <v>-70.253600000000006</v>
      </c>
      <c r="F873" s="129">
        <v>-0.70799999999999996</v>
      </c>
      <c r="G873" s="129">
        <v>-6.8400000000000002E-2</v>
      </c>
      <c r="H873" s="129">
        <v>2.5999999999999999E-3</v>
      </c>
      <c r="I873" s="129">
        <v>-6.5100000000000005E-2</v>
      </c>
      <c r="J873" s="129">
        <v>-0.46100000000000002</v>
      </c>
      <c r="K873" s="1">
        <f t="shared" si="14"/>
        <v>871</v>
      </c>
    </row>
    <row r="874" spans="1:11" hidden="1" x14ac:dyDescent="0.3">
      <c r="A874" s="129">
        <v>-1</v>
      </c>
      <c r="B874" s="129" t="s">
        <v>108</v>
      </c>
      <c r="C874" s="129" t="s">
        <v>79</v>
      </c>
      <c r="D874" s="129" t="s">
        <v>67</v>
      </c>
      <c r="E874" s="129">
        <v>-28.523800000000001</v>
      </c>
      <c r="F874" s="129">
        <v>5.3465999999999996</v>
      </c>
      <c r="G874" s="129">
        <v>4.8899999999999999E-2</v>
      </c>
      <c r="H874" s="129">
        <v>1.7000000000000001E-2</v>
      </c>
      <c r="I874" s="129">
        <v>0.20449999999999999</v>
      </c>
      <c r="J874" s="129">
        <v>0.73799999999999999</v>
      </c>
      <c r="K874" s="1">
        <f t="shared" si="14"/>
        <v>872</v>
      </c>
    </row>
    <row r="875" spans="1:11" hidden="1" x14ac:dyDescent="0.3">
      <c r="A875" s="129">
        <v>-1</v>
      </c>
      <c r="B875" s="129" t="s">
        <v>108</v>
      </c>
      <c r="C875" s="129" t="s">
        <v>79</v>
      </c>
      <c r="D875" s="129" t="s">
        <v>68</v>
      </c>
      <c r="E875" s="129">
        <v>-29.325399999999998</v>
      </c>
      <c r="F875" s="129">
        <v>5.3465999999999996</v>
      </c>
      <c r="G875" s="129">
        <v>4.8899999999999999E-2</v>
      </c>
      <c r="H875" s="129">
        <v>1.7000000000000001E-2</v>
      </c>
      <c r="I875" s="129">
        <v>0.1038</v>
      </c>
      <c r="J875" s="129">
        <v>6.3109999999999999</v>
      </c>
      <c r="K875" s="1">
        <f t="shared" si="14"/>
        <v>873</v>
      </c>
    </row>
    <row r="876" spans="1:11" hidden="1" x14ac:dyDescent="0.3">
      <c r="A876" s="129">
        <v>-1</v>
      </c>
      <c r="B876" s="129" t="s">
        <v>108</v>
      </c>
      <c r="C876" s="129" t="s">
        <v>80</v>
      </c>
      <c r="D876" s="129" t="s">
        <v>67</v>
      </c>
      <c r="E876" s="129">
        <v>-64.307699999999997</v>
      </c>
      <c r="F876" s="129">
        <v>-0.53810000000000002</v>
      </c>
      <c r="G876" s="129">
        <v>-0.1585</v>
      </c>
      <c r="H876" s="129">
        <v>5.0000000000000001E-4</v>
      </c>
      <c r="I876" s="129">
        <v>-2.1000000000000001E-2</v>
      </c>
      <c r="J876" s="129">
        <v>-7.056</v>
      </c>
      <c r="K876" s="1">
        <f t="shared" si="14"/>
        <v>874</v>
      </c>
    </row>
    <row r="877" spans="1:11" hidden="1" x14ac:dyDescent="0.3">
      <c r="A877" s="129">
        <v>-1</v>
      </c>
      <c r="B877" s="129" t="s">
        <v>108</v>
      </c>
      <c r="C877" s="129" t="s">
        <v>80</v>
      </c>
      <c r="D877" s="129" t="s">
        <v>68</v>
      </c>
      <c r="E877" s="129">
        <v>-65.109200000000001</v>
      </c>
      <c r="F877" s="129">
        <v>-0.53810000000000002</v>
      </c>
      <c r="G877" s="129">
        <v>-0.1585</v>
      </c>
      <c r="H877" s="129">
        <v>5.0000000000000001E-4</v>
      </c>
      <c r="I877" s="129">
        <v>-0.19420000000000001</v>
      </c>
      <c r="J877" s="129">
        <v>-0.60780000000000001</v>
      </c>
      <c r="K877" s="1">
        <f t="shared" si="14"/>
        <v>875</v>
      </c>
    </row>
    <row r="878" spans="1:11" hidden="1" x14ac:dyDescent="0.3">
      <c r="A878" s="129">
        <v>-1</v>
      </c>
      <c r="B878" s="129" t="s">
        <v>108</v>
      </c>
      <c r="C878" s="129" t="s">
        <v>81</v>
      </c>
      <c r="D878" s="129" t="s">
        <v>67</v>
      </c>
      <c r="E878" s="129">
        <v>-28.523800000000001</v>
      </c>
      <c r="F878" s="129">
        <v>5.3465999999999996</v>
      </c>
      <c r="G878" s="129">
        <v>4.8899999999999999E-2</v>
      </c>
      <c r="H878" s="129">
        <v>1.7000000000000001E-2</v>
      </c>
      <c r="I878" s="129">
        <v>0.20449999999999999</v>
      </c>
      <c r="J878" s="129">
        <v>0.73799999999999999</v>
      </c>
      <c r="K878" s="1">
        <f t="shared" si="14"/>
        <v>876</v>
      </c>
    </row>
    <row r="879" spans="1:11" hidden="1" x14ac:dyDescent="0.3">
      <c r="A879" s="129">
        <v>-1</v>
      </c>
      <c r="B879" s="129" t="s">
        <v>108</v>
      </c>
      <c r="C879" s="129" t="s">
        <v>81</v>
      </c>
      <c r="D879" s="129" t="s">
        <v>68</v>
      </c>
      <c r="E879" s="129">
        <v>-29.325399999999998</v>
      </c>
      <c r="F879" s="129">
        <v>5.3465999999999996</v>
      </c>
      <c r="G879" s="129">
        <v>4.8899999999999999E-2</v>
      </c>
      <c r="H879" s="129">
        <v>1.7000000000000001E-2</v>
      </c>
      <c r="I879" s="129">
        <v>0.1038</v>
      </c>
      <c r="J879" s="129">
        <v>6.3109999999999999</v>
      </c>
      <c r="K879" s="1">
        <f t="shared" si="14"/>
        <v>877</v>
      </c>
    </row>
    <row r="880" spans="1:11" hidden="1" x14ac:dyDescent="0.3">
      <c r="A880" s="129">
        <v>-1</v>
      </c>
      <c r="B880" s="129" t="s">
        <v>108</v>
      </c>
      <c r="C880" s="129" t="s">
        <v>82</v>
      </c>
      <c r="D880" s="129" t="s">
        <v>67</v>
      </c>
      <c r="E880" s="129">
        <v>-64.307699999999997</v>
      </c>
      <c r="F880" s="129">
        <v>-0.53810000000000002</v>
      </c>
      <c r="G880" s="129">
        <v>-0.1585</v>
      </c>
      <c r="H880" s="129">
        <v>5.0000000000000001E-4</v>
      </c>
      <c r="I880" s="129">
        <v>-2.1000000000000001E-2</v>
      </c>
      <c r="J880" s="129">
        <v>-7.056</v>
      </c>
      <c r="K880" s="1">
        <f t="shared" si="14"/>
        <v>878</v>
      </c>
    </row>
    <row r="881" spans="1:11" hidden="1" x14ac:dyDescent="0.3">
      <c r="A881" s="129">
        <v>-1</v>
      </c>
      <c r="B881" s="129" t="s">
        <v>108</v>
      </c>
      <c r="C881" s="129" t="s">
        <v>82</v>
      </c>
      <c r="D881" s="129" t="s">
        <v>68</v>
      </c>
      <c r="E881" s="129">
        <v>-65.109200000000001</v>
      </c>
      <c r="F881" s="129">
        <v>-0.53810000000000002</v>
      </c>
      <c r="G881" s="129">
        <v>-0.1585</v>
      </c>
      <c r="H881" s="129">
        <v>5.0000000000000001E-4</v>
      </c>
      <c r="I881" s="129">
        <v>-0.19420000000000001</v>
      </c>
      <c r="J881" s="129">
        <v>-0.60780000000000001</v>
      </c>
      <c r="K881" s="1">
        <f t="shared" si="14"/>
        <v>879</v>
      </c>
    </row>
    <row r="882" spans="1:11" hidden="1" x14ac:dyDescent="0.3">
      <c r="A882" s="129">
        <v>-1</v>
      </c>
      <c r="B882" s="129" t="s">
        <v>108</v>
      </c>
      <c r="C882" s="129" t="s">
        <v>83</v>
      </c>
      <c r="D882" s="129" t="s">
        <v>67</v>
      </c>
      <c r="E882" s="129">
        <v>-50.290999999999997</v>
      </c>
      <c r="F882" s="129">
        <v>6.7807000000000004</v>
      </c>
      <c r="G882" s="129">
        <v>-6.9800000000000001E-2</v>
      </c>
      <c r="H882" s="129">
        <v>2.01E-2</v>
      </c>
      <c r="I882" s="129">
        <v>0.1608</v>
      </c>
      <c r="J882" s="129">
        <v>-0.35580000000000001</v>
      </c>
      <c r="K882" s="1">
        <f t="shared" si="14"/>
        <v>880</v>
      </c>
    </row>
    <row r="883" spans="1:11" hidden="1" x14ac:dyDescent="0.3">
      <c r="A883" s="129">
        <v>-1</v>
      </c>
      <c r="B883" s="129" t="s">
        <v>108</v>
      </c>
      <c r="C883" s="129" t="s">
        <v>83</v>
      </c>
      <c r="D883" s="129" t="s">
        <v>68</v>
      </c>
      <c r="E883" s="129">
        <v>-51.3598</v>
      </c>
      <c r="F883" s="129">
        <v>6.7807000000000004</v>
      </c>
      <c r="G883" s="129">
        <v>-6.9800000000000001E-2</v>
      </c>
      <c r="H883" s="129">
        <v>2.01E-2</v>
      </c>
      <c r="I883" s="129">
        <v>-4.9299999999999997E-2</v>
      </c>
      <c r="J883" s="129">
        <v>7.6589</v>
      </c>
      <c r="K883" s="1">
        <f t="shared" si="14"/>
        <v>881</v>
      </c>
    </row>
    <row r="884" spans="1:11" hidden="1" x14ac:dyDescent="0.3">
      <c r="A884" s="129">
        <v>-1</v>
      </c>
      <c r="B884" s="129" t="s">
        <v>108</v>
      </c>
      <c r="C884" s="129" t="s">
        <v>84</v>
      </c>
      <c r="D884" s="129" t="s">
        <v>67</v>
      </c>
      <c r="E884" s="129">
        <v>-96.363500000000002</v>
      </c>
      <c r="F884" s="129">
        <v>0.55610000000000004</v>
      </c>
      <c r="G884" s="129">
        <v>-9.7100000000000006E-2</v>
      </c>
      <c r="H884" s="129">
        <v>7.7999999999999996E-3</v>
      </c>
      <c r="I884" s="129">
        <v>0.11799999999999999</v>
      </c>
      <c r="J884" s="129">
        <v>-9.2935999999999996</v>
      </c>
      <c r="K884" s="1">
        <f t="shared" si="14"/>
        <v>882</v>
      </c>
    </row>
    <row r="885" spans="1:11" hidden="1" x14ac:dyDescent="0.3">
      <c r="A885" s="129">
        <v>-1</v>
      </c>
      <c r="B885" s="129" t="s">
        <v>108</v>
      </c>
      <c r="C885" s="129" t="s">
        <v>84</v>
      </c>
      <c r="D885" s="129" t="s">
        <v>68</v>
      </c>
      <c r="E885" s="129">
        <v>-97.432299999999998</v>
      </c>
      <c r="F885" s="129">
        <v>0.55610000000000004</v>
      </c>
      <c r="G885" s="129">
        <v>-9.7100000000000006E-2</v>
      </c>
      <c r="H885" s="129">
        <v>7.7999999999999996E-3</v>
      </c>
      <c r="I885" s="129">
        <v>-8.9099999999999999E-2</v>
      </c>
      <c r="J885" s="129">
        <v>1.0337000000000001</v>
      </c>
      <c r="K885" s="1">
        <f t="shared" si="14"/>
        <v>883</v>
      </c>
    </row>
    <row r="886" spans="1:11" hidden="1" x14ac:dyDescent="0.3">
      <c r="A886" s="129">
        <v>-1</v>
      </c>
      <c r="B886" s="129" t="s">
        <v>108</v>
      </c>
      <c r="C886" s="129" t="s">
        <v>85</v>
      </c>
      <c r="D886" s="129" t="s">
        <v>67</v>
      </c>
      <c r="E886" s="129">
        <v>-50.290999999999997</v>
      </c>
      <c r="F886" s="129">
        <v>6.7807000000000004</v>
      </c>
      <c r="G886" s="129">
        <v>-6.9800000000000001E-2</v>
      </c>
      <c r="H886" s="129">
        <v>2.01E-2</v>
      </c>
      <c r="I886" s="129">
        <v>0.1608</v>
      </c>
      <c r="J886" s="129">
        <v>-0.35580000000000001</v>
      </c>
      <c r="K886" s="1">
        <f t="shared" si="14"/>
        <v>884</v>
      </c>
    </row>
    <row r="887" spans="1:11" hidden="1" x14ac:dyDescent="0.3">
      <c r="A887" s="129">
        <v>-1</v>
      </c>
      <c r="B887" s="129" t="s">
        <v>108</v>
      </c>
      <c r="C887" s="129" t="s">
        <v>85</v>
      </c>
      <c r="D887" s="129" t="s">
        <v>68</v>
      </c>
      <c r="E887" s="129">
        <v>-51.3598</v>
      </c>
      <c r="F887" s="129">
        <v>6.7807000000000004</v>
      </c>
      <c r="G887" s="129">
        <v>-6.9800000000000001E-2</v>
      </c>
      <c r="H887" s="129">
        <v>2.01E-2</v>
      </c>
      <c r="I887" s="129">
        <v>-4.9299999999999997E-2</v>
      </c>
      <c r="J887" s="129">
        <v>7.6589</v>
      </c>
      <c r="K887" s="1">
        <f t="shared" si="14"/>
        <v>885</v>
      </c>
    </row>
    <row r="888" spans="1:11" hidden="1" x14ac:dyDescent="0.3">
      <c r="A888" s="129">
        <v>-1</v>
      </c>
      <c r="B888" s="129" t="s">
        <v>108</v>
      </c>
      <c r="C888" s="129" t="s">
        <v>86</v>
      </c>
      <c r="D888" s="129" t="s">
        <v>67</v>
      </c>
      <c r="E888" s="129">
        <v>-96.363500000000002</v>
      </c>
      <c r="F888" s="129">
        <v>0.55610000000000004</v>
      </c>
      <c r="G888" s="129">
        <v>-9.7100000000000006E-2</v>
      </c>
      <c r="H888" s="129">
        <v>7.7999999999999996E-3</v>
      </c>
      <c r="I888" s="129">
        <v>0.11799999999999999</v>
      </c>
      <c r="J888" s="129">
        <v>-9.2935999999999996</v>
      </c>
      <c r="K888" s="1">
        <f t="shared" si="14"/>
        <v>886</v>
      </c>
    </row>
    <row r="889" spans="1:11" hidden="1" x14ac:dyDescent="0.3">
      <c r="A889" s="129">
        <v>-1</v>
      </c>
      <c r="B889" s="129" t="s">
        <v>108</v>
      </c>
      <c r="C889" s="129" t="s">
        <v>86</v>
      </c>
      <c r="D889" s="129" t="s">
        <v>68</v>
      </c>
      <c r="E889" s="129">
        <v>-97.432299999999998</v>
      </c>
      <c r="F889" s="129">
        <v>0.55610000000000004</v>
      </c>
      <c r="G889" s="129">
        <v>-9.7100000000000006E-2</v>
      </c>
      <c r="H889" s="129">
        <v>7.7999999999999996E-3</v>
      </c>
      <c r="I889" s="129">
        <v>-8.9099999999999999E-2</v>
      </c>
      <c r="J889" s="129">
        <v>1.0337000000000001</v>
      </c>
      <c r="K889" s="1">
        <f t="shared" si="14"/>
        <v>887</v>
      </c>
    </row>
    <row r="890" spans="1:11" hidden="1" x14ac:dyDescent="0.3">
      <c r="A890" s="129">
        <v>-1</v>
      </c>
      <c r="B890" s="129" t="s">
        <v>108</v>
      </c>
      <c r="C890" s="129" t="s">
        <v>87</v>
      </c>
      <c r="D890" s="129" t="s">
        <v>67</v>
      </c>
      <c r="E890" s="129">
        <v>-55.435400000000001</v>
      </c>
      <c r="F890" s="129">
        <v>6.6108000000000002</v>
      </c>
      <c r="G890" s="129">
        <v>2.0299999999999999E-2</v>
      </c>
      <c r="H890" s="129">
        <v>2.2200000000000001E-2</v>
      </c>
      <c r="I890" s="129">
        <v>0.25209999999999999</v>
      </c>
      <c r="J890" s="129">
        <v>-0.92779999999999996</v>
      </c>
      <c r="K890" s="1">
        <f t="shared" si="14"/>
        <v>888</v>
      </c>
    </row>
    <row r="891" spans="1:11" hidden="1" x14ac:dyDescent="0.3">
      <c r="A891" s="129">
        <v>-1</v>
      </c>
      <c r="B891" s="129" t="s">
        <v>108</v>
      </c>
      <c r="C891" s="129" t="s">
        <v>87</v>
      </c>
      <c r="D891" s="129" t="s">
        <v>68</v>
      </c>
      <c r="E891" s="129">
        <v>-56.504100000000001</v>
      </c>
      <c r="F891" s="129">
        <v>6.6108000000000002</v>
      </c>
      <c r="G891" s="129">
        <v>2.0299999999999999E-2</v>
      </c>
      <c r="H891" s="129">
        <v>2.2200000000000001E-2</v>
      </c>
      <c r="I891" s="129">
        <v>7.9699999999999993E-2</v>
      </c>
      <c r="J891" s="129">
        <v>7.8056999999999999</v>
      </c>
      <c r="K891" s="1">
        <f t="shared" si="14"/>
        <v>889</v>
      </c>
    </row>
    <row r="892" spans="1:11" hidden="1" x14ac:dyDescent="0.3">
      <c r="A892" s="129">
        <v>-1</v>
      </c>
      <c r="B892" s="129" t="s">
        <v>108</v>
      </c>
      <c r="C892" s="129" t="s">
        <v>88</v>
      </c>
      <c r="D892" s="129" t="s">
        <v>67</v>
      </c>
      <c r="E892" s="129">
        <v>-91.219200000000001</v>
      </c>
      <c r="F892" s="129">
        <v>0.72599999999999998</v>
      </c>
      <c r="G892" s="129">
        <v>-0.18720000000000001</v>
      </c>
      <c r="H892" s="129">
        <v>5.7000000000000002E-3</v>
      </c>
      <c r="I892" s="129">
        <v>2.6700000000000002E-2</v>
      </c>
      <c r="J892" s="129">
        <v>-8.7217000000000002</v>
      </c>
      <c r="K892" s="1">
        <f t="shared" si="14"/>
        <v>890</v>
      </c>
    </row>
    <row r="893" spans="1:11" hidden="1" x14ac:dyDescent="0.3">
      <c r="A893" s="129">
        <v>-1</v>
      </c>
      <c r="B893" s="129" t="s">
        <v>108</v>
      </c>
      <c r="C893" s="129" t="s">
        <v>88</v>
      </c>
      <c r="D893" s="129" t="s">
        <v>68</v>
      </c>
      <c r="E893" s="129">
        <v>-92.287899999999993</v>
      </c>
      <c r="F893" s="129">
        <v>0.72599999999999998</v>
      </c>
      <c r="G893" s="129">
        <v>-0.18720000000000001</v>
      </c>
      <c r="H893" s="129">
        <v>5.7000000000000002E-3</v>
      </c>
      <c r="I893" s="129">
        <v>-0.21820000000000001</v>
      </c>
      <c r="J893" s="129">
        <v>0.88690000000000002</v>
      </c>
      <c r="K893" s="1">
        <f t="shared" si="14"/>
        <v>891</v>
      </c>
    </row>
    <row r="894" spans="1:11" hidden="1" x14ac:dyDescent="0.3">
      <c r="A894" s="129">
        <v>-1</v>
      </c>
      <c r="B894" s="129" t="s">
        <v>108</v>
      </c>
      <c r="C894" s="129" t="s">
        <v>89</v>
      </c>
      <c r="D894" s="129" t="s">
        <v>67</v>
      </c>
      <c r="E894" s="129">
        <v>-55.435400000000001</v>
      </c>
      <c r="F894" s="129">
        <v>6.6108000000000002</v>
      </c>
      <c r="G894" s="129">
        <v>2.0299999999999999E-2</v>
      </c>
      <c r="H894" s="129">
        <v>2.2200000000000001E-2</v>
      </c>
      <c r="I894" s="129">
        <v>0.25209999999999999</v>
      </c>
      <c r="J894" s="129">
        <v>-0.92779999999999996</v>
      </c>
      <c r="K894" s="1">
        <f t="shared" si="14"/>
        <v>892</v>
      </c>
    </row>
    <row r="895" spans="1:11" hidden="1" x14ac:dyDescent="0.3">
      <c r="A895" s="129">
        <v>-1</v>
      </c>
      <c r="B895" s="129" t="s">
        <v>108</v>
      </c>
      <c r="C895" s="129" t="s">
        <v>89</v>
      </c>
      <c r="D895" s="129" t="s">
        <v>68</v>
      </c>
      <c r="E895" s="129">
        <v>-56.504100000000001</v>
      </c>
      <c r="F895" s="129">
        <v>6.6108000000000002</v>
      </c>
      <c r="G895" s="129">
        <v>2.0299999999999999E-2</v>
      </c>
      <c r="H895" s="129">
        <v>2.2200000000000001E-2</v>
      </c>
      <c r="I895" s="129">
        <v>7.9699999999999993E-2</v>
      </c>
      <c r="J895" s="129">
        <v>7.8056999999999999</v>
      </c>
      <c r="K895" s="1">
        <f t="shared" si="14"/>
        <v>893</v>
      </c>
    </row>
    <row r="896" spans="1:11" hidden="1" x14ac:dyDescent="0.3">
      <c r="A896" s="129">
        <v>-1</v>
      </c>
      <c r="B896" s="129" t="s">
        <v>108</v>
      </c>
      <c r="C896" s="129" t="s">
        <v>90</v>
      </c>
      <c r="D896" s="129" t="s">
        <v>67</v>
      </c>
      <c r="E896" s="129">
        <v>-91.219200000000001</v>
      </c>
      <c r="F896" s="129">
        <v>0.72599999999999998</v>
      </c>
      <c r="G896" s="129">
        <v>-0.18720000000000001</v>
      </c>
      <c r="H896" s="129">
        <v>5.7000000000000002E-3</v>
      </c>
      <c r="I896" s="129">
        <v>2.6700000000000002E-2</v>
      </c>
      <c r="J896" s="129">
        <v>-8.7217000000000002</v>
      </c>
      <c r="K896" s="1">
        <f t="shared" si="14"/>
        <v>894</v>
      </c>
    </row>
    <row r="897" spans="1:11" hidden="1" x14ac:dyDescent="0.3">
      <c r="A897" s="129">
        <v>-1</v>
      </c>
      <c r="B897" s="129" t="s">
        <v>108</v>
      </c>
      <c r="C897" s="129" t="s">
        <v>90</v>
      </c>
      <c r="D897" s="129" t="s">
        <v>68</v>
      </c>
      <c r="E897" s="129">
        <v>-92.287899999999993</v>
      </c>
      <c r="F897" s="129">
        <v>0.72599999999999998</v>
      </c>
      <c r="G897" s="129">
        <v>-0.18720000000000001</v>
      </c>
      <c r="H897" s="129">
        <v>5.7000000000000002E-3</v>
      </c>
      <c r="I897" s="129">
        <v>-0.21820000000000001</v>
      </c>
      <c r="J897" s="129">
        <v>0.88690000000000002</v>
      </c>
      <c r="K897" s="1">
        <f t="shared" si="14"/>
        <v>895</v>
      </c>
    </row>
    <row r="898" spans="1:11" hidden="1" x14ac:dyDescent="0.3">
      <c r="A898" s="129">
        <v>-1</v>
      </c>
      <c r="B898" s="129" t="s">
        <v>108</v>
      </c>
      <c r="C898" s="129" t="s">
        <v>91</v>
      </c>
      <c r="D898" s="129" t="s">
        <v>67</v>
      </c>
      <c r="E898" s="129">
        <v>-23.3795</v>
      </c>
      <c r="F898" s="129">
        <v>6.7807000000000004</v>
      </c>
      <c r="G898" s="129">
        <v>4.8899999999999999E-2</v>
      </c>
      <c r="H898" s="129">
        <v>2.2200000000000001E-2</v>
      </c>
      <c r="I898" s="129">
        <v>0.25209999999999999</v>
      </c>
      <c r="J898" s="129">
        <v>1.3099000000000001</v>
      </c>
      <c r="K898" s="1">
        <f t="shared" si="14"/>
        <v>896</v>
      </c>
    </row>
    <row r="899" spans="1:11" hidden="1" x14ac:dyDescent="0.3">
      <c r="A899" s="129">
        <v>-1</v>
      </c>
      <c r="B899" s="129" t="s">
        <v>108</v>
      </c>
      <c r="C899" s="129" t="s">
        <v>91</v>
      </c>
      <c r="D899" s="129" t="s">
        <v>68</v>
      </c>
      <c r="E899" s="129">
        <v>-24.181100000000001</v>
      </c>
      <c r="F899" s="129">
        <v>6.7807000000000004</v>
      </c>
      <c r="G899" s="129">
        <v>4.8899999999999999E-2</v>
      </c>
      <c r="H899" s="129">
        <v>2.2200000000000001E-2</v>
      </c>
      <c r="I899" s="129">
        <v>0.1038</v>
      </c>
      <c r="J899" s="129">
        <v>7.8056999999999999</v>
      </c>
      <c r="K899" s="1">
        <f t="shared" si="14"/>
        <v>897</v>
      </c>
    </row>
    <row r="900" spans="1:11" hidden="1" x14ac:dyDescent="0.3">
      <c r="A900" s="129">
        <v>-1</v>
      </c>
      <c r="B900" s="129" t="s">
        <v>108</v>
      </c>
      <c r="C900" s="129" t="s">
        <v>92</v>
      </c>
      <c r="D900" s="129" t="s">
        <v>67</v>
      </c>
      <c r="E900" s="129">
        <v>-96.363500000000002</v>
      </c>
      <c r="F900" s="129">
        <v>-0.70799999999999996</v>
      </c>
      <c r="G900" s="129">
        <v>-0.18720000000000001</v>
      </c>
      <c r="H900" s="129">
        <v>5.0000000000000001E-4</v>
      </c>
      <c r="I900" s="129">
        <v>-2.1000000000000001E-2</v>
      </c>
      <c r="J900" s="129">
        <v>-9.2935999999999996</v>
      </c>
      <c r="K900" s="1">
        <f t="shared" si="14"/>
        <v>898</v>
      </c>
    </row>
    <row r="901" spans="1:11" hidden="1" x14ac:dyDescent="0.3">
      <c r="A901" s="129">
        <v>-1</v>
      </c>
      <c r="B901" s="129" t="s">
        <v>108</v>
      </c>
      <c r="C901" s="129" t="s">
        <v>92</v>
      </c>
      <c r="D901" s="129" t="s">
        <v>68</v>
      </c>
      <c r="E901" s="129">
        <v>-97.432299999999998</v>
      </c>
      <c r="F901" s="129">
        <v>-0.70799999999999996</v>
      </c>
      <c r="G901" s="129">
        <v>-0.18720000000000001</v>
      </c>
      <c r="H901" s="129">
        <v>5.0000000000000001E-4</v>
      </c>
      <c r="I901" s="129">
        <v>-0.21820000000000001</v>
      </c>
      <c r="J901" s="129">
        <v>-0.60780000000000001</v>
      </c>
      <c r="K901" s="1">
        <f t="shared" si="14"/>
        <v>899</v>
      </c>
    </row>
    <row r="902" spans="1:11" hidden="1" x14ac:dyDescent="0.3">
      <c r="A902" s="129">
        <v>-1</v>
      </c>
      <c r="B902" s="129" t="s">
        <v>109</v>
      </c>
      <c r="C902" s="129" t="s">
        <v>66</v>
      </c>
      <c r="D902" s="129" t="s">
        <v>67</v>
      </c>
      <c r="E902" s="129">
        <v>-363.74759999999998</v>
      </c>
      <c r="F902" s="129">
        <v>-0.32740000000000002</v>
      </c>
      <c r="G902" s="129">
        <v>-3.9839000000000002</v>
      </c>
      <c r="H902" s="129">
        <v>4.3315000000000001</v>
      </c>
      <c r="I902" s="129">
        <v>6.6360000000000001</v>
      </c>
      <c r="J902" s="129">
        <v>-301.38440000000003</v>
      </c>
      <c r="K902" s="1">
        <f t="shared" ref="K902:K965" si="15">K901+1</f>
        <v>900</v>
      </c>
    </row>
    <row r="903" spans="1:11" hidden="1" x14ac:dyDescent="0.3">
      <c r="A903" s="129">
        <v>-1</v>
      </c>
      <c r="B903" s="129" t="s">
        <v>109</v>
      </c>
      <c r="C903" s="129" t="s">
        <v>66</v>
      </c>
      <c r="D903" s="129" t="s">
        <v>68</v>
      </c>
      <c r="E903" s="129">
        <v>-384.99759999999998</v>
      </c>
      <c r="F903" s="129">
        <v>-0.32740000000000002</v>
      </c>
      <c r="G903" s="129">
        <v>-3.9839000000000002</v>
      </c>
      <c r="H903" s="129">
        <v>4.3315000000000001</v>
      </c>
      <c r="I903" s="129">
        <v>-3.3237000000000001</v>
      </c>
      <c r="J903" s="129">
        <v>-302.2029</v>
      </c>
      <c r="K903" s="1">
        <f t="shared" si="15"/>
        <v>901</v>
      </c>
    </row>
    <row r="904" spans="1:11" hidden="1" x14ac:dyDescent="0.3">
      <c r="A904" s="129">
        <v>-1</v>
      </c>
      <c r="B904" s="129" t="s">
        <v>109</v>
      </c>
      <c r="C904" s="129" t="s">
        <v>69</v>
      </c>
      <c r="D904" s="129" t="s">
        <v>67</v>
      </c>
      <c r="E904" s="129">
        <v>-83.024900000000002</v>
      </c>
      <c r="F904" s="129">
        <v>-1.6134999999999999</v>
      </c>
      <c r="G904" s="129">
        <v>-0.97089999999999999</v>
      </c>
      <c r="H904" s="129">
        <v>0.85589999999999999</v>
      </c>
      <c r="I904" s="129">
        <v>1.6108</v>
      </c>
      <c r="J904" s="129">
        <v>-64.193899999999999</v>
      </c>
      <c r="K904" s="1">
        <f t="shared" si="15"/>
        <v>902</v>
      </c>
    </row>
    <row r="905" spans="1:11" hidden="1" x14ac:dyDescent="0.3">
      <c r="A905" s="129">
        <v>-1</v>
      </c>
      <c r="B905" s="129" t="s">
        <v>109</v>
      </c>
      <c r="C905" s="129" t="s">
        <v>69</v>
      </c>
      <c r="D905" s="129" t="s">
        <v>68</v>
      </c>
      <c r="E905" s="129">
        <v>-83.024900000000002</v>
      </c>
      <c r="F905" s="129">
        <v>-1.6134999999999999</v>
      </c>
      <c r="G905" s="129">
        <v>-0.97089999999999999</v>
      </c>
      <c r="H905" s="129">
        <v>0.85589999999999999</v>
      </c>
      <c r="I905" s="129">
        <v>-0.81630000000000003</v>
      </c>
      <c r="J905" s="129">
        <v>-68.227699999999999</v>
      </c>
      <c r="K905" s="1">
        <f t="shared" si="15"/>
        <v>903</v>
      </c>
    </row>
    <row r="906" spans="1:11" hidden="1" x14ac:dyDescent="0.3">
      <c r="A906" s="129">
        <v>-1</v>
      </c>
      <c r="B906" s="129" t="s">
        <v>109</v>
      </c>
      <c r="C906" s="129" t="s">
        <v>70</v>
      </c>
      <c r="D906" s="129" t="s">
        <v>67</v>
      </c>
      <c r="E906" s="129">
        <v>64.008499999999998</v>
      </c>
      <c r="F906" s="129">
        <v>139.1062</v>
      </c>
      <c r="G906" s="129">
        <v>0.60050000000000003</v>
      </c>
      <c r="H906" s="129">
        <v>2.2968999999999999</v>
      </c>
      <c r="I906" s="129">
        <v>0.93200000000000005</v>
      </c>
      <c r="J906" s="129">
        <v>171.5633</v>
      </c>
      <c r="K906" s="1">
        <f t="shared" si="15"/>
        <v>904</v>
      </c>
    </row>
    <row r="907" spans="1:11" hidden="1" x14ac:dyDescent="0.3">
      <c r="A907" s="129">
        <v>-1</v>
      </c>
      <c r="B907" s="129" t="s">
        <v>109</v>
      </c>
      <c r="C907" s="129" t="s">
        <v>70</v>
      </c>
      <c r="D907" s="129" t="s">
        <v>68</v>
      </c>
      <c r="E907" s="129">
        <v>64.008499999999998</v>
      </c>
      <c r="F907" s="129">
        <v>139.1062</v>
      </c>
      <c r="G907" s="129">
        <v>0.60050000000000003</v>
      </c>
      <c r="H907" s="129">
        <v>2.2968999999999999</v>
      </c>
      <c r="I907" s="129">
        <v>0.57620000000000005</v>
      </c>
      <c r="J907" s="129">
        <v>453.12540000000001</v>
      </c>
      <c r="K907" s="1">
        <f t="shared" si="15"/>
        <v>905</v>
      </c>
    </row>
    <row r="908" spans="1:11" hidden="1" x14ac:dyDescent="0.3">
      <c r="A908" s="129">
        <v>-1</v>
      </c>
      <c r="B908" s="129" t="s">
        <v>109</v>
      </c>
      <c r="C908" s="129" t="s">
        <v>71</v>
      </c>
      <c r="D908" s="129" t="s">
        <v>67</v>
      </c>
      <c r="E908" s="129">
        <v>229.7533</v>
      </c>
      <c r="F908" s="129">
        <v>28.109300000000001</v>
      </c>
      <c r="G908" s="129">
        <v>2.6785999999999999</v>
      </c>
      <c r="H908" s="129">
        <v>4.1980000000000004</v>
      </c>
      <c r="I908" s="129">
        <v>3.5712000000000002</v>
      </c>
      <c r="J908" s="129">
        <v>277.92290000000003</v>
      </c>
      <c r="K908" s="1">
        <f t="shared" si="15"/>
        <v>906</v>
      </c>
    </row>
    <row r="909" spans="1:11" hidden="1" x14ac:dyDescent="0.3">
      <c r="A909" s="129">
        <v>-1</v>
      </c>
      <c r="B909" s="129" t="s">
        <v>109</v>
      </c>
      <c r="C909" s="129" t="s">
        <v>71</v>
      </c>
      <c r="D909" s="129" t="s">
        <v>68</v>
      </c>
      <c r="E909" s="129">
        <v>229.7533</v>
      </c>
      <c r="F909" s="129">
        <v>28.109300000000001</v>
      </c>
      <c r="G909" s="129">
        <v>2.6785999999999999</v>
      </c>
      <c r="H909" s="129">
        <v>4.1980000000000004</v>
      </c>
      <c r="I909" s="129">
        <v>3.1415000000000002</v>
      </c>
      <c r="J909" s="129">
        <v>335.75560000000002</v>
      </c>
      <c r="K909" s="1">
        <f t="shared" si="15"/>
        <v>907</v>
      </c>
    </row>
    <row r="910" spans="1:11" hidden="1" x14ac:dyDescent="0.3">
      <c r="A910" s="129">
        <v>-1</v>
      </c>
      <c r="B910" s="129" t="s">
        <v>109</v>
      </c>
      <c r="C910" s="129" t="s">
        <v>72</v>
      </c>
      <c r="D910" s="129" t="s">
        <v>67</v>
      </c>
      <c r="E910" s="129">
        <v>-446.77260000000001</v>
      </c>
      <c r="F910" s="129">
        <v>-1.9409000000000001</v>
      </c>
      <c r="G910" s="129">
        <v>-4.9546999999999999</v>
      </c>
      <c r="H910" s="129">
        <v>5.1872999999999996</v>
      </c>
      <c r="I910" s="129">
        <v>8.2468000000000004</v>
      </c>
      <c r="J910" s="129">
        <v>-365.57830000000001</v>
      </c>
      <c r="K910" s="1">
        <f t="shared" si="15"/>
        <v>908</v>
      </c>
    </row>
    <row r="911" spans="1:11" hidden="1" x14ac:dyDescent="0.3">
      <c r="A911" s="129">
        <v>-1</v>
      </c>
      <c r="B911" s="129" t="s">
        <v>109</v>
      </c>
      <c r="C911" s="129" t="s">
        <v>72</v>
      </c>
      <c r="D911" s="129" t="s">
        <v>68</v>
      </c>
      <c r="E911" s="129">
        <v>-468.02260000000001</v>
      </c>
      <c r="F911" s="129">
        <v>-1.9409000000000001</v>
      </c>
      <c r="G911" s="129">
        <v>-4.9546999999999999</v>
      </c>
      <c r="H911" s="129">
        <v>5.1872999999999996</v>
      </c>
      <c r="I911" s="129">
        <v>-4.1399999999999997</v>
      </c>
      <c r="J911" s="129">
        <v>-370.43060000000003</v>
      </c>
      <c r="K911" s="1">
        <f t="shared" si="15"/>
        <v>909</v>
      </c>
    </row>
    <row r="912" spans="1:11" hidden="1" x14ac:dyDescent="0.3">
      <c r="A912" s="129">
        <v>-1</v>
      </c>
      <c r="B912" s="129" t="s">
        <v>109</v>
      </c>
      <c r="C912" s="129" t="s">
        <v>73</v>
      </c>
      <c r="D912" s="129" t="s">
        <v>67</v>
      </c>
      <c r="E912" s="129">
        <v>-509.24669999999998</v>
      </c>
      <c r="F912" s="129">
        <v>-0.45839999999999997</v>
      </c>
      <c r="G912" s="129">
        <v>-5.5773999999999999</v>
      </c>
      <c r="H912" s="129">
        <v>6.0640999999999998</v>
      </c>
      <c r="I912" s="129">
        <v>9.2904</v>
      </c>
      <c r="J912" s="129">
        <v>-421.93810000000002</v>
      </c>
      <c r="K912" s="1">
        <f t="shared" si="15"/>
        <v>910</v>
      </c>
    </row>
    <row r="913" spans="1:11" hidden="1" x14ac:dyDescent="0.3">
      <c r="A913" s="129">
        <v>-1</v>
      </c>
      <c r="B913" s="129" t="s">
        <v>109</v>
      </c>
      <c r="C913" s="129" t="s">
        <v>73</v>
      </c>
      <c r="D913" s="129" t="s">
        <v>68</v>
      </c>
      <c r="E913" s="129">
        <v>-538.99670000000003</v>
      </c>
      <c r="F913" s="129">
        <v>-0.45839999999999997</v>
      </c>
      <c r="G913" s="129">
        <v>-5.5773999999999999</v>
      </c>
      <c r="H913" s="129">
        <v>6.0640999999999998</v>
      </c>
      <c r="I913" s="129">
        <v>-4.6531000000000002</v>
      </c>
      <c r="J913" s="129">
        <v>-423.08409999999998</v>
      </c>
      <c r="K913" s="1">
        <f t="shared" si="15"/>
        <v>911</v>
      </c>
    </row>
    <row r="914" spans="1:11" hidden="1" x14ac:dyDescent="0.3">
      <c r="A914" s="129">
        <v>-1</v>
      </c>
      <c r="B914" s="129" t="s">
        <v>109</v>
      </c>
      <c r="C914" s="129" t="s">
        <v>74</v>
      </c>
      <c r="D914" s="129" t="s">
        <v>67</v>
      </c>
      <c r="E914" s="129">
        <v>-569.33709999999996</v>
      </c>
      <c r="F914" s="129">
        <v>-2.9744999999999999</v>
      </c>
      <c r="G914" s="129">
        <v>-6.3339999999999996</v>
      </c>
      <c r="H914" s="129">
        <v>6.5671999999999997</v>
      </c>
      <c r="I914" s="129">
        <v>10.5405</v>
      </c>
      <c r="J914" s="129">
        <v>-464.37150000000003</v>
      </c>
      <c r="K914" s="1">
        <f t="shared" si="15"/>
        <v>912</v>
      </c>
    </row>
    <row r="915" spans="1:11" hidden="1" x14ac:dyDescent="0.3">
      <c r="A915" s="129">
        <v>-1</v>
      </c>
      <c r="B915" s="129" t="s">
        <v>109</v>
      </c>
      <c r="C915" s="129" t="s">
        <v>74</v>
      </c>
      <c r="D915" s="129" t="s">
        <v>68</v>
      </c>
      <c r="E915" s="129">
        <v>-594.83709999999996</v>
      </c>
      <c r="F915" s="129">
        <v>-2.9744999999999999</v>
      </c>
      <c r="G915" s="129">
        <v>-6.3339999999999996</v>
      </c>
      <c r="H915" s="129">
        <v>6.5671999999999997</v>
      </c>
      <c r="I915" s="129">
        <v>-5.2945000000000002</v>
      </c>
      <c r="J915" s="129">
        <v>-471.80770000000001</v>
      </c>
      <c r="K915" s="1">
        <f t="shared" si="15"/>
        <v>913</v>
      </c>
    </row>
    <row r="916" spans="1:11" hidden="1" x14ac:dyDescent="0.3">
      <c r="A916" s="129">
        <v>-1</v>
      </c>
      <c r="B916" s="129" t="s">
        <v>109</v>
      </c>
      <c r="C916" s="129" t="s">
        <v>75</v>
      </c>
      <c r="D916" s="129" t="s">
        <v>67</v>
      </c>
      <c r="E916" s="129">
        <v>-237.761</v>
      </c>
      <c r="F916" s="129">
        <v>194.45400000000001</v>
      </c>
      <c r="G916" s="129">
        <v>-2.7446999999999999</v>
      </c>
      <c r="H916" s="129">
        <v>7.1139000000000001</v>
      </c>
      <c r="I916" s="129">
        <v>7.2770999999999999</v>
      </c>
      <c r="J916" s="129">
        <v>-31.057300000000001</v>
      </c>
      <c r="K916" s="1">
        <f t="shared" si="15"/>
        <v>914</v>
      </c>
    </row>
    <row r="917" spans="1:11" hidden="1" x14ac:dyDescent="0.3">
      <c r="A917" s="129">
        <v>-1</v>
      </c>
      <c r="B917" s="129" t="s">
        <v>109</v>
      </c>
      <c r="C917" s="129" t="s">
        <v>75</v>
      </c>
      <c r="D917" s="129" t="s">
        <v>68</v>
      </c>
      <c r="E917" s="129">
        <v>-256.88600000000002</v>
      </c>
      <c r="F917" s="129">
        <v>194.45400000000001</v>
      </c>
      <c r="G917" s="129">
        <v>-2.7446999999999999</v>
      </c>
      <c r="H917" s="129">
        <v>7.1139000000000001</v>
      </c>
      <c r="I917" s="129">
        <v>-2.1846999999999999</v>
      </c>
      <c r="J917" s="129">
        <v>362.39299999999997</v>
      </c>
      <c r="K917" s="1">
        <f t="shared" si="15"/>
        <v>915</v>
      </c>
    </row>
    <row r="918" spans="1:11" hidden="1" x14ac:dyDescent="0.3">
      <c r="A918" s="129">
        <v>-1</v>
      </c>
      <c r="B918" s="129" t="s">
        <v>109</v>
      </c>
      <c r="C918" s="129" t="s">
        <v>76</v>
      </c>
      <c r="D918" s="129" t="s">
        <v>67</v>
      </c>
      <c r="E918" s="129">
        <v>-416.98480000000001</v>
      </c>
      <c r="F918" s="129">
        <v>-195.04329999999999</v>
      </c>
      <c r="G918" s="129">
        <v>-4.4261999999999997</v>
      </c>
      <c r="H918" s="129">
        <v>0.68269999999999997</v>
      </c>
      <c r="I918" s="129">
        <v>4.6676000000000002</v>
      </c>
      <c r="J918" s="129">
        <v>-511.43459999999999</v>
      </c>
      <c r="K918" s="1">
        <f t="shared" si="15"/>
        <v>916</v>
      </c>
    </row>
    <row r="919" spans="1:11" hidden="1" x14ac:dyDescent="0.3">
      <c r="A919" s="129">
        <v>-1</v>
      </c>
      <c r="B919" s="129" t="s">
        <v>109</v>
      </c>
      <c r="C919" s="129" t="s">
        <v>76</v>
      </c>
      <c r="D919" s="129" t="s">
        <v>68</v>
      </c>
      <c r="E919" s="129">
        <v>-436.10980000000001</v>
      </c>
      <c r="F919" s="129">
        <v>-195.04329999999999</v>
      </c>
      <c r="G919" s="129">
        <v>-4.4261999999999997</v>
      </c>
      <c r="H919" s="129">
        <v>0.68269999999999997</v>
      </c>
      <c r="I919" s="129">
        <v>-3.7978999999999998</v>
      </c>
      <c r="J919" s="129">
        <v>-906.35820000000001</v>
      </c>
      <c r="K919" s="1">
        <f t="shared" si="15"/>
        <v>917</v>
      </c>
    </row>
    <row r="920" spans="1:11" hidden="1" x14ac:dyDescent="0.3">
      <c r="A920" s="129">
        <v>-1</v>
      </c>
      <c r="B920" s="129" t="s">
        <v>109</v>
      </c>
      <c r="C920" s="129" t="s">
        <v>77</v>
      </c>
      <c r="D920" s="129" t="s">
        <v>67</v>
      </c>
      <c r="E920" s="129">
        <v>-237.761</v>
      </c>
      <c r="F920" s="129">
        <v>194.45400000000001</v>
      </c>
      <c r="G920" s="129">
        <v>-2.7446999999999999</v>
      </c>
      <c r="H920" s="129">
        <v>7.1139000000000001</v>
      </c>
      <c r="I920" s="129">
        <v>7.2770999999999999</v>
      </c>
      <c r="J920" s="129">
        <v>-31.057300000000001</v>
      </c>
      <c r="K920" s="1">
        <f t="shared" si="15"/>
        <v>918</v>
      </c>
    </row>
    <row r="921" spans="1:11" hidden="1" x14ac:dyDescent="0.3">
      <c r="A921" s="129">
        <v>-1</v>
      </c>
      <c r="B921" s="129" t="s">
        <v>109</v>
      </c>
      <c r="C921" s="129" t="s">
        <v>77</v>
      </c>
      <c r="D921" s="129" t="s">
        <v>68</v>
      </c>
      <c r="E921" s="129">
        <v>-256.88600000000002</v>
      </c>
      <c r="F921" s="129">
        <v>194.45400000000001</v>
      </c>
      <c r="G921" s="129">
        <v>-2.7446999999999999</v>
      </c>
      <c r="H921" s="129">
        <v>7.1139000000000001</v>
      </c>
      <c r="I921" s="129">
        <v>-2.1846999999999999</v>
      </c>
      <c r="J921" s="129">
        <v>362.39299999999997</v>
      </c>
      <c r="K921" s="1">
        <f t="shared" si="15"/>
        <v>919</v>
      </c>
    </row>
    <row r="922" spans="1:11" hidden="1" x14ac:dyDescent="0.3">
      <c r="A922" s="129">
        <v>-1</v>
      </c>
      <c r="B922" s="129" t="s">
        <v>109</v>
      </c>
      <c r="C922" s="129" t="s">
        <v>78</v>
      </c>
      <c r="D922" s="129" t="s">
        <v>67</v>
      </c>
      <c r="E922" s="129">
        <v>-416.98480000000001</v>
      </c>
      <c r="F922" s="129">
        <v>-195.04329999999999</v>
      </c>
      <c r="G922" s="129">
        <v>-4.4261999999999997</v>
      </c>
      <c r="H922" s="129">
        <v>0.68269999999999997</v>
      </c>
      <c r="I922" s="129">
        <v>4.6676000000000002</v>
      </c>
      <c r="J922" s="129">
        <v>-511.43459999999999</v>
      </c>
      <c r="K922" s="1">
        <f t="shared" si="15"/>
        <v>920</v>
      </c>
    </row>
    <row r="923" spans="1:11" hidden="1" x14ac:dyDescent="0.3">
      <c r="A923" s="129">
        <v>-1</v>
      </c>
      <c r="B923" s="129" t="s">
        <v>109</v>
      </c>
      <c r="C923" s="129" t="s">
        <v>78</v>
      </c>
      <c r="D923" s="129" t="s">
        <v>68</v>
      </c>
      <c r="E923" s="129">
        <v>-436.10980000000001</v>
      </c>
      <c r="F923" s="129">
        <v>-195.04329999999999</v>
      </c>
      <c r="G923" s="129">
        <v>-4.4261999999999997</v>
      </c>
      <c r="H923" s="129">
        <v>0.68269999999999997</v>
      </c>
      <c r="I923" s="129">
        <v>-3.7978999999999998</v>
      </c>
      <c r="J923" s="129">
        <v>-906.35820000000001</v>
      </c>
      <c r="K923" s="1">
        <f t="shared" si="15"/>
        <v>921</v>
      </c>
    </row>
    <row r="924" spans="1:11" hidden="1" x14ac:dyDescent="0.3">
      <c r="A924" s="129">
        <v>-1</v>
      </c>
      <c r="B924" s="129" t="s">
        <v>109</v>
      </c>
      <c r="C924" s="129" t="s">
        <v>79</v>
      </c>
      <c r="D924" s="129" t="s">
        <v>67</v>
      </c>
      <c r="E924" s="129">
        <v>-5.7182000000000004</v>
      </c>
      <c r="F924" s="129">
        <v>39.058300000000003</v>
      </c>
      <c r="G924" s="129">
        <v>0.1646</v>
      </c>
      <c r="H924" s="129">
        <v>9.7756000000000007</v>
      </c>
      <c r="I924" s="129">
        <v>10.972099999999999</v>
      </c>
      <c r="J924" s="129">
        <v>117.8462</v>
      </c>
      <c r="K924" s="1">
        <f t="shared" si="15"/>
        <v>922</v>
      </c>
    </row>
    <row r="925" spans="1:11" hidden="1" x14ac:dyDescent="0.3">
      <c r="A925" s="129">
        <v>-1</v>
      </c>
      <c r="B925" s="129" t="s">
        <v>109</v>
      </c>
      <c r="C925" s="129" t="s">
        <v>79</v>
      </c>
      <c r="D925" s="129" t="s">
        <v>68</v>
      </c>
      <c r="E925" s="129">
        <v>-24.8432</v>
      </c>
      <c r="F925" s="129">
        <v>39.058300000000003</v>
      </c>
      <c r="G925" s="129">
        <v>0.1646</v>
      </c>
      <c r="H925" s="129">
        <v>9.7756000000000007</v>
      </c>
      <c r="I925" s="129">
        <v>1.4068000000000001</v>
      </c>
      <c r="J925" s="129">
        <v>198.0753</v>
      </c>
      <c r="K925" s="1">
        <f t="shared" si="15"/>
        <v>923</v>
      </c>
    </row>
    <row r="926" spans="1:11" hidden="1" x14ac:dyDescent="0.3">
      <c r="A926" s="129">
        <v>-1</v>
      </c>
      <c r="B926" s="129" t="s">
        <v>109</v>
      </c>
      <c r="C926" s="129" t="s">
        <v>80</v>
      </c>
      <c r="D926" s="129" t="s">
        <v>67</v>
      </c>
      <c r="E926" s="129">
        <v>-649.02750000000003</v>
      </c>
      <c r="F926" s="129">
        <v>-39.647599999999997</v>
      </c>
      <c r="G926" s="129">
        <v>-7.3354999999999997</v>
      </c>
      <c r="H926" s="129">
        <v>-1.9789000000000001</v>
      </c>
      <c r="I926" s="129">
        <v>0.97270000000000001</v>
      </c>
      <c r="J926" s="129">
        <v>-660.33810000000005</v>
      </c>
      <c r="K926" s="1">
        <f t="shared" si="15"/>
        <v>924</v>
      </c>
    </row>
    <row r="927" spans="1:11" hidden="1" x14ac:dyDescent="0.3">
      <c r="A927" s="129">
        <v>-1</v>
      </c>
      <c r="B927" s="129" t="s">
        <v>109</v>
      </c>
      <c r="C927" s="129" t="s">
        <v>80</v>
      </c>
      <c r="D927" s="129" t="s">
        <v>68</v>
      </c>
      <c r="E927" s="129">
        <v>-668.15250000000003</v>
      </c>
      <c r="F927" s="129">
        <v>-39.647599999999997</v>
      </c>
      <c r="G927" s="129">
        <v>-7.3354999999999997</v>
      </c>
      <c r="H927" s="129">
        <v>-1.9789000000000001</v>
      </c>
      <c r="I927" s="129">
        <v>-7.3894000000000002</v>
      </c>
      <c r="J927" s="129">
        <v>-742.04049999999995</v>
      </c>
      <c r="K927" s="1">
        <f t="shared" si="15"/>
        <v>925</v>
      </c>
    </row>
    <row r="928" spans="1:11" hidden="1" x14ac:dyDescent="0.3">
      <c r="A928" s="129">
        <v>-1</v>
      </c>
      <c r="B928" s="129" t="s">
        <v>109</v>
      </c>
      <c r="C928" s="129" t="s">
        <v>81</v>
      </c>
      <c r="D928" s="129" t="s">
        <v>67</v>
      </c>
      <c r="E928" s="129">
        <v>-5.7182000000000004</v>
      </c>
      <c r="F928" s="129">
        <v>39.058300000000003</v>
      </c>
      <c r="G928" s="129">
        <v>0.1646</v>
      </c>
      <c r="H928" s="129">
        <v>9.7756000000000007</v>
      </c>
      <c r="I928" s="129">
        <v>10.972099999999999</v>
      </c>
      <c r="J928" s="129">
        <v>117.8462</v>
      </c>
      <c r="K928" s="1">
        <f t="shared" si="15"/>
        <v>926</v>
      </c>
    </row>
    <row r="929" spans="1:11" hidden="1" x14ac:dyDescent="0.3">
      <c r="A929" s="129">
        <v>-1</v>
      </c>
      <c r="B929" s="129" t="s">
        <v>109</v>
      </c>
      <c r="C929" s="129" t="s">
        <v>81</v>
      </c>
      <c r="D929" s="129" t="s">
        <v>68</v>
      </c>
      <c r="E929" s="129">
        <v>-24.8432</v>
      </c>
      <c r="F929" s="129">
        <v>39.058300000000003</v>
      </c>
      <c r="G929" s="129">
        <v>0.1646</v>
      </c>
      <c r="H929" s="129">
        <v>9.7756000000000007</v>
      </c>
      <c r="I929" s="129">
        <v>1.4068000000000001</v>
      </c>
      <c r="J929" s="129">
        <v>198.0753</v>
      </c>
      <c r="K929" s="1">
        <f t="shared" si="15"/>
        <v>927</v>
      </c>
    </row>
    <row r="930" spans="1:11" hidden="1" x14ac:dyDescent="0.3">
      <c r="A930" s="129">
        <v>-1</v>
      </c>
      <c r="B930" s="129" t="s">
        <v>109</v>
      </c>
      <c r="C930" s="129" t="s">
        <v>82</v>
      </c>
      <c r="D930" s="129" t="s">
        <v>67</v>
      </c>
      <c r="E930" s="129">
        <v>-649.02750000000003</v>
      </c>
      <c r="F930" s="129">
        <v>-39.647599999999997</v>
      </c>
      <c r="G930" s="129">
        <v>-7.3354999999999997</v>
      </c>
      <c r="H930" s="129">
        <v>-1.9789000000000001</v>
      </c>
      <c r="I930" s="129">
        <v>0.97270000000000001</v>
      </c>
      <c r="J930" s="129">
        <v>-660.33810000000005</v>
      </c>
      <c r="K930" s="1">
        <f t="shared" si="15"/>
        <v>928</v>
      </c>
    </row>
    <row r="931" spans="1:11" hidden="1" x14ac:dyDescent="0.3">
      <c r="A931" s="129">
        <v>-1</v>
      </c>
      <c r="B931" s="129" t="s">
        <v>109</v>
      </c>
      <c r="C931" s="129" t="s">
        <v>82</v>
      </c>
      <c r="D931" s="129" t="s">
        <v>68</v>
      </c>
      <c r="E931" s="129">
        <v>-668.15250000000003</v>
      </c>
      <c r="F931" s="129">
        <v>-39.647599999999997</v>
      </c>
      <c r="G931" s="129">
        <v>-7.3354999999999997</v>
      </c>
      <c r="H931" s="129">
        <v>-1.9789000000000001</v>
      </c>
      <c r="I931" s="129">
        <v>-7.3894000000000002</v>
      </c>
      <c r="J931" s="129">
        <v>-742.04049999999995</v>
      </c>
      <c r="K931" s="1">
        <f t="shared" si="15"/>
        <v>929</v>
      </c>
    </row>
    <row r="932" spans="1:11" hidden="1" x14ac:dyDescent="0.3">
      <c r="A932" s="129">
        <v>-1</v>
      </c>
      <c r="B932" s="129" t="s">
        <v>109</v>
      </c>
      <c r="C932" s="129" t="s">
        <v>83</v>
      </c>
      <c r="D932" s="129" t="s">
        <v>67</v>
      </c>
      <c r="E932" s="129">
        <v>-429.91019999999997</v>
      </c>
      <c r="F932" s="129">
        <v>192.7422</v>
      </c>
      <c r="G932" s="129">
        <v>-4.9108000000000001</v>
      </c>
      <c r="H932" s="129">
        <v>9.2691999999999997</v>
      </c>
      <c r="I932" s="129">
        <v>10.8788</v>
      </c>
      <c r="J932" s="129">
        <v>-185.66650000000001</v>
      </c>
      <c r="K932" s="1">
        <f t="shared" si="15"/>
        <v>930</v>
      </c>
    </row>
    <row r="933" spans="1:11" hidden="1" x14ac:dyDescent="0.3">
      <c r="A933" s="129">
        <v>-1</v>
      </c>
      <c r="B933" s="129" t="s">
        <v>109</v>
      </c>
      <c r="C933" s="129" t="s">
        <v>83</v>
      </c>
      <c r="D933" s="129" t="s">
        <v>68</v>
      </c>
      <c r="E933" s="129">
        <v>-455.41019999999997</v>
      </c>
      <c r="F933" s="129">
        <v>192.7422</v>
      </c>
      <c r="G933" s="129">
        <v>-4.9108000000000001</v>
      </c>
      <c r="H933" s="129">
        <v>9.2691999999999997</v>
      </c>
      <c r="I933" s="129">
        <v>-3.9981</v>
      </c>
      <c r="J933" s="129">
        <v>203.50450000000001</v>
      </c>
      <c r="K933" s="1">
        <f t="shared" si="15"/>
        <v>931</v>
      </c>
    </row>
    <row r="934" spans="1:11" hidden="1" x14ac:dyDescent="0.3">
      <c r="A934" s="129">
        <v>-1</v>
      </c>
      <c r="B934" s="129" t="s">
        <v>109</v>
      </c>
      <c r="C934" s="129" t="s">
        <v>84</v>
      </c>
      <c r="D934" s="129" t="s">
        <v>67</v>
      </c>
      <c r="E934" s="129">
        <v>-609.13400000000001</v>
      </c>
      <c r="F934" s="129">
        <v>-196.755</v>
      </c>
      <c r="G934" s="129">
        <v>-6.5922999999999998</v>
      </c>
      <c r="H934" s="129">
        <v>2.8380000000000001</v>
      </c>
      <c r="I934" s="129">
        <v>8.2692999999999994</v>
      </c>
      <c r="J934" s="129">
        <v>-666.04380000000003</v>
      </c>
      <c r="K934" s="1">
        <f t="shared" si="15"/>
        <v>932</v>
      </c>
    </row>
    <row r="935" spans="1:11" hidden="1" x14ac:dyDescent="0.3">
      <c r="A935" s="129">
        <v>-1</v>
      </c>
      <c r="B935" s="129" t="s">
        <v>109</v>
      </c>
      <c r="C935" s="129" t="s">
        <v>84</v>
      </c>
      <c r="D935" s="129" t="s">
        <v>68</v>
      </c>
      <c r="E935" s="129">
        <v>-634.63400000000001</v>
      </c>
      <c r="F935" s="129">
        <v>-196.755</v>
      </c>
      <c r="G935" s="129">
        <v>-6.5922999999999998</v>
      </c>
      <c r="H935" s="129">
        <v>2.8380000000000001</v>
      </c>
      <c r="I935" s="129">
        <v>-5.6113999999999997</v>
      </c>
      <c r="J935" s="129">
        <v>-1065.2466999999999</v>
      </c>
      <c r="K935" s="1">
        <f t="shared" si="15"/>
        <v>933</v>
      </c>
    </row>
    <row r="936" spans="1:11" hidden="1" x14ac:dyDescent="0.3">
      <c r="A936" s="129">
        <v>-1</v>
      </c>
      <c r="B936" s="129" t="s">
        <v>109</v>
      </c>
      <c r="C936" s="129" t="s">
        <v>85</v>
      </c>
      <c r="D936" s="129" t="s">
        <v>67</v>
      </c>
      <c r="E936" s="129">
        <v>-429.91019999999997</v>
      </c>
      <c r="F936" s="129">
        <v>192.7422</v>
      </c>
      <c r="G936" s="129">
        <v>-4.9108000000000001</v>
      </c>
      <c r="H936" s="129">
        <v>9.2691999999999997</v>
      </c>
      <c r="I936" s="129">
        <v>10.8788</v>
      </c>
      <c r="J936" s="129">
        <v>-185.66650000000001</v>
      </c>
      <c r="K936" s="1">
        <f t="shared" si="15"/>
        <v>934</v>
      </c>
    </row>
    <row r="937" spans="1:11" hidden="1" x14ac:dyDescent="0.3">
      <c r="A937" s="129">
        <v>-1</v>
      </c>
      <c r="B937" s="129" t="s">
        <v>109</v>
      </c>
      <c r="C937" s="129" t="s">
        <v>85</v>
      </c>
      <c r="D937" s="129" t="s">
        <v>68</v>
      </c>
      <c r="E937" s="129">
        <v>-455.41019999999997</v>
      </c>
      <c r="F937" s="129">
        <v>192.7422</v>
      </c>
      <c r="G937" s="129">
        <v>-4.9108000000000001</v>
      </c>
      <c r="H937" s="129">
        <v>9.2691999999999997</v>
      </c>
      <c r="I937" s="129">
        <v>-3.9981</v>
      </c>
      <c r="J937" s="129">
        <v>203.50450000000001</v>
      </c>
      <c r="K937" s="1">
        <f t="shared" si="15"/>
        <v>935</v>
      </c>
    </row>
    <row r="938" spans="1:11" hidden="1" x14ac:dyDescent="0.3">
      <c r="A938" s="129">
        <v>-1</v>
      </c>
      <c r="B938" s="129" t="s">
        <v>109</v>
      </c>
      <c r="C938" s="129" t="s">
        <v>86</v>
      </c>
      <c r="D938" s="129" t="s">
        <v>67</v>
      </c>
      <c r="E938" s="129">
        <v>-609.13400000000001</v>
      </c>
      <c r="F938" s="129">
        <v>-196.755</v>
      </c>
      <c r="G938" s="129">
        <v>-6.5922999999999998</v>
      </c>
      <c r="H938" s="129">
        <v>2.8380000000000001</v>
      </c>
      <c r="I938" s="129">
        <v>8.2692999999999994</v>
      </c>
      <c r="J938" s="129">
        <v>-666.04380000000003</v>
      </c>
      <c r="K938" s="1">
        <f t="shared" si="15"/>
        <v>936</v>
      </c>
    </row>
    <row r="939" spans="1:11" hidden="1" x14ac:dyDescent="0.3">
      <c r="A939" s="129">
        <v>-1</v>
      </c>
      <c r="B939" s="129" t="s">
        <v>109</v>
      </c>
      <c r="C939" s="129" t="s">
        <v>86</v>
      </c>
      <c r="D939" s="129" t="s">
        <v>68</v>
      </c>
      <c r="E939" s="129">
        <v>-634.63400000000001</v>
      </c>
      <c r="F939" s="129">
        <v>-196.755</v>
      </c>
      <c r="G939" s="129">
        <v>-6.5922999999999998</v>
      </c>
      <c r="H939" s="129">
        <v>2.8380000000000001</v>
      </c>
      <c r="I939" s="129">
        <v>-5.6113999999999997</v>
      </c>
      <c r="J939" s="129">
        <v>-1065.2466999999999</v>
      </c>
      <c r="K939" s="1">
        <f t="shared" si="15"/>
        <v>937</v>
      </c>
    </row>
    <row r="940" spans="1:11" hidden="1" x14ac:dyDescent="0.3">
      <c r="A940" s="129">
        <v>-1</v>
      </c>
      <c r="B940" s="129" t="s">
        <v>109</v>
      </c>
      <c r="C940" s="129" t="s">
        <v>87</v>
      </c>
      <c r="D940" s="129" t="s">
        <v>67</v>
      </c>
      <c r="E940" s="129">
        <v>-197.86750000000001</v>
      </c>
      <c r="F940" s="129">
        <v>37.346600000000002</v>
      </c>
      <c r="G940" s="129">
        <v>-2.0015000000000001</v>
      </c>
      <c r="H940" s="129">
        <v>11.930899999999999</v>
      </c>
      <c r="I940" s="129">
        <v>14.5738</v>
      </c>
      <c r="J940" s="129">
        <v>-36.763100000000001</v>
      </c>
      <c r="K940" s="1">
        <f t="shared" si="15"/>
        <v>938</v>
      </c>
    </row>
    <row r="941" spans="1:11" hidden="1" x14ac:dyDescent="0.3">
      <c r="A941" s="129">
        <v>-1</v>
      </c>
      <c r="B941" s="129" t="s">
        <v>109</v>
      </c>
      <c r="C941" s="129" t="s">
        <v>87</v>
      </c>
      <c r="D941" s="129" t="s">
        <v>68</v>
      </c>
      <c r="E941" s="129">
        <v>-223.36750000000001</v>
      </c>
      <c r="F941" s="129">
        <v>37.346600000000002</v>
      </c>
      <c r="G941" s="129">
        <v>-2.0015000000000001</v>
      </c>
      <c r="H941" s="129">
        <v>11.930899999999999</v>
      </c>
      <c r="I941" s="129">
        <v>-0.40660000000000002</v>
      </c>
      <c r="J941" s="129">
        <v>39.186700000000002</v>
      </c>
      <c r="K941" s="1">
        <f t="shared" si="15"/>
        <v>939</v>
      </c>
    </row>
    <row r="942" spans="1:11" hidden="1" x14ac:dyDescent="0.3">
      <c r="A942" s="129">
        <v>-1</v>
      </c>
      <c r="B942" s="129" t="s">
        <v>109</v>
      </c>
      <c r="C942" s="129" t="s">
        <v>88</v>
      </c>
      <c r="D942" s="129" t="s">
        <v>67</v>
      </c>
      <c r="E942" s="129">
        <v>-841.17669999999998</v>
      </c>
      <c r="F942" s="129">
        <v>-41.359400000000001</v>
      </c>
      <c r="G942" s="129">
        <v>-9.5015999999999998</v>
      </c>
      <c r="H942" s="129">
        <v>0.1764</v>
      </c>
      <c r="I942" s="129">
        <v>4.5743</v>
      </c>
      <c r="J942" s="129">
        <v>-814.94730000000004</v>
      </c>
      <c r="K942" s="1">
        <f t="shared" si="15"/>
        <v>940</v>
      </c>
    </row>
    <row r="943" spans="1:11" hidden="1" x14ac:dyDescent="0.3">
      <c r="A943" s="129">
        <v>-1</v>
      </c>
      <c r="B943" s="129" t="s">
        <v>109</v>
      </c>
      <c r="C943" s="129" t="s">
        <v>88</v>
      </c>
      <c r="D943" s="129" t="s">
        <v>68</v>
      </c>
      <c r="E943" s="129">
        <v>-866.67669999999998</v>
      </c>
      <c r="F943" s="129">
        <v>-41.359400000000001</v>
      </c>
      <c r="G943" s="129">
        <v>-9.5015999999999998</v>
      </c>
      <c r="H943" s="129">
        <v>0.1764</v>
      </c>
      <c r="I943" s="129">
        <v>-9.2027999999999999</v>
      </c>
      <c r="J943" s="129">
        <v>-900.92899999999997</v>
      </c>
      <c r="K943" s="1">
        <f t="shared" si="15"/>
        <v>941</v>
      </c>
    </row>
    <row r="944" spans="1:11" hidden="1" x14ac:dyDescent="0.3">
      <c r="A944" s="129">
        <v>-1</v>
      </c>
      <c r="B944" s="129" t="s">
        <v>109</v>
      </c>
      <c r="C944" s="129" t="s">
        <v>89</v>
      </c>
      <c r="D944" s="129" t="s">
        <v>67</v>
      </c>
      <c r="E944" s="129">
        <v>-197.86750000000001</v>
      </c>
      <c r="F944" s="129">
        <v>37.346600000000002</v>
      </c>
      <c r="G944" s="129">
        <v>-2.0015000000000001</v>
      </c>
      <c r="H944" s="129">
        <v>11.930899999999999</v>
      </c>
      <c r="I944" s="129">
        <v>14.5738</v>
      </c>
      <c r="J944" s="129">
        <v>-36.763100000000001</v>
      </c>
      <c r="K944" s="1">
        <f t="shared" si="15"/>
        <v>942</v>
      </c>
    </row>
    <row r="945" spans="1:11" hidden="1" x14ac:dyDescent="0.3">
      <c r="A945" s="129">
        <v>-1</v>
      </c>
      <c r="B945" s="129" t="s">
        <v>109</v>
      </c>
      <c r="C945" s="129" t="s">
        <v>89</v>
      </c>
      <c r="D945" s="129" t="s">
        <v>68</v>
      </c>
      <c r="E945" s="129">
        <v>-223.36750000000001</v>
      </c>
      <c r="F945" s="129">
        <v>37.346600000000002</v>
      </c>
      <c r="G945" s="129">
        <v>-2.0015000000000001</v>
      </c>
      <c r="H945" s="129">
        <v>11.930899999999999</v>
      </c>
      <c r="I945" s="129">
        <v>-0.40660000000000002</v>
      </c>
      <c r="J945" s="129">
        <v>39.186700000000002</v>
      </c>
      <c r="K945" s="1">
        <f t="shared" si="15"/>
        <v>943</v>
      </c>
    </row>
    <row r="946" spans="1:11" hidden="1" x14ac:dyDescent="0.3">
      <c r="A946" s="129">
        <v>-1</v>
      </c>
      <c r="B946" s="129" t="s">
        <v>109</v>
      </c>
      <c r="C946" s="129" t="s">
        <v>90</v>
      </c>
      <c r="D946" s="129" t="s">
        <v>67</v>
      </c>
      <c r="E946" s="129">
        <v>-841.17669999999998</v>
      </c>
      <c r="F946" s="129">
        <v>-41.359400000000001</v>
      </c>
      <c r="G946" s="129">
        <v>-9.5015999999999998</v>
      </c>
      <c r="H946" s="129">
        <v>0.1764</v>
      </c>
      <c r="I946" s="129">
        <v>4.5743</v>
      </c>
      <c r="J946" s="129">
        <v>-814.94730000000004</v>
      </c>
      <c r="K946" s="1">
        <f t="shared" si="15"/>
        <v>944</v>
      </c>
    </row>
    <row r="947" spans="1:11" hidden="1" x14ac:dyDescent="0.3">
      <c r="A947" s="129">
        <v>-1</v>
      </c>
      <c r="B947" s="129" t="s">
        <v>109</v>
      </c>
      <c r="C947" s="129" t="s">
        <v>90</v>
      </c>
      <c r="D947" s="129" t="s">
        <v>68</v>
      </c>
      <c r="E947" s="129">
        <v>-866.67669999999998</v>
      </c>
      <c r="F947" s="129">
        <v>-41.359400000000001</v>
      </c>
      <c r="G947" s="129">
        <v>-9.5015999999999998</v>
      </c>
      <c r="H947" s="129">
        <v>0.1764</v>
      </c>
      <c r="I947" s="129">
        <v>-9.2027999999999999</v>
      </c>
      <c r="J947" s="129">
        <v>-900.92899999999997</v>
      </c>
      <c r="K947" s="1">
        <f t="shared" si="15"/>
        <v>945</v>
      </c>
    </row>
    <row r="948" spans="1:11" hidden="1" x14ac:dyDescent="0.3">
      <c r="A948" s="129">
        <v>-1</v>
      </c>
      <c r="B948" s="129" t="s">
        <v>109</v>
      </c>
      <c r="C948" s="129" t="s">
        <v>91</v>
      </c>
      <c r="D948" s="129" t="s">
        <v>67</v>
      </c>
      <c r="E948" s="129">
        <v>-5.7182000000000004</v>
      </c>
      <c r="F948" s="129">
        <v>194.45400000000001</v>
      </c>
      <c r="G948" s="129">
        <v>0.1646</v>
      </c>
      <c r="H948" s="129">
        <v>11.930899999999999</v>
      </c>
      <c r="I948" s="129">
        <v>14.5738</v>
      </c>
      <c r="J948" s="129">
        <v>117.8462</v>
      </c>
      <c r="K948" s="1">
        <f t="shared" si="15"/>
        <v>946</v>
      </c>
    </row>
    <row r="949" spans="1:11" hidden="1" x14ac:dyDescent="0.3">
      <c r="A949" s="129">
        <v>-1</v>
      </c>
      <c r="B949" s="129" t="s">
        <v>109</v>
      </c>
      <c r="C949" s="129" t="s">
        <v>91</v>
      </c>
      <c r="D949" s="129" t="s">
        <v>68</v>
      </c>
      <c r="E949" s="129">
        <v>-24.8432</v>
      </c>
      <c r="F949" s="129">
        <v>194.45400000000001</v>
      </c>
      <c r="G949" s="129">
        <v>0.1646</v>
      </c>
      <c r="H949" s="129">
        <v>11.930899999999999</v>
      </c>
      <c r="I949" s="129">
        <v>1.4068000000000001</v>
      </c>
      <c r="J949" s="129">
        <v>362.39299999999997</v>
      </c>
      <c r="K949" s="1">
        <f t="shared" si="15"/>
        <v>947</v>
      </c>
    </row>
    <row r="950" spans="1:11" hidden="1" x14ac:dyDescent="0.3">
      <c r="A950" s="129">
        <v>-1</v>
      </c>
      <c r="B950" s="129" t="s">
        <v>109</v>
      </c>
      <c r="C950" s="129" t="s">
        <v>92</v>
      </c>
      <c r="D950" s="129" t="s">
        <v>67</v>
      </c>
      <c r="E950" s="129">
        <v>-841.17669999999998</v>
      </c>
      <c r="F950" s="129">
        <v>-196.755</v>
      </c>
      <c r="G950" s="129">
        <v>-9.5015999999999998</v>
      </c>
      <c r="H950" s="129">
        <v>-1.9789000000000001</v>
      </c>
      <c r="I950" s="129">
        <v>0.97270000000000001</v>
      </c>
      <c r="J950" s="129">
        <v>-814.94730000000004</v>
      </c>
      <c r="K950" s="1">
        <f t="shared" si="15"/>
        <v>948</v>
      </c>
    </row>
    <row r="951" spans="1:11" hidden="1" x14ac:dyDescent="0.3">
      <c r="A951" s="129">
        <v>-1</v>
      </c>
      <c r="B951" s="129" t="s">
        <v>109</v>
      </c>
      <c r="C951" s="129" t="s">
        <v>92</v>
      </c>
      <c r="D951" s="129" t="s">
        <v>68</v>
      </c>
      <c r="E951" s="129">
        <v>-866.67669999999998</v>
      </c>
      <c r="F951" s="129">
        <v>-196.755</v>
      </c>
      <c r="G951" s="129">
        <v>-9.5015999999999998</v>
      </c>
      <c r="H951" s="129">
        <v>-1.9789000000000001</v>
      </c>
      <c r="I951" s="129">
        <v>-9.2027999999999999</v>
      </c>
      <c r="J951" s="129">
        <v>-1065.2466999999999</v>
      </c>
      <c r="K951" s="1">
        <f t="shared" si="15"/>
        <v>949</v>
      </c>
    </row>
    <row r="952" spans="1:11" hidden="1" x14ac:dyDescent="0.3">
      <c r="A952" s="129">
        <v>-1</v>
      </c>
      <c r="B952" s="129" t="s">
        <v>110</v>
      </c>
      <c r="C952" s="129" t="s">
        <v>66</v>
      </c>
      <c r="D952" s="129" t="s">
        <v>67</v>
      </c>
      <c r="E952" s="129">
        <v>-137.0942</v>
      </c>
      <c r="F952" s="129">
        <v>-14.0672</v>
      </c>
      <c r="G952" s="129">
        <v>3.3201999999999998</v>
      </c>
      <c r="H952" s="129">
        <v>15.013</v>
      </c>
      <c r="I952" s="129">
        <v>-4.3474000000000004</v>
      </c>
      <c r="J952" s="129">
        <v>-42.509500000000003</v>
      </c>
      <c r="K952" s="1">
        <f t="shared" si="15"/>
        <v>950</v>
      </c>
    </row>
    <row r="953" spans="1:11" x14ac:dyDescent="0.3">
      <c r="A953" s="129">
        <v>-1</v>
      </c>
      <c r="B953" s="129" t="s">
        <v>110</v>
      </c>
      <c r="C953" s="129" t="s">
        <v>66</v>
      </c>
      <c r="D953" s="129" t="s">
        <v>68</v>
      </c>
      <c r="E953" s="129">
        <v>-203.97540000000001</v>
      </c>
      <c r="F953" s="129">
        <v>-14.0672</v>
      </c>
      <c r="G953" s="129">
        <v>3.3201999999999998</v>
      </c>
      <c r="H953" s="129">
        <v>15.013</v>
      </c>
      <c r="I953" s="129">
        <v>3.9529999999999998</v>
      </c>
      <c r="J953" s="129">
        <v>-77.677499999999995</v>
      </c>
      <c r="K953" s="1">
        <f t="shared" si="15"/>
        <v>951</v>
      </c>
    </row>
    <row r="954" spans="1:11" hidden="1" x14ac:dyDescent="0.3">
      <c r="A954" s="129">
        <v>-1</v>
      </c>
      <c r="B954" s="129" t="s">
        <v>110</v>
      </c>
      <c r="C954" s="129" t="s">
        <v>69</v>
      </c>
      <c r="D954" s="129" t="s">
        <v>67</v>
      </c>
      <c r="E954" s="129">
        <v>-70.987200000000001</v>
      </c>
      <c r="F954" s="129">
        <v>-3.6383000000000001</v>
      </c>
      <c r="G954" s="129">
        <v>4.5156000000000001</v>
      </c>
      <c r="H954" s="129">
        <v>6.4408000000000003</v>
      </c>
      <c r="I954" s="129">
        <v>-7.24</v>
      </c>
      <c r="J954" s="129">
        <v>-23.663399999999999</v>
      </c>
      <c r="K954" s="1">
        <f t="shared" si="15"/>
        <v>952</v>
      </c>
    </row>
    <row r="955" spans="1:11" x14ac:dyDescent="0.3">
      <c r="A955" s="129">
        <v>-1</v>
      </c>
      <c r="B955" s="129" t="s">
        <v>110</v>
      </c>
      <c r="C955" s="129" t="s">
        <v>69</v>
      </c>
      <c r="D955" s="129" t="s">
        <v>68</v>
      </c>
      <c r="E955" s="129">
        <v>-70.987200000000001</v>
      </c>
      <c r="F955" s="129">
        <v>-3.6383000000000001</v>
      </c>
      <c r="G955" s="129">
        <v>4.5156000000000001</v>
      </c>
      <c r="H955" s="129">
        <v>6.4408000000000003</v>
      </c>
      <c r="I955" s="129">
        <v>4.0491000000000001</v>
      </c>
      <c r="J955" s="129">
        <v>-32.759300000000003</v>
      </c>
      <c r="K955" s="1">
        <f t="shared" si="15"/>
        <v>953</v>
      </c>
    </row>
    <row r="956" spans="1:11" hidden="1" x14ac:dyDescent="0.3">
      <c r="A956" s="129">
        <v>-1</v>
      </c>
      <c r="B956" s="129" t="s">
        <v>110</v>
      </c>
      <c r="C956" s="129" t="s">
        <v>70</v>
      </c>
      <c r="D956" s="129" t="s">
        <v>67</v>
      </c>
      <c r="E956" s="129">
        <v>105.6669</v>
      </c>
      <c r="F956" s="129">
        <v>56.074199999999998</v>
      </c>
      <c r="G956" s="129">
        <v>2.7627999999999999</v>
      </c>
      <c r="H956" s="129">
        <v>36.814</v>
      </c>
      <c r="I956" s="129">
        <v>10.3606</v>
      </c>
      <c r="J956" s="129">
        <v>825.18460000000005</v>
      </c>
      <c r="K956" s="1">
        <f t="shared" si="15"/>
        <v>954</v>
      </c>
    </row>
    <row r="957" spans="1:11" x14ac:dyDescent="0.3">
      <c r="A957" s="129">
        <v>-1</v>
      </c>
      <c r="B957" s="129" t="s">
        <v>110</v>
      </c>
      <c r="C957" s="129" t="s">
        <v>70</v>
      </c>
      <c r="D957" s="129" t="s">
        <v>68</v>
      </c>
      <c r="E957" s="129">
        <v>105.6669</v>
      </c>
      <c r="F957" s="129">
        <v>56.074199999999998</v>
      </c>
      <c r="G957" s="129">
        <v>2.7627999999999999</v>
      </c>
      <c r="H957" s="129">
        <v>36.814</v>
      </c>
      <c r="I957" s="129">
        <v>4.7748999999999997</v>
      </c>
      <c r="J957" s="129">
        <v>804.95119999999997</v>
      </c>
      <c r="K957" s="1">
        <f t="shared" si="15"/>
        <v>955</v>
      </c>
    </row>
    <row r="958" spans="1:11" hidden="1" x14ac:dyDescent="0.3">
      <c r="A958" s="129">
        <v>-1</v>
      </c>
      <c r="B958" s="129" t="s">
        <v>110</v>
      </c>
      <c r="C958" s="129" t="s">
        <v>71</v>
      </c>
      <c r="D958" s="129" t="s">
        <v>67</v>
      </c>
      <c r="E958" s="129">
        <v>34.6006</v>
      </c>
      <c r="F958" s="129">
        <v>232.20859999999999</v>
      </c>
      <c r="G958" s="129">
        <v>0.71870000000000001</v>
      </c>
      <c r="H958" s="129">
        <v>15.3415</v>
      </c>
      <c r="I958" s="129">
        <v>1.2898000000000001</v>
      </c>
      <c r="J958" s="129">
        <v>413.52949999999998</v>
      </c>
      <c r="K958" s="1">
        <f t="shared" si="15"/>
        <v>956</v>
      </c>
    </row>
    <row r="959" spans="1:11" x14ac:dyDescent="0.3">
      <c r="A959" s="129">
        <v>-1</v>
      </c>
      <c r="B959" s="129" t="s">
        <v>110</v>
      </c>
      <c r="C959" s="129" t="s">
        <v>71</v>
      </c>
      <c r="D959" s="129" t="s">
        <v>68</v>
      </c>
      <c r="E959" s="129">
        <v>34.6006</v>
      </c>
      <c r="F959" s="129">
        <v>232.20859999999999</v>
      </c>
      <c r="G959" s="129">
        <v>0.71870000000000001</v>
      </c>
      <c r="H959" s="129">
        <v>15.3415</v>
      </c>
      <c r="I959" s="129">
        <v>0.97950000000000004</v>
      </c>
      <c r="J959" s="129">
        <v>984.27760000000001</v>
      </c>
      <c r="K959" s="1">
        <f t="shared" si="15"/>
        <v>957</v>
      </c>
    </row>
    <row r="960" spans="1:11" hidden="1" x14ac:dyDescent="0.3">
      <c r="A960" s="129">
        <v>-1</v>
      </c>
      <c r="B960" s="129" t="s">
        <v>110</v>
      </c>
      <c r="C960" s="129" t="s">
        <v>72</v>
      </c>
      <c r="D960" s="129" t="s">
        <v>67</v>
      </c>
      <c r="E960" s="129">
        <v>-208.0814</v>
      </c>
      <c r="F960" s="129">
        <v>-17.705500000000001</v>
      </c>
      <c r="G960" s="129">
        <v>7.8357999999999999</v>
      </c>
      <c r="H960" s="129">
        <v>21.453900000000001</v>
      </c>
      <c r="I960" s="129">
        <v>-11.587400000000001</v>
      </c>
      <c r="J960" s="129">
        <v>-66.173000000000002</v>
      </c>
      <c r="K960" s="1">
        <f t="shared" si="15"/>
        <v>958</v>
      </c>
    </row>
    <row r="961" spans="1:11" hidden="1" x14ac:dyDescent="0.3">
      <c r="A961" s="129">
        <v>-1</v>
      </c>
      <c r="B961" s="129" t="s">
        <v>110</v>
      </c>
      <c r="C961" s="129" t="s">
        <v>72</v>
      </c>
      <c r="D961" s="129" t="s">
        <v>68</v>
      </c>
      <c r="E961" s="129">
        <v>-274.96260000000001</v>
      </c>
      <c r="F961" s="129">
        <v>-17.705500000000001</v>
      </c>
      <c r="G961" s="129">
        <v>7.8357999999999999</v>
      </c>
      <c r="H961" s="129">
        <v>21.453900000000001</v>
      </c>
      <c r="I961" s="129">
        <v>8.0020000000000007</v>
      </c>
      <c r="J961" s="129">
        <v>-110.43680000000001</v>
      </c>
      <c r="K961" s="1">
        <f t="shared" si="15"/>
        <v>959</v>
      </c>
    </row>
    <row r="962" spans="1:11" hidden="1" x14ac:dyDescent="0.3">
      <c r="A962" s="129">
        <v>-1</v>
      </c>
      <c r="B962" s="129" t="s">
        <v>110</v>
      </c>
      <c r="C962" s="129" t="s">
        <v>73</v>
      </c>
      <c r="D962" s="129" t="s">
        <v>67</v>
      </c>
      <c r="E962" s="129">
        <v>-191.93180000000001</v>
      </c>
      <c r="F962" s="129">
        <v>-19.693999999999999</v>
      </c>
      <c r="G962" s="129">
        <v>4.6482000000000001</v>
      </c>
      <c r="H962" s="129">
        <v>21.0182</v>
      </c>
      <c r="I962" s="129">
        <v>-6.0862999999999996</v>
      </c>
      <c r="J962" s="129">
        <v>-59.513399999999997</v>
      </c>
      <c r="K962" s="1">
        <f t="shared" si="15"/>
        <v>960</v>
      </c>
    </row>
    <row r="963" spans="1:11" hidden="1" x14ac:dyDescent="0.3">
      <c r="A963" s="129">
        <v>-1</v>
      </c>
      <c r="B963" s="129" t="s">
        <v>110</v>
      </c>
      <c r="C963" s="129" t="s">
        <v>73</v>
      </c>
      <c r="D963" s="129" t="s">
        <v>68</v>
      </c>
      <c r="E963" s="129">
        <v>-285.56560000000002</v>
      </c>
      <c r="F963" s="129">
        <v>-19.693999999999999</v>
      </c>
      <c r="G963" s="129">
        <v>4.6482000000000001</v>
      </c>
      <c r="H963" s="129">
        <v>21.0182</v>
      </c>
      <c r="I963" s="129">
        <v>5.5342000000000002</v>
      </c>
      <c r="J963" s="129">
        <v>-108.74850000000001</v>
      </c>
      <c r="K963" s="1">
        <f t="shared" si="15"/>
        <v>961</v>
      </c>
    </row>
    <row r="964" spans="1:11" hidden="1" x14ac:dyDescent="0.3">
      <c r="A964" s="129">
        <v>-1</v>
      </c>
      <c r="B964" s="129" t="s">
        <v>110</v>
      </c>
      <c r="C964" s="129" t="s">
        <v>74</v>
      </c>
      <c r="D964" s="129" t="s">
        <v>67</v>
      </c>
      <c r="E964" s="129">
        <v>-278.09249999999997</v>
      </c>
      <c r="F964" s="129">
        <v>-22.702000000000002</v>
      </c>
      <c r="G964" s="129">
        <v>11.209199999999999</v>
      </c>
      <c r="H964" s="129">
        <v>28.321000000000002</v>
      </c>
      <c r="I964" s="129">
        <v>-16.800899999999999</v>
      </c>
      <c r="J964" s="129">
        <v>-88.872900000000001</v>
      </c>
      <c r="K964" s="1">
        <f t="shared" si="15"/>
        <v>962</v>
      </c>
    </row>
    <row r="965" spans="1:11" hidden="1" x14ac:dyDescent="0.3">
      <c r="A965" s="129">
        <v>-1</v>
      </c>
      <c r="B965" s="129" t="s">
        <v>110</v>
      </c>
      <c r="C965" s="129" t="s">
        <v>74</v>
      </c>
      <c r="D965" s="129" t="s">
        <v>68</v>
      </c>
      <c r="E965" s="129">
        <v>-358.35</v>
      </c>
      <c r="F965" s="129">
        <v>-22.702000000000002</v>
      </c>
      <c r="G965" s="129">
        <v>11.209199999999999</v>
      </c>
      <c r="H965" s="129">
        <v>28.321000000000002</v>
      </c>
      <c r="I965" s="129">
        <v>11.222099999999999</v>
      </c>
      <c r="J965" s="129">
        <v>-145.62780000000001</v>
      </c>
      <c r="K965" s="1">
        <f t="shared" si="15"/>
        <v>963</v>
      </c>
    </row>
    <row r="966" spans="1:11" hidden="1" x14ac:dyDescent="0.3">
      <c r="A966" s="129">
        <v>-1</v>
      </c>
      <c r="B966" s="129" t="s">
        <v>110</v>
      </c>
      <c r="C966" s="129" t="s">
        <v>75</v>
      </c>
      <c r="D966" s="129" t="s">
        <v>67</v>
      </c>
      <c r="E966" s="129">
        <v>24.5489</v>
      </c>
      <c r="F966" s="129">
        <v>65.843500000000006</v>
      </c>
      <c r="G966" s="129">
        <v>6.8560999999999996</v>
      </c>
      <c r="H966" s="129">
        <v>65.051299999999998</v>
      </c>
      <c r="I966" s="129">
        <v>10.5922</v>
      </c>
      <c r="J966" s="129">
        <v>1116.9998000000001</v>
      </c>
      <c r="K966" s="1">
        <f t="shared" ref="K966:K1029" si="16">K965+1</f>
        <v>964</v>
      </c>
    </row>
    <row r="967" spans="1:11" hidden="1" x14ac:dyDescent="0.3">
      <c r="A967" s="129">
        <v>-1</v>
      </c>
      <c r="B967" s="129" t="s">
        <v>110</v>
      </c>
      <c r="C967" s="129" t="s">
        <v>75</v>
      </c>
      <c r="D967" s="129" t="s">
        <v>68</v>
      </c>
      <c r="E967" s="129">
        <v>-35.644300000000001</v>
      </c>
      <c r="F967" s="129">
        <v>65.843500000000006</v>
      </c>
      <c r="G967" s="129">
        <v>6.8560999999999996</v>
      </c>
      <c r="H967" s="129">
        <v>65.051299999999998</v>
      </c>
      <c r="I967" s="129">
        <v>10.242599999999999</v>
      </c>
      <c r="J967" s="129">
        <v>1057.0219999999999</v>
      </c>
      <c r="K967" s="1">
        <f t="shared" si="16"/>
        <v>965</v>
      </c>
    </row>
    <row r="968" spans="1:11" hidden="1" x14ac:dyDescent="0.3">
      <c r="A968" s="129">
        <v>-1</v>
      </c>
      <c r="B968" s="129" t="s">
        <v>110</v>
      </c>
      <c r="C968" s="129" t="s">
        <v>76</v>
      </c>
      <c r="D968" s="129" t="s">
        <v>67</v>
      </c>
      <c r="E968" s="129">
        <v>-271.3184</v>
      </c>
      <c r="F968" s="129">
        <v>-91.164400000000001</v>
      </c>
      <c r="G968" s="129">
        <v>-0.87980000000000003</v>
      </c>
      <c r="H968" s="129">
        <v>-38.027900000000002</v>
      </c>
      <c r="I968" s="129">
        <v>-18.4175</v>
      </c>
      <c r="J968" s="129">
        <v>-1193.5170000000001</v>
      </c>
      <c r="K968" s="1">
        <f t="shared" si="16"/>
        <v>966</v>
      </c>
    </row>
    <row r="969" spans="1:11" hidden="1" x14ac:dyDescent="0.3">
      <c r="A969" s="129">
        <v>-1</v>
      </c>
      <c r="B969" s="129" t="s">
        <v>110</v>
      </c>
      <c r="C969" s="129" t="s">
        <v>76</v>
      </c>
      <c r="D969" s="129" t="s">
        <v>68</v>
      </c>
      <c r="E969" s="129">
        <v>-331.51150000000001</v>
      </c>
      <c r="F969" s="129">
        <v>-91.164400000000001</v>
      </c>
      <c r="G969" s="129">
        <v>-0.87980000000000003</v>
      </c>
      <c r="H969" s="129">
        <v>-38.027900000000002</v>
      </c>
      <c r="I969" s="129">
        <v>-3.1272000000000002</v>
      </c>
      <c r="J969" s="129">
        <v>-1196.8414</v>
      </c>
      <c r="K969" s="1">
        <f t="shared" si="16"/>
        <v>967</v>
      </c>
    </row>
    <row r="970" spans="1:11" hidden="1" x14ac:dyDescent="0.3">
      <c r="A970" s="129">
        <v>-1</v>
      </c>
      <c r="B970" s="129" t="s">
        <v>110</v>
      </c>
      <c r="C970" s="129" t="s">
        <v>77</v>
      </c>
      <c r="D970" s="129" t="s">
        <v>67</v>
      </c>
      <c r="E970" s="129">
        <v>24.5489</v>
      </c>
      <c r="F970" s="129">
        <v>65.843500000000006</v>
      </c>
      <c r="G970" s="129">
        <v>6.8560999999999996</v>
      </c>
      <c r="H970" s="129">
        <v>65.051299999999998</v>
      </c>
      <c r="I970" s="129">
        <v>10.5922</v>
      </c>
      <c r="J970" s="129">
        <v>1116.9998000000001</v>
      </c>
      <c r="K970" s="1">
        <f t="shared" si="16"/>
        <v>968</v>
      </c>
    </row>
    <row r="971" spans="1:11" hidden="1" x14ac:dyDescent="0.3">
      <c r="A971" s="129">
        <v>-1</v>
      </c>
      <c r="B971" s="129" t="s">
        <v>110</v>
      </c>
      <c r="C971" s="129" t="s">
        <v>77</v>
      </c>
      <c r="D971" s="129" t="s">
        <v>68</v>
      </c>
      <c r="E971" s="129">
        <v>-35.644300000000001</v>
      </c>
      <c r="F971" s="129">
        <v>65.843500000000006</v>
      </c>
      <c r="G971" s="129">
        <v>6.8560999999999996</v>
      </c>
      <c r="H971" s="129">
        <v>65.051299999999998</v>
      </c>
      <c r="I971" s="129">
        <v>10.242599999999999</v>
      </c>
      <c r="J971" s="129">
        <v>1057.0219999999999</v>
      </c>
      <c r="K971" s="1">
        <f t="shared" si="16"/>
        <v>969</v>
      </c>
    </row>
    <row r="972" spans="1:11" hidden="1" x14ac:dyDescent="0.3">
      <c r="A972" s="129">
        <v>-1</v>
      </c>
      <c r="B972" s="129" t="s">
        <v>110</v>
      </c>
      <c r="C972" s="129" t="s">
        <v>78</v>
      </c>
      <c r="D972" s="129" t="s">
        <v>67</v>
      </c>
      <c r="E972" s="129">
        <v>-271.3184</v>
      </c>
      <c r="F972" s="129">
        <v>-91.164400000000001</v>
      </c>
      <c r="G972" s="129">
        <v>-0.87980000000000003</v>
      </c>
      <c r="H972" s="129">
        <v>-38.027900000000002</v>
      </c>
      <c r="I972" s="129">
        <v>-18.4175</v>
      </c>
      <c r="J972" s="129">
        <v>-1193.5170000000001</v>
      </c>
      <c r="K972" s="1">
        <f t="shared" si="16"/>
        <v>970</v>
      </c>
    </row>
    <row r="973" spans="1:11" hidden="1" x14ac:dyDescent="0.3">
      <c r="A973" s="129">
        <v>-1</v>
      </c>
      <c r="B973" s="129" t="s">
        <v>110</v>
      </c>
      <c r="C973" s="129" t="s">
        <v>78</v>
      </c>
      <c r="D973" s="129" t="s">
        <v>68</v>
      </c>
      <c r="E973" s="129">
        <v>-331.51150000000001</v>
      </c>
      <c r="F973" s="129">
        <v>-91.164400000000001</v>
      </c>
      <c r="G973" s="129">
        <v>-0.87980000000000003</v>
      </c>
      <c r="H973" s="129">
        <v>-38.027900000000002</v>
      </c>
      <c r="I973" s="129">
        <v>-3.1272000000000002</v>
      </c>
      <c r="J973" s="129">
        <v>-1196.8414</v>
      </c>
      <c r="K973" s="1">
        <f t="shared" si="16"/>
        <v>971</v>
      </c>
    </row>
    <row r="974" spans="1:11" hidden="1" x14ac:dyDescent="0.3">
      <c r="A974" s="129">
        <v>-1</v>
      </c>
      <c r="B974" s="129" t="s">
        <v>110</v>
      </c>
      <c r="C974" s="129" t="s">
        <v>79</v>
      </c>
      <c r="D974" s="129" t="s">
        <v>67</v>
      </c>
      <c r="E974" s="129">
        <v>-74.943899999999999</v>
      </c>
      <c r="F974" s="129">
        <v>312.4316</v>
      </c>
      <c r="G974" s="129">
        <v>3.9943</v>
      </c>
      <c r="H974" s="129">
        <v>34.989800000000002</v>
      </c>
      <c r="I974" s="129">
        <v>-2.1069</v>
      </c>
      <c r="J974" s="129">
        <v>540.68269999999995</v>
      </c>
      <c r="K974" s="1">
        <f t="shared" si="16"/>
        <v>972</v>
      </c>
    </row>
    <row r="975" spans="1:11" hidden="1" x14ac:dyDescent="0.3">
      <c r="A975" s="129">
        <v>-1</v>
      </c>
      <c r="B975" s="129" t="s">
        <v>110</v>
      </c>
      <c r="C975" s="129" t="s">
        <v>79</v>
      </c>
      <c r="D975" s="129" t="s">
        <v>68</v>
      </c>
      <c r="E975" s="129">
        <v>-135.137</v>
      </c>
      <c r="F975" s="129">
        <v>312.4316</v>
      </c>
      <c r="G975" s="129">
        <v>3.9943</v>
      </c>
      <c r="H975" s="129">
        <v>34.989800000000002</v>
      </c>
      <c r="I975" s="129">
        <v>4.9290000000000003</v>
      </c>
      <c r="J975" s="129">
        <v>1308.0789</v>
      </c>
      <c r="K975" s="1">
        <f t="shared" si="16"/>
        <v>973</v>
      </c>
    </row>
    <row r="976" spans="1:11" hidden="1" x14ac:dyDescent="0.3">
      <c r="A976" s="129">
        <v>-1</v>
      </c>
      <c r="B976" s="129" t="s">
        <v>110</v>
      </c>
      <c r="C976" s="129" t="s">
        <v>80</v>
      </c>
      <c r="D976" s="129" t="s">
        <v>67</v>
      </c>
      <c r="E976" s="129">
        <v>-171.82560000000001</v>
      </c>
      <c r="F976" s="129">
        <v>-337.7525</v>
      </c>
      <c r="G976" s="129">
        <v>1.9819</v>
      </c>
      <c r="H976" s="129">
        <v>-7.9663000000000004</v>
      </c>
      <c r="I976" s="129">
        <v>-5.7183999999999999</v>
      </c>
      <c r="J976" s="129">
        <v>-617.19989999999996</v>
      </c>
      <c r="K976" s="1">
        <f t="shared" si="16"/>
        <v>974</v>
      </c>
    </row>
    <row r="977" spans="1:11" hidden="1" x14ac:dyDescent="0.3">
      <c r="A977" s="129">
        <v>-1</v>
      </c>
      <c r="B977" s="129" t="s">
        <v>110</v>
      </c>
      <c r="C977" s="129" t="s">
        <v>80</v>
      </c>
      <c r="D977" s="129" t="s">
        <v>68</v>
      </c>
      <c r="E977" s="129">
        <v>-232.0188</v>
      </c>
      <c r="F977" s="129">
        <v>-337.7525</v>
      </c>
      <c r="G977" s="129">
        <v>1.9819</v>
      </c>
      <c r="H977" s="129">
        <v>-7.9663000000000004</v>
      </c>
      <c r="I977" s="129">
        <v>2.1863999999999999</v>
      </c>
      <c r="J977" s="129">
        <v>-1447.8984</v>
      </c>
      <c r="K977" s="1">
        <f t="shared" si="16"/>
        <v>975</v>
      </c>
    </row>
    <row r="978" spans="1:11" hidden="1" x14ac:dyDescent="0.3">
      <c r="A978" s="129">
        <v>-1</v>
      </c>
      <c r="B978" s="129" t="s">
        <v>110</v>
      </c>
      <c r="C978" s="129" t="s">
        <v>81</v>
      </c>
      <c r="D978" s="129" t="s">
        <v>67</v>
      </c>
      <c r="E978" s="129">
        <v>-74.943899999999999</v>
      </c>
      <c r="F978" s="129">
        <v>312.4316</v>
      </c>
      <c r="G978" s="129">
        <v>3.9943</v>
      </c>
      <c r="H978" s="129">
        <v>34.989800000000002</v>
      </c>
      <c r="I978" s="129">
        <v>-2.1069</v>
      </c>
      <c r="J978" s="129">
        <v>540.68269999999995</v>
      </c>
      <c r="K978" s="1">
        <f t="shared" si="16"/>
        <v>976</v>
      </c>
    </row>
    <row r="979" spans="1:11" hidden="1" x14ac:dyDescent="0.3">
      <c r="A979" s="129">
        <v>-1</v>
      </c>
      <c r="B979" s="129" t="s">
        <v>110</v>
      </c>
      <c r="C979" s="129" t="s">
        <v>81</v>
      </c>
      <c r="D979" s="129" t="s">
        <v>68</v>
      </c>
      <c r="E979" s="129">
        <v>-135.137</v>
      </c>
      <c r="F979" s="129">
        <v>312.4316</v>
      </c>
      <c r="G979" s="129">
        <v>3.9943</v>
      </c>
      <c r="H979" s="129">
        <v>34.989800000000002</v>
      </c>
      <c r="I979" s="129">
        <v>4.9290000000000003</v>
      </c>
      <c r="J979" s="129">
        <v>1308.0789</v>
      </c>
      <c r="K979" s="1">
        <f t="shared" si="16"/>
        <v>977</v>
      </c>
    </row>
    <row r="980" spans="1:11" hidden="1" x14ac:dyDescent="0.3">
      <c r="A980" s="129">
        <v>-1</v>
      </c>
      <c r="B980" s="129" t="s">
        <v>110</v>
      </c>
      <c r="C980" s="129" t="s">
        <v>82</v>
      </c>
      <c r="D980" s="129" t="s">
        <v>67</v>
      </c>
      <c r="E980" s="129">
        <v>-171.82560000000001</v>
      </c>
      <c r="F980" s="129">
        <v>-337.7525</v>
      </c>
      <c r="G980" s="129">
        <v>1.9819</v>
      </c>
      <c r="H980" s="129">
        <v>-7.9663000000000004</v>
      </c>
      <c r="I980" s="129">
        <v>-5.7183999999999999</v>
      </c>
      <c r="J980" s="129">
        <v>-617.19989999999996</v>
      </c>
      <c r="K980" s="1">
        <f t="shared" si="16"/>
        <v>978</v>
      </c>
    </row>
    <row r="981" spans="1:11" hidden="1" x14ac:dyDescent="0.3">
      <c r="A981" s="129">
        <v>-1</v>
      </c>
      <c r="B981" s="129" t="s">
        <v>110</v>
      </c>
      <c r="C981" s="129" t="s">
        <v>82</v>
      </c>
      <c r="D981" s="129" t="s">
        <v>68</v>
      </c>
      <c r="E981" s="129">
        <v>-232.0188</v>
      </c>
      <c r="F981" s="129">
        <v>-337.7525</v>
      </c>
      <c r="G981" s="129">
        <v>1.9819</v>
      </c>
      <c r="H981" s="129">
        <v>-7.9663000000000004</v>
      </c>
      <c r="I981" s="129">
        <v>2.1863999999999999</v>
      </c>
      <c r="J981" s="129">
        <v>-1447.8984</v>
      </c>
      <c r="K981" s="1">
        <f t="shared" si="16"/>
        <v>979</v>
      </c>
    </row>
    <row r="982" spans="1:11" hidden="1" x14ac:dyDescent="0.3">
      <c r="A982" s="129">
        <v>-1</v>
      </c>
      <c r="B982" s="129" t="s">
        <v>110</v>
      </c>
      <c r="C982" s="129" t="s">
        <v>83</v>
      </c>
      <c r="D982" s="129" t="s">
        <v>67</v>
      </c>
      <c r="E982" s="129">
        <v>-87.566599999999994</v>
      </c>
      <c r="F982" s="129">
        <v>57.984999999999999</v>
      </c>
      <c r="G982" s="129">
        <v>12.367800000000001</v>
      </c>
      <c r="H982" s="129">
        <v>75.996099999999998</v>
      </c>
      <c r="I982" s="129">
        <v>2.048</v>
      </c>
      <c r="J982" s="129">
        <v>1080.5835</v>
      </c>
      <c r="K982" s="1">
        <f t="shared" si="16"/>
        <v>980</v>
      </c>
    </row>
    <row r="983" spans="1:11" hidden="1" x14ac:dyDescent="0.3">
      <c r="A983" s="129">
        <v>-1</v>
      </c>
      <c r="B983" s="129" t="s">
        <v>110</v>
      </c>
      <c r="C983" s="129" t="s">
        <v>83</v>
      </c>
      <c r="D983" s="129" t="s">
        <v>68</v>
      </c>
      <c r="E983" s="129">
        <v>-167.82409999999999</v>
      </c>
      <c r="F983" s="129">
        <v>57.984999999999999</v>
      </c>
      <c r="G983" s="129">
        <v>12.367800000000001</v>
      </c>
      <c r="H983" s="129">
        <v>75.996099999999998</v>
      </c>
      <c r="I983" s="129">
        <v>15.477600000000001</v>
      </c>
      <c r="J983" s="129">
        <v>1000.9594</v>
      </c>
      <c r="K983" s="1">
        <f t="shared" si="16"/>
        <v>981</v>
      </c>
    </row>
    <row r="984" spans="1:11" hidden="1" x14ac:dyDescent="0.3">
      <c r="A984" s="129">
        <v>-1</v>
      </c>
      <c r="B984" s="129" t="s">
        <v>110</v>
      </c>
      <c r="C984" s="129" t="s">
        <v>84</v>
      </c>
      <c r="D984" s="129" t="s">
        <v>67</v>
      </c>
      <c r="E984" s="129">
        <v>-383.43380000000002</v>
      </c>
      <c r="F984" s="129">
        <v>-99.022900000000007</v>
      </c>
      <c r="G984" s="129">
        <v>4.6318999999999999</v>
      </c>
      <c r="H984" s="129">
        <v>-27.083100000000002</v>
      </c>
      <c r="I984" s="129">
        <v>-26.9618</v>
      </c>
      <c r="J984" s="129">
        <v>-1229.9332999999999</v>
      </c>
      <c r="K984" s="1">
        <f t="shared" si="16"/>
        <v>982</v>
      </c>
    </row>
    <row r="985" spans="1:11" hidden="1" x14ac:dyDescent="0.3">
      <c r="A985" s="129">
        <v>-1</v>
      </c>
      <c r="B985" s="129" t="s">
        <v>110</v>
      </c>
      <c r="C985" s="129" t="s">
        <v>84</v>
      </c>
      <c r="D985" s="129" t="s">
        <v>68</v>
      </c>
      <c r="E985" s="129">
        <v>-463.69130000000001</v>
      </c>
      <c r="F985" s="129">
        <v>-99.022900000000007</v>
      </c>
      <c r="G985" s="129">
        <v>4.6318999999999999</v>
      </c>
      <c r="H985" s="129">
        <v>-27.083100000000002</v>
      </c>
      <c r="I985" s="129">
        <v>2.1076999999999999</v>
      </c>
      <c r="J985" s="129">
        <v>-1252.9039</v>
      </c>
      <c r="K985" s="1">
        <f t="shared" si="16"/>
        <v>983</v>
      </c>
    </row>
    <row r="986" spans="1:11" hidden="1" x14ac:dyDescent="0.3">
      <c r="A986" s="129">
        <v>-1</v>
      </c>
      <c r="B986" s="129" t="s">
        <v>110</v>
      </c>
      <c r="C986" s="129" t="s">
        <v>85</v>
      </c>
      <c r="D986" s="129" t="s">
        <v>67</v>
      </c>
      <c r="E986" s="129">
        <v>-87.566599999999994</v>
      </c>
      <c r="F986" s="129">
        <v>57.984999999999999</v>
      </c>
      <c r="G986" s="129">
        <v>12.367800000000001</v>
      </c>
      <c r="H986" s="129">
        <v>75.996099999999998</v>
      </c>
      <c r="I986" s="129">
        <v>2.048</v>
      </c>
      <c r="J986" s="129">
        <v>1080.5835</v>
      </c>
      <c r="K986" s="1">
        <f t="shared" si="16"/>
        <v>984</v>
      </c>
    </row>
    <row r="987" spans="1:11" hidden="1" x14ac:dyDescent="0.3">
      <c r="A987" s="129">
        <v>-1</v>
      </c>
      <c r="B987" s="129" t="s">
        <v>110</v>
      </c>
      <c r="C987" s="129" t="s">
        <v>85</v>
      </c>
      <c r="D987" s="129" t="s">
        <v>68</v>
      </c>
      <c r="E987" s="129">
        <v>-167.82409999999999</v>
      </c>
      <c r="F987" s="129">
        <v>57.984999999999999</v>
      </c>
      <c r="G987" s="129">
        <v>12.367800000000001</v>
      </c>
      <c r="H987" s="129">
        <v>75.996099999999998</v>
      </c>
      <c r="I987" s="129">
        <v>15.477600000000001</v>
      </c>
      <c r="J987" s="129">
        <v>1000.9594</v>
      </c>
      <c r="K987" s="1">
        <f t="shared" si="16"/>
        <v>985</v>
      </c>
    </row>
    <row r="988" spans="1:11" hidden="1" x14ac:dyDescent="0.3">
      <c r="A988" s="129">
        <v>-1</v>
      </c>
      <c r="B988" s="129" t="s">
        <v>110</v>
      </c>
      <c r="C988" s="129" t="s">
        <v>86</v>
      </c>
      <c r="D988" s="129" t="s">
        <v>67</v>
      </c>
      <c r="E988" s="129">
        <v>-383.43380000000002</v>
      </c>
      <c r="F988" s="129">
        <v>-99.022900000000007</v>
      </c>
      <c r="G988" s="129">
        <v>4.6318999999999999</v>
      </c>
      <c r="H988" s="129">
        <v>-27.083100000000002</v>
      </c>
      <c r="I988" s="129">
        <v>-26.9618</v>
      </c>
      <c r="J988" s="129">
        <v>-1229.9332999999999</v>
      </c>
      <c r="K988" s="1">
        <f t="shared" si="16"/>
        <v>986</v>
      </c>
    </row>
    <row r="989" spans="1:11" hidden="1" x14ac:dyDescent="0.3">
      <c r="A989" s="129">
        <v>-1</v>
      </c>
      <c r="B989" s="129" t="s">
        <v>110</v>
      </c>
      <c r="C989" s="129" t="s">
        <v>86</v>
      </c>
      <c r="D989" s="129" t="s">
        <v>68</v>
      </c>
      <c r="E989" s="129">
        <v>-463.69130000000001</v>
      </c>
      <c r="F989" s="129">
        <v>-99.022900000000007</v>
      </c>
      <c r="G989" s="129">
        <v>4.6318999999999999</v>
      </c>
      <c r="H989" s="129">
        <v>-27.083100000000002</v>
      </c>
      <c r="I989" s="129">
        <v>2.1076999999999999</v>
      </c>
      <c r="J989" s="129">
        <v>-1252.9039</v>
      </c>
      <c r="K989" s="1">
        <f t="shared" si="16"/>
        <v>987</v>
      </c>
    </row>
    <row r="990" spans="1:11" hidden="1" x14ac:dyDescent="0.3">
      <c r="A990" s="129">
        <v>-1</v>
      </c>
      <c r="B990" s="129" t="s">
        <v>110</v>
      </c>
      <c r="C990" s="129" t="s">
        <v>87</v>
      </c>
      <c r="D990" s="129" t="s">
        <v>67</v>
      </c>
      <c r="E990" s="129">
        <v>-187.05930000000001</v>
      </c>
      <c r="F990" s="129">
        <v>304.57310000000001</v>
      </c>
      <c r="G990" s="129">
        <v>9.5060000000000002</v>
      </c>
      <c r="H990" s="129">
        <v>45.9345</v>
      </c>
      <c r="I990" s="129">
        <v>-10.6511</v>
      </c>
      <c r="J990" s="129">
        <v>504.26639999999998</v>
      </c>
      <c r="K990" s="1">
        <f t="shared" si="16"/>
        <v>988</v>
      </c>
    </row>
    <row r="991" spans="1:11" hidden="1" x14ac:dyDescent="0.3">
      <c r="A991" s="129">
        <v>-1</v>
      </c>
      <c r="B991" s="129" t="s">
        <v>110</v>
      </c>
      <c r="C991" s="129" t="s">
        <v>87</v>
      </c>
      <c r="D991" s="129" t="s">
        <v>68</v>
      </c>
      <c r="E991" s="129">
        <v>-267.3168</v>
      </c>
      <c r="F991" s="129">
        <v>304.57310000000001</v>
      </c>
      <c r="G991" s="129">
        <v>9.5060000000000002</v>
      </c>
      <c r="H991" s="129">
        <v>45.9345</v>
      </c>
      <c r="I991" s="129">
        <v>10.164</v>
      </c>
      <c r="J991" s="129">
        <v>1252.0164</v>
      </c>
      <c r="K991" s="1">
        <f t="shared" si="16"/>
        <v>989</v>
      </c>
    </row>
    <row r="992" spans="1:11" hidden="1" x14ac:dyDescent="0.3">
      <c r="A992" s="129">
        <v>-1</v>
      </c>
      <c r="B992" s="129" t="s">
        <v>110</v>
      </c>
      <c r="C992" s="129" t="s">
        <v>88</v>
      </c>
      <c r="D992" s="129" t="s">
        <v>67</v>
      </c>
      <c r="E992" s="129">
        <v>-283.94110000000001</v>
      </c>
      <c r="F992" s="129">
        <v>-345.61099999999999</v>
      </c>
      <c r="G992" s="129">
        <v>7.4935999999999998</v>
      </c>
      <c r="H992" s="129">
        <v>2.9784000000000002</v>
      </c>
      <c r="I992" s="129">
        <v>-14.262600000000001</v>
      </c>
      <c r="J992" s="129">
        <v>-653.61620000000005</v>
      </c>
      <c r="K992" s="1">
        <f t="shared" si="16"/>
        <v>990</v>
      </c>
    </row>
    <row r="993" spans="1:11" hidden="1" x14ac:dyDescent="0.3">
      <c r="A993" s="129">
        <v>-1</v>
      </c>
      <c r="B993" s="129" t="s">
        <v>110</v>
      </c>
      <c r="C993" s="129" t="s">
        <v>88</v>
      </c>
      <c r="D993" s="129" t="s">
        <v>68</v>
      </c>
      <c r="E993" s="129">
        <v>-364.1986</v>
      </c>
      <c r="F993" s="129">
        <v>-345.61099999999999</v>
      </c>
      <c r="G993" s="129">
        <v>7.4935999999999998</v>
      </c>
      <c r="H993" s="129">
        <v>2.9784000000000002</v>
      </c>
      <c r="I993" s="129">
        <v>7.4212999999999996</v>
      </c>
      <c r="J993" s="129">
        <v>-1503.9609</v>
      </c>
      <c r="K993" s="1">
        <f t="shared" si="16"/>
        <v>991</v>
      </c>
    </row>
    <row r="994" spans="1:11" hidden="1" x14ac:dyDescent="0.3">
      <c r="A994" s="129">
        <v>-1</v>
      </c>
      <c r="B994" s="129" t="s">
        <v>110</v>
      </c>
      <c r="C994" s="129" t="s">
        <v>89</v>
      </c>
      <c r="D994" s="129" t="s">
        <v>67</v>
      </c>
      <c r="E994" s="129">
        <v>-187.05930000000001</v>
      </c>
      <c r="F994" s="129">
        <v>304.57310000000001</v>
      </c>
      <c r="G994" s="129">
        <v>9.5060000000000002</v>
      </c>
      <c r="H994" s="129">
        <v>45.9345</v>
      </c>
      <c r="I994" s="129">
        <v>-10.6511</v>
      </c>
      <c r="J994" s="129">
        <v>504.26639999999998</v>
      </c>
      <c r="K994" s="1">
        <f t="shared" si="16"/>
        <v>992</v>
      </c>
    </row>
    <row r="995" spans="1:11" hidden="1" x14ac:dyDescent="0.3">
      <c r="A995" s="129">
        <v>-1</v>
      </c>
      <c r="B995" s="129" t="s">
        <v>110</v>
      </c>
      <c r="C995" s="129" t="s">
        <v>89</v>
      </c>
      <c r="D995" s="129" t="s">
        <v>68</v>
      </c>
      <c r="E995" s="129">
        <v>-267.3168</v>
      </c>
      <c r="F995" s="129">
        <v>304.57310000000001</v>
      </c>
      <c r="G995" s="129">
        <v>9.5060000000000002</v>
      </c>
      <c r="H995" s="129">
        <v>45.9345</v>
      </c>
      <c r="I995" s="129">
        <v>10.164</v>
      </c>
      <c r="J995" s="129">
        <v>1252.0164</v>
      </c>
      <c r="K995" s="1">
        <f t="shared" si="16"/>
        <v>993</v>
      </c>
    </row>
    <row r="996" spans="1:11" hidden="1" x14ac:dyDescent="0.3">
      <c r="A996" s="129">
        <v>-1</v>
      </c>
      <c r="B996" s="129" t="s">
        <v>110</v>
      </c>
      <c r="C996" s="129" t="s">
        <v>90</v>
      </c>
      <c r="D996" s="129" t="s">
        <v>67</v>
      </c>
      <c r="E996" s="129">
        <v>-283.94110000000001</v>
      </c>
      <c r="F996" s="129">
        <v>-345.61099999999999</v>
      </c>
      <c r="G996" s="129">
        <v>7.4935999999999998</v>
      </c>
      <c r="H996" s="129">
        <v>2.9784000000000002</v>
      </c>
      <c r="I996" s="129">
        <v>-14.262600000000001</v>
      </c>
      <c r="J996" s="129">
        <v>-653.61620000000005</v>
      </c>
      <c r="K996" s="1">
        <f t="shared" si="16"/>
        <v>994</v>
      </c>
    </row>
    <row r="997" spans="1:11" hidden="1" x14ac:dyDescent="0.3">
      <c r="A997" s="129">
        <v>-1</v>
      </c>
      <c r="B997" s="129" t="s">
        <v>110</v>
      </c>
      <c r="C997" s="129" t="s">
        <v>90</v>
      </c>
      <c r="D997" s="129" t="s">
        <v>68</v>
      </c>
      <c r="E997" s="129">
        <v>-364.1986</v>
      </c>
      <c r="F997" s="129">
        <v>-345.61099999999999</v>
      </c>
      <c r="G997" s="129">
        <v>7.4935999999999998</v>
      </c>
      <c r="H997" s="129">
        <v>2.9784000000000002</v>
      </c>
      <c r="I997" s="129">
        <v>7.4212999999999996</v>
      </c>
      <c r="J997" s="129">
        <v>-1503.9609</v>
      </c>
      <c r="K997" s="1">
        <f t="shared" si="16"/>
        <v>995</v>
      </c>
    </row>
    <row r="998" spans="1:11" hidden="1" x14ac:dyDescent="0.3">
      <c r="A998" s="129">
        <v>-1</v>
      </c>
      <c r="B998" s="129" t="s">
        <v>110</v>
      </c>
      <c r="C998" s="129" t="s">
        <v>91</v>
      </c>
      <c r="D998" s="129" t="s">
        <v>67</v>
      </c>
      <c r="E998" s="129">
        <v>24.5489</v>
      </c>
      <c r="F998" s="129">
        <v>312.4316</v>
      </c>
      <c r="G998" s="129">
        <v>12.367800000000001</v>
      </c>
      <c r="H998" s="129">
        <v>75.996099999999998</v>
      </c>
      <c r="I998" s="129">
        <v>10.5922</v>
      </c>
      <c r="J998" s="129">
        <v>1116.9998000000001</v>
      </c>
      <c r="K998" s="1">
        <f t="shared" si="16"/>
        <v>996</v>
      </c>
    </row>
    <row r="999" spans="1:11" hidden="1" x14ac:dyDescent="0.3">
      <c r="A999" s="129">
        <v>-1</v>
      </c>
      <c r="B999" s="129" t="s">
        <v>110</v>
      </c>
      <c r="C999" s="129" t="s">
        <v>91</v>
      </c>
      <c r="D999" s="129" t="s">
        <v>68</v>
      </c>
      <c r="E999" s="129">
        <v>-35.644300000000001</v>
      </c>
      <c r="F999" s="129">
        <v>312.4316</v>
      </c>
      <c r="G999" s="129">
        <v>12.367800000000001</v>
      </c>
      <c r="H999" s="129">
        <v>75.996099999999998</v>
      </c>
      <c r="I999" s="129">
        <v>15.477600000000001</v>
      </c>
      <c r="J999" s="129">
        <v>1308.0789</v>
      </c>
      <c r="K999" s="1">
        <f t="shared" si="16"/>
        <v>997</v>
      </c>
    </row>
    <row r="1000" spans="1:11" hidden="1" x14ac:dyDescent="0.3">
      <c r="A1000" s="129">
        <v>-1</v>
      </c>
      <c r="B1000" s="129" t="s">
        <v>110</v>
      </c>
      <c r="C1000" s="129" t="s">
        <v>92</v>
      </c>
      <c r="D1000" s="129" t="s">
        <v>67</v>
      </c>
      <c r="E1000" s="129">
        <v>-383.43380000000002</v>
      </c>
      <c r="F1000" s="129">
        <v>-345.61099999999999</v>
      </c>
      <c r="G1000" s="129">
        <v>-0.87980000000000003</v>
      </c>
      <c r="H1000" s="129">
        <v>-38.027900000000002</v>
      </c>
      <c r="I1000" s="129">
        <v>-26.9618</v>
      </c>
      <c r="J1000" s="129">
        <v>-1229.9332999999999</v>
      </c>
      <c r="K1000" s="1">
        <f t="shared" si="16"/>
        <v>998</v>
      </c>
    </row>
    <row r="1001" spans="1:11" hidden="1" x14ac:dyDescent="0.3">
      <c r="A1001" s="129">
        <v>-1</v>
      </c>
      <c r="B1001" s="129" t="s">
        <v>110</v>
      </c>
      <c r="C1001" s="129" t="s">
        <v>92</v>
      </c>
      <c r="D1001" s="129" t="s">
        <v>68</v>
      </c>
      <c r="E1001" s="129">
        <v>-463.69130000000001</v>
      </c>
      <c r="F1001" s="129">
        <v>-345.61099999999999</v>
      </c>
      <c r="G1001" s="129">
        <v>-0.87980000000000003</v>
      </c>
      <c r="H1001" s="129">
        <v>-38.027900000000002</v>
      </c>
      <c r="I1001" s="129">
        <v>-3.1272000000000002</v>
      </c>
      <c r="J1001" s="129">
        <v>-1503.9609</v>
      </c>
      <c r="K1001" s="1">
        <f t="shared" si="16"/>
        <v>999</v>
      </c>
    </row>
    <row r="1002" spans="1:11" hidden="1" x14ac:dyDescent="0.3">
      <c r="A1002" s="129">
        <v>-1</v>
      </c>
      <c r="B1002" s="129" t="s">
        <v>111</v>
      </c>
      <c r="C1002" s="129" t="s">
        <v>66</v>
      </c>
      <c r="D1002" s="129" t="s">
        <v>67</v>
      </c>
      <c r="E1002" s="129">
        <v>-191.04130000000001</v>
      </c>
      <c r="F1002" s="129">
        <v>31.609200000000001</v>
      </c>
      <c r="G1002" s="129">
        <v>1.2830999999999999</v>
      </c>
      <c r="H1002" s="129">
        <v>0.20319999999999999</v>
      </c>
      <c r="I1002" s="129">
        <v>-1.9996</v>
      </c>
      <c r="J1002" s="129">
        <v>-172.1438</v>
      </c>
      <c r="K1002" s="1">
        <f t="shared" si="16"/>
        <v>1000</v>
      </c>
    </row>
    <row r="1003" spans="1:11" x14ac:dyDescent="0.3">
      <c r="A1003" s="129">
        <v>-1</v>
      </c>
      <c r="B1003" s="129" t="s">
        <v>111</v>
      </c>
      <c r="C1003" s="129" t="s">
        <v>66</v>
      </c>
      <c r="D1003" s="129" t="s">
        <v>68</v>
      </c>
      <c r="E1003" s="129">
        <v>-200.6788</v>
      </c>
      <c r="F1003" s="129">
        <v>31.609200000000001</v>
      </c>
      <c r="G1003" s="129">
        <v>1.2830999999999999</v>
      </c>
      <c r="H1003" s="129">
        <v>0.20319999999999999</v>
      </c>
      <c r="I1003" s="129">
        <v>1.2081</v>
      </c>
      <c r="J1003" s="129">
        <v>-93.120699999999999</v>
      </c>
      <c r="K1003" s="1">
        <f t="shared" si="16"/>
        <v>1001</v>
      </c>
    </row>
    <row r="1004" spans="1:11" hidden="1" x14ac:dyDescent="0.3">
      <c r="A1004" s="129">
        <v>-1</v>
      </c>
      <c r="B1004" s="129" t="s">
        <v>111</v>
      </c>
      <c r="C1004" s="129" t="s">
        <v>69</v>
      </c>
      <c r="D1004" s="129" t="s">
        <v>67</v>
      </c>
      <c r="E1004" s="129">
        <v>-43.527700000000003</v>
      </c>
      <c r="F1004" s="129">
        <v>6.2385000000000002</v>
      </c>
      <c r="G1004" s="129">
        <v>0.3362</v>
      </c>
      <c r="H1004" s="129">
        <v>2.7300000000000001E-2</v>
      </c>
      <c r="I1004" s="129">
        <v>-0.52170000000000005</v>
      </c>
      <c r="J1004" s="129">
        <v>-35.169400000000003</v>
      </c>
      <c r="K1004" s="1">
        <f t="shared" si="16"/>
        <v>1002</v>
      </c>
    </row>
    <row r="1005" spans="1:11" x14ac:dyDescent="0.3">
      <c r="A1005" s="129">
        <v>-1</v>
      </c>
      <c r="B1005" s="129" t="s">
        <v>111</v>
      </c>
      <c r="C1005" s="129" t="s">
        <v>69</v>
      </c>
      <c r="D1005" s="129" t="s">
        <v>68</v>
      </c>
      <c r="E1005" s="129">
        <v>-43.527700000000003</v>
      </c>
      <c r="F1005" s="129">
        <v>6.2385000000000002</v>
      </c>
      <c r="G1005" s="129">
        <v>0.3362</v>
      </c>
      <c r="H1005" s="129">
        <v>2.7300000000000001E-2</v>
      </c>
      <c r="I1005" s="129">
        <v>0.31869999999999998</v>
      </c>
      <c r="J1005" s="129">
        <v>-19.573</v>
      </c>
      <c r="K1005" s="1">
        <f t="shared" si="16"/>
        <v>1003</v>
      </c>
    </row>
    <row r="1006" spans="1:11" hidden="1" x14ac:dyDescent="0.3">
      <c r="A1006" s="129">
        <v>-1</v>
      </c>
      <c r="B1006" s="129" t="s">
        <v>111</v>
      </c>
      <c r="C1006" s="129" t="s">
        <v>70</v>
      </c>
      <c r="D1006" s="129" t="s">
        <v>67</v>
      </c>
      <c r="E1006" s="129">
        <v>53.218600000000002</v>
      </c>
      <c r="F1006" s="129">
        <v>6.9455</v>
      </c>
      <c r="G1006" s="129">
        <v>1.0537000000000001</v>
      </c>
      <c r="H1006" s="129">
        <v>0.15049999999999999</v>
      </c>
      <c r="I1006" s="129">
        <v>0.80120000000000002</v>
      </c>
      <c r="J1006" s="129">
        <v>41.638300000000001</v>
      </c>
      <c r="K1006" s="1">
        <f t="shared" si="16"/>
        <v>1004</v>
      </c>
    </row>
    <row r="1007" spans="1:11" x14ac:dyDescent="0.3">
      <c r="A1007" s="129">
        <v>-1</v>
      </c>
      <c r="B1007" s="129" t="s">
        <v>111</v>
      </c>
      <c r="C1007" s="129" t="s">
        <v>70</v>
      </c>
      <c r="D1007" s="129" t="s">
        <v>68</v>
      </c>
      <c r="E1007" s="129">
        <v>53.218600000000002</v>
      </c>
      <c r="F1007" s="129">
        <v>6.9455</v>
      </c>
      <c r="G1007" s="129">
        <v>1.0537000000000001</v>
      </c>
      <c r="H1007" s="129">
        <v>0.15049999999999999</v>
      </c>
      <c r="I1007" s="129">
        <v>1.8427</v>
      </c>
      <c r="J1007" s="129">
        <v>29.465900000000001</v>
      </c>
      <c r="K1007" s="1">
        <f t="shared" si="16"/>
        <v>1005</v>
      </c>
    </row>
    <row r="1008" spans="1:11" hidden="1" x14ac:dyDescent="0.3">
      <c r="A1008" s="129">
        <v>-1</v>
      </c>
      <c r="B1008" s="129" t="s">
        <v>111</v>
      </c>
      <c r="C1008" s="129" t="s">
        <v>71</v>
      </c>
      <c r="D1008" s="129" t="s">
        <v>67</v>
      </c>
      <c r="E1008" s="129">
        <v>28.810700000000001</v>
      </c>
      <c r="F1008" s="129">
        <v>30.661100000000001</v>
      </c>
      <c r="G1008" s="129">
        <v>0.25729999999999997</v>
      </c>
      <c r="H1008" s="129">
        <v>3.5700000000000003E-2</v>
      </c>
      <c r="I1008" s="129">
        <v>0.3992</v>
      </c>
      <c r="J1008" s="129">
        <v>25.769500000000001</v>
      </c>
      <c r="K1008" s="1">
        <f t="shared" si="16"/>
        <v>1006</v>
      </c>
    </row>
    <row r="1009" spans="1:11" x14ac:dyDescent="0.3">
      <c r="A1009" s="129">
        <v>-1</v>
      </c>
      <c r="B1009" s="129" t="s">
        <v>111</v>
      </c>
      <c r="C1009" s="129" t="s">
        <v>71</v>
      </c>
      <c r="D1009" s="129" t="s">
        <v>68</v>
      </c>
      <c r="E1009" s="129">
        <v>28.810700000000001</v>
      </c>
      <c r="F1009" s="129">
        <v>30.661100000000001</v>
      </c>
      <c r="G1009" s="129">
        <v>0.25729999999999997</v>
      </c>
      <c r="H1009" s="129">
        <v>3.5700000000000003E-2</v>
      </c>
      <c r="I1009" s="129">
        <v>0.34520000000000001</v>
      </c>
      <c r="J1009" s="129">
        <v>86.121399999999994</v>
      </c>
      <c r="K1009" s="1">
        <f t="shared" si="16"/>
        <v>1007</v>
      </c>
    </row>
    <row r="1010" spans="1:11" hidden="1" x14ac:dyDescent="0.3">
      <c r="A1010" s="129">
        <v>-1</v>
      </c>
      <c r="B1010" s="129" t="s">
        <v>111</v>
      </c>
      <c r="C1010" s="129" t="s">
        <v>72</v>
      </c>
      <c r="D1010" s="129" t="s">
        <v>67</v>
      </c>
      <c r="E1010" s="129">
        <v>-234.56899999999999</v>
      </c>
      <c r="F1010" s="129">
        <v>37.847799999999999</v>
      </c>
      <c r="G1010" s="129">
        <v>1.6193</v>
      </c>
      <c r="H1010" s="129">
        <v>0.23050000000000001</v>
      </c>
      <c r="I1010" s="129">
        <v>-2.5213999999999999</v>
      </c>
      <c r="J1010" s="129">
        <v>-207.31309999999999</v>
      </c>
      <c r="K1010" s="1">
        <f t="shared" si="16"/>
        <v>1008</v>
      </c>
    </row>
    <row r="1011" spans="1:11" hidden="1" x14ac:dyDescent="0.3">
      <c r="A1011" s="129">
        <v>-1</v>
      </c>
      <c r="B1011" s="129" t="s">
        <v>111</v>
      </c>
      <c r="C1011" s="129" t="s">
        <v>72</v>
      </c>
      <c r="D1011" s="129" t="s">
        <v>68</v>
      </c>
      <c r="E1011" s="129">
        <v>-244.20650000000001</v>
      </c>
      <c r="F1011" s="129">
        <v>37.847799999999999</v>
      </c>
      <c r="G1011" s="129">
        <v>1.6193</v>
      </c>
      <c r="H1011" s="129">
        <v>0.23050000000000001</v>
      </c>
      <c r="I1011" s="129">
        <v>1.5267999999999999</v>
      </c>
      <c r="J1011" s="129">
        <v>-112.69370000000001</v>
      </c>
      <c r="K1011" s="1">
        <f t="shared" si="16"/>
        <v>1009</v>
      </c>
    </row>
    <row r="1012" spans="1:11" hidden="1" x14ac:dyDescent="0.3">
      <c r="A1012" s="129">
        <v>-1</v>
      </c>
      <c r="B1012" s="129" t="s">
        <v>111</v>
      </c>
      <c r="C1012" s="129" t="s">
        <v>73</v>
      </c>
      <c r="D1012" s="129" t="s">
        <v>67</v>
      </c>
      <c r="E1012" s="129">
        <v>-267.4579</v>
      </c>
      <c r="F1012" s="129">
        <v>44.252899999999997</v>
      </c>
      <c r="G1012" s="129">
        <v>1.7963</v>
      </c>
      <c r="H1012" s="129">
        <v>0.28449999999999998</v>
      </c>
      <c r="I1012" s="129">
        <v>-2.7995000000000001</v>
      </c>
      <c r="J1012" s="129">
        <v>-241.00129999999999</v>
      </c>
      <c r="K1012" s="1">
        <f t="shared" si="16"/>
        <v>1010</v>
      </c>
    </row>
    <row r="1013" spans="1:11" hidden="1" x14ac:dyDescent="0.3">
      <c r="A1013" s="129">
        <v>-1</v>
      </c>
      <c r="B1013" s="129" t="s">
        <v>111</v>
      </c>
      <c r="C1013" s="129" t="s">
        <v>73</v>
      </c>
      <c r="D1013" s="129" t="s">
        <v>68</v>
      </c>
      <c r="E1013" s="129">
        <v>-280.9504</v>
      </c>
      <c r="F1013" s="129">
        <v>44.252899999999997</v>
      </c>
      <c r="G1013" s="129">
        <v>1.7963</v>
      </c>
      <c r="H1013" s="129">
        <v>0.28449999999999998</v>
      </c>
      <c r="I1013" s="129">
        <v>1.6913</v>
      </c>
      <c r="J1013" s="129">
        <v>-130.369</v>
      </c>
      <c r="K1013" s="1">
        <f t="shared" si="16"/>
        <v>1011</v>
      </c>
    </row>
    <row r="1014" spans="1:11" hidden="1" x14ac:dyDescent="0.3">
      <c r="A1014" s="129">
        <v>-1</v>
      </c>
      <c r="B1014" s="129" t="s">
        <v>111</v>
      </c>
      <c r="C1014" s="129" t="s">
        <v>74</v>
      </c>
      <c r="D1014" s="129" t="s">
        <v>67</v>
      </c>
      <c r="E1014" s="129">
        <v>-298.89389999999997</v>
      </c>
      <c r="F1014" s="129">
        <v>47.912700000000001</v>
      </c>
      <c r="G1014" s="129">
        <v>2.0775999999999999</v>
      </c>
      <c r="H1014" s="129">
        <v>0.28749999999999998</v>
      </c>
      <c r="I1014" s="129">
        <v>-3.2343000000000002</v>
      </c>
      <c r="J1014" s="129">
        <v>-262.84350000000001</v>
      </c>
      <c r="K1014" s="1">
        <f t="shared" si="16"/>
        <v>1012</v>
      </c>
    </row>
    <row r="1015" spans="1:11" hidden="1" x14ac:dyDescent="0.3">
      <c r="A1015" s="129">
        <v>-1</v>
      </c>
      <c r="B1015" s="129" t="s">
        <v>111</v>
      </c>
      <c r="C1015" s="129" t="s">
        <v>74</v>
      </c>
      <c r="D1015" s="129" t="s">
        <v>68</v>
      </c>
      <c r="E1015" s="129">
        <v>-310.45890000000003</v>
      </c>
      <c r="F1015" s="129">
        <v>47.912700000000001</v>
      </c>
      <c r="G1015" s="129">
        <v>2.0775999999999999</v>
      </c>
      <c r="H1015" s="129">
        <v>0.28749999999999998</v>
      </c>
      <c r="I1015" s="129">
        <v>1.9597</v>
      </c>
      <c r="J1015" s="129">
        <v>-143.0617</v>
      </c>
      <c r="K1015" s="1">
        <f t="shared" si="16"/>
        <v>1013</v>
      </c>
    </row>
    <row r="1016" spans="1:11" hidden="1" x14ac:dyDescent="0.3">
      <c r="A1016" s="129">
        <v>-1</v>
      </c>
      <c r="B1016" s="129" t="s">
        <v>111</v>
      </c>
      <c r="C1016" s="129" t="s">
        <v>75</v>
      </c>
      <c r="D1016" s="129" t="s">
        <v>67</v>
      </c>
      <c r="E1016" s="129">
        <v>-97.431100000000001</v>
      </c>
      <c r="F1016" s="129">
        <v>38.171900000000001</v>
      </c>
      <c r="G1016" s="129">
        <v>2.63</v>
      </c>
      <c r="H1016" s="129">
        <v>0.39350000000000002</v>
      </c>
      <c r="I1016" s="129">
        <v>-0.67800000000000005</v>
      </c>
      <c r="J1016" s="129">
        <v>-96.635800000000003</v>
      </c>
      <c r="K1016" s="1">
        <f t="shared" si="16"/>
        <v>1014</v>
      </c>
    </row>
    <row r="1017" spans="1:11" hidden="1" x14ac:dyDescent="0.3">
      <c r="A1017" s="129">
        <v>-1</v>
      </c>
      <c r="B1017" s="129" t="s">
        <v>111</v>
      </c>
      <c r="C1017" s="129" t="s">
        <v>75</v>
      </c>
      <c r="D1017" s="129" t="s">
        <v>68</v>
      </c>
      <c r="E1017" s="129">
        <v>-106.1049</v>
      </c>
      <c r="F1017" s="129">
        <v>38.171900000000001</v>
      </c>
      <c r="G1017" s="129">
        <v>2.63</v>
      </c>
      <c r="H1017" s="129">
        <v>0.39350000000000002</v>
      </c>
      <c r="I1017" s="129">
        <v>3.6671</v>
      </c>
      <c r="J1017" s="129">
        <v>-42.556399999999897</v>
      </c>
      <c r="K1017" s="1">
        <f t="shared" si="16"/>
        <v>1015</v>
      </c>
    </row>
    <row r="1018" spans="1:11" hidden="1" x14ac:dyDescent="0.3">
      <c r="A1018" s="129">
        <v>-1</v>
      </c>
      <c r="B1018" s="129" t="s">
        <v>111</v>
      </c>
      <c r="C1018" s="129" t="s">
        <v>76</v>
      </c>
      <c r="D1018" s="129" t="s">
        <v>67</v>
      </c>
      <c r="E1018" s="129">
        <v>-246.44329999999999</v>
      </c>
      <c r="F1018" s="129">
        <v>18.724699999999999</v>
      </c>
      <c r="G1018" s="129">
        <v>-0.32050000000000001</v>
      </c>
      <c r="H1018" s="129">
        <v>-2.7799999999999998E-2</v>
      </c>
      <c r="I1018" s="129">
        <v>-2.9214000000000002</v>
      </c>
      <c r="J1018" s="129">
        <v>-213.22300000000001</v>
      </c>
      <c r="K1018" s="1">
        <f t="shared" si="16"/>
        <v>1016</v>
      </c>
    </row>
    <row r="1019" spans="1:11" hidden="1" x14ac:dyDescent="0.3">
      <c r="A1019" s="129">
        <v>-1</v>
      </c>
      <c r="B1019" s="129" t="s">
        <v>111</v>
      </c>
      <c r="C1019" s="129" t="s">
        <v>76</v>
      </c>
      <c r="D1019" s="129" t="s">
        <v>68</v>
      </c>
      <c r="E1019" s="129">
        <v>-255.11699999999999</v>
      </c>
      <c r="F1019" s="129">
        <v>18.724699999999999</v>
      </c>
      <c r="G1019" s="129">
        <v>-0.32050000000000001</v>
      </c>
      <c r="H1019" s="129">
        <v>-2.7799999999999998E-2</v>
      </c>
      <c r="I1019" s="129">
        <v>-1.4924999999999999</v>
      </c>
      <c r="J1019" s="129">
        <v>-125.0609</v>
      </c>
      <c r="K1019" s="1">
        <f t="shared" si="16"/>
        <v>1017</v>
      </c>
    </row>
    <row r="1020" spans="1:11" hidden="1" x14ac:dyDescent="0.3">
      <c r="A1020" s="129">
        <v>-1</v>
      </c>
      <c r="B1020" s="129" t="s">
        <v>111</v>
      </c>
      <c r="C1020" s="129" t="s">
        <v>77</v>
      </c>
      <c r="D1020" s="129" t="s">
        <v>67</v>
      </c>
      <c r="E1020" s="129">
        <v>-97.431100000000001</v>
      </c>
      <c r="F1020" s="129">
        <v>38.171900000000001</v>
      </c>
      <c r="G1020" s="129">
        <v>2.63</v>
      </c>
      <c r="H1020" s="129">
        <v>0.39350000000000002</v>
      </c>
      <c r="I1020" s="129">
        <v>-0.67800000000000005</v>
      </c>
      <c r="J1020" s="129">
        <v>-96.635800000000003</v>
      </c>
      <c r="K1020" s="1">
        <f t="shared" si="16"/>
        <v>1018</v>
      </c>
    </row>
    <row r="1021" spans="1:11" hidden="1" x14ac:dyDescent="0.3">
      <c r="A1021" s="129">
        <v>-1</v>
      </c>
      <c r="B1021" s="129" t="s">
        <v>111</v>
      </c>
      <c r="C1021" s="129" t="s">
        <v>77</v>
      </c>
      <c r="D1021" s="129" t="s">
        <v>68</v>
      </c>
      <c r="E1021" s="129">
        <v>-106.1049</v>
      </c>
      <c r="F1021" s="129">
        <v>38.171900000000001</v>
      </c>
      <c r="G1021" s="129">
        <v>2.63</v>
      </c>
      <c r="H1021" s="129">
        <v>0.39350000000000002</v>
      </c>
      <c r="I1021" s="129">
        <v>3.6671</v>
      </c>
      <c r="J1021" s="129">
        <v>-42.556399999999897</v>
      </c>
      <c r="K1021" s="1">
        <f t="shared" si="16"/>
        <v>1019</v>
      </c>
    </row>
    <row r="1022" spans="1:11" hidden="1" x14ac:dyDescent="0.3">
      <c r="A1022" s="129">
        <v>-1</v>
      </c>
      <c r="B1022" s="129" t="s">
        <v>111</v>
      </c>
      <c r="C1022" s="129" t="s">
        <v>78</v>
      </c>
      <c r="D1022" s="129" t="s">
        <v>67</v>
      </c>
      <c r="E1022" s="129">
        <v>-246.44329999999999</v>
      </c>
      <c r="F1022" s="129">
        <v>18.724699999999999</v>
      </c>
      <c r="G1022" s="129">
        <v>-0.32050000000000001</v>
      </c>
      <c r="H1022" s="129">
        <v>-2.7799999999999998E-2</v>
      </c>
      <c r="I1022" s="129">
        <v>-2.9214000000000002</v>
      </c>
      <c r="J1022" s="129">
        <v>-213.22300000000001</v>
      </c>
      <c r="K1022" s="1">
        <f t="shared" si="16"/>
        <v>1020</v>
      </c>
    </row>
    <row r="1023" spans="1:11" hidden="1" x14ac:dyDescent="0.3">
      <c r="A1023" s="129">
        <v>-1</v>
      </c>
      <c r="B1023" s="129" t="s">
        <v>111</v>
      </c>
      <c r="C1023" s="129" t="s">
        <v>78</v>
      </c>
      <c r="D1023" s="129" t="s">
        <v>68</v>
      </c>
      <c r="E1023" s="129">
        <v>-255.11699999999999</v>
      </c>
      <c r="F1023" s="129">
        <v>18.724699999999999</v>
      </c>
      <c r="G1023" s="129">
        <v>-0.32050000000000001</v>
      </c>
      <c r="H1023" s="129">
        <v>-2.7799999999999998E-2</v>
      </c>
      <c r="I1023" s="129">
        <v>-1.4924999999999999</v>
      </c>
      <c r="J1023" s="129">
        <v>-125.0609</v>
      </c>
      <c r="K1023" s="1">
        <f t="shared" si="16"/>
        <v>1021</v>
      </c>
    </row>
    <row r="1024" spans="1:11" hidden="1" x14ac:dyDescent="0.3">
      <c r="A1024" s="129">
        <v>-1</v>
      </c>
      <c r="B1024" s="129" t="s">
        <v>111</v>
      </c>
      <c r="C1024" s="129" t="s">
        <v>79</v>
      </c>
      <c r="D1024" s="129" t="s">
        <v>67</v>
      </c>
      <c r="E1024" s="129">
        <v>-131.60220000000001</v>
      </c>
      <c r="F1024" s="129">
        <v>71.373900000000006</v>
      </c>
      <c r="G1024" s="129">
        <v>1.5149999999999999</v>
      </c>
      <c r="H1024" s="129">
        <v>0.2329</v>
      </c>
      <c r="I1024" s="129">
        <v>-1.2407999999999999</v>
      </c>
      <c r="J1024" s="129">
        <v>-118.8522</v>
      </c>
      <c r="K1024" s="1">
        <f t="shared" si="16"/>
        <v>1022</v>
      </c>
    </row>
    <row r="1025" spans="1:11" hidden="1" x14ac:dyDescent="0.3">
      <c r="A1025" s="129">
        <v>-1</v>
      </c>
      <c r="B1025" s="129" t="s">
        <v>111</v>
      </c>
      <c r="C1025" s="129" t="s">
        <v>79</v>
      </c>
      <c r="D1025" s="129" t="s">
        <v>68</v>
      </c>
      <c r="E1025" s="129">
        <v>-140.27600000000001</v>
      </c>
      <c r="F1025" s="129">
        <v>71.373900000000006</v>
      </c>
      <c r="G1025" s="129">
        <v>1.5149999999999999</v>
      </c>
      <c r="H1025" s="129">
        <v>0.2329</v>
      </c>
      <c r="I1025" s="129">
        <v>1.5706</v>
      </c>
      <c r="J1025" s="129">
        <v>36.761299999999999</v>
      </c>
      <c r="K1025" s="1">
        <f t="shared" si="16"/>
        <v>1023</v>
      </c>
    </row>
    <row r="1026" spans="1:11" hidden="1" x14ac:dyDescent="0.3">
      <c r="A1026" s="129">
        <v>-1</v>
      </c>
      <c r="B1026" s="129" t="s">
        <v>111</v>
      </c>
      <c r="C1026" s="129" t="s">
        <v>80</v>
      </c>
      <c r="D1026" s="129" t="s">
        <v>67</v>
      </c>
      <c r="E1026" s="129">
        <v>-212.2722</v>
      </c>
      <c r="F1026" s="129">
        <v>-14.4772</v>
      </c>
      <c r="G1026" s="129">
        <v>0.79449999999999998</v>
      </c>
      <c r="H1026" s="129">
        <v>0.13289999999999999</v>
      </c>
      <c r="I1026" s="129">
        <v>-2.3586</v>
      </c>
      <c r="J1026" s="129">
        <v>-191.00659999999999</v>
      </c>
      <c r="K1026" s="1">
        <f t="shared" si="16"/>
        <v>1024</v>
      </c>
    </row>
    <row r="1027" spans="1:11" hidden="1" x14ac:dyDescent="0.3">
      <c r="A1027" s="129">
        <v>-1</v>
      </c>
      <c r="B1027" s="129" t="s">
        <v>111</v>
      </c>
      <c r="C1027" s="129" t="s">
        <v>80</v>
      </c>
      <c r="D1027" s="129" t="s">
        <v>68</v>
      </c>
      <c r="E1027" s="129">
        <v>-220.946</v>
      </c>
      <c r="F1027" s="129">
        <v>-14.4772</v>
      </c>
      <c r="G1027" s="129">
        <v>0.79449999999999998</v>
      </c>
      <c r="H1027" s="129">
        <v>0.13289999999999999</v>
      </c>
      <c r="I1027" s="129">
        <v>0.60399999999999998</v>
      </c>
      <c r="J1027" s="129">
        <v>-204.3785</v>
      </c>
      <c r="K1027" s="1">
        <f t="shared" si="16"/>
        <v>1025</v>
      </c>
    </row>
    <row r="1028" spans="1:11" hidden="1" x14ac:dyDescent="0.3">
      <c r="A1028" s="129">
        <v>-1</v>
      </c>
      <c r="B1028" s="129" t="s">
        <v>111</v>
      </c>
      <c r="C1028" s="129" t="s">
        <v>81</v>
      </c>
      <c r="D1028" s="129" t="s">
        <v>67</v>
      </c>
      <c r="E1028" s="129">
        <v>-131.60220000000001</v>
      </c>
      <c r="F1028" s="129">
        <v>71.373900000000006</v>
      </c>
      <c r="G1028" s="129">
        <v>1.5149999999999999</v>
      </c>
      <c r="H1028" s="129">
        <v>0.2329</v>
      </c>
      <c r="I1028" s="129">
        <v>-1.2407999999999999</v>
      </c>
      <c r="J1028" s="129">
        <v>-118.8522</v>
      </c>
      <c r="K1028" s="1">
        <f t="shared" si="16"/>
        <v>1026</v>
      </c>
    </row>
    <row r="1029" spans="1:11" hidden="1" x14ac:dyDescent="0.3">
      <c r="A1029" s="129">
        <v>-1</v>
      </c>
      <c r="B1029" s="129" t="s">
        <v>111</v>
      </c>
      <c r="C1029" s="129" t="s">
        <v>81</v>
      </c>
      <c r="D1029" s="129" t="s">
        <v>68</v>
      </c>
      <c r="E1029" s="129">
        <v>-140.27600000000001</v>
      </c>
      <c r="F1029" s="129">
        <v>71.373900000000006</v>
      </c>
      <c r="G1029" s="129">
        <v>1.5149999999999999</v>
      </c>
      <c r="H1029" s="129">
        <v>0.2329</v>
      </c>
      <c r="I1029" s="129">
        <v>1.5706</v>
      </c>
      <c r="J1029" s="129">
        <v>36.761299999999999</v>
      </c>
      <c r="K1029" s="1">
        <f t="shared" si="16"/>
        <v>1027</v>
      </c>
    </row>
    <row r="1030" spans="1:11" hidden="1" x14ac:dyDescent="0.3">
      <c r="A1030" s="129">
        <v>-1</v>
      </c>
      <c r="B1030" s="129" t="s">
        <v>111</v>
      </c>
      <c r="C1030" s="129" t="s">
        <v>82</v>
      </c>
      <c r="D1030" s="129" t="s">
        <v>67</v>
      </c>
      <c r="E1030" s="129">
        <v>-212.2722</v>
      </c>
      <c r="F1030" s="129">
        <v>-14.4772</v>
      </c>
      <c r="G1030" s="129">
        <v>0.79449999999999998</v>
      </c>
      <c r="H1030" s="129">
        <v>0.13289999999999999</v>
      </c>
      <c r="I1030" s="129">
        <v>-2.3586</v>
      </c>
      <c r="J1030" s="129">
        <v>-191.00659999999999</v>
      </c>
      <c r="K1030" s="1">
        <f t="shared" ref="K1030:K1093" si="17">K1029+1</f>
        <v>1028</v>
      </c>
    </row>
    <row r="1031" spans="1:11" hidden="1" x14ac:dyDescent="0.3">
      <c r="A1031" s="129">
        <v>-1</v>
      </c>
      <c r="B1031" s="129" t="s">
        <v>111</v>
      </c>
      <c r="C1031" s="129" t="s">
        <v>82</v>
      </c>
      <c r="D1031" s="129" t="s">
        <v>68</v>
      </c>
      <c r="E1031" s="129">
        <v>-220.946</v>
      </c>
      <c r="F1031" s="129">
        <v>-14.4772</v>
      </c>
      <c r="G1031" s="129">
        <v>0.79449999999999998</v>
      </c>
      <c r="H1031" s="129">
        <v>0.13289999999999999</v>
      </c>
      <c r="I1031" s="129">
        <v>0.60399999999999998</v>
      </c>
      <c r="J1031" s="129">
        <v>-204.3785</v>
      </c>
      <c r="K1031" s="1">
        <f t="shared" si="17"/>
        <v>1029</v>
      </c>
    </row>
    <row r="1032" spans="1:11" hidden="1" x14ac:dyDescent="0.3">
      <c r="A1032" s="129">
        <v>-1</v>
      </c>
      <c r="B1032" s="129" t="s">
        <v>111</v>
      </c>
      <c r="C1032" s="129" t="s">
        <v>83</v>
      </c>
      <c r="D1032" s="129" t="s">
        <v>67</v>
      </c>
      <c r="E1032" s="129">
        <v>-198.27119999999999</v>
      </c>
      <c r="F1032" s="129">
        <v>53.893300000000004</v>
      </c>
      <c r="G1032" s="129">
        <v>3.3511000000000002</v>
      </c>
      <c r="H1032" s="129">
        <v>0.48180000000000001</v>
      </c>
      <c r="I1032" s="129">
        <v>-1.7996000000000001</v>
      </c>
      <c r="J1032" s="129">
        <v>-183.44829999999999</v>
      </c>
      <c r="K1032" s="1">
        <f t="shared" si="17"/>
        <v>1030</v>
      </c>
    </row>
    <row r="1033" spans="1:11" hidden="1" x14ac:dyDescent="0.3">
      <c r="A1033" s="129">
        <v>-1</v>
      </c>
      <c r="B1033" s="129" t="s">
        <v>111</v>
      </c>
      <c r="C1033" s="129" t="s">
        <v>83</v>
      </c>
      <c r="D1033" s="129" t="s">
        <v>68</v>
      </c>
      <c r="E1033" s="129">
        <v>-209.83619999999999</v>
      </c>
      <c r="F1033" s="129">
        <v>53.893300000000004</v>
      </c>
      <c r="G1033" s="129">
        <v>3.3511000000000002</v>
      </c>
      <c r="H1033" s="129">
        <v>0.48180000000000001</v>
      </c>
      <c r="I1033" s="129">
        <v>4.3482000000000003</v>
      </c>
      <c r="J1033" s="129">
        <v>-90.065600000000003</v>
      </c>
      <c r="K1033" s="1">
        <f t="shared" si="17"/>
        <v>1031</v>
      </c>
    </row>
    <row r="1034" spans="1:11" hidden="1" x14ac:dyDescent="0.3">
      <c r="A1034" s="129">
        <v>-1</v>
      </c>
      <c r="B1034" s="129" t="s">
        <v>111</v>
      </c>
      <c r="C1034" s="129" t="s">
        <v>84</v>
      </c>
      <c r="D1034" s="129" t="s">
        <v>67</v>
      </c>
      <c r="E1034" s="129">
        <v>-347.28339999999997</v>
      </c>
      <c r="F1034" s="129">
        <v>34.445999999999998</v>
      </c>
      <c r="G1034" s="129">
        <v>0.4007</v>
      </c>
      <c r="H1034" s="129">
        <v>6.0499999999999998E-2</v>
      </c>
      <c r="I1034" s="129">
        <v>-4.0430000000000001</v>
      </c>
      <c r="J1034" s="129">
        <v>-300.03539999999998</v>
      </c>
      <c r="K1034" s="1">
        <f t="shared" si="17"/>
        <v>1032</v>
      </c>
    </row>
    <row r="1035" spans="1:11" hidden="1" x14ac:dyDescent="0.3">
      <c r="A1035" s="129">
        <v>-1</v>
      </c>
      <c r="B1035" s="129" t="s">
        <v>111</v>
      </c>
      <c r="C1035" s="129" t="s">
        <v>84</v>
      </c>
      <c r="D1035" s="129" t="s">
        <v>68</v>
      </c>
      <c r="E1035" s="129">
        <v>-358.84840000000003</v>
      </c>
      <c r="F1035" s="129">
        <v>34.445999999999998</v>
      </c>
      <c r="G1035" s="129">
        <v>0.4007</v>
      </c>
      <c r="H1035" s="129">
        <v>6.0499999999999998E-2</v>
      </c>
      <c r="I1035" s="129">
        <v>-0.81130000000000002</v>
      </c>
      <c r="J1035" s="129">
        <v>-172.5701</v>
      </c>
      <c r="K1035" s="1">
        <f t="shared" si="17"/>
        <v>1033</v>
      </c>
    </row>
    <row r="1036" spans="1:11" hidden="1" x14ac:dyDescent="0.3">
      <c r="A1036" s="129">
        <v>-1</v>
      </c>
      <c r="B1036" s="129" t="s">
        <v>111</v>
      </c>
      <c r="C1036" s="129" t="s">
        <v>85</v>
      </c>
      <c r="D1036" s="129" t="s">
        <v>67</v>
      </c>
      <c r="E1036" s="129">
        <v>-198.27119999999999</v>
      </c>
      <c r="F1036" s="129">
        <v>53.893300000000004</v>
      </c>
      <c r="G1036" s="129">
        <v>3.3511000000000002</v>
      </c>
      <c r="H1036" s="129">
        <v>0.48180000000000001</v>
      </c>
      <c r="I1036" s="129">
        <v>-1.7996000000000001</v>
      </c>
      <c r="J1036" s="129">
        <v>-183.44829999999999</v>
      </c>
      <c r="K1036" s="1">
        <f t="shared" si="17"/>
        <v>1034</v>
      </c>
    </row>
    <row r="1037" spans="1:11" hidden="1" x14ac:dyDescent="0.3">
      <c r="A1037" s="129">
        <v>-1</v>
      </c>
      <c r="B1037" s="129" t="s">
        <v>111</v>
      </c>
      <c r="C1037" s="129" t="s">
        <v>85</v>
      </c>
      <c r="D1037" s="129" t="s">
        <v>68</v>
      </c>
      <c r="E1037" s="129">
        <v>-209.83619999999999</v>
      </c>
      <c r="F1037" s="129">
        <v>53.893300000000004</v>
      </c>
      <c r="G1037" s="129">
        <v>3.3511000000000002</v>
      </c>
      <c r="H1037" s="129">
        <v>0.48180000000000001</v>
      </c>
      <c r="I1037" s="129">
        <v>4.3482000000000003</v>
      </c>
      <c r="J1037" s="129">
        <v>-90.065600000000003</v>
      </c>
      <c r="K1037" s="1">
        <f t="shared" si="17"/>
        <v>1035</v>
      </c>
    </row>
    <row r="1038" spans="1:11" hidden="1" x14ac:dyDescent="0.3">
      <c r="A1038" s="129">
        <v>-1</v>
      </c>
      <c r="B1038" s="129" t="s">
        <v>111</v>
      </c>
      <c r="C1038" s="129" t="s">
        <v>86</v>
      </c>
      <c r="D1038" s="129" t="s">
        <v>67</v>
      </c>
      <c r="E1038" s="129">
        <v>-347.28339999999997</v>
      </c>
      <c r="F1038" s="129">
        <v>34.445999999999998</v>
      </c>
      <c r="G1038" s="129">
        <v>0.4007</v>
      </c>
      <c r="H1038" s="129">
        <v>6.0499999999999998E-2</v>
      </c>
      <c r="I1038" s="129">
        <v>-4.0430000000000001</v>
      </c>
      <c r="J1038" s="129">
        <v>-300.03539999999998</v>
      </c>
      <c r="K1038" s="1">
        <f t="shared" si="17"/>
        <v>1036</v>
      </c>
    </row>
    <row r="1039" spans="1:11" hidden="1" x14ac:dyDescent="0.3">
      <c r="A1039" s="129">
        <v>-1</v>
      </c>
      <c r="B1039" s="129" t="s">
        <v>111</v>
      </c>
      <c r="C1039" s="129" t="s">
        <v>86</v>
      </c>
      <c r="D1039" s="129" t="s">
        <v>68</v>
      </c>
      <c r="E1039" s="129">
        <v>-358.84840000000003</v>
      </c>
      <c r="F1039" s="129">
        <v>34.445999999999998</v>
      </c>
      <c r="G1039" s="129">
        <v>0.4007</v>
      </c>
      <c r="H1039" s="129">
        <v>6.0499999999999998E-2</v>
      </c>
      <c r="I1039" s="129">
        <v>-0.81130000000000002</v>
      </c>
      <c r="J1039" s="129">
        <v>-172.5701</v>
      </c>
      <c r="K1039" s="1">
        <f t="shared" si="17"/>
        <v>1037</v>
      </c>
    </row>
    <row r="1040" spans="1:11" hidden="1" x14ac:dyDescent="0.3">
      <c r="A1040" s="129">
        <v>-1</v>
      </c>
      <c r="B1040" s="129" t="s">
        <v>111</v>
      </c>
      <c r="C1040" s="129" t="s">
        <v>87</v>
      </c>
      <c r="D1040" s="129" t="s">
        <v>67</v>
      </c>
      <c r="E1040" s="129">
        <v>-232.44229999999999</v>
      </c>
      <c r="F1040" s="129">
        <v>87.095200000000006</v>
      </c>
      <c r="G1040" s="129">
        <v>2.2361</v>
      </c>
      <c r="H1040" s="129">
        <v>0.32119999999999999</v>
      </c>
      <c r="I1040" s="129">
        <v>-2.3624000000000001</v>
      </c>
      <c r="J1040" s="129">
        <v>-205.66460000000001</v>
      </c>
      <c r="K1040" s="1">
        <f t="shared" si="17"/>
        <v>1038</v>
      </c>
    </row>
    <row r="1041" spans="1:11" hidden="1" x14ac:dyDescent="0.3">
      <c r="A1041" s="129">
        <v>-1</v>
      </c>
      <c r="B1041" s="129" t="s">
        <v>111</v>
      </c>
      <c r="C1041" s="129" t="s">
        <v>87</v>
      </c>
      <c r="D1041" s="129" t="s">
        <v>68</v>
      </c>
      <c r="E1041" s="129">
        <v>-244.00729999999999</v>
      </c>
      <c r="F1041" s="129">
        <v>87.095200000000006</v>
      </c>
      <c r="G1041" s="129">
        <v>2.2361</v>
      </c>
      <c r="H1041" s="129">
        <v>0.32119999999999999</v>
      </c>
      <c r="I1041" s="129">
        <v>2.2517</v>
      </c>
      <c r="J1041" s="129">
        <v>-10.7479</v>
      </c>
      <c r="K1041" s="1">
        <f t="shared" si="17"/>
        <v>1039</v>
      </c>
    </row>
    <row r="1042" spans="1:11" hidden="1" x14ac:dyDescent="0.3">
      <c r="A1042" s="129">
        <v>-1</v>
      </c>
      <c r="B1042" s="129" t="s">
        <v>111</v>
      </c>
      <c r="C1042" s="129" t="s">
        <v>88</v>
      </c>
      <c r="D1042" s="129" t="s">
        <v>67</v>
      </c>
      <c r="E1042" s="129">
        <v>-313.1123</v>
      </c>
      <c r="F1042" s="129">
        <v>1.2441</v>
      </c>
      <c r="G1042" s="129">
        <v>1.5157</v>
      </c>
      <c r="H1042" s="129">
        <v>0.22109999999999999</v>
      </c>
      <c r="I1042" s="129">
        <v>-3.4802</v>
      </c>
      <c r="J1042" s="129">
        <v>-277.81909999999999</v>
      </c>
      <c r="K1042" s="1">
        <f t="shared" si="17"/>
        <v>1040</v>
      </c>
    </row>
    <row r="1043" spans="1:11" hidden="1" x14ac:dyDescent="0.3">
      <c r="A1043" s="129">
        <v>-1</v>
      </c>
      <c r="B1043" s="129" t="s">
        <v>111</v>
      </c>
      <c r="C1043" s="129" t="s">
        <v>88</v>
      </c>
      <c r="D1043" s="129" t="s">
        <v>68</v>
      </c>
      <c r="E1043" s="129">
        <v>-324.6773</v>
      </c>
      <c r="F1043" s="129">
        <v>1.2441</v>
      </c>
      <c r="G1043" s="129">
        <v>1.5157</v>
      </c>
      <c r="H1043" s="129">
        <v>0.22109999999999999</v>
      </c>
      <c r="I1043" s="129">
        <v>1.2851999999999999</v>
      </c>
      <c r="J1043" s="129">
        <v>-251.8878</v>
      </c>
      <c r="K1043" s="1">
        <f t="shared" si="17"/>
        <v>1041</v>
      </c>
    </row>
    <row r="1044" spans="1:11" hidden="1" x14ac:dyDescent="0.3">
      <c r="A1044" s="129">
        <v>-1</v>
      </c>
      <c r="B1044" s="129" t="s">
        <v>111</v>
      </c>
      <c r="C1044" s="129" t="s">
        <v>89</v>
      </c>
      <c r="D1044" s="129" t="s">
        <v>67</v>
      </c>
      <c r="E1044" s="129">
        <v>-232.44229999999999</v>
      </c>
      <c r="F1044" s="129">
        <v>87.095200000000006</v>
      </c>
      <c r="G1044" s="129">
        <v>2.2361</v>
      </c>
      <c r="H1044" s="129">
        <v>0.32119999999999999</v>
      </c>
      <c r="I1044" s="129">
        <v>-2.3624000000000001</v>
      </c>
      <c r="J1044" s="129">
        <v>-205.66460000000001</v>
      </c>
      <c r="K1044" s="1">
        <f t="shared" si="17"/>
        <v>1042</v>
      </c>
    </row>
    <row r="1045" spans="1:11" hidden="1" x14ac:dyDescent="0.3">
      <c r="A1045" s="129">
        <v>-1</v>
      </c>
      <c r="B1045" s="129" t="s">
        <v>111</v>
      </c>
      <c r="C1045" s="129" t="s">
        <v>89</v>
      </c>
      <c r="D1045" s="129" t="s">
        <v>68</v>
      </c>
      <c r="E1045" s="129">
        <v>-244.00729999999999</v>
      </c>
      <c r="F1045" s="129">
        <v>87.095200000000006</v>
      </c>
      <c r="G1045" s="129">
        <v>2.2361</v>
      </c>
      <c r="H1045" s="129">
        <v>0.32119999999999999</v>
      </c>
      <c r="I1045" s="129">
        <v>2.2517</v>
      </c>
      <c r="J1045" s="129">
        <v>-10.7479</v>
      </c>
      <c r="K1045" s="1">
        <f t="shared" si="17"/>
        <v>1043</v>
      </c>
    </row>
    <row r="1046" spans="1:11" hidden="1" x14ac:dyDescent="0.3">
      <c r="A1046" s="129">
        <v>-1</v>
      </c>
      <c r="B1046" s="129" t="s">
        <v>111</v>
      </c>
      <c r="C1046" s="129" t="s">
        <v>90</v>
      </c>
      <c r="D1046" s="129" t="s">
        <v>67</v>
      </c>
      <c r="E1046" s="129">
        <v>-313.1123</v>
      </c>
      <c r="F1046" s="129">
        <v>1.2441</v>
      </c>
      <c r="G1046" s="129">
        <v>1.5157</v>
      </c>
      <c r="H1046" s="129">
        <v>0.22109999999999999</v>
      </c>
      <c r="I1046" s="129">
        <v>-3.4802</v>
      </c>
      <c r="J1046" s="129">
        <v>-277.81909999999999</v>
      </c>
      <c r="K1046" s="1">
        <f t="shared" si="17"/>
        <v>1044</v>
      </c>
    </row>
    <row r="1047" spans="1:11" hidden="1" x14ac:dyDescent="0.3">
      <c r="A1047" s="129">
        <v>-1</v>
      </c>
      <c r="B1047" s="129" t="s">
        <v>111</v>
      </c>
      <c r="C1047" s="129" t="s">
        <v>90</v>
      </c>
      <c r="D1047" s="129" t="s">
        <v>68</v>
      </c>
      <c r="E1047" s="129">
        <v>-324.6773</v>
      </c>
      <c r="F1047" s="129">
        <v>1.2441</v>
      </c>
      <c r="G1047" s="129">
        <v>1.5157</v>
      </c>
      <c r="H1047" s="129">
        <v>0.22109999999999999</v>
      </c>
      <c r="I1047" s="129">
        <v>1.2851999999999999</v>
      </c>
      <c r="J1047" s="129">
        <v>-251.8878</v>
      </c>
      <c r="K1047" s="1">
        <f t="shared" si="17"/>
        <v>1045</v>
      </c>
    </row>
    <row r="1048" spans="1:11" hidden="1" x14ac:dyDescent="0.3">
      <c r="A1048" s="129">
        <v>-1</v>
      </c>
      <c r="B1048" s="129" t="s">
        <v>111</v>
      </c>
      <c r="C1048" s="129" t="s">
        <v>91</v>
      </c>
      <c r="D1048" s="129" t="s">
        <v>67</v>
      </c>
      <c r="E1048" s="129">
        <v>-97.431100000000001</v>
      </c>
      <c r="F1048" s="129">
        <v>87.095200000000006</v>
      </c>
      <c r="G1048" s="129">
        <v>3.3511000000000002</v>
      </c>
      <c r="H1048" s="129">
        <v>0.48180000000000001</v>
      </c>
      <c r="I1048" s="129">
        <v>-0.67800000000000005</v>
      </c>
      <c r="J1048" s="129">
        <v>-96.635800000000003</v>
      </c>
      <c r="K1048" s="1">
        <f t="shared" si="17"/>
        <v>1046</v>
      </c>
    </row>
    <row r="1049" spans="1:11" hidden="1" x14ac:dyDescent="0.3">
      <c r="A1049" s="129">
        <v>-1</v>
      </c>
      <c r="B1049" s="129" t="s">
        <v>111</v>
      </c>
      <c r="C1049" s="129" t="s">
        <v>91</v>
      </c>
      <c r="D1049" s="129" t="s">
        <v>68</v>
      </c>
      <c r="E1049" s="129">
        <v>-106.1049</v>
      </c>
      <c r="F1049" s="129">
        <v>87.095200000000006</v>
      </c>
      <c r="G1049" s="129">
        <v>3.3511000000000002</v>
      </c>
      <c r="H1049" s="129">
        <v>0.48180000000000001</v>
      </c>
      <c r="I1049" s="129">
        <v>4.3482000000000003</v>
      </c>
      <c r="J1049" s="129">
        <v>36.761299999999999</v>
      </c>
      <c r="K1049" s="1">
        <f t="shared" si="17"/>
        <v>1047</v>
      </c>
    </row>
    <row r="1050" spans="1:11" hidden="1" x14ac:dyDescent="0.3">
      <c r="A1050" s="129">
        <v>-1</v>
      </c>
      <c r="B1050" s="129" t="s">
        <v>111</v>
      </c>
      <c r="C1050" s="129" t="s">
        <v>92</v>
      </c>
      <c r="D1050" s="129" t="s">
        <v>67</v>
      </c>
      <c r="E1050" s="129">
        <v>-347.28339999999997</v>
      </c>
      <c r="F1050" s="129">
        <v>-14.4772</v>
      </c>
      <c r="G1050" s="129">
        <v>-0.32050000000000001</v>
      </c>
      <c r="H1050" s="129">
        <v>-2.7799999999999998E-2</v>
      </c>
      <c r="I1050" s="129">
        <v>-4.0430000000000001</v>
      </c>
      <c r="J1050" s="129">
        <v>-300.03539999999998</v>
      </c>
      <c r="K1050" s="1">
        <f t="shared" si="17"/>
        <v>1048</v>
      </c>
    </row>
    <row r="1051" spans="1:11" hidden="1" x14ac:dyDescent="0.3">
      <c r="A1051" s="129">
        <v>-1</v>
      </c>
      <c r="B1051" s="129" t="s">
        <v>111</v>
      </c>
      <c r="C1051" s="129" t="s">
        <v>92</v>
      </c>
      <c r="D1051" s="129" t="s">
        <v>68</v>
      </c>
      <c r="E1051" s="129">
        <v>-358.84840000000003</v>
      </c>
      <c r="F1051" s="129">
        <v>-14.4772</v>
      </c>
      <c r="G1051" s="129">
        <v>-0.32050000000000001</v>
      </c>
      <c r="H1051" s="129">
        <v>-2.7799999999999998E-2</v>
      </c>
      <c r="I1051" s="129">
        <v>-1.4924999999999999</v>
      </c>
      <c r="J1051" s="129">
        <v>-251.8878</v>
      </c>
      <c r="K1051" s="1">
        <f t="shared" si="17"/>
        <v>1049</v>
      </c>
    </row>
    <row r="1052" spans="1:11" hidden="1" x14ac:dyDescent="0.3">
      <c r="A1052" s="129">
        <v>-1</v>
      </c>
      <c r="B1052" s="129" t="s">
        <v>112</v>
      </c>
      <c r="C1052" s="129" t="s">
        <v>66</v>
      </c>
      <c r="D1052" s="129" t="s">
        <v>67</v>
      </c>
      <c r="E1052" s="129">
        <v>-101.2627</v>
      </c>
      <c r="F1052" s="129">
        <v>-3.1326000000000001</v>
      </c>
      <c r="G1052" s="129">
        <v>-3.27E-2</v>
      </c>
      <c r="H1052" s="129">
        <v>4.7999999999999996E-3</v>
      </c>
      <c r="I1052" s="129">
        <v>7.51E-2</v>
      </c>
      <c r="J1052" s="129">
        <v>4.1295999999999999</v>
      </c>
      <c r="K1052" s="1">
        <f t="shared" si="17"/>
        <v>1050</v>
      </c>
    </row>
    <row r="1053" spans="1:11" x14ac:dyDescent="0.3">
      <c r="A1053" s="129">
        <v>-1</v>
      </c>
      <c r="B1053" s="129" t="s">
        <v>112</v>
      </c>
      <c r="C1053" s="129" t="s">
        <v>66</v>
      </c>
      <c r="D1053" s="129" t="s">
        <v>68</v>
      </c>
      <c r="E1053" s="129">
        <v>-102.5752</v>
      </c>
      <c r="F1053" s="129">
        <v>-3.1326000000000001</v>
      </c>
      <c r="G1053" s="129">
        <v>-3.27E-2</v>
      </c>
      <c r="H1053" s="129">
        <v>4.7999999999999996E-3</v>
      </c>
      <c r="I1053" s="129">
        <v>-6.7999999999999996E-3</v>
      </c>
      <c r="J1053" s="129">
        <v>-3.7019000000000002</v>
      </c>
      <c r="K1053" s="1">
        <f t="shared" si="17"/>
        <v>1051</v>
      </c>
    </row>
    <row r="1054" spans="1:11" hidden="1" x14ac:dyDescent="0.3">
      <c r="A1054" s="129">
        <v>-1</v>
      </c>
      <c r="B1054" s="129" t="s">
        <v>112</v>
      </c>
      <c r="C1054" s="129" t="s">
        <v>69</v>
      </c>
      <c r="D1054" s="129" t="s">
        <v>67</v>
      </c>
      <c r="E1054" s="129">
        <v>-25.505400000000002</v>
      </c>
      <c r="F1054" s="129">
        <v>-1.9589000000000001</v>
      </c>
      <c r="G1054" s="129">
        <v>-6.4999999999999997E-3</v>
      </c>
      <c r="H1054" s="129">
        <v>-3.0999999999999999E-3</v>
      </c>
      <c r="I1054" s="130">
        <v>1.6199999999999999E-2</v>
      </c>
      <c r="J1054" s="129">
        <v>2.5825</v>
      </c>
      <c r="K1054" s="1">
        <f t="shared" si="17"/>
        <v>1052</v>
      </c>
    </row>
    <row r="1055" spans="1:11" x14ac:dyDescent="0.3">
      <c r="A1055" s="129">
        <v>-1</v>
      </c>
      <c r="B1055" s="129" t="s">
        <v>112</v>
      </c>
      <c r="C1055" s="129" t="s">
        <v>69</v>
      </c>
      <c r="D1055" s="129" t="s">
        <v>68</v>
      </c>
      <c r="E1055" s="129">
        <v>-25.505400000000002</v>
      </c>
      <c r="F1055" s="129">
        <v>-1.9589000000000001</v>
      </c>
      <c r="G1055" s="129">
        <v>-6.4999999999999997E-3</v>
      </c>
      <c r="H1055" s="129">
        <v>-3.0999999999999999E-3</v>
      </c>
      <c r="I1055" s="130">
        <v>-7.8630000000000008E-6</v>
      </c>
      <c r="J1055" s="129">
        <v>-2.3147000000000002</v>
      </c>
      <c r="K1055" s="1">
        <f t="shared" si="17"/>
        <v>1053</v>
      </c>
    </row>
    <row r="1056" spans="1:11" hidden="1" x14ac:dyDescent="0.3">
      <c r="A1056" s="129">
        <v>-1</v>
      </c>
      <c r="B1056" s="129" t="s">
        <v>112</v>
      </c>
      <c r="C1056" s="129" t="s">
        <v>70</v>
      </c>
      <c r="D1056" s="129" t="s">
        <v>67</v>
      </c>
      <c r="E1056" s="129">
        <v>102.286</v>
      </c>
      <c r="F1056" s="129">
        <v>1.7929999999999999</v>
      </c>
      <c r="G1056" s="129">
        <v>0.14449999999999999</v>
      </c>
      <c r="H1056" s="129">
        <v>8.3000000000000001E-3</v>
      </c>
      <c r="I1056" s="129">
        <v>0.36059999999999998</v>
      </c>
      <c r="J1056" s="129">
        <v>2.3561000000000001</v>
      </c>
      <c r="K1056" s="1">
        <f t="shared" si="17"/>
        <v>1054</v>
      </c>
    </row>
    <row r="1057" spans="1:11" x14ac:dyDescent="0.3">
      <c r="A1057" s="129">
        <v>-1</v>
      </c>
      <c r="B1057" s="129" t="s">
        <v>112</v>
      </c>
      <c r="C1057" s="129" t="s">
        <v>70</v>
      </c>
      <c r="D1057" s="129" t="s">
        <v>68</v>
      </c>
      <c r="E1057" s="129">
        <v>102.286</v>
      </c>
      <c r="F1057" s="129">
        <v>1.7929999999999999</v>
      </c>
      <c r="G1057" s="129">
        <v>0.14449999999999999</v>
      </c>
      <c r="H1057" s="129">
        <v>8.3000000000000001E-3</v>
      </c>
      <c r="I1057" s="129">
        <v>6.25E-2</v>
      </c>
      <c r="J1057" s="129">
        <v>2.1288</v>
      </c>
      <c r="K1057" s="1">
        <f t="shared" si="17"/>
        <v>1055</v>
      </c>
    </row>
    <row r="1058" spans="1:11" hidden="1" x14ac:dyDescent="0.3">
      <c r="A1058" s="129">
        <v>-1</v>
      </c>
      <c r="B1058" s="129" t="s">
        <v>112</v>
      </c>
      <c r="C1058" s="129" t="s">
        <v>71</v>
      </c>
      <c r="D1058" s="129" t="s">
        <v>67</v>
      </c>
      <c r="E1058" s="129">
        <v>38.839300000000001</v>
      </c>
      <c r="F1058" s="129">
        <v>1.343</v>
      </c>
      <c r="G1058" s="129">
        <v>8.0500000000000002E-2</v>
      </c>
      <c r="H1058" s="129">
        <v>1.9E-3</v>
      </c>
      <c r="I1058" s="129">
        <v>0.14899999999999999</v>
      </c>
      <c r="J1058" s="129">
        <v>1.8008</v>
      </c>
      <c r="K1058" s="1">
        <f t="shared" si="17"/>
        <v>1056</v>
      </c>
    </row>
    <row r="1059" spans="1:11" x14ac:dyDescent="0.3">
      <c r="A1059" s="129">
        <v>-1</v>
      </c>
      <c r="B1059" s="129" t="s">
        <v>112</v>
      </c>
      <c r="C1059" s="129" t="s">
        <v>71</v>
      </c>
      <c r="D1059" s="129" t="s">
        <v>68</v>
      </c>
      <c r="E1059" s="129">
        <v>38.839300000000001</v>
      </c>
      <c r="F1059" s="129">
        <v>1.343</v>
      </c>
      <c r="G1059" s="129">
        <v>8.0500000000000002E-2</v>
      </c>
      <c r="H1059" s="129">
        <v>1.9E-3</v>
      </c>
      <c r="I1059" s="129">
        <v>5.3699999999999998E-2</v>
      </c>
      <c r="J1059" s="129">
        <v>1.6881999999999999</v>
      </c>
      <c r="K1059" s="1">
        <f t="shared" si="17"/>
        <v>1057</v>
      </c>
    </row>
    <row r="1060" spans="1:11" hidden="1" x14ac:dyDescent="0.3">
      <c r="A1060" s="129">
        <v>-1</v>
      </c>
      <c r="B1060" s="129" t="s">
        <v>112</v>
      </c>
      <c r="C1060" s="129" t="s">
        <v>72</v>
      </c>
      <c r="D1060" s="129" t="s">
        <v>67</v>
      </c>
      <c r="E1060" s="129">
        <v>-126.7681</v>
      </c>
      <c r="F1060" s="129">
        <v>-5.0914999999999999</v>
      </c>
      <c r="G1060" s="129">
        <v>-3.9199999999999999E-2</v>
      </c>
      <c r="H1060" s="129">
        <v>1.6999999999999999E-3</v>
      </c>
      <c r="I1060" s="129">
        <v>9.1200000000000003E-2</v>
      </c>
      <c r="J1060" s="129">
        <v>6.7121000000000004</v>
      </c>
      <c r="K1060" s="1">
        <f t="shared" si="17"/>
        <v>1058</v>
      </c>
    </row>
    <row r="1061" spans="1:11" hidden="1" x14ac:dyDescent="0.3">
      <c r="A1061" s="129">
        <v>-1</v>
      </c>
      <c r="B1061" s="129" t="s">
        <v>112</v>
      </c>
      <c r="C1061" s="129" t="s">
        <v>72</v>
      </c>
      <c r="D1061" s="129" t="s">
        <v>68</v>
      </c>
      <c r="E1061" s="129">
        <v>-128.0806</v>
      </c>
      <c r="F1061" s="129">
        <v>-5.0914999999999999</v>
      </c>
      <c r="G1061" s="129">
        <v>-3.9199999999999999E-2</v>
      </c>
      <c r="H1061" s="129">
        <v>1.6999999999999999E-3</v>
      </c>
      <c r="I1061" s="129">
        <v>-6.7999999999999996E-3</v>
      </c>
      <c r="J1061" s="129">
        <v>-6.0166000000000004</v>
      </c>
      <c r="K1061" s="1">
        <f t="shared" si="17"/>
        <v>1059</v>
      </c>
    </row>
    <row r="1062" spans="1:11" hidden="1" x14ac:dyDescent="0.3">
      <c r="A1062" s="129">
        <v>-1</v>
      </c>
      <c r="B1062" s="129" t="s">
        <v>112</v>
      </c>
      <c r="C1062" s="129" t="s">
        <v>73</v>
      </c>
      <c r="D1062" s="129" t="s">
        <v>67</v>
      </c>
      <c r="E1062" s="129">
        <v>-141.76769999999999</v>
      </c>
      <c r="F1062" s="129">
        <v>-4.3856000000000002</v>
      </c>
      <c r="G1062" s="129">
        <v>-4.58E-2</v>
      </c>
      <c r="H1062" s="129">
        <v>6.7000000000000002E-3</v>
      </c>
      <c r="I1062" s="129">
        <v>0.1051</v>
      </c>
      <c r="J1062" s="129">
        <v>5.7813999999999997</v>
      </c>
      <c r="K1062" s="1">
        <f t="shared" si="17"/>
        <v>1060</v>
      </c>
    </row>
    <row r="1063" spans="1:11" hidden="1" x14ac:dyDescent="0.3">
      <c r="A1063" s="129">
        <v>-1</v>
      </c>
      <c r="B1063" s="129" t="s">
        <v>112</v>
      </c>
      <c r="C1063" s="129" t="s">
        <v>73</v>
      </c>
      <c r="D1063" s="129" t="s">
        <v>68</v>
      </c>
      <c r="E1063" s="129">
        <v>-143.6052</v>
      </c>
      <c r="F1063" s="129">
        <v>-4.3856000000000002</v>
      </c>
      <c r="G1063" s="129">
        <v>-4.58E-2</v>
      </c>
      <c r="H1063" s="129">
        <v>6.7000000000000002E-3</v>
      </c>
      <c r="I1063" s="129">
        <v>-9.4999999999999998E-3</v>
      </c>
      <c r="J1063" s="129">
        <v>-5.1826999999999996</v>
      </c>
      <c r="K1063" s="1">
        <f t="shared" si="17"/>
        <v>1061</v>
      </c>
    </row>
    <row r="1064" spans="1:11" hidden="1" x14ac:dyDescent="0.3">
      <c r="A1064" s="129">
        <v>-1</v>
      </c>
      <c r="B1064" s="129" t="s">
        <v>112</v>
      </c>
      <c r="C1064" s="129" t="s">
        <v>74</v>
      </c>
      <c r="D1064" s="129" t="s">
        <v>67</v>
      </c>
      <c r="E1064" s="129">
        <v>-162.32380000000001</v>
      </c>
      <c r="F1064" s="129">
        <v>-6.8933</v>
      </c>
      <c r="G1064" s="129">
        <v>-4.9599999999999998E-2</v>
      </c>
      <c r="H1064" s="129">
        <v>8.0000000000000004E-4</v>
      </c>
      <c r="I1064" s="129">
        <v>0.11600000000000001</v>
      </c>
      <c r="J1064" s="129">
        <v>9.0876000000000001</v>
      </c>
      <c r="K1064" s="1">
        <f t="shared" si="17"/>
        <v>1062</v>
      </c>
    </row>
    <row r="1065" spans="1:11" hidden="1" x14ac:dyDescent="0.3">
      <c r="A1065" s="129">
        <v>-1</v>
      </c>
      <c r="B1065" s="129" t="s">
        <v>112</v>
      </c>
      <c r="C1065" s="129" t="s">
        <v>74</v>
      </c>
      <c r="D1065" s="129" t="s">
        <v>68</v>
      </c>
      <c r="E1065" s="129">
        <v>-163.89879999999999</v>
      </c>
      <c r="F1065" s="129">
        <v>-6.8933</v>
      </c>
      <c r="G1065" s="129">
        <v>-4.9599999999999998E-2</v>
      </c>
      <c r="H1065" s="129">
        <v>8.0000000000000004E-4</v>
      </c>
      <c r="I1065" s="129">
        <v>-8.2000000000000007E-3</v>
      </c>
      <c r="J1065" s="129">
        <v>-8.1457999999999995</v>
      </c>
      <c r="K1065" s="1">
        <f t="shared" si="17"/>
        <v>1063</v>
      </c>
    </row>
    <row r="1066" spans="1:11" hidden="1" x14ac:dyDescent="0.3">
      <c r="A1066" s="129">
        <v>-1</v>
      </c>
      <c r="B1066" s="129" t="s">
        <v>112</v>
      </c>
      <c r="C1066" s="129" t="s">
        <v>75</v>
      </c>
      <c r="D1066" s="129" t="s">
        <v>67</v>
      </c>
      <c r="E1066" s="129">
        <v>52.064100000000003</v>
      </c>
      <c r="F1066" s="129">
        <v>-0.30909999999999999</v>
      </c>
      <c r="G1066" s="129">
        <v>0.17280000000000001</v>
      </c>
      <c r="H1066" s="129">
        <v>1.6E-2</v>
      </c>
      <c r="I1066" s="129">
        <v>0.57240000000000002</v>
      </c>
      <c r="J1066" s="129">
        <v>7.0152000000000001</v>
      </c>
      <c r="K1066" s="1">
        <f t="shared" si="17"/>
        <v>1064</v>
      </c>
    </row>
    <row r="1067" spans="1:11" hidden="1" x14ac:dyDescent="0.3">
      <c r="A1067" s="129">
        <v>-1</v>
      </c>
      <c r="B1067" s="129" t="s">
        <v>112</v>
      </c>
      <c r="C1067" s="129" t="s">
        <v>75</v>
      </c>
      <c r="D1067" s="129" t="s">
        <v>68</v>
      </c>
      <c r="E1067" s="129">
        <v>50.882800000000003</v>
      </c>
      <c r="F1067" s="129">
        <v>-0.30909999999999999</v>
      </c>
      <c r="G1067" s="129">
        <v>0.17280000000000001</v>
      </c>
      <c r="H1067" s="129">
        <v>1.6E-2</v>
      </c>
      <c r="I1067" s="129">
        <v>8.14E-2</v>
      </c>
      <c r="J1067" s="129">
        <v>-0.35139999999999999</v>
      </c>
      <c r="K1067" s="1">
        <f t="shared" si="17"/>
        <v>1065</v>
      </c>
    </row>
    <row r="1068" spans="1:11" hidden="1" x14ac:dyDescent="0.3">
      <c r="A1068" s="129">
        <v>-1</v>
      </c>
      <c r="B1068" s="129" t="s">
        <v>112</v>
      </c>
      <c r="C1068" s="129" t="s">
        <v>76</v>
      </c>
      <c r="D1068" s="129" t="s">
        <v>67</v>
      </c>
      <c r="E1068" s="129">
        <v>-234.33690000000001</v>
      </c>
      <c r="F1068" s="129">
        <v>-5.3295000000000003</v>
      </c>
      <c r="G1068" s="129">
        <v>-0.23180000000000001</v>
      </c>
      <c r="H1068" s="129">
        <v>-7.3000000000000001E-3</v>
      </c>
      <c r="I1068" s="129">
        <v>-0.43730000000000002</v>
      </c>
      <c r="J1068" s="129">
        <v>0.41799999999999998</v>
      </c>
      <c r="K1068" s="1">
        <f t="shared" si="17"/>
        <v>1066</v>
      </c>
    </row>
    <row r="1069" spans="1:11" hidden="1" x14ac:dyDescent="0.3">
      <c r="A1069" s="129">
        <v>-1</v>
      </c>
      <c r="B1069" s="129" t="s">
        <v>112</v>
      </c>
      <c r="C1069" s="129" t="s">
        <v>76</v>
      </c>
      <c r="D1069" s="129" t="s">
        <v>68</v>
      </c>
      <c r="E1069" s="129">
        <v>-235.5181</v>
      </c>
      <c r="F1069" s="129">
        <v>-5.3295000000000003</v>
      </c>
      <c r="G1069" s="129">
        <v>-0.23180000000000001</v>
      </c>
      <c r="H1069" s="129">
        <v>-7.3000000000000001E-3</v>
      </c>
      <c r="I1069" s="129">
        <v>-9.3600000000000003E-2</v>
      </c>
      <c r="J1069" s="129">
        <v>-6.3121</v>
      </c>
      <c r="K1069" s="1">
        <f t="shared" si="17"/>
        <v>1067</v>
      </c>
    </row>
    <row r="1070" spans="1:11" hidden="1" x14ac:dyDescent="0.3">
      <c r="A1070" s="129">
        <v>-1</v>
      </c>
      <c r="B1070" s="129" t="s">
        <v>112</v>
      </c>
      <c r="C1070" s="129" t="s">
        <v>77</v>
      </c>
      <c r="D1070" s="129" t="s">
        <v>67</v>
      </c>
      <c r="E1070" s="129">
        <v>52.064100000000003</v>
      </c>
      <c r="F1070" s="129">
        <v>-0.30909999999999999</v>
      </c>
      <c r="G1070" s="129">
        <v>0.17280000000000001</v>
      </c>
      <c r="H1070" s="129">
        <v>1.6E-2</v>
      </c>
      <c r="I1070" s="129">
        <v>0.57240000000000002</v>
      </c>
      <c r="J1070" s="129">
        <v>7.0152000000000001</v>
      </c>
      <c r="K1070" s="1">
        <f t="shared" si="17"/>
        <v>1068</v>
      </c>
    </row>
    <row r="1071" spans="1:11" hidden="1" x14ac:dyDescent="0.3">
      <c r="A1071" s="129">
        <v>-1</v>
      </c>
      <c r="B1071" s="129" t="s">
        <v>112</v>
      </c>
      <c r="C1071" s="129" t="s">
        <v>77</v>
      </c>
      <c r="D1071" s="129" t="s">
        <v>68</v>
      </c>
      <c r="E1071" s="129">
        <v>50.882800000000003</v>
      </c>
      <c r="F1071" s="129">
        <v>-0.30909999999999999</v>
      </c>
      <c r="G1071" s="129">
        <v>0.17280000000000001</v>
      </c>
      <c r="H1071" s="129">
        <v>1.6E-2</v>
      </c>
      <c r="I1071" s="129">
        <v>8.14E-2</v>
      </c>
      <c r="J1071" s="129">
        <v>-0.35139999999999999</v>
      </c>
      <c r="K1071" s="1">
        <f t="shared" si="17"/>
        <v>1069</v>
      </c>
    </row>
    <row r="1072" spans="1:11" hidden="1" x14ac:dyDescent="0.3">
      <c r="A1072" s="129">
        <v>-1</v>
      </c>
      <c r="B1072" s="129" t="s">
        <v>112</v>
      </c>
      <c r="C1072" s="129" t="s">
        <v>78</v>
      </c>
      <c r="D1072" s="129" t="s">
        <v>67</v>
      </c>
      <c r="E1072" s="129">
        <v>-234.33690000000001</v>
      </c>
      <c r="F1072" s="129">
        <v>-5.3295000000000003</v>
      </c>
      <c r="G1072" s="129">
        <v>-0.23180000000000001</v>
      </c>
      <c r="H1072" s="129">
        <v>-7.3000000000000001E-3</v>
      </c>
      <c r="I1072" s="129">
        <v>-0.43730000000000002</v>
      </c>
      <c r="J1072" s="129">
        <v>0.41799999999999998</v>
      </c>
      <c r="K1072" s="1">
        <f t="shared" si="17"/>
        <v>1070</v>
      </c>
    </row>
    <row r="1073" spans="1:11" hidden="1" x14ac:dyDescent="0.3">
      <c r="A1073" s="129">
        <v>-1</v>
      </c>
      <c r="B1073" s="129" t="s">
        <v>112</v>
      </c>
      <c r="C1073" s="129" t="s">
        <v>78</v>
      </c>
      <c r="D1073" s="129" t="s">
        <v>68</v>
      </c>
      <c r="E1073" s="129">
        <v>-235.5181</v>
      </c>
      <c r="F1073" s="129">
        <v>-5.3295000000000003</v>
      </c>
      <c r="G1073" s="129">
        <v>-0.23180000000000001</v>
      </c>
      <c r="H1073" s="129">
        <v>-7.3000000000000001E-3</v>
      </c>
      <c r="I1073" s="129">
        <v>-9.3600000000000003E-2</v>
      </c>
      <c r="J1073" s="129">
        <v>-6.3121</v>
      </c>
      <c r="K1073" s="1">
        <f t="shared" si="17"/>
        <v>1071</v>
      </c>
    </row>
    <row r="1074" spans="1:11" hidden="1" x14ac:dyDescent="0.3">
      <c r="A1074" s="129">
        <v>-1</v>
      </c>
      <c r="B1074" s="129" t="s">
        <v>112</v>
      </c>
      <c r="C1074" s="129" t="s">
        <v>79</v>
      </c>
      <c r="D1074" s="129" t="s">
        <v>67</v>
      </c>
      <c r="E1074" s="129">
        <v>-36.761400000000002</v>
      </c>
      <c r="F1074" s="129">
        <v>-0.93910000000000005</v>
      </c>
      <c r="G1074" s="129">
        <v>8.3299999999999999E-2</v>
      </c>
      <c r="H1074" s="129">
        <v>7.0000000000000001E-3</v>
      </c>
      <c r="I1074" s="129">
        <v>0.2762</v>
      </c>
      <c r="J1074" s="129">
        <v>6.2378</v>
      </c>
      <c r="K1074" s="1">
        <f t="shared" si="17"/>
        <v>1072</v>
      </c>
    </row>
    <row r="1075" spans="1:11" hidden="1" x14ac:dyDescent="0.3">
      <c r="A1075" s="129">
        <v>-1</v>
      </c>
      <c r="B1075" s="129" t="s">
        <v>112</v>
      </c>
      <c r="C1075" s="129" t="s">
        <v>79</v>
      </c>
      <c r="D1075" s="129" t="s">
        <v>68</v>
      </c>
      <c r="E1075" s="129">
        <v>-37.942599999999999</v>
      </c>
      <c r="F1075" s="129">
        <v>-0.93910000000000005</v>
      </c>
      <c r="G1075" s="129">
        <v>8.3299999999999999E-2</v>
      </c>
      <c r="H1075" s="129">
        <v>7.0000000000000001E-3</v>
      </c>
      <c r="I1075" s="129">
        <v>6.9099999999999995E-2</v>
      </c>
      <c r="J1075" s="129">
        <v>-0.96830000000000005</v>
      </c>
      <c r="K1075" s="1">
        <f t="shared" si="17"/>
        <v>1073</v>
      </c>
    </row>
    <row r="1076" spans="1:11" hidden="1" x14ac:dyDescent="0.3">
      <c r="A1076" s="129">
        <v>-1</v>
      </c>
      <c r="B1076" s="129" t="s">
        <v>112</v>
      </c>
      <c r="C1076" s="129" t="s">
        <v>80</v>
      </c>
      <c r="D1076" s="129" t="s">
        <v>67</v>
      </c>
      <c r="E1076" s="129">
        <v>-145.51140000000001</v>
      </c>
      <c r="F1076" s="129">
        <v>-4.6994999999999996</v>
      </c>
      <c r="G1076" s="129">
        <v>-0.14219999999999999</v>
      </c>
      <c r="H1076" s="129">
        <v>1.6000000000000001E-3</v>
      </c>
      <c r="I1076" s="129">
        <v>-0.14099999999999999</v>
      </c>
      <c r="J1076" s="129">
        <v>1.1955</v>
      </c>
      <c r="K1076" s="1">
        <f t="shared" si="17"/>
        <v>1074</v>
      </c>
    </row>
    <row r="1077" spans="1:11" hidden="1" x14ac:dyDescent="0.3">
      <c r="A1077" s="129">
        <v>-1</v>
      </c>
      <c r="B1077" s="129" t="s">
        <v>112</v>
      </c>
      <c r="C1077" s="129" t="s">
        <v>80</v>
      </c>
      <c r="D1077" s="129" t="s">
        <v>68</v>
      </c>
      <c r="E1077" s="129">
        <v>-146.6927</v>
      </c>
      <c r="F1077" s="129">
        <v>-4.6994999999999996</v>
      </c>
      <c r="G1077" s="129">
        <v>-0.14219999999999999</v>
      </c>
      <c r="H1077" s="129">
        <v>1.6000000000000001E-3</v>
      </c>
      <c r="I1077" s="129">
        <v>-8.14E-2</v>
      </c>
      <c r="J1077" s="129">
        <v>-5.6951999999999998</v>
      </c>
      <c r="K1077" s="1">
        <f t="shared" si="17"/>
        <v>1075</v>
      </c>
    </row>
    <row r="1078" spans="1:11" hidden="1" x14ac:dyDescent="0.3">
      <c r="A1078" s="129">
        <v>-1</v>
      </c>
      <c r="B1078" s="129" t="s">
        <v>112</v>
      </c>
      <c r="C1078" s="129" t="s">
        <v>81</v>
      </c>
      <c r="D1078" s="129" t="s">
        <v>67</v>
      </c>
      <c r="E1078" s="129">
        <v>-36.761400000000002</v>
      </c>
      <c r="F1078" s="129">
        <v>-0.93910000000000005</v>
      </c>
      <c r="G1078" s="129">
        <v>8.3299999999999999E-2</v>
      </c>
      <c r="H1078" s="129">
        <v>7.0000000000000001E-3</v>
      </c>
      <c r="I1078" s="129">
        <v>0.2762</v>
      </c>
      <c r="J1078" s="129">
        <v>6.2378</v>
      </c>
      <c r="K1078" s="1">
        <f t="shared" si="17"/>
        <v>1076</v>
      </c>
    </row>
    <row r="1079" spans="1:11" hidden="1" x14ac:dyDescent="0.3">
      <c r="A1079" s="129">
        <v>-1</v>
      </c>
      <c r="B1079" s="129" t="s">
        <v>112</v>
      </c>
      <c r="C1079" s="129" t="s">
        <v>81</v>
      </c>
      <c r="D1079" s="129" t="s">
        <v>68</v>
      </c>
      <c r="E1079" s="129">
        <v>-37.942599999999999</v>
      </c>
      <c r="F1079" s="129">
        <v>-0.93910000000000005</v>
      </c>
      <c r="G1079" s="129">
        <v>8.3299999999999999E-2</v>
      </c>
      <c r="H1079" s="129">
        <v>7.0000000000000001E-3</v>
      </c>
      <c r="I1079" s="129">
        <v>6.9099999999999995E-2</v>
      </c>
      <c r="J1079" s="129">
        <v>-0.96830000000000005</v>
      </c>
      <c r="K1079" s="1">
        <f t="shared" si="17"/>
        <v>1077</v>
      </c>
    </row>
    <row r="1080" spans="1:11" hidden="1" x14ac:dyDescent="0.3">
      <c r="A1080" s="129">
        <v>-1</v>
      </c>
      <c r="B1080" s="129" t="s">
        <v>112</v>
      </c>
      <c r="C1080" s="129" t="s">
        <v>82</v>
      </c>
      <c r="D1080" s="129" t="s">
        <v>67</v>
      </c>
      <c r="E1080" s="129">
        <v>-145.51140000000001</v>
      </c>
      <c r="F1080" s="129">
        <v>-4.6994999999999996</v>
      </c>
      <c r="G1080" s="129">
        <v>-0.14219999999999999</v>
      </c>
      <c r="H1080" s="129">
        <v>1.6000000000000001E-3</v>
      </c>
      <c r="I1080" s="129">
        <v>-0.14099999999999999</v>
      </c>
      <c r="J1080" s="129">
        <v>1.1955</v>
      </c>
      <c r="K1080" s="1">
        <f t="shared" si="17"/>
        <v>1078</v>
      </c>
    </row>
    <row r="1081" spans="1:11" hidden="1" x14ac:dyDescent="0.3">
      <c r="A1081" s="129">
        <v>-1</v>
      </c>
      <c r="B1081" s="129" t="s">
        <v>112</v>
      </c>
      <c r="C1081" s="129" t="s">
        <v>82</v>
      </c>
      <c r="D1081" s="129" t="s">
        <v>68</v>
      </c>
      <c r="E1081" s="129">
        <v>-146.6927</v>
      </c>
      <c r="F1081" s="129">
        <v>-4.6994999999999996</v>
      </c>
      <c r="G1081" s="129">
        <v>-0.14219999999999999</v>
      </c>
      <c r="H1081" s="129">
        <v>1.6000000000000001E-3</v>
      </c>
      <c r="I1081" s="129">
        <v>-8.14E-2</v>
      </c>
      <c r="J1081" s="129">
        <v>-5.6951999999999998</v>
      </c>
      <c r="K1081" s="1">
        <f t="shared" si="17"/>
        <v>1079</v>
      </c>
    </row>
    <row r="1082" spans="1:11" hidden="1" x14ac:dyDescent="0.3">
      <c r="A1082" s="129">
        <v>-1</v>
      </c>
      <c r="B1082" s="129" t="s">
        <v>112</v>
      </c>
      <c r="C1082" s="129" t="s">
        <v>83</v>
      </c>
      <c r="D1082" s="129" t="s">
        <v>67</v>
      </c>
      <c r="E1082" s="129">
        <v>-3.8201000000000001</v>
      </c>
      <c r="F1082" s="129">
        <v>-3.2078000000000002</v>
      </c>
      <c r="G1082" s="129">
        <v>0.1565</v>
      </c>
      <c r="H1082" s="129">
        <v>1.43E-2</v>
      </c>
      <c r="I1082" s="129">
        <v>0.61109999999999998</v>
      </c>
      <c r="J1082" s="129">
        <v>10.836600000000001</v>
      </c>
      <c r="K1082" s="1">
        <f t="shared" si="17"/>
        <v>1080</v>
      </c>
    </row>
    <row r="1083" spans="1:11" hidden="1" x14ac:dyDescent="0.3">
      <c r="A1083" s="129">
        <v>-1</v>
      </c>
      <c r="B1083" s="129" t="s">
        <v>112</v>
      </c>
      <c r="C1083" s="129" t="s">
        <v>83</v>
      </c>
      <c r="D1083" s="129" t="s">
        <v>68</v>
      </c>
      <c r="E1083" s="129">
        <v>-5.3951000000000002</v>
      </c>
      <c r="F1083" s="129">
        <v>-3.2078000000000002</v>
      </c>
      <c r="G1083" s="129">
        <v>0.1565</v>
      </c>
      <c r="H1083" s="129">
        <v>1.43E-2</v>
      </c>
      <c r="I1083" s="129">
        <v>7.9299999999999995E-2</v>
      </c>
      <c r="J1083" s="129">
        <v>-3.7766999999999999</v>
      </c>
      <c r="K1083" s="1">
        <f t="shared" si="17"/>
        <v>1081</v>
      </c>
    </row>
    <row r="1084" spans="1:11" hidden="1" x14ac:dyDescent="0.3">
      <c r="A1084" s="129">
        <v>-1</v>
      </c>
      <c r="B1084" s="129" t="s">
        <v>112</v>
      </c>
      <c r="C1084" s="129" t="s">
        <v>84</v>
      </c>
      <c r="D1084" s="129" t="s">
        <v>67</v>
      </c>
      <c r="E1084" s="129">
        <v>-290.22109999999998</v>
      </c>
      <c r="F1084" s="129">
        <v>-8.2281999999999993</v>
      </c>
      <c r="G1084" s="129">
        <v>-0.24809999999999999</v>
      </c>
      <c r="H1084" s="129">
        <v>-8.9999999999999993E-3</v>
      </c>
      <c r="I1084" s="129">
        <v>-0.39860000000000001</v>
      </c>
      <c r="J1084" s="129">
        <v>4.2393999999999998</v>
      </c>
      <c r="K1084" s="1">
        <f t="shared" si="17"/>
        <v>1082</v>
      </c>
    </row>
    <row r="1085" spans="1:11" hidden="1" x14ac:dyDescent="0.3">
      <c r="A1085" s="129">
        <v>-1</v>
      </c>
      <c r="B1085" s="129" t="s">
        <v>112</v>
      </c>
      <c r="C1085" s="129" t="s">
        <v>84</v>
      </c>
      <c r="D1085" s="129" t="s">
        <v>68</v>
      </c>
      <c r="E1085" s="129">
        <v>-291.79610000000002</v>
      </c>
      <c r="F1085" s="129">
        <v>-8.2281999999999993</v>
      </c>
      <c r="G1085" s="129">
        <v>-0.24809999999999999</v>
      </c>
      <c r="H1085" s="129">
        <v>-8.9999999999999993E-3</v>
      </c>
      <c r="I1085" s="129">
        <v>-9.5600000000000004E-2</v>
      </c>
      <c r="J1085" s="129">
        <v>-9.7372999999999994</v>
      </c>
      <c r="K1085" s="1">
        <f t="shared" si="17"/>
        <v>1083</v>
      </c>
    </row>
    <row r="1086" spans="1:11" hidden="1" x14ac:dyDescent="0.3">
      <c r="A1086" s="129">
        <v>-1</v>
      </c>
      <c r="B1086" s="129" t="s">
        <v>112</v>
      </c>
      <c r="C1086" s="129" t="s">
        <v>85</v>
      </c>
      <c r="D1086" s="129" t="s">
        <v>67</v>
      </c>
      <c r="E1086" s="129">
        <v>-3.8201000000000001</v>
      </c>
      <c r="F1086" s="129">
        <v>-3.2078000000000002</v>
      </c>
      <c r="G1086" s="129">
        <v>0.1565</v>
      </c>
      <c r="H1086" s="129">
        <v>1.43E-2</v>
      </c>
      <c r="I1086" s="129">
        <v>0.61109999999999998</v>
      </c>
      <c r="J1086" s="129">
        <v>10.836600000000001</v>
      </c>
      <c r="K1086" s="1">
        <f t="shared" si="17"/>
        <v>1084</v>
      </c>
    </row>
    <row r="1087" spans="1:11" hidden="1" x14ac:dyDescent="0.3">
      <c r="A1087" s="129">
        <v>-1</v>
      </c>
      <c r="B1087" s="129" t="s">
        <v>112</v>
      </c>
      <c r="C1087" s="129" t="s">
        <v>85</v>
      </c>
      <c r="D1087" s="129" t="s">
        <v>68</v>
      </c>
      <c r="E1087" s="129">
        <v>-5.3951000000000002</v>
      </c>
      <c r="F1087" s="129">
        <v>-3.2078000000000002</v>
      </c>
      <c r="G1087" s="129">
        <v>0.1565</v>
      </c>
      <c r="H1087" s="129">
        <v>1.43E-2</v>
      </c>
      <c r="I1087" s="129">
        <v>7.9299999999999995E-2</v>
      </c>
      <c r="J1087" s="129">
        <v>-3.7766999999999999</v>
      </c>
      <c r="K1087" s="1">
        <f t="shared" si="17"/>
        <v>1085</v>
      </c>
    </row>
    <row r="1088" spans="1:11" hidden="1" x14ac:dyDescent="0.3">
      <c r="A1088" s="129">
        <v>-1</v>
      </c>
      <c r="B1088" s="129" t="s">
        <v>112</v>
      </c>
      <c r="C1088" s="129" t="s">
        <v>86</v>
      </c>
      <c r="D1088" s="129" t="s">
        <v>67</v>
      </c>
      <c r="E1088" s="129">
        <v>-290.22109999999998</v>
      </c>
      <c r="F1088" s="129">
        <v>-8.2281999999999993</v>
      </c>
      <c r="G1088" s="129">
        <v>-0.24809999999999999</v>
      </c>
      <c r="H1088" s="129">
        <v>-8.9999999999999993E-3</v>
      </c>
      <c r="I1088" s="129">
        <v>-0.39860000000000001</v>
      </c>
      <c r="J1088" s="129">
        <v>4.2393999999999998</v>
      </c>
      <c r="K1088" s="1">
        <f t="shared" si="17"/>
        <v>1086</v>
      </c>
    </row>
    <row r="1089" spans="1:11" hidden="1" x14ac:dyDescent="0.3">
      <c r="A1089" s="129">
        <v>-1</v>
      </c>
      <c r="B1089" s="129" t="s">
        <v>112</v>
      </c>
      <c r="C1089" s="129" t="s">
        <v>86</v>
      </c>
      <c r="D1089" s="129" t="s">
        <v>68</v>
      </c>
      <c r="E1089" s="129">
        <v>-291.79610000000002</v>
      </c>
      <c r="F1089" s="129">
        <v>-8.2281999999999993</v>
      </c>
      <c r="G1089" s="129">
        <v>-0.24809999999999999</v>
      </c>
      <c r="H1089" s="129">
        <v>-8.9999999999999993E-3</v>
      </c>
      <c r="I1089" s="129">
        <v>-9.5600000000000004E-2</v>
      </c>
      <c r="J1089" s="129">
        <v>-9.7372999999999994</v>
      </c>
      <c r="K1089" s="1">
        <f t="shared" si="17"/>
        <v>1087</v>
      </c>
    </row>
    <row r="1090" spans="1:11" hidden="1" x14ac:dyDescent="0.3">
      <c r="A1090" s="129">
        <v>-1</v>
      </c>
      <c r="B1090" s="129" t="s">
        <v>112</v>
      </c>
      <c r="C1090" s="129" t="s">
        <v>87</v>
      </c>
      <c r="D1090" s="129" t="s">
        <v>67</v>
      </c>
      <c r="E1090" s="129">
        <v>-92.645600000000002</v>
      </c>
      <c r="F1090" s="129">
        <v>-3.8378000000000001</v>
      </c>
      <c r="G1090" s="129">
        <v>6.7000000000000004E-2</v>
      </c>
      <c r="H1090" s="129">
        <v>5.4000000000000003E-3</v>
      </c>
      <c r="I1090" s="129">
        <v>0.31480000000000002</v>
      </c>
      <c r="J1090" s="129">
        <v>10.059200000000001</v>
      </c>
      <c r="K1090" s="1">
        <f t="shared" si="17"/>
        <v>1088</v>
      </c>
    </row>
    <row r="1091" spans="1:11" hidden="1" x14ac:dyDescent="0.3">
      <c r="A1091" s="129">
        <v>-1</v>
      </c>
      <c r="B1091" s="129" t="s">
        <v>112</v>
      </c>
      <c r="C1091" s="129" t="s">
        <v>87</v>
      </c>
      <c r="D1091" s="129" t="s">
        <v>68</v>
      </c>
      <c r="E1091" s="129">
        <v>-94.220600000000005</v>
      </c>
      <c r="F1091" s="129">
        <v>-3.8378000000000001</v>
      </c>
      <c r="G1091" s="129">
        <v>6.7000000000000004E-2</v>
      </c>
      <c r="H1091" s="130">
        <v>5.4000000000000003E-3</v>
      </c>
      <c r="I1091" s="129">
        <v>6.7100000000000007E-2</v>
      </c>
      <c r="J1091" s="129">
        <v>-4.3935000000000004</v>
      </c>
      <c r="K1091" s="1">
        <f t="shared" si="17"/>
        <v>1089</v>
      </c>
    </row>
    <row r="1092" spans="1:11" hidden="1" x14ac:dyDescent="0.3">
      <c r="A1092" s="129">
        <v>-1</v>
      </c>
      <c r="B1092" s="129" t="s">
        <v>112</v>
      </c>
      <c r="C1092" s="129" t="s">
        <v>88</v>
      </c>
      <c r="D1092" s="129" t="s">
        <v>67</v>
      </c>
      <c r="E1092" s="129">
        <v>-201.3956</v>
      </c>
      <c r="F1092" s="129">
        <v>-7.5982000000000003</v>
      </c>
      <c r="G1092" s="129">
        <v>-0.1585</v>
      </c>
      <c r="H1092" s="130">
        <v>-9.0650000000000002E-7</v>
      </c>
      <c r="I1092" s="129">
        <v>-0.1023</v>
      </c>
      <c r="J1092" s="129">
        <v>5.0168999999999997</v>
      </c>
      <c r="K1092" s="1">
        <f t="shared" si="17"/>
        <v>1090</v>
      </c>
    </row>
    <row r="1093" spans="1:11" hidden="1" x14ac:dyDescent="0.3">
      <c r="A1093" s="129">
        <v>-1</v>
      </c>
      <c r="B1093" s="129" t="s">
        <v>112</v>
      </c>
      <c r="C1093" s="129" t="s">
        <v>88</v>
      </c>
      <c r="D1093" s="129" t="s">
        <v>68</v>
      </c>
      <c r="E1093" s="129">
        <v>-202.97059999999999</v>
      </c>
      <c r="F1093" s="129">
        <v>-7.5982000000000003</v>
      </c>
      <c r="G1093" s="129">
        <v>-0.1585</v>
      </c>
      <c r="H1093" s="130">
        <v>-9.0650000000000002E-7</v>
      </c>
      <c r="I1093" s="129">
        <v>-8.3400000000000002E-2</v>
      </c>
      <c r="J1093" s="129">
        <v>-9.1204999999999998</v>
      </c>
      <c r="K1093" s="1">
        <f t="shared" si="17"/>
        <v>1091</v>
      </c>
    </row>
    <row r="1094" spans="1:11" hidden="1" x14ac:dyDescent="0.3">
      <c r="A1094" s="129">
        <v>-1</v>
      </c>
      <c r="B1094" s="129" t="s">
        <v>112</v>
      </c>
      <c r="C1094" s="129" t="s">
        <v>89</v>
      </c>
      <c r="D1094" s="129" t="s">
        <v>67</v>
      </c>
      <c r="E1094" s="129">
        <v>-92.645600000000002</v>
      </c>
      <c r="F1094" s="129">
        <v>-3.8378000000000001</v>
      </c>
      <c r="G1094" s="129">
        <v>6.7000000000000004E-2</v>
      </c>
      <c r="H1094" s="129">
        <v>5.4000000000000003E-3</v>
      </c>
      <c r="I1094" s="129">
        <v>0.31480000000000002</v>
      </c>
      <c r="J1094" s="129">
        <v>10.059200000000001</v>
      </c>
      <c r="K1094" s="1">
        <f t="shared" ref="K1094:K1157" si="18">K1093+1</f>
        <v>1092</v>
      </c>
    </row>
    <row r="1095" spans="1:11" hidden="1" x14ac:dyDescent="0.3">
      <c r="A1095" s="129">
        <v>-1</v>
      </c>
      <c r="B1095" s="129" t="s">
        <v>112</v>
      </c>
      <c r="C1095" s="129" t="s">
        <v>89</v>
      </c>
      <c r="D1095" s="129" t="s">
        <v>68</v>
      </c>
      <c r="E1095" s="129">
        <v>-94.220600000000005</v>
      </c>
      <c r="F1095" s="129">
        <v>-3.8378000000000001</v>
      </c>
      <c r="G1095" s="129">
        <v>6.7000000000000004E-2</v>
      </c>
      <c r="H1095" s="130">
        <v>5.4000000000000003E-3</v>
      </c>
      <c r="I1095" s="129">
        <v>6.7100000000000007E-2</v>
      </c>
      <c r="J1095" s="129">
        <v>-4.3935000000000004</v>
      </c>
      <c r="K1095" s="1">
        <f t="shared" si="18"/>
        <v>1093</v>
      </c>
    </row>
    <row r="1096" spans="1:11" hidden="1" x14ac:dyDescent="0.3">
      <c r="A1096" s="129">
        <v>-1</v>
      </c>
      <c r="B1096" s="129" t="s">
        <v>112</v>
      </c>
      <c r="C1096" s="129" t="s">
        <v>90</v>
      </c>
      <c r="D1096" s="129" t="s">
        <v>67</v>
      </c>
      <c r="E1096" s="129">
        <v>-201.3956</v>
      </c>
      <c r="F1096" s="129">
        <v>-7.5982000000000003</v>
      </c>
      <c r="G1096" s="129">
        <v>-0.1585</v>
      </c>
      <c r="H1096" s="130">
        <v>-9.0650000000000002E-7</v>
      </c>
      <c r="I1096" s="129">
        <v>-0.1023</v>
      </c>
      <c r="J1096" s="129">
        <v>5.0168999999999997</v>
      </c>
      <c r="K1096" s="1">
        <f t="shared" si="18"/>
        <v>1094</v>
      </c>
    </row>
    <row r="1097" spans="1:11" hidden="1" x14ac:dyDescent="0.3">
      <c r="A1097" s="129">
        <v>-1</v>
      </c>
      <c r="B1097" s="129" t="s">
        <v>112</v>
      </c>
      <c r="C1097" s="129" t="s">
        <v>90</v>
      </c>
      <c r="D1097" s="129" t="s">
        <v>68</v>
      </c>
      <c r="E1097" s="129">
        <v>-202.97059999999999</v>
      </c>
      <c r="F1097" s="129">
        <v>-7.5982000000000003</v>
      </c>
      <c r="G1097" s="129">
        <v>-0.1585</v>
      </c>
      <c r="H1097" s="130">
        <v>-9.0650000000000002E-7</v>
      </c>
      <c r="I1097" s="129">
        <v>-8.3400000000000002E-2</v>
      </c>
      <c r="J1097" s="129">
        <v>-9.1204999999999998</v>
      </c>
      <c r="K1097" s="1">
        <f t="shared" si="18"/>
        <v>1095</v>
      </c>
    </row>
    <row r="1098" spans="1:11" hidden="1" x14ac:dyDescent="0.3">
      <c r="A1098" s="129">
        <v>-1</v>
      </c>
      <c r="B1098" s="129" t="s">
        <v>112</v>
      </c>
      <c r="C1098" s="129" t="s">
        <v>91</v>
      </c>
      <c r="D1098" s="129" t="s">
        <v>67</v>
      </c>
      <c r="E1098" s="129">
        <v>52.064100000000003</v>
      </c>
      <c r="F1098" s="129">
        <v>-0.30909999999999999</v>
      </c>
      <c r="G1098" s="129">
        <v>0.17280000000000001</v>
      </c>
      <c r="H1098" s="129">
        <v>1.6E-2</v>
      </c>
      <c r="I1098" s="129">
        <v>0.61109999999999998</v>
      </c>
      <c r="J1098" s="129">
        <v>10.836600000000001</v>
      </c>
      <c r="K1098" s="1">
        <f t="shared" si="18"/>
        <v>1096</v>
      </c>
    </row>
    <row r="1099" spans="1:11" hidden="1" x14ac:dyDescent="0.3">
      <c r="A1099" s="129">
        <v>-1</v>
      </c>
      <c r="B1099" s="129" t="s">
        <v>112</v>
      </c>
      <c r="C1099" s="129" t="s">
        <v>91</v>
      </c>
      <c r="D1099" s="129" t="s">
        <v>68</v>
      </c>
      <c r="E1099" s="129">
        <v>50.882800000000003</v>
      </c>
      <c r="F1099" s="129">
        <v>-0.30909999999999999</v>
      </c>
      <c r="G1099" s="129">
        <v>0.17280000000000001</v>
      </c>
      <c r="H1099" s="129">
        <v>1.6E-2</v>
      </c>
      <c r="I1099" s="129">
        <v>8.14E-2</v>
      </c>
      <c r="J1099" s="129">
        <v>-0.35139999999999999</v>
      </c>
      <c r="K1099" s="1">
        <f t="shared" si="18"/>
        <v>1097</v>
      </c>
    </row>
    <row r="1100" spans="1:11" hidden="1" x14ac:dyDescent="0.3">
      <c r="A1100" s="129">
        <v>-1</v>
      </c>
      <c r="B1100" s="129" t="s">
        <v>112</v>
      </c>
      <c r="C1100" s="129" t="s">
        <v>92</v>
      </c>
      <c r="D1100" s="129" t="s">
        <v>67</v>
      </c>
      <c r="E1100" s="129">
        <v>-290.22109999999998</v>
      </c>
      <c r="F1100" s="129">
        <v>-8.2281999999999993</v>
      </c>
      <c r="G1100" s="129">
        <v>-0.24809999999999999</v>
      </c>
      <c r="H1100" s="129">
        <v>-8.9999999999999993E-3</v>
      </c>
      <c r="I1100" s="129">
        <v>-0.43730000000000002</v>
      </c>
      <c r="J1100" s="129">
        <v>0.41799999999999998</v>
      </c>
      <c r="K1100" s="1">
        <f t="shared" si="18"/>
        <v>1098</v>
      </c>
    </row>
    <row r="1101" spans="1:11" hidden="1" x14ac:dyDescent="0.3">
      <c r="A1101" s="129">
        <v>-1</v>
      </c>
      <c r="B1101" s="129" t="s">
        <v>112</v>
      </c>
      <c r="C1101" s="129" t="s">
        <v>92</v>
      </c>
      <c r="D1101" s="129" t="s">
        <v>68</v>
      </c>
      <c r="E1101" s="129">
        <v>-291.79610000000002</v>
      </c>
      <c r="F1101" s="129">
        <v>-8.2281999999999993</v>
      </c>
      <c r="G1101" s="129">
        <v>-0.24809999999999999</v>
      </c>
      <c r="H1101" s="129">
        <v>-8.9999999999999993E-3</v>
      </c>
      <c r="I1101" s="129">
        <v>-9.5600000000000004E-2</v>
      </c>
      <c r="J1101" s="129">
        <v>-9.7372999999999994</v>
      </c>
      <c r="K1101" s="1">
        <f t="shared" si="18"/>
        <v>1099</v>
      </c>
    </row>
    <row r="1102" spans="1:11" hidden="1" x14ac:dyDescent="0.3">
      <c r="A1102" s="129">
        <v>-1</v>
      </c>
      <c r="B1102" s="129" t="s">
        <v>113</v>
      </c>
      <c r="C1102" s="129" t="s">
        <v>66</v>
      </c>
      <c r="D1102" s="129" t="s">
        <v>67</v>
      </c>
      <c r="E1102" s="129">
        <v>-99.110900000000001</v>
      </c>
      <c r="F1102" s="129">
        <v>1.7515000000000001</v>
      </c>
      <c r="G1102" s="129">
        <v>-5.2200000000000003E-2</v>
      </c>
      <c r="H1102" s="129">
        <v>2.8E-3</v>
      </c>
      <c r="I1102" s="129">
        <v>0.1105</v>
      </c>
      <c r="J1102" s="129">
        <v>-2.3209</v>
      </c>
      <c r="K1102" s="1">
        <f t="shared" si="18"/>
        <v>1100</v>
      </c>
    </row>
    <row r="1103" spans="1:11" x14ac:dyDescent="0.3">
      <c r="A1103" s="129">
        <v>-1</v>
      </c>
      <c r="B1103" s="129" t="s">
        <v>113</v>
      </c>
      <c r="C1103" s="129" t="s">
        <v>66</v>
      </c>
      <c r="D1103" s="129" t="s">
        <v>68</v>
      </c>
      <c r="E1103" s="129">
        <v>-100.4234</v>
      </c>
      <c r="F1103" s="129">
        <v>1.7515000000000001</v>
      </c>
      <c r="G1103" s="129">
        <v>-5.2200000000000003E-2</v>
      </c>
      <c r="H1103" s="129">
        <v>2.8E-3</v>
      </c>
      <c r="I1103" s="129">
        <v>-2.01E-2</v>
      </c>
      <c r="J1103" s="129">
        <v>2.0579999999999998</v>
      </c>
      <c r="K1103" s="1">
        <f t="shared" si="18"/>
        <v>1101</v>
      </c>
    </row>
    <row r="1104" spans="1:11" hidden="1" x14ac:dyDescent="0.3">
      <c r="A1104" s="129">
        <v>-1</v>
      </c>
      <c r="B1104" s="129" t="s">
        <v>113</v>
      </c>
      <c r="C1104" s="129" t="s">
        <v>69</v>
      </c>
      <c r="D1104" s="129" t="s">
        <v>67</v>
      </c>
      <c r="E1104" s="129">
        <v>-24.314</v>
      </c>
      <c r="F1104" s="129">
        <v>1.3048999999999999</v>
      </c>
      <c r="G1104" s="129">
        <v>1.8E-3</v>
      </c>
      <c r="H1104" s="129">
        <v>3.0999999999999999E-3</v>
      </c>
      <c r="I1104" s="129">
        <v>2.7000000000000001E-3</v>
      </c>
      <c r="J1104" s="129">
        <v>-1.7270000000000001</v>
      </c>
      <c r="K1104" s="1">
        <f t="shared" si="18"/>
        <v>1102</v>
      </c>
    </row>
    <row r="1105" spans="1:11" x14ac:dyDescent="0.3">
      <c r="A1105" s="129">
        <v>-1</v>
      </c>
      <c r="B1105" s="129" t="s">
        <v>113</v>
      </c>
      <c r="C1105" s="129" t="s">
        <v>69</v>
      </c>
      <c r="D1105" s="129" t="s">
        <v>68</v>
      </c>
      <c r="E1105" s="129">
        <v>-24.314</v>
      </c>
      <c r="F1105" s="129">
        <v>1.3048999999999999</v>
      </c>
      <c r="G1105" s="129">
        <v>1.8E-3</v>
      </c>
      <c r="H1105" s="129">
        <v>3.0999999999999999E-3</v>
      </c>
      <c r="I1105" s="129">
        <v>7.1000000000000004E-3</v>
      </c>
      <c r="J1105" s="129">
        <v>1.5353000000000001</v>
      </c>
      <c r="K1105" s="1">
        <f t="shared" si="18"/>
        <v>1103</v>
      </c>
    </row>
    <row r="1106" spans="1:11" hidden="1" x14ac:dyDescent="0.3">
      <c r="A1106" s="129">
        <v>-1</v>
      </c>
      <c r="B1106" s="129" t="s">
        <v>113</v>
      </c>
      <c r="C1106" s="129" t="s">
        <v>70</v>
      </c>
      <c r="D1106" s="129" t="s">
        <v>67</v>
      </c>
      <c r="E1106" s="129">
        <v>104.69970000000001</v>
      </c>
      <c r="F1106" s="129">
        <v>2.6097999999999999</v>
      </c>
      <c r="G1106" s="129">
        <v>0.1555</v>
      </c>
      <c r="H1106" s="129">
        <v>2.8999999999999998E-3</v>
      </c>
      <c r="I1106" s="129">
        <v>0.37259999999999999</v>
      </c>
      <c r="J1106" s="129">
        <v>3.4893000000000001</v>
      </c>
      <c r="K1106" s="1">
        <f t="shared" si="18"/>
        <v>1104</v>
      </c>
    </row>
    <row r="1107" spans="1:11" x14ac:dyDescent="0.3">
      <c r="A1107" s="129">
        <v>-1</v>
      </c>
      <c r="B1107" s="129" t="s">
        <v>113</v>
      </c>
      <c r="C1107" s="129" t="s">
        <v>70</v>
      </c>
      <c r="D1107" s="129" t="s">
        <v>68</v>
      </c>
      <c r="E1107" s="129">
        <v>104.69970000000001</v>
      </c>
      <c r="F1107" s="129">
        <v>2.6097999999999999</v>
      </c>
      <c r="G1107" s="129">
        <v>0.1555</v>
      </c>
      <c r="H1107" s="129">
        <v>2.8999999999999998E-3</v>
      </c>
      <c r="I1107" s="129">
        <v>7.5800000000000006E-2</v>
      </c>
      <c r="J1107" s="129">
        <v>3.0356999999999998</v>
      </c>
      <c r="K1107" s="1">
        <f t="shared" si="18"/>
        <v>1105</v>
      </c>
    </row>
    <row r="1108" spans="1:11" hidden="1" x14ac:dyDescent="0.3">
      <c r="A1108" s="129">
        <v>-1</v>
      </c>
      <c r="B1108" s="129" t="s">
        <v>113</v>
      </c>
      <c r="C1108" s="129" t="s">
        <v>71</v>
      </c>
      <c r="D1108" s="129" t="s">
        <v>67</v>
      </c>
      <c r="E1108" s="129">
        <v>26.480499999999999</v>
      </c>
      <c r="F1108" s="129">
        <v>1.0001</v>
      </c>
      <c r="G1108" s="129">
        <v>3.4500000000000003E-2</v>
      </c>
      <c r="H1108" s="129">
        <v>3.5000000000000001E-3</v>
      </c>
      <c r="I1108" s="129">
        <v>6.8000000000000005E-2</v>
      </c>
      <c r="J1108" s="129">
        <v>1.3108</v>
      </c>
      <c r="K1108" s="1">
        <f t="shared" si="18"/>
        <v>1106</v>
      </c>
    </row>
    <row r="1109" spans="1:11" x14ac:dyDescent="0.3">
      <c r="A1109" s="129">
        <v>-1</v>
      </c>
      <c r="B1109" s="129" t="s">
        <v>113</v>
      </c>
      <c r="C1109" s="129" t="s">
        <v>71</v>
      </c>
      <c r="D1109" s="129" t="s">
        <v>68</v>
      </c>
      <c r="E1109" s="129">
        <v>26.480499999999999</v>
      </c>
      <c r="F1109" s="129">
        <v>1.0001</v>
      </c>
      <c r="G1109" s="129">
        <v>3.4500000000000003E-2</v>
      </c>
      <c r="H1109" s="129">
        <v>3.5000000000000001E-3</v>
      </c>
      <c r="I1109" s="129">
        <v>2.2100000000000002E-2</v>
      </c>
      <c r="J1109" s="129">
        <v>1.3414999999999999</v>
      </c>
      <c r="K1109" s="1">
        <f t="shared" si="18"/>
        <v>1107</v>
      </c>
    </row>
    <row r="1110" spans="1:11" hidden="1" x14ac:dyDescent="0.3">
      <c r="A1110" s="129">
        <v>-1</v>
      </c>
      <c r="B1110" s="129" t="s">
        <v>113</v>
      </c>
      <c r="C1110" s="129" t="s">
        <v>72</v>
      </c>
      <c r="D1110" s="129" t="s">
        <v>67</v>
      </c>
      <c r="E1110" s="129">
        <v>-123.4248</v>
      </c>
      <c r="F1110" s="129">
        <v>3.0564</v>
      </c>
      <c r="G1110" s="129">
        <v>-5.0500000000000003E-2</v>
      </c>
      <c r="H1110" s="129">
        <v>5.8999999999999999E-3</v>
      </c>
      <c r="I1110" s="129">
        <v>0.1132</v>
      </c>
      <c r="J1110" s="129">
        <v>-4.0479000000000003</v>
      </c>
      <c r="K1110" s="1">
        <f t="shared" si="18"/>
        <v>1108</v>
      </c>
    </row>
    <row r="1111" spans="1:11" hidden="1" x14ac:dyDescent="0.3">
      <c r="A1111" s="129">
        <v>-1</v>
      </c>
      <c r="B1111" s="129" t="s">
        <v>113</v>
      </c>
      <c r="C1111" s="129" t="s">
        <v>72</v>
      </c>
      <c r="D1111" s="129" t="s">
        <v>68</v>
      </c>
      <c r="E1111" s="129">
        <v>-124.7373</v>
      </c>
      <c r="F1111" s="129">
        <v>3.0564</v>
      </c>
      <c r="G1111" s="129">
        <v>-5.0500000000000003E-2</v>
      </c>
      <c r="H1111" s="129">
        <v>5.8999999999999999E-3</v>
      </c>
      <c r="I1111" s="129">
        <v>-1.2999999999999999E-2</v>
      </c>
      <c r="J1111" s="129">
        <v>3.5931999999999999</v>
      </c>
      <c r="K1111" s="1">
        <f t="shared" si="18"/>
        <v>1109</v>
      </c>
    </row>
    <row r="1112" spans="1:11" hidden="1" x14ac:dyDescent="0.3">
      <c r="A1112" s="129">
        <v>-1</v>
      </c>
      <c r="B1112" s="129" t="s">
        <v>113</v>
      </c>
      <c r="C1112" s="129" t="s">
        <v>73</v>
      </c>
      <c r="D1112" s="129" t="s">
        <v>67</v>
      </c>
      <c r="E1112" s="129">
        <v>-138.7552</v>
      </c>
      <c r="F1112" s="129">
        <v>2.4521000000000002</v>
      </c>
      <c r="G1112" s="129">
        <v>-7.3099999999999998E-2</v>
      </c>
      <c r="H1112" s="129">
        <v>3.8999999999999998E-3</v>
      </c>
      <c r="I1112" s="129">
        <v>0.1547</v>
      </c>
      <c r="J1112" s="129">
        <v>-3.2492000000000001</v>
      </c>
      <c r="K1112" s="1">
        <f t="shared" si="18"/>
        <v>1110</v>
      </c>
    </row>
    <row r="1113" spans="1:11" hidden="1" x14ac:dyDescent="0.3">
      <c r="A1113" s="129">
        <v>-1</v>
      </c>
      <c r="B1113" s="129" t="s">
        <v>113</v>
      </c>
      <c r="C1113" s="129" t="s">
        <v>73</v>
      </c>
      <c r="D1113" s="129" t="s">
        <v>68</v>
      </c>
      <c r="E1113" s="129">
        <v>-140.59270000000001</v>
      </c>
      <c r="F1113" s="129">
        <v>2.4521000000000002</v>
      </c>
      <c r="G1113" s="129">
        <v>-7.3099999999999998E-2</v>
      </c>
      <c r="H1113" s="129">
        <v>3.8999999999999998E-3</v>
      </c>
      <c r="I1113" s="129">
        <v>-2.81E-2</v>
      </c>
      <c r="J1113" s="129">
        <v>2.8811</v>
      </c>
      <c r="K1113" s="1">
        <f t="shared" si="18"/>
        <v>1111</v>
      </c>
    </row>
    <row r="1114" spans="1:11" hidden="1" x14ac:dyDescent="0.3">
      <c r="A1114" s="129">
        <v>-1</v>
      </c>
      <c r="B1114" s="129" t="s">
        <v>113</v>
      </c>
      <c r="C1114" s="129" t="s">
        <v>74</v>
      </c>
      <c r="D1114" s="129" t="s">
        <v>67</v>
      </c>
      <c r="E1114" s="129">
        <v>-157.83539999999999</v>
      </c>
      <c r="F1114" s="129">
        <v>4.1897000000000002</v>
      </c>
      <c r="G1114" s="129">
        <v>-5.9799999999999999E-2</v>
      </c>
      <c r="H1114" s="129">
        <v>8.3000000000000001E-3</v>
      </c>
      <c r="I1114" s="129">
        <v>0.13689999999999999</v>
      </c>
      <c r="J1114" s="129">
        <v>-5.5483000000000002</v>
      </c>
      <c r="K1114" s="1">
        <f t="shared" si="18"/>
        <v>1112</v>
      </c>
    </row>
    <row r="1115" spans="1:11" hidden="1" x14ac:dyDescent="0.3">
      <c r="A1115" s="129">
        <v>-1</v>
      </c>
      <c r="B1115" s="129" t="s">
        <v>113</v>
      </c>
      <c r="C1115" s="129" t="s">
        <v>74</v>
      </c>
      <c r="D1115" s="129" t="s">
        <v>68</v>
      </c>
      <c r="E1115" s="129">
        <v>-159.41040000000001</v>
      </c>
      <c r="F1115" s="129">
        <v>4.1897000000000002</v>
      </c>
      <c r="G1115" s="129">
        <v>-5.9799999999999999E-2</v>
      </c>
      <c r="H1115" s="129">
        <v>8.3000000000000001E-3</v>
      </c>
      <c r="I1115" s="129">
        <v>-1.2699999999999999E-2</v>
      </c>
      <c r="J1115" s="129">
        <v>4.9260000000000002</v>
      </c>
      <c r="K1115" s="1">
        <f t="shared" si="18"/>
        <v>1113</v>
      </c>
    </row>
    <row r="1116" spans="1:11" hidden="1" x14ac:dyDescent="0.3">
      <c r="A1116" s="129">
        <v>-1</v>
      </c>
      <c r="B1116" s="129" t="s">
        <v>113</v>
      </c>
      <c r="C1116" s="129" t="s">
        <v>75</v>
      </c>
      <c r="D1116" s="129" t="s">
        <v>67</v>
      </c>
      <c r="E1116" s="129">
        <v>57.379800000000003</v>
      </c>
      <c r="F1116" s="129">
        <v>5.23</v>
      </c>
      <c r="G1116" s="129">
        <v>0.1706</v>
      </c>
      <c r="H1116" s="129">
        <v>6.4999999999999997E-3</v>
      </c>
      <c r="I1116" s="129">
        <v>0.62109999999999999</v>
      </c>
      <c r="J1116" s="129">
        <v>2.7963</v>
      </c>
      <c r="K1116" s="1">
        <f t="shared" si="18"/>
        <v>1114</v>
      </c>
    </row>
    <row r="1117" spans="1:11" hidden="1" x14ac:dyDescent="0.3">
      <c r="A1117" s="129">
        <v>-1</v>
      </c>
      <c r="B1117" s="129" t="s">
        <v>113</v>
      </c>
      <c r="C1117" s="129" t="s">
        <v>75</v>
      </c>
      <c r="D1117" s="129" t="s">
        <v>68</v>
      </c>
      <c r="E1117" s="129">
        <v>56.198599999999999</v>
      </c>
      <c r="F1117" s="129">
        <v>5.23</v>
      </c>
      <c r="G1117" s="129">
        <v>0.1706</v>
      </c>
      <c r="H1117" s="129">
        <v>6.4999999999999997E-3</v>
      </c>
      <c r="I1117" s="129">
        <v>8.7999999999999995E-2</v>
      </c>
      <c r="J1117" s="129">
        <v>6.1021999999999998</v>
      </c>
      <c r="K1117" s="1">
        <f t="shared" si="18"/>
        <v>1115</v>
      </c>
    </row>
    <row r="1118" spans="1:11" hidden="1" x14ac:dyDescent="0.3">
      <c r="A1118" s="129">
        <v>-1</v>
      </c>
      <c r="B1118" s="129" t="s">
        <v>113</v>
      </c>
      <c r="C1118" s="129" t="s">
        <v>76</v>
      </c>
      <c r="D1118" s="129" t="s">
        <v>67</v>
      </c>
      <c r="E1118" s="129">
        <v>-235.77940000000001</v>
      </c>
      <c r="F1118" s="129">
        <v>-2.0773000000000001</v>
      </c>
      <c r="G1118" s="129">
        <v>-0.26469999999999999</v>
      </c>
      <c r="H1118" s="129">
        <v>-1.5E-3</v>
      </c>
      <c r="I1118" s="129">
        <v>-0.42209999999999998</v>
      </c>
      <c r="J1118" s="129">
        <v>-6.9737999999999998</v>
      </c>
      <c r="K1118" s="1">
        <f t="shared" si="18"/>
        <v>1116</v>
      </c>
    </row>
    <row r="1119" spans="1:11" hidden="1" x14ac:dyDescent="0.3">
      <c r="A1119" s="129">
        <v>-1</v>
      </c>
      <c r="B1119" s="129" t="s">
        <v>113</v>
      </c>
      <c r="C1119" s="129" t="s">
        <v>76</v>
      </c>
      <c r="D1119" s="129" t="s">
        <v>68</v>
      </c>
      <c r="E1119" s="129">
        <v>-236.9606</v>
      </c>
      <c r="F1119" s="129">
        <v>-2.0773000000000001</v>
      </c>
      <c r="G1119" s="129">
        <v>-0.26469999999999999</v>
      </c>
      <c r="H1119" s="129">
        <v>-1.5E-3</v>
      </c>
      <c r="I1119" s="129">
        <v>-0.1242</v>
      </c>
      <c r="J1119" s="129">
        <v>-2.3978999999999999</v>
      </c>
      <c r="K1119" s="1">
        <f t="shared" si="18"/>
        <v>1117</v>
      </c>
    </row>
    <row r="1120" spans="1:11" hidden="1" x14ac:dyDescent="0.3">
      <c r="A1120" s="129">
        <v>-1</v>
      </c>
      <c r="B1120" s="129" t="s">
        <v>113</v>
      </c>
      <c r="C1120" s="129" t="s">
        <v>77</v>
      </c>
      <c r="D1120" s="129" t="s">
        <v>67</v>
      </c>
      <c r="E1120" s="129">
        <v>57.379800000000003</v>
      </c>
      <c r="F1120" s="129">
        <v>5.23</v>
      </c>
      <c r="G1120" s="129">
        <v>0.1706</v>
      </c>
      <c r="H1120" s="129">
        <v>6.4999999999999997E-3</v>
      </c>
      <c r="I1120" s="129">
        <v>0.62109999999999999</v>
      </c>
      <c r="J1120" s="129">
        <v>2.7963</v>
      </c>
      <c r="K1120" s="1">
        <f t="shared" si="18"/>
        <v>1118</v>
      </c>
    </row>
    <row r="1121" spans="1:11" hidden="1" x14ac:dyDescent="0.3">
      <c r="A1121" s="129">
        <v>-1</v>
      </c>
      <c r="B1121" s="129" t="s">
        <v>113</v>
      </c>
      <c r="C1121" s="129" t="s">
        <v>77</v>
      </c>
      <c r="D1121" s="129" t="s">
        <v>68</v>
      </c>
      <c r="E1121" s="129">
        <v>56.198599999999999</v>
      </c>
      <c r="F1121" s="129">
        <v>5.23</v>
      </c>
      <c r="G1121" s="129">
        <v>0.1706</v>
      </c>
      <c r="H1121" s="129">
        <v>6.4999999999999997E-3</v>
      </c>
      <c r="I1121" s="129">
        <v>8.7999999999999995E-2</v>
      </c>
      <c r="J1121" s="129">
        <v>6.1021999999999998</v>
      </c>
      <c r="K1121" s="1">
        <f t="shared" si="18"/>
        <v>1119</v>
      </c>
    </row>
    <row r="1122" spans="1:11" hidden="1" x14ac:dyDescent="0.3">
      <c r="A1122" s="129">
        <v>-1</v>
      </c>
      <c r="B1122" s="129" t="s">
        <v>113</v>
      </c>
      <c r="C1122" s="129" t="s">
        <v>78</v>
      </c>
      <c r="D1122" s="129" t="s">
        <v>67</v>
      </c>
      <c r="E1122" s="129">
        <v>-235.77940000000001</v>
      </c>
      <c r="F1122" s="129">
        <v>-2.0773000000000001</v>
      </c>
      <c r="G1122" s="129">
        <v>-0.26469999999999999</v>
      </c>
      <c r="H1122" s="129">
        <v>-1.5E-3</v>
      </c>
      <c r="I1122" s="129">
        <v>-0.42209999999999998</v>
      </c>
      <c r="J1122" s="129">
        <v>-6.9737999999999998</v>
      </c>
      <c r="K1122" s="1">
        <f t="shared" si="18"/>
        <v>1120</v>
      </c>
    </row>
    <row r="1123" spans="1:11" hidden="1" x14ac:dyDescent="0.3">
      <c r="A1123" s="129">
        <v>-1</v>
      </c>
      <c r="B1123" s="129" t="s">
        <v>113</v>
      </c>
      <c r="C1123" s="129" t="s">
        <v>78</v>
      </c>
      <c r="D1123" s="129" t="s">
        <v>68</v>
      </c>
      <c r="E1123" s="129">
        <v>-236.9606</v>
      </c>
      <c r="F1123" s="129">
        <v>-2.0773000000000001</v>
      </c>
      <c r="G1123" s="129">
        <v>-0.26469999999999999</v>
      </c>
      <c r="H1123" s="129">
        <v>-1.5E-3</v>
      </c>
      <c r="I1123" s="129">
        <v>-0.1242</v>
      </c>
      <c r="J1123" s="129">
        <v>-2.3978999999999999</v>
      </c>
      <c r="K1123" s="1">
        <f t="shared" si="18"/>
        <v>1121</v>
      </c>
    </row>
    <row r="1124" spans="1:11" hidden="1" x14ac:dyDescent="0.3">
      <c r="A1124" s="129">
        <v>-1</v>
      </c>
      <c r="B1124" s="129" t="s">
        <v>113</v>
      </c>
      <c r="C1124" s="129" t="s">
        <v>79</v>
      </c>
      <c r="D1124" s="129" t="s">
        <v>67</v>
      </c>
      <c r="E1124" s="129">
        <v>-52.127000000000002</v>
      </c>
      <c r="F1124" s="129">
        <v>2.9765000000000001</v>
      </c>
      <c r="G1124" s="129">
        <v>1.2999999999999999E-3</v>
      </c>
      <c r="H1124" s="129">
        <v>7.4000000000000003E-3</v>
      </c>
      <c r="I1124" s="129">
        <v>0.1946</v>
      </c>
      <c r="J1124" s="129">
        <v>-0.25359999999999999</v>
      </c>
      <c r="K1124" s="1">
        <f t="shared" si="18"/>
        <v>1122</v>
      </c>
    </row>
    <row r="1125" spans="1:11" hidden="1" x14ac:dyDescent="0.3">
      <c r="A1125" s="129">
        <v>-1</v>
      </c>
      <c r="B1125" s="129" t="s">
        <v>113</v>
      </c>
      <c r="C1125" s="129" t="s">
        <v>79</v>
      </c>
      <c r="D1125" s="129" t="s">
        <v>68</v>
      </c>
      <c r="E1125" s="129">
        <v>-53.308300000000003</v>
      </c>
      <c r="F1125" s="129">
        <v>2.9765000000000001</v>
      </c>
      <c r="G1125" s="129">
        <v>1.2999999999999999E-3</v>
      </c>
      <c r="H1125" s="129">
        <v>7.4000000000000003E-3</v>
      </c>
      <c r="I1125" s="129">
        <v>1.2800000000000001E-2</v>
      </c>
      <c r="J1125" s="129">
        <v>3.7303000000000002</v>
      </c>
      <c r="K1125" s="1">
        <f t="shared" si="18"/>
        <v>1123</v>
      </c>
    </row>
    <row r="1126" spans="1:11" hidden="1" x14ac:dyDescent="0.3">
      <c r="A1126" s="129">
        <v>-1</v>
      </c>
      <c r="B1126" s="129" t="s">
        <v>113</v>
      </c>
      <c r="C1126" s="129" t="s">
        <v>80</v>
      </c>
      <c r="D1126" s="129" t="s">
        <v>67</v>
      </c>
      <c r="E1126" s="129">
        <v>-126.27249999999999</v>
      </c>
      <c r="F1126" s="129">
        <v>0.17630000000000001</v>
      </c>
      <c r="G1126" s="129">
        <v>-9.5299999999999996E-2</v>
      </c>
      <c r="H1126" s="129">
        <v>-2.3999999999999998E-3</v>
      </c>
      <c r="I1126" s="129">
        <v>4.3E-3</v>
      </c>
      <c r="J1126" s="129">
        <v>-3.9239000000000002</v>
      </c>
      <c r="K1126" s="1">
        <f t="shared" si="18"/>
        <v>1124</v>
      </c>
    </row>
    <row r="1127" spans="1:11" hidden="1" x14ac:dyDescent="0.3">
      <c r="A1127" s="129">
        <v>-1</v>
      </c>
      <c r="B1127" s="129" t="s">
        <v>113</v>
      </c>
      <c r="C1127" s="129" t="s">
        <v>80</v>
      </c>
      <c r="D1127" s="129" t="s">
        <v>68</v>
      </c>
      <c r="E1127" s="129">
        <v>-127.4538</v>
      </c>
      <c r="F1127" s="129">
        <v>0.17630000000000001</v>
      </c>
      <c r="G1127" s="129">
        <v>-9.5299999999999996E-2</v>
      </c>
      <c r="H1127" s="129">
        <v>-2.3999999999999998E-3</v>
      </c>
      <c r="I1127" s="129">
        <v>-4.9000000000000002E-2</v>
      </c>
      <c r="J1127" s="129">
        <v>-2.5999999999999999E-2</v>
      </c>
      <c r="K1127" s="1">
        <f t="shared" si="18"/>
        <v>1125</v>
      </c>
    </row>
    <row r="1128" spans="1:11" hidden="1" x14ac:dyDescent="0.3">
      <c r="A1128" s="129">
        <v>-1</v>
      </c>
      <c r="B1128" s="129" t="s">
        <v>113</v>
      </c>
      <c r="C1128" s="129" t="s">
        <v>81</v>
      </c>
      <c r="D1128" s="129" t="s">
        <v>67</v>
      </c>
      <c r="E1128" s="129">
        <v>-52.127000000000002</v>
      </c>
      <c r="F1128" s="129">
        <v>2.9765000000000001</v>
      </c>
      <c r="G1128" s="129">
        <v>1.2999999999999999E-3</v>
      </c>
      <c r="H1128" s="129">
        <v>7.4000000000000003E-3</v>
      </c>
      <c r="I1128" s="129">
        <v>0.1946</v>
      </c>
      <c r="J1128" s="129">
        <v>-0.25359999999999999</v>
      </c>
      <c r="K1128" s="1">
        <f t="shared" si="18"/>
        <v>1126</v>
      </c>
    </row>
    <row r="1129" spans="1:11" hidden="1" x14ac:dyDescent="0.3">
      <c r="A1129" s="129">
        <v>-1</v>
      </c>
      <c r="B1129" s="129" t="s">
        <v>113</v>
      </c>
      <c r="C1129" s="129" t="s">
        <v>81</v>
      </c>
      <c r="D1129" s="129" t="s">
        <v>68</v>
      </c>
      <c r="E1129" s="129">
        <v>-53.308300000000003</v>
      </c>
      <c r="F1129" s="129">
        <v>2.9765000000000001</v>
      </c>
      <c r="G1129" s="129">
        <v>1.2999999999999999E-3</v>
      </c>
      <c r="H1129" s="129">
        <v>7.4000000000000003E-3</v>
      </c>
      <c r="I1129" s="129">
        <v>1.2800000000000001E-2</v>
      </c>
      <c r="J1129" s="129">
        <v>3.7303000000000002</v>
      </c>
      <c r="K1129" s="1">
        <f t="shared" si="18"/>
        <v>1127</v>
      </c>
    </row>
    <row r="1130" spans="1:11" hidden="1" x14ac:dyDescent="0.3">
      <c r="A1130" s="129">
        <v>-1</v>
      </c>
      <c r="B1130" s="129" t="s">
        <v>113</v>
      </c>
      <c r="C1130" s="129" t="s">
        <v>82</v>
      </c>
      <c r="D1130" s="129" t="s">
        <v>67</v>
      </c>
      <c r="E1130" s="129">
        <v>-126.27249999999999</v>
      </c>
      <c r="F1130" s="129">
        <v>0.17630000000000001</v>
      </c>
      <c r="G1130" s="129">
        <v>-9.5299999999999996E-2</v>
      </c>
      <c r="H1130" s="129">
        <v>-2.3999999999999998E-3</v>
      </c>
      <c r="I1130" s="129">
        <v>4.3E-3</v>
      </c>
      <c r="J1130" s="129">
        <v>-3.9239000000000002</v>
      </c>
      <c r="K1130" s="1">
        <f t="shared" si="18"/>
        <v>1128</v>
      </c>
    </row>
    <row r="1131" spans="1:11" hidden="1" x14ac:dyDescent="0.3">
      <c r="A1131" s="129">
        <v>-1</v>
      </c>
      <c r="B1131" s="129" t="s">
        <v>113</v>
      </c>
      <c r="C1131" s="129" t="s">
        <v>82</v>
      </c>
      <c r="D1131" s="129" t="s">
        <v>68</v>
      </c>
      <c r="E1131" s="129">
        <v>-127.4538</v>
      </c>
      <c r="F1131" s="129">
        <v>0.17630000000000001</v>
      </c>
      <c r="G1131" s="129">
        <v>-9.5299999999999996E-2</v>
      </c>
      <c r="H1131" s="129">
        <v>-2.3999999999999998E-3</v>
      </c>
      <c r="I1131" s="129">
        <v>-4.9000000000000002E-2</v>
      </c>
      <c r="J1131" s="129">
        <v>-2.5999999999999999E-2</v>
      </c>
      <c r="K1131" s="1">
        <f t="shared" si="18"/>
        <v>1129</v>
      </c>
    </row>
    <row r="1132" spans="1:11" hidden="1" x14ac:dyDescent="0.3">
      <c r="A1132" s="129">
        <v>-1</v>
      </c>
      <c r="B1132" s="129" t="s">
        <v>113</v>
      </c>
      <c r="C1132" s="129" t="s">
        <v>83</v>
      </c>
      <c r="D1132" s="129" t="s">
        <v>67</v>
      </c>
      <c r="E1132" s="129">
        <v>3.3325999999999998</v>
      </c>
      <c r="F1132" s="129">
        <v>7.0603999999999996</v>
      </c>
      <c r="G1132" s="129">
        <v>0.15670000000000001</v>
      </c>
      <c r="H1132" s="129">
        <v>1.04E-2</v>
      </c>
      <c r="I1132" s="129">
        <v>0.65690000000000004</v>
      </c>
      <c r="J1132" s="129">
        <v>0.373</v>
      </c>
      <c r="K1132" s="1">
        <f t="shared" si="18"/>
        <v>1130</v>
      </c>
    </row>
    <row r="1133" spans="1:11" hidden="1" x14ac:dyDescent="0.3">
      <c r="A1133" s="129">
        <v>-1</v>
      </c>
      <c r="B1133" s="129" t="s">
        <v>113</v>
      </c>
      <c r="C1133" s="129" t="s">
        <v>83</v>
      </c>
      <c r="D1133" s="129" t="s">
        <v>68</v>
      </c>
      <c r="E1133" s="129">
        <v>1.7576000000000001</v>
      </c>
      <c r="F1133" s="129">
        <v>7.0603999999999996</v>
      </c>
      <c r="G1133" s="129">
        <v>0.15670000000000001</v>
      </c>
      <c r="H1133" s="129">
        <v>1.04E-2</v>
      </c>
      <c r="I1133" s="129">
        <v>8.9099999999999999E-2</v>
      </c>
      <c r="J1133" s="129">
        <v>8.2547999999999995</v>
      </c>
      <c r="K1133" s="1">
        <f t="shared" si="18"/>
        <v>1131</v>
      </c>
    </row>
    <row r="1134" spans="1:11" hidden="1" x14ac:dyDescent="0.3">
      <c r="A1134" s="129">
        <v>-1</v>
      </c>
      <c r="B1134" s="129" t="s">
        <v>113</v>
      </c>
      <c r="C1134" s="129" t="s">
        <v>84</v>
      </c>
      <c r="D1134" s="129" t="s">
        <v>67</v>
      </c>
      <c r="E1134" s="129">
        <v>-289.82659999999998</v>
      </c>
      <c r="F1134" s="129">
        <v>-0.24690000000000001</v>
      </c>
      <c r="G1134" s="129">
        <v>-0.27860000000000001</v>
      </c>
      <c r="H1134" s="129">
        <v>2.3999999999999998E-3</v>
      </c>
      <c r="I1134" s="129">
        <v>-0.38629999999999998</v>
      </c>
      <c r="J1134" s="129">
        <v>-9.3971</v>
      </c>
      <c r="K1134" s="1">
        <f t="shared" si="18"/>
        <v>1132</v>
      </c>
    </row>
    <row r="1135" spans="1:11" hidden="1" x14ac:dyDescent="0.3">
      <c r="A1135" s="129">
        <v>-1</v>
      </c>
      <c r="B1135" s="129" t="s">
        <v>113</v>
      </c>
      <c r="C1135" s="129" t="s">
        <v>84</v>
      </c>
      <c r="D1135" s="129" t="s">
        <v>68</v>
      </c>
      <c r="E1135" s="129">
        <v>-291.40159999999997</v>
      </c>
      <c r="F1135" s="129">
        <v>-0.24690000000000001</v>
      </c>
      <c r="G1135" s="129">
        <v>-0.27860000000000001</v>
      </c>
      <c r="H1135" s="129">
        <v>2.3999999999999998E-3</v>
      </c>
      <c r="I1135" s="129">
        <v>-0.1231</v>
      </c>
      <c r="J1135" s="129">
        <v>-0.2452</v>
      </c>
      <c r="K1135" s="1">
        <f t="shared" si="18"/>
        <v>1133</v>
      </c>
    </row>
    <row r="1136" spans="1:11" hidden="1" x14ac:dyDescent="0.3">
      <c r="A1136" s="129">
        <v>-1</v>
      </c>
      <c r="B1136" s="129" t="s">
        <v>113</v>
      </c>
      <c r="C1136" s="129" t="s">
        <v>85</v>
      </c>
      <c r="D1136" s="129" t="s">
        <v>67</v>
      </c>
      <c r="E1136" s="129">
        <v>3.3325999999999998</v>
      </c>
      <c r="F1136" s="129">
        <v>7.0603999999999996</v>
      </c>
      <c r="G1136" s="129">
        <v>0.15670000000000001</v>
      </c>
      <c r="H1136" s="129">
        <v>1.04E-2</v>
      </c>
      <c r="I1136" s="129">
        <v>0.65690000000000004</v>
      </c>
      <c r="J1136" s="129">
        <v>0.373</v>
      </c>
      <c r="K1136" s="1">
        <f t="shared" si="18"/>
        <v>1134</v>
      </c>
    </row>
    <row r="1137" spans="1:11" hidden="1" x14ac:dyDescent="0.3">
      <c r="A1137" s="129">
        <v>-1</v>
      </c>
      <c r="B1137" s="129" t="s">
        <v>113</v>
      </c>
      <c r="C1137" s="129" t="s">
        <v>85</v>
      </c>
      <c r="D1137" s="129" t="s">
        <v>68</v>
      </c>
      <c r="E1137" s="129">
        <v>1.7576000000000001</v>
      </c>
      <c r="F1137" s="129">
        <v>7.0603999999999996</v>
      </c>
      <c r="G1137" s="129">
        <v>0.15670000000000001</v>
      </c>
      <c r="H1137" s="129">
        <v>1.04E-2</v>
      </c>
      <c r="I1137" s="129">
        <v>8.9099999999999999E-2</v>
      </c>
      <c r="J1137" s="129">
        <v>8.2547999999999995</v>
      </c>
      <c r="K1137" s="1">
        <f t="shared" si="18"/>
        <v>1135</v>
      </c>
    </row>
    <row r="1138" spans="1:11" hidden="1" x14ac:dyDescent="0.3">
      <c r="A1138" s="129">
        <v>-1</v>
      </c>
      <c r="B1138" s="129" t="s">
        <v>113</v>
      </c>
      <c r="C1138" s="129" t="s">
        <v>86</v>
      </c>
      <c r="D1138" s="129" t="s">
        <v>67</v>
      </c>
      <c r="E1138" s="129">
        <v>-289.82659999999998</v>
      </c>
      <c r="F1138" s="129">
        <v>-0.24690000000000001</v>
      </c>
      <c r="G1138" s="129">
        <v>-0.27860000000000001</v>
      </c>
      <c r="H1138" s="129">
        <v>2.3999999999999998E-3</v>
      </c>
      <c r="I1138" s="129">
        <v>-0.38629999999999998</v>
      </c>
      <c r="J1138" s="129">
        <v>-9.3971</v>
      </c>
      <c r="K1138" s="1">
        <f t="shared" si="18"/>
        <v>1136</v>
      </c>
    </row>
    <row r="1139" spans="1:11" hidden="1" x14ac:dyDescent="0.3">
      <c r="A1139" s="129">
        <v>-1</v>
      </c>
      <c r="B1139" s="129" t="s">
        <v>113</v>
      </c>
      <c r="C1139" s="129" t="s">
        <v>86</v>
      </c>
      <c r="D1139" s="129" t="s">
        <v>68</v>
      </c>
      <c r="E1139" s="129">
        <v>-291.40159999999997</v>
      </c>
      <c r="F1139" s="129">
        <v>-0.24690000000000001</v>
      </c>
      <c r="G1139" s="129">
        <v>-0.27860000000000001</v>
      </c>
      <c r="H1139" s="129">
        <v>2.3999999999999998E-3</v>
      </c>
      <c r="I1139" s="129">
        <v>-0.1231</v>
      </c>
      <c r="J1139" s="129">
        <v>-0.2452</v>
      </c>
      <c r="K1139" s="1">
        <f t="shared" si="18"/>
        <v>1137</v>
      </c>
    </row>
    <row r="1140" spans="1:11" hidden="1" x14ac:dyDescent="0.3">
      <c r="A1140" s="129">
        <v>-1</v>
      </c>
      <c r="B1140" s="129" t="s">
        <v>113</v>
      </c>
      <c r="C1140" s="129" t="s">
        <v>87</v>
      </c>
      <c r="D1140" s="129" t="s">
        <v>67</v>
      </c>
      <c r="E1140" s="129">
        <v>-106.1742</v>
      </c>
      <c r="F1140" s="129">
        <v>4.8068</v>
      </c>
      <c r="G1140" s="129">
        <v>-1.26E-2</v>
      </c>
      <c r="H1140" s="129">
        <v>1.1299999999999999E-2</v>
      </c>
      <c r="I1140" s="129">
        <v>0.23050000000000001</v>
      </c>
      <c r="J1140" s="129">
        <v>-2.6768999999999998</v>
      </c>
      <c r="K1140" s="1">
        <f t="shared" si="18"/>
        <v>1138</v>
      </c>
    </row>
    <row r="1141" spans="1:11" hidden="1" x14ac:dyDescent="0.3">
      <c r="A1141" s="129">
        <v>-1</v>
      </c>
      <c r="B1141" s="129" t="s">
        <v>113</v>
      </c>
      <c r="C1141" s="129" t="s">
        <v>87</v>
      </c>
      <c r="D1141" s="129" t="s">
        <v>68</v>
      </c>
      <c r="E1141" s="129">
        <v>-107.7492</v>
      </c>
      <c r="F1141" s="129">
        <v>4.8068</v>
      </c>
      <c r="G1141" s="129">
        <v>-1.26E-2</v>
      </c>
      <c r="H1141" s="129">
        <v>1.1299999999999999E-2</v>
      </c>
      <c r="I1141" s="129">
        <v>1.3899999999999999E-2</v>
      </c>
      <c r="J1141" s="129">
        <v>5.8829000000000002</v>
      </c>
      <c r="K1141" s="1">
        <f t="shared" si="18"/>
        <v>1139</v>
      </c>
    </row>
    <row r="1142" spans="1:11" hidden="1" x14ac:dyDescent="0.3">
      <c r="A1142" s="129">
        <v>-1</v>
      </c>
      <c r="B1142" s="129" t="s">
        <v>113</v>
      </c>
      <c r="C1142" s="129" t="s">
        <v>88</v>
      </c>
      <c r="D1142" s="129" t="s">
        <v>67</v>
      </c>
      <c r="E1142" s="129">
        <v>-180.31970000000001</v>
      </c>
      <c r="F1142" s="129">
        <v>2.0066999999999999</v>
      </c>
      <c r="G1142" s="129">
        <v>-0.10920000000000001</v>
      </c>
      <c r="H1142" s="129">
        <v>1.5E-3</v>
      </c>
      <c r="I1142" s="129">
        <v>4.0099999999999997E-2</v>
      </c>
      <c r="J1142" s="129">
        <v>-6.3472</v>
      </c>
      <c r="K1142" s="1">
        <f t="shared" si="18"/>
        <v>1140</v>
      </c>
    </row>
    <row r="1143" spans="1:11" hidden="1" x14ac:dyDescent="0.3">
      <c r="A1143" s="129">
        <v>-1</v>
      </c>
      <c r="B1143" s="129" t="s">
        <v>113</v>
      </c>
      <c r="C1143" s="129" t="s">
        <v>88</v>
      </c>
      <c r="D1143" s="129" t="s">
        <v>68</v>
      </c>
      <c r="E1143" s="129">
        <v>-181.8947</v>
      </c>
      <c r="F1143" s="129">
        <v>2.0066999999999999</v>
      </c>
      <c r="G1143" s="129">
        <v>-0.10920000000000001</v>
      </c>
      <c r="H1143" s="129">
        <v>1.5E-3</v>
      </c>
      <c r="I1143" s="129">
        <v>-4.7899999999999998E-2</v>
      </c>
      <c r="J1143" s="129">
        <v>2.1267</v>
      </c>
      <c r="K1143" s="1">
        <f t="shared" si="18"/>
        <v>1141</v>
      </c>
    </row>
    <row r="1144" spans="1:11" hidden="1" x14ac:dyDescent="0.3">
      <c r="A1144" s="129">
        <v>-1</v>
      </c>
      <c r="B1144" s="129" t="s">
        <v>113</v>
      </c>
      <c r="C1144" s="129" t="s">
        <v>89</v>
      </c>
      <c r="D1144" s="129" t="s">
        <v>67</v>
      </c>
      <c r="E1144" s="129">
        <v>-106.1742</v>
      </c>
      <c r="F1144" s="129">
        <v>4.8068</v>
      </c>
      <c r="G1144" s="129">
        <v>-1.26E-2</v>
      </c>
      <c r="H1144" s="129">
        <v>1.1299999999999999E-2</v>
      </c>
      <c r="I1144" s="129">
        <v>0.23050000000000001</v>
      </c>
      <c r="J1144" s="129">
        <v>-2.6768999999999998</v>
      </c>
      <c r="K1144" s="1">
        <f t="shared" si="18"/>
        <v>1142</v>
      </c>
    </row>
    <row r="1145" spans="1:11" hidden="1" x14ac:dyDescent="0.3">
      <c r="A1145" s="129">
        <v>-1</v>
      </c>
      <c r="B1145" s="129" t="s">
        <v>113</v>
      </c>
      <c r="C1145" s="129" t="s">
        <v>89</v>
      </c>
      <c r="D1145" s="129" t="s">
        <v>68</v>
      </c>
      <c r="E1145" s="129">
        <v>-107.7492</v>
      </c>
      <c r="F1145" s="129">
        <v>4.8068</v>
      </c>
      <c r="G1145" s="129">
        <v>-1.26E-2</v>
      </c>
      <c r="H1145" s="129">
        <v>1.1299999999999999E-2</v>
      </c>
      <c r="I1145" s="129">
        <v>1.3899999999999999E-2</v>
      </c>
      <c r="J1145" s="129">
        <v>5.8829000000000002</v>
      </c>
      <c r="K1145" s="1">
        <f t="shared" si="18"/>
        <v>1143</v>
      </c>
    </row>
    <row r="1146" spans="1:11" hidden="1" x14ac:dyDescent="0.3">
      <c r="A1146" s="129">
        <v>-1</v>
      </c>
      <c r="B1146" s="129" t="s">
        <v>113</v>
      </c>
      <c r="C1146" s="129" t="s">
        <v>90</v>
      </c>
      <c r="D1146" s="129" t="s">
        <v>67</v>
      </c>
      <c r="E1146" s="129">
        <v>-180.31970000000001</v>
      </c>
      <c r="F1146" s="129">
        <v>2.0066999999999999</v>
      </c>
      <c r="G1146" s="129">
        <v>-0.10920000000000001</v>
      </c>
      <c r="H1146" s="129">
        <v>1.5E-3</v>
      </c>
      <c r="I1146" s="129">
        <v>4.0099999999999997E-2</v>
      </c>
      <c r="J1146" s="129">
        <v>-6.3472</v>
      </c>
      <c r="K1146" s="1">
        <f t="shared" si="18"/>
        <v>1144</v>
      </c>
    </row>
    <row r="1147" spans="1:11" hidden="1" x14ac:dyDescent="0.3">
      <c r="A1147" s="129">
        <v>-1</v>
      </c>
      <c r="B1147" s="129" t="s">
        <v>113</v>
      </c>
      <c r="C1147" s="129" t="s">
        <v>90</v>
      </c>
      <c r="D1147" s="129" t="s">
        <v>68</v>
      </c>
      <c r="E1147" s="129">
        <v>-181.8947</v>
      </c>
      <c r="F1147" s="129">
        <v>2.0066999999999999</v>
      </c>
      <c r="G1147" s="129">
        <v>-0.10920000000000001</v>
      </c>
      <c r="H1147" s="129">
        <v>1.5E-3</v>
      </c>
      <c r="I1147" s="129">
        <v>-4.7899999999999998E-2</v>
      </c>
      <c r="J1147" s="129">
        <v>2.1267</v>
      </c>
      <c r="K1147" s="1">
        <f t="shared" si="18"/>
        <v>1145</v>
      </c>
    </row>
    <row r="1148" spans="1:11" hidden="1" x14ac:dyDescent="0.3">
      <c r="A1148" s="129">
        <v>-1</v>
      </c>
      <c r="B1148" s="129" t="s">
        <v>113</v>
      </c>
      <c r="C1148" s="129" t="s">
        <v>91</v>
      </c>
      <c r="D1148" s="129" t="s">
        <v>67</v>
      </c>
      <c r="E1148" s="129">
        <v>57.379800000000003</v>
      </c>
      <c r="F1148" s="129">
        <v>7.0603999999999996</v>
      </c>
      <c r="G1148" s="129">
        <v>0.1706</v>
      </c>
      <c r="H1148" s="129">
        <v>1.1299999999999999E-2</v>
      </c>
      <c r="I1148" s="129">
        <v>0.65690000000000004</v>
      </c>
      <c r="J1148" s="129">
        <v>2.7963</v>
      </c>
      <c r="K1148" s="1">
        <f t="shared" si="18"/>
        <v>1146</v>
      </c>
    </row>
    <row r="1149" spans="1:11" hidden="1" x14ac:dyDescent="0.3">
      <c r="A1149" s="129">
        <v>-1</v>
      </c>
      <c r="B1149" s="129" t="s">
        <v>113</v>
      </c>
      <c r="C1149" s="129" t="s">
        <v>91</v>
      </c>
      <c r="D1149" s="129" t="s">
        <v>68</v>
      </c>
      <c r="E1149" s="129">
        <v>56.198599999999999</v>
      </c>
      <c r="F1149" s="129">
        <v>7.0603999999999996</v>
      </c>
      <c r="G1149" s="129">
        <v>0.1706</v>
      </c>
      <c r="H1149" s="129">
        <v>1.1299999999999999E-2</v>
      </c>
      <c r="I1149" s="129">
        <v>8.9099999999999999E-2</v>
      </c>
      <c r="J1149" s="129">
        <v>8.2547999999999995</v>
      </c>
      <c r="K1149" s="1">
        <f t="shared" si="18"/>
        <v>1147</v>
      </c>
    </row>
    <row r="1150" spans="1:11" hidden="1" x14ac:dyDescent="0.3">
      <c r="A1150" s="129">
        <v>-1</v>
      </c>
      <c r="B1150" s="129" t="s">
        <v>113</v>
      </c>
      <c r="C1150" s="129" t="s">
        <v>92</v>
      </c>
      <c r="D1150" s="129" t="s">
        <v>67</v>
      </c>
      <c r="E1150" s="129">
        <v>-289.82659999999998</v>
      </c>
      <c r="F1150" s="129">
        <v>-2.0773000000000001</v>
      </c>
      <c r="G1150" s="129">
        <v>-0.27860000000000001</v>
      </c>
      <c r="H1150" s="129">
        <v>-2.3999999999999998E-3</v>
      </c>
      <c r="I1150" s="129">
        <v>-0.42209999999999998</v>
      </c>
      <c r="J1150" s="129">
        <v>-9.3971</v>
      </c>
      <c r="K1150" s="1">
        <f t="shared" si="18"/>
        <v>1148</v>
      </c>
    </row>
    <row r="1151" spans="1:11" hidden="1" x14ac:dyDescent="0.3">
      <c r="A1151" s="129">
        <v>-1</v>
      </c>
      <c r="B1151" s="129" t="s">
        <v>113</v>
      </c>
      <c r="C1151" s="129" t="s">
        <v>92</v>
      </c>
      <c r="D1151" s="129" t="s">
        <v>68</v>
      </c>
      <c r="E1151" s="129">
        <v>-291.40159999999997</v>
      </c>
      <c r="F1151" s="129">
        <v>-2.0773000000000001</v>
      </c>
      <c r="G1151" s="129">
        <v>-0.27860000000000001</v>
      </c>
      <c r="H1151" s="129">
        <v>-2.3999999999999998E-3</v>
      </c>
      <c r="I1151" s="129">
        <v>-0.1242</v>
      </c>
      <c r="J1151" s="129">
        <v>-2.3978999999999999</v>
      </c>
      <c r="K1151" s="1">
        <f t="shared" si="18"/>
        <v>1149</v>
      </c>
    </row>
    <row r="1152" spans="1:11" hidden="1" x14ac:dyDescent="0.3">
      <c r="A1152" s="129">
        <v>-1</v>
      </c>
      <c r="B1152" s="129" t="s">
        <v>114</v>
      </c>
      <c r="C1152" s="129" t="s">
        <v>66</v>
      </c>
      <c r="D1152" s="129" t="s">
        <v>67</v>
      </c>
      <c r="E1152" s="129">
        <v>-943.06299999999999</v>
      </c>
      <c r="F1152" s="129">
        <v>-6.8026</v>
      </c>
      <c r="G1152" s="129">
        <v>-1.9902</v>
      </c>
      <c r="H1152" s="129">
        <v>0.81530000000000002</v>
      </c>
      <c r="I1152" s="129">
        <v>3.6684000000000001</v>
      </c>
      <c r="J1152" s="129">
        <v>68.5184</v>
      </c>
      <c r="K1152" s="1">
        <f t="shared" si="18"/>
        <v>1150</v>
      </c>
    </row>
    <row r="1153" spans="1:11" x14ac:dyDescent="0.3">
      <c r="A1153" s="129">
        <v>-1</v>
      </c>
      <c r="B1153" s="129" t="s">
        <v>114</v>
      </c>
      <c r="C1153" s="129" t="s">
        <v>66</v>
      </c>
      <c r="D1153" s="129" t="s">
        <v>68</v>
      </c>
      <c r="E1153" s="129">
        <v>-964.06299999999999</v>
      </c>
      <c r="F1153" s="129">
        <v>-6.8026</v>
      </c>
      <c r="G1153" s="129">
        <v>-1.9902</v>
      </c>
      <c r="H1153" s="129">
        <v>0.81530000000000002</v>
      </c>
      <c r="I1153" s="129">
        <v>-1.3069999999999999</v>
      </c>
      <c r="J1153" s="129">
        <v>51.512</v>
      </c>
      <c r="K1153" s="1">
        <f t="shared" si="18"/>
        <v>1151</v>
      </c>
    </row>
    <row r="1154" spans="1:11" hidden="1" x14ac:dyDescent="0.3">
      <c r="A1154" s="129">
        <v>-1</v>
      </c>
      <c r="B1154" s="129" t="s">
        <v>114</v>
      </c>
      <c r="C1154" s="129" t="s">
        <v>69</v>
      </c>
      <c r="D1154" s="129" t="s">
        <v>67</v>
      </c>
      <c r="E1154" s="129">
        <v>-232.23699999999999</v>
      </c>
      <c r="F1154" s="129">
        <v>-2.4018999999999999</v>
      </c>
      <c r="G1154" s="129">
        <v>-0.74299999999999999</v>
      </c>
      <c r="H1154" s="129">
        <v>6.8999999999999999E-3</v>
      </c>
      <c r="I1154" s="129">
        <v>1.3264</v>
      </c>
      <c r="J1154" s="129">
        <v>18.801300000000001</v>
      </c>
      <c r="K1154" s="1">
        <f t="shared" si="18"/>
        <v>1152</v>
      </c>
    </row>
    <row r="1155" spans="1:11" x14ac:dyDescent="0.3">
      <c r="A1155" s="129">
        <v>-1</v>
      </c>
      <c r="B1155" s="129" t="s">
        <v>114</v>
      </c>
      <c r="C1155" s="129" t="s">
        <v>69</v>
      </c>
      <c r="D1155" s="129" t="s">
        <v>68</v>
      </c>
      <c r="E1155" s="129">
        <v>-232.23699999999999</v>
      </c>
      <c r="F1155" s="129">
        <v>-2.4018999999999999</v>
      </c>
      <c r="G1155" s="129">
        <v>-0.74299999999999999</v>
      </c>
      <c r="H1155" s="129">
        <v>6.8999999999999999E-3</v>
      </c>
      <c r="I1155" s="129">
        <v>-0.53110000000000002</v>
      </c>
      <c r="J1155" s="129">
        <v>12.7967</v>
      </c>
      <c r="K1155" s="1">
        <f t="shared" si="18"/>
        <v>1153</v>
      </c>
    </row>
    <row r="1156" spans="1:11" hidden="1" x14ac:dyDescent="0.3">
      <c r="A1156" s="129">
        <v>-1</v>
      </c>
      <c r="B1156" s="129" t="s">
        <v>114</v>
      </c>
      <c r="C1156" s="129" t="s">
        <v>70</v>
      </c>
      <c r="D1156" s="129" t="s">
        <v>67</v>
      </c>
      <c r="E1156" s="129">
        <v>152.24080000000001</v>
      </c>
      <c r="F1156" s="129">
        <v>11.6119</v>
      </c>
      <c r="G1156" s="129">
        <v>1.8486</v>
      </c>
      <c r="H1156" s="129">
        <v>1.0632999999999999</v>
      </c>
      <c r="I1156" s="129">
        <v>4.7530000000000001</v>
      </c>
      <c r="J1156" s="129">
        <v>77.9816</v>
      </c>
      <c r="K1156" s="1">
        <f t="shared" si="18"/>
        <v>1154</v>
      </c>
    </row>
    <row r="1157" spans="1:11" x14ac:dyDescent="0.3">
      <c r="A1157" s="129">
        <v>-1</v>
      </c>
      <c r="B1157" s="129" t="s">
        <v>114</v>
      </c>
      <c r="C1157" s="129" t="s">
        <v>70</v>
      </c>
      <c r="D1157" s="129" t="s">
        <v>68</v>
      </c>
      <c r="E1157" s="129">
        <v>152.24080000000001</v>
      </c>
      <c r="F1157" s="129">
        <v>11.6119</v>
      </c>
      <c r="G1157" s="129">
        <v>1.8486</v>
      </c>
      <c r="H1157" s="129">
        <v>1.0632999999999999</v>
      </c>
      <c r="I1157" s="129">
        <v>1.4224000000000001</v>
      </c>
      <c r="J1157" s="129">
        <v>73.488799999999998</v>
      </c>
      <c r="K1157" s="1">
        <f t="shared" si="18"/>
        <v>1155</v>
      </c>
    </row>
    <row r="1158" spans="1:11" hidden="1" x14ac:dyDescent="0.3">
      <c r="A1158" s="129">
        <v>-1</v>
      </c>
      <c r="B1158" s="129" t="s">
        <v>114</v>
      </c>
      <c r="C1158" s="129" t="s">
        <v>71</v>
      </c>
      <c r="D1158" s="129" t="s">
        <v>67</v>
      </c>
      <c r="E1158" s="129">
        <v>43.929099999999998</v>
      </c>
      <c r="F1158" s="129">
        <v>82.778000000000006</v>
      </c>
      <c r="G1158" s="129">
        <v>0.67179999999999995</v>
      </c>
      <c r="H1158" s="129">
        <v>1.738</v>
      </c>
      <c r="I1158" s="129">
        <v>1.2137</v>
      </c>
      <c r="J1158" s="129">
        <v>200.6919</v>
      </c>
      <c r="K1158" s="1">
        <f t="shared" ref="K1158:K1221" si="19">K1157+1</f>
        <v>1156</v>
      </c>
    </row>
    <row r="1159" spans="1:11" x14ac:dyDescent="0.3">
      <c r="A1159" s="129">
        <v>-1</v>
      </c>
      <c r="B1159" s="129" t="s">
        <v>114</v>
      </c>
      <c r="C1159" s="129" t="s">
        <v>71</v>
      </c>
      <c r="D1159" s="129" t="s">
        <v>68</v>
      </c>
      <c r="E1159" s="129">
        <v>43.929099999999998</v>
      </c>
      <c r="F1159" s="129">
        <v>82.778000000000006</v>
      </c>
      <c r="G1159" s="129">
        <v>0.67179999999999995</v>
      </c>
      <c r="H1159" s="129">
        <v>1.738</v>
      </c>
      <c r="I1159" s="129">
        <v>0.51149999999999995</v>
      </c>
      <c r="J1159" s="129">
        <v>312.57479999999998</v>
      </c>
      <c r="K1159" s="1">
        <f t="shared" si="19"/>
        <v>1157</v>
      </c>
    </row>
    <row r="1160" spans="1:11" hidden="1" x14ac:dyDescent="0.3">
      <c r="A1160" s="129">
        <v>-1</v>
      </c>
      <c r="B1160" s="129" t="s">
        <v>114</v>
      </c>
      <c r="C1160" s="129" t="s">
        <v>72</v>
      </c>
      <c r="D1160" s="129" t="s">
        <v>67</v>
      </c>
      <c r="E1160" s="129">
        <v>-1175.3</v>
      </c>
      <c r="F1160" s="129">
        <v>-9.2043999999999997</v>
      </c>
      <c r="G1160" s="129">
        <v>-2.7332000000000001</v>
      </c>
      <c r="H1160" s="129">
        <v>0.82220000000000004</v>
      </c>
      <c r="I1160" s="129">
        <v>4.9949000000000003</v>
      </c>
      <c r="J1160" s="129">
        <v>87.319699999999997</v>
      </c>
      <c r="K1160" s="1">
        <f t="shared" si="19"/>
        <v>1158</v>
      </c>
    </row>
    <row r="1161" spans="1:11" hidden="1" x14ac:dyDescent="0.3">
      <c r="A1161" s="129">
        <v>-1</v>
      </c>
      <c r="B1161" s="129" t="s">
        <v>114</v>
      </c>
      <c r="C1161" s="129" t="s">
        <v>72</v>
      </c>
      <c r="D1161" s="129" t="s">
        <v>68</v>
      </c>
      <c r="E1161" s="129">
        <v>-1196.3</v>
      </c>
      <c r="F1161" s="129">
        <v>-9.2043999999999997</v>
      </c>
      <c r="G1161" s="129">
        <v>-2.7332000000000001</v>
      </c>
      <c r="H1161" s="129">
        <v>0.82220000000000004</v>
      </c>
      <c r="I1161" s="129">
        <v>-1.8381000000000001</v>
      </c>
      <c r="J1161" s="129">
        <v>64.308700000000002</v>
      </c>
      <c r="K1161" s="1">
        <f t="shared" si="19"/>
        <v>1159</v>
      </c>
    </row>
    <row r="1162" spans="1:11" hidden="1" x14ac:dyDescent="0.3">
      <c r="A1162" s="129">
        <v>-1</v>
      </c>
      <c r="B1162" s="129" t="s">
        <v>114</v>
      </c>
      <c r="C1162" s="129" t="s">
        <v>73</v>
      </c>
      <c r="D1162" s="129" t="s">
        <v>67</v>
      </c>
      <c r="E1162" s="129">
        <v>-1320.2882</v>
      </c>
      <c r="F1162" s="129">
        <v>-9.5236000000000001</v>
      </c>
      <c r="G1162" s="129">
        <v>-2.7863000000000002</v>
      </c>
      <c r="H1162" s="129">
        <v>1.1415</v>
      </c>
      <c r="I1162" s="129">
        <v>5.1357999999999997</v>
      </c>
      <c r="J1162" s="129">
        <v>95.925700000000006</v>
      </c>
      <c r="K1162" s="1">
        <f t="shared" si="19"/>
        <v>1160</v>
      </c>
    </row>
    <row r="1163" spans="1:11" hidden="1" x14ac:dyDescent="0.3">
      <c r="A1163" s="129">
        <v>-1</v>
      </c>
      <c r="B1163" s="129" t="s">
        <v>114</v>
      </c>
      <c r="C1163" s="129" t="s">
        <v>73</v>
      </c>
      <c r="D1163" s="129" t="s">
        <v>68</v>
      </c>
      <c r="E1163" s="129">
        <v>-1349.6882000000001</v>
      </c>
      <c r="F1163" s="129">
        <v>-9.5236000000000001</v>
      </c>
      <c r="G1163" s="129">
        <v>-2.7863000000000002</v>
      </c>
      <c r="H1163" s="129">
        <v>1.1415</v>
      </c>
      <c r="I1163" s="129">
        <v>-1.8298000000000001</v>
      </c>
      <c r="J1163" s="129">
        <v>72.116699999999994</v>
      </c>
      <c r="K1163" s="1">
        <f t="shared" si="19"/>
        <v>1161</v>
      </c>
    </row>
    <row r="1164" spans="1:11" hidden="1" x14ac:dyDescent="0.3">
      <c r="A1164" s="129">
        <v>-1</v>
      </c>
      <c r="B1164" s="129" t="s">
        <v>114</v>
      </c>
      <c r="C1164" s="129" t="s">
        <v>74</v>
      </c>
      <c r="D1164" s="129" t="s">
        <v>67</v>
      </c>
      <c r="E1164" s="129">
        <v>-1503.2547</v>
      </c>
      <c r="F1164" s="129">
        <v>-12.006</v>
      </c>
      <c r="G1164" s="129">
        <v>-3.577</v>
      </c>
      <c r="H1164" s="129">
        <v>0.98939999999999995</v>
      </c>
      <c r="I1164" s="129">
        <v>6.5244</v>
      </c>
      <c r="J1164" s="129">
        <v>112.30419999999999</v>
      </c>
      <c r="K1164" s="1">
        <f t="shared" si="19"/>
        <v>1162</v>
      </c>
    </row>
    <row r="1165" spans="1:11" hidden="1" x14ac:dyDescent="0.3">
      <c r="A1165" s="129">
        <v>-1</v>
      </c>
      <c r="B1165" s="129" t="s">
        <v>114</v>
      </c>
      <c r="C1165" s="129" t="s">
        <v>74</v>
      </c>
      <c r="D1165" s="129" t="s">
        <v>68</v>
      </c>
      <c r="E1165" s="129">
        <v>-1528.4547</v>
      </c>
      <c r="F1165" s="129">
        <v>-12.006</v>
      </c>
      <c r="G1165" s="129">
        <v>-3.577</v>
      </c>
      <c r="H1165" s="129">
        <v>0.98939999999999995</v>
      </c>
      <c r="I1165" s="129">
        <v>-2.4180999999999999</v>
      </c>
      <c r="J1165" s="129">
        <v>82.289100000000005</v>
      </c>
      <c r="K1165" s="1">
        <f t="shared" si="19"/>
        <v>1163</v>
      </c>
    </row>
    <row r="1166" spans="1:11" hidden="1" x14ac:dyDescent="0.3">
      <c r="A1166" s="129">
        <v>-1</v>
      </c>
      <c r="B1166" s="129" t="s">
        <v>114</v>
      </c>
      <c r="C1166" s="129" t="s">
        <v>75</v>
      </c>
      <c r="D1166" s="129" t="s">
        <v>67</v>
      </c>
      <c r="E1166" s="129">
        <v>-635.61959999999999</v>
      </c>
      <c r="F1166" s="129">
        <v>10.134399999999999</v>
      </c>
      <c r="G1166" s="129">
        <v>0.79690000000000005</v>
      </c>
      <c r="H1166" s="129">
        <v>2.2225000000000001</v>
      </c>
      <c r="I1166" s="129">
        <v>9.9558</v>
      </c>
      <c r="J1166" s="129">
        <v>170.8407</v>
      </c>
      <c r="K1166" s="1">
        <f t="shared" si="19"/>
        <v>1164</v>
      </c>
    </row>
    <row r="1167" spans="1:11" hidden="1" x14ac:dyDescent="0.3">
      <c r="A1167" s="129">
        <v>-1</v>
      </c>
      <c r="B1167" s="129" t="s">
        <v>114</v>
      </c>
      <c r="C1167" s="129" t="s">
        <v>75</v>
      </c>
      <c r="D1167" s="129" t="s">
        <v>68</v>
      </c>
      <c r="E1167" s="129">
        <v>-654.51959999999997</v>
      </c>
      <c r="F1167" s="129">
        <v>10.134399999999999</v>
      </c>
      <c r="G1167" s="129">
        <v>0.79690000000000005</v>
      </c>
      <c r="H1167" s="129">
        <v>2.2225000000000001</v>
      </c>
      <c r="I1167" s="129">
        <v>0.81499999999999995</v>
      </c>
      <c r="J1167" s="129">
        <v>149.24510000000001</v>
      </c>
      <c r="K1167" s="1">
        <f t="shared" si="19"/>
        <v>1165</v>
      </c>
    </row>
    <row r="1168" spans="1:11" hidden="1" x14ac:dyDescent="0.3">
      <c r="A1168" s="129">
        <v>-1</v>
      </c>
      <c r="B1168" s="129" t="s">
        <v>114</v>
      </c>
      <c r="C1168" s="129" t="s">
        <v>76</v>
      </c>
      <c r="D1168" s="129" t="s">
        <v>67</v>
      </c>
      <c r="E1168" s="129">
        <v>-1061.8938000000001</v>
      </c>
      <c r="F1168" s="129">
        <v>-22.379000000000001</v>
      </c>
      <c r="G1168" s="129">
        <v>-4.3792</v>
      </c>
      <c r="H1168" s="129">
        <v>-0.75490000000000002</v>
      </c>
      <c r="I1168" s="129">
        <v>-3.3527</v>
      </c>
      <c r="J1168" s="129">
        <v>-47.5077</v>
      </c>
      <c r="K1168" s="1">
        <f t="shared" si="19"/>
        <v>1166</v>
      </c>
    </row>
    <row r="1169" spans="1:11" hidden="1" x14ac:dyDescent="0.3">
      <c r="A1169" s="129">
        <v>-1</v>
      </c>
      <c r="B1169" s="129" t="s">
        <v>114</v>
      </c>
      <c r="C1169" s="129" t="s">
        <v>76</v>
      </c>
      <c r="D1169" s="129" t="s">
        <v>68</v>
      </c>
      <c r="E1169" s="129">
        <v>-1080.7937999999999</v>
      </c>
      <c r="F1169" s="129">
        <v>-22.379000000000001</v>
      </c>
      <c r="G1169" s="129">
        <v>-4.3792</v>
      </c>
      <c r="H1169" s="129">
        <v>-0.75490000000000002</v>
      </c>
      <c r="I1169" s="129">
        <v>-3.1676000000000002</v>
      </c>
      <c r="J1169" s="129">
        <v>-56.523600000000002</v>
      </c>
      <c r="K1169" s="1">
        <f t="shared" si="19"/>
        <v>1167</v>
      </c>
    </row>
    <row r="1170" spans="1:11" hidden="1" x14ac:dyDescent="0.3">
      <c r="A1170" s="129">
        <v>-1</v>
      </c>
      <c r="B1170" s="129" t="s">
        <v>114</v>
      </c>
      <c r="C1170" s="129" t="s">
        <v>77</v>
      </c>
      <c r="D1170" s="129" t="s">
        <v>67</v>
      </c>
      <c r="E1170" s="129">
        <v>-635.61959999999999</v>
      </c>
      <c r="F1170" s="129">
        <v>10.134399999999999</v>
      </c>
      <c r="G1170" s="129">
        <v>0.79690000000000005</v>
      </c>
      <c r="H1170" s="129">
        <v>2.2225000000000001</v>
      </c>
      <c r="I1170" s="129">
        <v>9.9558</v>
      </c>
      <c r="J1170" s="129">
        <v>170.8407</v>
      </c>
      <c r="K1170" s="1">
        <f t="shared" si="19"/>
        <v>1168</v>
      </c>
    </row>
    <row r="1171" spans="1:11" hidden="1" x14ac:dyDescent="0.3">
      <c r="A1171" s="129">
        <v>-1</v>
      </c>
      <c r="B1171" s="129" t="s">
        <v>114</v>
      </c>
      <c r="C1171" s="129" t="s">
        <v>77</v>
      </c>
      <c r="D1171" s="129" t="s">
        <v>68</v>
      </c>
      <c r="E1171" s="129">
        <v>-654.51959999999997</v>
      </c>
      <c r="F1171" s="129">
        <v>10.134399999999999</v>
      </c>
      <c r="G1171" s="129">
        <v>0.79690000000000005</v>
      </c>
      <c r="H1171" s="129">
        <v>2.2225000000000001</v>
      </c>
      <c r="I1171" s="129">
        <v>0.81499999999999995</v>
      </c>
      <c r="J1171" s="129">
        <v>149.24510000000001</v>
      </c>
      <c r="K1171" s="1">
        <f t="shared" si="19"/>
        <v>1169</v>
      </c>
    </row>
    <row r="1172" spans="1:11" hidden="1" x14ac:dyDescent="0.3">
      <c r="A1172" s="129">
        <v>-1</v>
      </c>
      <c r="B1172" s="129" t="s">
        <v>114</v>
      </c>
      <c r="C1172" s="129" t="s">
        <v>78</v>
      </c>
      <c r="D1172" s="129" t="s">
        <v>67</v>
      </c>
      <c r="E1172" s="129">
        <v>-1061.8938000000001</v>
      </c>
      <c r="F1172" s="129">
        <v>-22.379000000000001</v>
      </c>
      <c r="G1172" s="129">
        <v>-4.3792</v>
      </c>
      <c r="H1172" s="129">
        <v>-0.75490000000000002</v>
      </c>
      <c r="I1172" s="129">
        <v>-3.3527</v>
      </c>
      <c r="J1172" s="129">
        <v>-47.5077</v>
      </c>
      <c r="K1172" s="1">
        <f t="shared" si="19"/>
        <v>1170</v>
      </c>
    </row>
    <row r="1173" spans="1:11" hidden="1" x14ac:dyDescent="0.3">
      <c r="A1173" s="129">
        <v>-1</v>
      </c>
      <c r="B1173" s="129" t="s">
        <v>114</v>
      </c>
      <c r="C1173" s="129" t="s">
        <v>78</v>
      </c>
      <c r="D1173" s="129" t="s">
        <v>68</v>
      </c>
      <c r="E1173" s="129">
        <v>-1080.7937999999999</v>
      </c>
      <c r="F1173" s="129">
        <v>-22.379000000000001</v>
      </c>
      <c r="G1173" s="129">
        <v>-4.3792</v>
      </c>
      <c r="H1173" s="129">
        <v>-0.75490000000000002</v>
      </c>
      <c r="I1173" s="129">
        <v>-3.1676000000000002</v>
      </c>
      <c r="J1173" s="129">
        <v>-56.523600000000002</v>
      </c>
      <c r="K1173" s="1">
        <f t="shared" si="19"/>
        <v>1171</v>
      </c>
    </row>
    <row r="1174" spans="1:11" hidden="1" x14ac:dyDescent="0.3">
      <c r="A1174" s="129">
        <v>-1</v>
      </c>
      <c r="B1174" s="129" t="s">
        <v>114</v>
      </c>
      <c r="C1174" s="129" t="s">
        <v>79</v>
      </c>
      <c r="D1174" s="129" t="s">
        <v>67</v>
      </c>
      <c r="E1174" s="129">
        <v>-787.2559</v>
      </c>
      <c r="F1174" s="129">
        <v>109.76690000000001</v>
      </c>
      <c r="G1174" s="129">
        <v>-0.85070000000000001</v>
      </c>
      <c r="H1174" s="129">
        <v>3.1669999999999998</v>
      </c>
      <c r="I1174" s="129">
        <v>5.0007999999999999</v>
      </c>
      <c r="J1174" s="129">
        <v>342.6352</v>
      </c>
      <c r="K1174" s="1">
        <f t="shared" si="19"/>
        <v>1172</v>
      </c>
    </row>
    <row r="1175" spans="1:11" hidden="1" x14ac:dyDescent="0.3">
      <c r="A1175" s="129">
        <v>-1</v>
      </c>
      <c r="B1175" s="129" t="s">
        <v>114</v>
      </c>
      <c r="C1175" s="129" t="s">
        <v>79</v>
      </c>
      <c r="D1175" s="129" t="s">
        <v>68</v>
      </c>
      <c r="E1175" s="129">
        <v>-806.15589999999997</v>
      </c>
      <c r="F1175" s="129">
        <v>109.76690000000001</v>
      </c>
      <c r="G1175" s="129">
        <v>-0.85070000000000001</v>
      </c>
      <c r="H1175" s="129">
        <v>3.1669999999999998</v>
      </c>
      <c r="I1175" s="129">
        <v>-0.4602</v>
      </c>
      <c r="J1175" s="129">
        <v>483.96550000000002</v>
      </c>
      <c r="K1175" s="1">
        <f t="shared" si="19"/>
        <v>1173</v>
      </c>
    </row>
    <row r="1176" spans="1:11" hidden="1" x14ac:dyDescent="0.3">
      <c r="A1176" s="129">
        <v>-1</v>
      </c>
      <c r="B1176" s="129" t="s">
        <v>114</v>
      </c>
      <c r="C1176" s="129" t="s">
        <v>80</v>
      </c>
      <c r="D1176" s="129" t="s">
        <v>67</v>
      </c>
      <c r="E1176" s="129">
        <v>-910.25750000000005</v>
      </c>
      <c r="F1176" s="129">
        <v>-122.0115</v>
      </c>
      <c r="G1176" s="129">
        <v>-2.7317</v>
      </c>
      <c r="H1176" s="129">
        <v>-1.6993</v>
      </c>
      <c r="I1176" s="129">
        <v>1.6024</v>
      </c>
      <c r="J1176" s="129">
        <v>-219.3022</v>
      </c>
      <c r="K1176" s="1">
        <f t="shared" si="19"/>
        <v>1174</v>
      </c>
    </row>
    <row r="1177" spans="1:11" hidden="1" x14ac:dyDescent="0.3">
      <c r="A1177" s="129">
        <v>-1</v>
      </c>
      <c r="B1177" s="129" t="s">
        <v>114</v>
      </c>
      <c r="C1177" s="129" t="s">
        <v>80</v>
      </c>
      <c r="D1177" s="129" t="s">
        <v>68</v>
      </c>
      <c r="E1177" s="129">
        <v>-929.15750000000003</v>
      </c>
      <c r="F1177" s="129">
        <v>-122.0115</v>
      </c>
      <c r="G1177" s="129">
        <v>-2.7317</v>
      </c>
      <c r="H1177" s="129">
        <v>-1.6993</v>
      </c>
      <c r="I1177" s="129">
        <v>-1.8924000000000001</v>
      </c>
      <c r="J1177" s="129">
        <v>-391.2439</v>
      </c>
      <c r="K1177" s="1">
        <f t="shared" si="19"/>
        <v>1175</v>
      </c>
    </row>
    <row r="1178" spans="1:11" hidden="1" x14ac:dyDescent="0.3">
      <c r="A1178" s="129">
        <v>-1</v>
      </c>
      <c r="B1178" s="129" t="s">
        <v>114</v>
      </c>
      <c r="C1178" s="129" t="s">
        <v>81</v>
      </c>
      <c r="D1178" s="129" t="s">
        <v>67</v>
      </c>
      <c r="E1178" s="129">
        <v>-787.2559</v>
      </c>
      <c r="F1178" s="129">
        <v>109.76690000000001</v>
      </c>
      <c r="G1178" s="129">
        <v>-0.85070000000000001</v>
      </c>
      <c r="H1178" s="129">
        <v>3.1669999999999998</v>
      </c>
      <c r="I1178" s="129">
        <v>5.0007999999999999</v>
      </c>
      <c r="J1178" s="129">
        <v>342.6352</v>
      </c>
      <c r="K1178" s="1">
        <f t="shared" si="19"/>
        <v>1176</v>
      </c>
    </row>
    <row r="1179" spans="1:11" hidden="1" x14ac:dyDescent="0.3">
      <c r="A1179" s="129">
        <v>-1</v>
      </c>
      <c r="B1179" s="129" t="s">
        <v>114</v>
      </c>
      <c r="C1179" s="129" t="s">
        <v>81</v>
      </c>
      <c r="D1179" s="129" t="s">
        <v>68</v>
      </c>
      <c r="E1179" s="129">
        <v>-806.15589999999997</v>
      </c>
      <c r="F1179" s="129">
        <v>109.76690000000001</v>
      </c>
      <c r="G1179" s="129">
        <v>-0.85070000000000001</v>
      </c>
      <c r="H1179" s="129">
        <v>3.1669999999999998</v>
      </c>
      <c r="I1179" s="129">
        <v>-0.4602</v>
      </c>
      <c r="J1179" s="129">
        <v>483.96550000000002</v>
      </c>
      <c r="K1179" s="1">
        <f t="shared" si="19"/>
        <v>1177</v>
      </c>
    </row>
    <row r="1180" spans="1:11" hidden="1" x14ac:dyDescent="0.3">
      <c r="A1180" s="129">
        <v>-1</v>
      </c>
      <c r="B1180" s="129" t="s">
        <v>114</v>
      </c>
      <c r="C1180" s="129" t="s">
        <v>82</v>
      </c>
      <c r="D1180" s="129" t="s">
        <v>67</v>
      </c>
      <c r="E1180" s="129">
        <v>-910.25750000000005</v>
      </c>
      <c r="F1180" s="129">
        <v>-122.0115</v>
      </c>
      <c r="G1180" s="129">
        <v>-2.7317</v>
      </c>
      <c r="H1180" s="129">
        <v>-1.6993</v>
      </c>
      <c r="I1180" s="129">
        <v>1.6024</v>
      </c>
      <c r="J1180" s="129">
        <v>-219.3022</v>
      </c>
      <c r="K1180" s="1">
        <f t="shared" si="19"/>
        <v>1178</v>
      </c>
    </row>
    <row r="1181" spans="1:11" hidden="1" x14ac:dyDescent="0.3">
      <c r="A1181" s="129">
        <v>-1</v>
      </c>
      <c r="B1181" s="129" t="s">
        <v>114</v>
      </c>
      <c r="C1181" s="129" t="s">
        <v>82</v>
      </c>
      <c r="D1181" s="129" t="s">
        <v>68</v>
      </c>
      <c r="E1181" s="129">
        <v>-929.15750000000003</v>
      </c>
      <c r="F1181" s="129">
        <v>-122.0115</v>
      </c>
      <c r="G1181" s="129">
        <v>-2.7317</v>
      </c>
      <c r="H1181" s="129">
        <v>-1.6993</v>
      </c>
      <c r="I1181" s="129">
        <v>-1.8924000000000001</v>
      </c>
      <c r="J1181" s="129">
        <v>-391.2439</v>
      </c>
      <c r="K1181" s="1">
        <f t="shared" si="19"/>
        <v>1179</v>
      </c>
    </row>
    <row r="1182" spans="1:11" hidden="1" x14ac:dyDescent="0.3">
      <c r="A1182" s="129">
        <v>-1</v>
      </c>
      <c r="B1182" s="129" t="s">
        <v>114</v>
      </c>
      <c r="C1182" s="129" t="s">
        <v>83</v>
      </c>
      <c r="D1182" s="129" t="s">
        <v>67</v>
      </c>
      <c r="E1182" s="129">
        <v>-1150.7754</v>
      </c>
      <c r="F1182" s="129">
        <v>5.6917999999999997</v>
      </c>
      <c r="G1182" s="129">
        <v>-0.54310000000000003</v>
      </c>
      <c r="H1182" s="129">
        <v>2.4740000000000002</v>
      </c>
      <c r="I1182" s="129">
        <v>12.3828</v>
      </c>
      <c r="J1182" s="129">
        <v>210.19759999999999</v>
      </c>
      <c r="K1182" s="1">
        <f t="shared" si="19"/>
        <v>1180</v>
      </c>
    </row>
    <row r="1183" spans="1:11" hidden="1" x14ac:dyDescent="0.3">
      <c r="A1183" s="129">
        <v>-1</v>
      </c>
      <c r="B1183" s="129" t="s">
        <v>114</v>
      </c>
      <c r="C1183" s="129" t="s">
        <v>83</v>
      </c>
      <c r="D1183" s="129" t="s">
        <v>68</v>
      </c>
      <c r="E1183" s="129">
        <v>-1175.9754</v>
      </c>
      <c r="F1183" s="129">
        <v>5.6917999999999997</v>
      </c>
      <c r="G1183" s="129">
        <v>-0.54310000000000003</v>
      </c>
      <c r="H1183" s="129">
        <v>2.4740000000000002</v>
      </c>
      <c r="I1183" s="129">
        <v>-0.1082</v>
      </c>
      <c r="J1183" s="129">
        <v>177.49539999999999</v>
      </c>
      <c r="K1183" s="1">
        <f t="shared" si="19"/>
        <v>1181</v>
      </c>
    </row>
    <row r="1184" spans="1:11" hidden="1" x14ac:dyDescent="0.3">
      <c r="A1184" s="129">
        <v>-1</v>
      </c>
      <c r="B1184" s="129" t="s">
        <v>114</v>
      </c>
      <c r="C1184" s="129" t="s">
        <v>84</v>
      </c>
      <c r="D1184" s="129" t="s">
        <v>67</v>
      </c>
      <c r="E1184" s="129">
        <v>-1577.0497</v>
      </c>
      <c r="F1184" s="129">
        <v>-26.8216</v>
      </c>
      <c r="G1184" s="129">
        <v>-5.7192999999999996</v>
      </c>
      <c r="H1184" s="129">
        <v>-0.50339999999999996</v>
      </c>
      <c r="I1184" s="129">
        <v>-0.92569999999999997</v>
      </c>
      <c r="J1184" s="129">
        <v>-8.1508000000000003</v>
      </c>
      <c r="K1184" s="1">
        <f t="shared" si="19"/>
        <v>1182</v>
      </c>
    </row>
    <row r="1185" spans="1:11" hidden="1" x14ac:dyDescent="0.3">
      <c r="A1185" s="129">
        <v>-1</v>
      </c>
      <c r="B1185" s="129" t="s">
        <v>114</v>
      </c>
      <c r="C1185" s="129" t="s">
        <v>84</v>
      </c>
      <c r="D1185" s="129" t="s">
        <v>68</v>
      </c>
      <c r="E1185" s="129">
        <v>-1602.2497000000001</v>
      </c>
      <c r="F1185" s="129">
        <v>-26.8216</v>
      </c>
      <c r="G1185" s="129">
        <v>-5.7192999999999996</v>
      </c>
      <c r="H1185" s="129">
        <v>-0.50339999999999996</v>
      </c>
      <c r="I1185" s="129">
        <v>-4.0907999999999998</v>
      </c>
      <c r="J1185" s="129">
        <v>-28.273299999999999</v>
      </c>
      <c r="K1185" s="1">
        <f t="shared" si="19"/>
        <v>1183</v>
      </c>
    </row>
    <row r="1186" spans="1:11" hidden="1" x14ac:dyDescent="0.3">
      <c r="A1186" s="129">
        <v>-1</v>
      </c>
      <c r="B1186" s="129" t="s">
        <v>114</v>
      </c>
      <c r="C1186" s="129" t="s">
        <v>85</v>
      </c>
      <c r="D1186" s="129" t="s">
        <v>67</v>
      </c>
      <c r="E1186" s="129">
        <v>-1150.7754</v>
      </c>
      <c r="F1186" s="129">
        <v>5.6917999999999997</v>
      </c>
      <c r="G1186" s="129">
        <v>-0.54310000000000003</v>
      </c>
      <c r="H1186" s="129">
        <v>2.4740000000000002</v>
      </c>
      <c r="I1186" s="129">
        <v>12.3828</v>
      </c>
      <c r="J1186" s="129">
        <v>210.19759999999999</v>
      </c>
      <c r="K1186" s="1">
        <f t="shared" si="19"/>
        <v>1184</v>
      </c>
    </row>
    <row r="1187" spans="1:11" hidden="1" x14ac:dyDescent="0.3">
      <c r="A1187" s="129">
        <v>-1</v>
      </c>
      <c r="B1187" s="129" t="s">
        <v>114</v>
      </c>
      <c r="C1187" s="129" t="s">
        <v>85</v>
      </c>
      <c r="D1187" s="129" t="s">
        <v>68</v>
      </c>
      <c r="E1187" s="129">
        <v>-1175.9754</v>
      </c>
      <c r="F1187" s="129">
        <v>5.6917999999999997</v>
      </c>
      <c r="G1187" s="129">
        <v>-0.54310000000000003</v>
      </c>
      <c r="H1187" s="129">
        <v>2.4740000000000002</v>
      </c>
      <c r="I1187" s="129">
        <v>-0.1082</v>
      </c>
      <c r="J1187" s="129">
        <v>177.49539999999999</v>
      </c>
      <c r="K1187" s="1">
        <f t="shared" si="19"/>
        <v>1185</v>
      </c>
    </row>
    <row r="1188" spans="1:11" hidden="1" x14ac:dyDescent="0.3">
      <c r="A1188" s="129">
        <v>-1</v>
      </c>
      <c r="B1188" s="129" t="s">
        <v>114</v>
      </c>
      <c r="C1188" s="129" t="s">
        <v>86</v>
      </c>
      <c r="D1188" s="129" t="s">
        <v>67</v>
      </c>
      <c r="E1188" s="129">
        <v>-1577.0497</v>
      </c>
      <c r="F1188" s="129">
        <v>-26.8216</v>
      </c>
      <c r="G1188" s="129">
        <v>-5.7192999999999996</v>
      </c>
      <c r="H1188" s="129">
        <v>-0.50339999999999996</v>
      </c>
      <c r="I1188" s="129">
        <v>-0.92569999999999997</v>
      </c>
      <c r="J1188" s="129">
        <v>-8.1508000000000003</v>
      </c>
      <c r="K1188" s="1">
        <f t="shared" si="19"/>
        <v>1186</v>
      </c>
    </row>
    <row r="1189" spans="1:11" hidden="1" x14ac:dyDescent="0.3">
      <c r="A1189" s="129">
        <v>-1</v>
      </c>
      <c r="B1189" s="129" t="s">
        <v>114</v>
      </c>
      <c r="C1189" s="129" t="s">
        <v>86</v>
      </c>
      <c r="D1189" s="129" t="s">
        <v>68</v>
      </c>
      <c r="E1189" s="129">
        <v>-1602.2497000000001</v>
      </c>
      <c r="F1189" s="129">
        <v>-26.8216</v>
      </c>
      <c r="G1189" s="129">
        <v>-5.7192999999999996</v>
      </c>
      <c r="H1189" s="129">
        <v>-0.50339999999999996</v>
      </c>
      <c r="I1189" s="129">
        <v>-4.0907999999999998</v>
      </c>
      <c r="J1189" s="129">
        <v>-28.273299999999999</v>
      </c>
      <c r="K1189" s="1">
        <f t="shared" si="19"/>
        <v>1187</v>
      </c>
    </row>
    <row r="1190" spans="1:11" hidden="1" x14ac:dyDescent="0.3">
      <c r="A1190" s="129">
        <v>-1</v>
      </c>
      <c r="B1190" s="129" t="s">
        <v>114</v>
      </c>
      <c r="C1190" s="129" t="s">
        <v>87</v>
      </c>
      <c r="D1190" s="129" t="s">
        <v>67</v>
      </c>
      <c r="E1190" s="129">
        <v>-1302.4118000000001</v>
      </c>
      <c r="F1190" s="129">
        <v>105.3242</v>
      </c>
      <c r="G1190" s="129">
        <v>-2.1907000000000001</v>
      </c>
      <c r="H1190" s="129">
        <v>3.4184000000000001</v>
      </c>
      <c r="I1190" s="129">
        <v>7.4276999999999997</v>
      </c>
      <c r="J1190" s="129">
        <v>381.99209999999999</v>
      </c>
      <c r="K1190" s="1">
        <f t="shared" si="19"/>
        <v>1188</v>
      </c>
    </row>
    <row r="1191" spans="1:11" hidden="1" x14ac:dyDescent="0.3">
      <c r="A1191" s="129">
        <v>-1</v>
      </c>
      <c r="B1191" s="129" t="s">
        <v>114</v>
      </c>
      <c r="C1191" s="129" t="s">
        <v>87</v>
      </c>
      <c r="D1191" s="129" t="s">
        <v>68</v>
      </c>
      <c r="E1191" s="129">
        <v>-1327.6117999999999</v>
      </c>
      <c r="F1191" s="129">
        <v>105.3242</v>
      </c>
      <c r="G1191" s="129">
        <v>-2.1907000000000001</v>
      </c>
      <c r="H1191" s="129">
        <v>3.4184000000000001</v>
      </c>
      <c r="I1191" s="129">
        <v>-1.3834</v>
      </c>
      <c r="J1191" s="129">
        <v>512.21579999999994</v>
      </c>
      <c r="K1191" s="1">
        <f t="shared" si="19"/>
        <v>1189</v>
      </c>
    </row>
    <row r="1192" spans="1:11" hidden="1" x14ac:dyDescent="0.3">
      <c r="A1192" s="129">
        <v>-1</v>
      </c>
      <c r="B1192" s="129" t="s">
        <v>114</v>
      </c>
      <c r="C1192" s="129" t="s">
        <v>88</v>
      </c>
      <c r="D1192" s="129" t="s">
        <v>67</v>
      </c>
      <c r="E1192" s="129">
        <v>-1425.4132999999999</v>
      </c>
      <c r="F1192" s="129">
        <v>-126.4541</v>
      </c>
      <c r="G1192" s="129">
        <v>-4.0716999999999999</v>
      </c>
      <c r="H1192" s="129">
        <v>-1.4479</v>
      </c>
      <c r="I1192" s="129">
        <v>4.0293999999999999</v>
      </c>
      <c r="J1192" s="129">
        <v>-179.9453</v>
      </c>
      <c r="K1192" s="1">
        <f t="shared" si="19"/>
        <v>1190</v>
      </c>
    </row>
    <row r="1193" spans="1:11" hidden="1" x14ac:dyDescent="0.3">
      <c r="A1193" s="129">
        <v>-1</v>
      </c>
      <c r="B1193" s="129" t="s">
        <v>114</v>
      </c>
      <c r="C1193" s="129" t="s">
        <v>88</v>
      </c>
      <c r="D1193" s="129" t="s">
        <v>68</v>
      </c>
      <c r="E1193" s="129">
        <v>-1450.6133</v>
      </c>
      <c r="F1193" s="129">
        <v>-126.4541</v>
      </c>
      <c r="G1193" s="129">
        <v>-4.0716999999999999</v>
      </c>
      <c r="H1193" s="129">
        <v>-1.4479</v>
      </c>
      <c r="I1193" s="129">
        <v>-2.8155999999999999</v>
      </c>
      <c r="J1193" s="129">
        <v>-362.99360000000001</v>
      </c>
      <c r="K1193" s="1">
        <f t="shared" si="19"/>
        <v>1191</v>
      </c>
    </row>
    <row r="1194" spans="1:11" hidden="1" x14ac:dyDescent="0.3">
      <c r="A1194" s="129">
        <v>-1</v>
      </c>
      <c r="B1194" s="129" t="s">
        <v>114</v>
      </c>
      <c r="C1194" s="129" t="s">
        <v>89</v>
      </c>
      <c r="D1194" s="129" t="s">
        <v>67</v>
      </c>
      <c r="E1194" s="129">
        <v>-1302.4118000000001</v>
      </c>
      <c r="F1194" s="129">
        <v>105.3242</v>
      </c>
      <c r="G1194" s="129">
        <v>-2.1907000000000001</v>
      </c>
      <c r="H1194" s="129">
        <v>3.4184000000000001</v>
      </c>
      <c r="I1194" s="129">
        <v>7.4276999999999997</v>
      </c>
      <c r="J1194" s="129">
        <v>381.99209999999999</v>
      </c>
      <c r="K1194" s="1">
        <f t="shared" si="19"/>
        <v>1192</v>
      </c>
    </row>
    <row r="1195" spans="1:11" hidden="1" x14ac:dyDescent="0.3">
      <c r="A1195" s="129">
        <v>-1</v>
      </c>
      <c r="B1195" s="129" t="s">
        <v>114</v>
      </c>
      <c r="C1195" s="129" t="s">
        <v>89</v>
      </c>
      <c r="D1195" s="129" t="s">
        <v>68</v>
      </c>
      <c r="E1195" s="129">
        <v>-1327.6117999999999</v>
      </c>
      <c r="F1195" s="129">
        <v>105.3242</v>
      </c>
      <c r="G1195" s="129">
        <v>-2.1907000000000001</v>
      </c>
      <c r="H1195" s="129">
        <v>3.4184000000000001</v>
      </c>
      <c r="I1195" s="129">
        <v>-1.3834</v>
      </c>
      <c r="J1195" s="129">
        <v>512.21579999999994</v>
      </c>
      <c r="K1195" s="1">
        <f t="shared" si="19"/>
        <v>1193</v>
      </c>
    </row>
    <row r="1196" spans="1:11" hidden="1" x14ac:dyDescent="0.3">
      <c r="A1196" s="129">
        <v>-1</v>
      </c>
      <c r="B1196" s="129" t="s">
        <v>114</v>
      </c>
      <c r="C1196" s="129" t="s">
        <v>90</v>
      </c>
      <c r="D1196" s="129" t="s">
        <v>67</v>
      </c>
      <c r="E1196" s="129">
        <v>-1425.4132999999999</v>
      </c>
      <c r="F1196" s="129">
        <v>-126.4541</v>
      </c>
      <c r="G1196" s="129">
        <v>-4.0716999999999999</v>
      </c>
      <c r="H1196" s="129">
        <v>-1.4479</v>
      </c>
      <c r="I1196" s="129">
        <v>4.0293999999999999</v>
      </c>
      <c r="J1196" s="129">
        <v>-179.9453</v>
      </c>
      <c r="K1196" s="1">
        <f t="shared" si="19"/>
        <v>1194</v>
      </c>
    </row>
    <row r="1197" spans="1:11" hidden="1" x14ac:dyDescent="0.3">
      <c r="A1197" s="129">
        <v>-1</v>
      </c>
      <c r="B1197" s="129" t="s">
        <v>114</v>
      </c>
      <c r="C1197" s="129" t="s">
        <v>90</v>
      </c>
      <c r="D1197" s="129" t="s">
        <v>68</v>
      </c>
      <c r="E1197" s="129">
        <v>-1450.6133</v>
      </c>
      <c r="F1197" s="129">
        <v>-126.4541</v>
      </c>
      <c r="G1197" s="129">
        <v>-4.0716999999999999</v>
      </c>
      <c r="H1197" s="129">
        <v>-1.4479</v>
      </c>
      <c r="I1197" s="129">
        <v>-2.8155999999999999</v>
      </c>
      <c r="J1197" s="129">
        <v>-362.99360000000001</v>
      </c>
      <c r="K1197" s="1">
        <f t="shared" si="19"/>
        <v>1195</v>
      </c>
    </row>
    <row r="1198" spans="1:11" hidden="1" x14ac:dyDescent="0.3">
      <c r="A1198" s="129">
        <v>-1</v>
      </c>
      <c r="B1198" s="129" t="s">
        <v>114</v>
      </c>
      <c r="C1198" s="129" t="s">
        <v>91</v>
      </c>
      <c r="D1198" s="129" t="s">
        <v>67</v>
      </c>
      <c r="E1198" s="129">
        <v>-635.61959999999999</v>
      </c>
      <c r="F1198" s="129">
        <v>109.76690000000001</v>
      </c>
      <c r="G1198" s="129">
        <v>0.79690000000000005</v>
      </c>
      <c r="H1198" s="129">
        <v>3.4184000000000001</v>
      </c>
      <c r="I1198" s="129">
        <v>12.3828</v>
      </c>
      <c r="J1198" s="129">
        <v>381.99209999999999</v>
      </c>
      <c r="K1198" s="1">
        <f t="shared" si="19"/>
        <v>1196</v>
      </c>
    </row>
    <row r="1199" spans="1:11" hidden="1" x14ac:dyDescent="0.3">
      <c r="A1199" s="129">
        <v>-1</v>
      </c>
      <c r="B1199" s="129" t="s">
        <v>114</v>
      </c>
      <c r="C1199" s="129" t="s">
        <v>91</v>
      </c>
      <c r="D1199" s="129" t="s">
        <v>68</v>
      </c>
      <c r="E1199" s="129">
        <v>-654.51959999999997</v>
      </c>
      <c r="F1199" s="129">
        <v>109.76690000000001</v>
      </c>
      <c r="G1199" s="129">
        <v>0.79690000000000005</v>
      </c>
      <c r="H1199" s="129">
        <v>3.4184000000000001</v>
      </c>
      <c r="I1199" s="129">
        <v>0.81499999999999995</v>
      </c>
      <c r="J1199" s="129">
        <v>512.21579999999994</v>
      </c>
      <c r="K1199" s="1">
        <f t="shared" si="19"/>
        <v>1197</v>
      </c>
    </row>
    <row r="1200" spans="1:11" hidden="1" x14ac:dyDescent="0.3">
      <c r="A1200" s="129">
        <v>-1</v>
      </c>
      <c r="B1200" s="129" t="s">
        <v>114</v>
      </c>
      <c r="C1200" s="129" t="s">
        <v>92</v>
      </c>
      <c r="D1200" s="129" t="s">
        <v>67</v>
      </c>
      <c r="E1200" s="129">
        <v>-1577.0497</v>
      </c>
      <c r="F1200" s="129">
        <v>-126.4541</v>
      </c>
      <c r="G1200" s="129">
        <v>-5.7192999999999996</v>
      </c>
      <c r="H1200" s="129">
        <v>-1.6993</v>
      </c>
      <c r="I1200" s="129">
        <v>-3.3527</v>
      </c>
      <c r="J1200" s="129">
        <v>-219.3022</v>
      </c>
      <c r="K1200" s="1">
        <f t="shared" si="19"/>
        <v>1198</v>
      </c>
    </row>
    <row r="1201" spans="1:11" hidden="1" x14ac:dyDescent="0.3">
      <c r="A1201" s="129">
        <v>-1</v>
      </c>
      <c r="B1201" s="129" t="s">
        <v>114</v>
      </c>
      <c r="C1201" s="129" t="s">
        <v>92</v>
      </c>
      <c r="D1201" s="129" t="s">
        <v>68</v>
      </c>
      <c r="E1201" s="129">
        <v>-1602.2497000000001</v>
      </c>
      <c r="F1201" s="129">
        <v>-126.4541</v>
      </c>
      <c r="G1201" s="129">
        <v>-5.7192999999999996</v>
      </c>
      <c r="H1201" s="129">
        <v>-1.6993</v>
      </c>
      <c r="I1201" s="129">
        <v>-4.0907999999999998</v>
      </c>
      <c r="J1201" s="129">
        <v>-391.2439</v>
      </c>
      <c r="K1201" s="1">
        <f t="shared" si="19"/>
        <v>1199</v>
      </c>
    </row>
    <row r="1202" spans="1:11" hidden="1" x14ac:dyDescent="0.3">
      <c r="A1202" s="129">
        <v>-1</v>
      </c>
      <c r="B1202" s="129" t="s">
        <v>115</v>
      </c>
      <c r="C1202" s="129" t="s">
        <v>66</v>
      </c>
      <c r="D1202" s="129" t="s">
        <v>67</v>
      </c>
      <c r="E1202" s="129">
        <v>-94.392600000000002</v>
      </c>
      <c r="F1202" s="129">
        <v>-8.2309000000000001</v>
      </c>
      <c r="G1202" s="129">
        <v>-0.1003</v>
      </c>
      <c r="H1202" s="129">
        <v>-6.6E-3</v>
      </c>
      <c r="I1202" s="129">
        <v>0.19500000000000001</v>
      </c>
      <c r="J1202" s="129">
        <v>11.5862</v>
      </c>
      <c r="K1202" s="1">
        <f t="shared" si="19"/>
        <v>1200</v>
      </c>
    </row>
    <row r="1203" spans="1:11" x14ac:dyDescent="0.3">
      <c r="A1203" s="129">
        <v>-1</v>
      </c>
      <c r="B1203" s="129" t="s">
        <v>115</v>
      </c>
      <c r="C1203" s="129" t="s">
        <v>66</v>
      </c>
      <c r="D1203" s="129" t="s">
        <v>68</v>
      </c>
      <c r="E1203" s="129">
        <v>-96.342600000000004</v>
      </c>
      <c r="F1203" s="129">
        <v>-8.2309000000000001</v>
      </c>
      <c r="G1203" s="129">
        <v>-0.1003</v>
      </c>
      <c r="H1203" s="129">
        <v>-6.6E-3</v>
      </c>
      <c r="I1203" s="129">
        <v>-5.57E-2</v>
      </c>
      <c r="J1203" s="129">
        <v>-8.9908999999999999</v>
      </c>
      <c r="K1203" s="1">
        <f t="shared" si="19"/>
        <v>1201</v>
      </c>
    </row>
    <row r="1204" spans="1:11" hidden="1" x14ac:dyDescent="0.3">
      <c r="A1204" s="129">
        <v>-1</v>
      </c>
      <c r="B1204" s="129" t="s">
        <v>115</v>
      </c>
      <c r="C1204" s="129" t="s">
        <v>69</v>
      </c>
      <c r="D1204" s="129" t="s">
        <v>67</v>
      </c>
      <c r="E1204" s="129">
        <v>-21.8249</v>
      </c>
      <c r="F1204" s="129">
        <v>-1.9658</v>
      </c>
      <c r="G1204" s="129">
        <v>1.2E-2</v>
      </c>
      <c r="H1204" s="129">
        <v>2.9999999999999997E-4</v>
      </c>
      <c r="I1204" s="129">
        <v>-1.2200000000000001E-2</v>
      </c>
      <c r="J1204" s="129">
        <v>2.7561</v>
      </c>
      <c r="K1204" s="1">
        <f t="shared" si="19"/>
        <v>1202</v>
      </c>
    </row>
    <row r="1205" spans="1:11" x14ac:dyDescent="0.3">
      <c r="A1205" s="129">
        <v>-1</v>
      </c>
      <c r="B1205" s="129" t="s">
        <v>115</v>
      </c>
      <c r="C1205" s="129" t="s">
        <v>69</v>
      </c>
      <c r="D1205" s="129" t="s">
        <v>68</v>
      </c>
      <c r="E1205" s="129">
        <v>-21.8249</v>
      </c>
      <c r="F1205" s="129">
        <v>-1.9658</v>
      </c>
      <c r="G1205" s="129">
        <v>1.2E-2</v>
      </c>
      <c r="H1205" s="129">
        <v>2.9999999999999997E-4</v>
      </c>
      <c r="I1205" s="129">
        <v>1.78E-2</v>
      </c>
      <c r="J1205" s="129">
        <v>-2.1583000000000001</v>
      </c>
      <c r="K1205" s="1">
        <f t="shared" si="19"/>
        <v>1203</v>
      </c>
    </row>
    <row r="1206" spans="1:11" hidden="1" x14ac:dyDescent="0.3">
      <c r="A1206" s="129">
        <v>-1</v>
      </c>
      <c r="B1206" s="129" t="s">
        <v>115</v>
      </c>
      <c r="C1206" s="129" t="s">
        <v>70</v>
      </c>
      <c r="D1206" s="129" t="s">
        <v>67</v>
      </c>
      <c r="E1206" s="129">
        <v>23.3536</v>
      </c>
      <c r="F1206" s="129">
        <v>4.7906000000000004</v>
      </c>
      <c r="G1206" s="129">
        <v>0.1008</v>
      </c>
      <c r="H1206" s="129">
        <v>1.04E-2</v>
      </c>
      <c r="I1206" s="129">
        <v>0.08</v>
      </c>
      <c r="J1206" s="129">
        <v>6.5490000000000004</v>
      </c>
      <c r="K1206" s="1">
        <f t="shared" si="19"/>
        <v>1204</v>
      </c>
    </row>
    <row r="1207" spans="1:11" x14ac:dyDescent="0.3">
      <c r="A1207" s="129">
        <v>-1</v>
      </c>
      <c r="B1207" s="129" t="s">
        <v>115</v>
      </c>
      <c r="C1207" s="129" t="s">
        <v>70</v>
      </c>
      <c r="D1207" s="129" t="s">
        <v>68</v>
      </c>
      <c r="E1207" s="129">
        <v>23.3536</v>
      </c>
      <c r="F1207" s="129">
        <v>4.7906000000000004</v>
      </c>
      <c r="G1207" s="129">
        <v>0.1008</v>
      </c>
      <c r="H1207" s="129">
        <v>1.04E-2</v>
      </c>
      <c r="I1207" s="129">
        <v>0.2702</v>
      </c>
      <c r="J1207" s="129">
        <v>5.4301000000000004</v>
      </c>
      <c r="K1207" s="1">
        <f t="shared" si="19"/>
        <v>1205</v>
      </c>
    </row>
    <row r="1208" spans="1:11" hidden="1" x14ac:dyDescent="0.3">
      <c r="A1208" s="129">
        <v>-1</v>
      </c>
      <c r="B1208" s="129" t="s">
        <v>115</v>
      </c>
      <c r="C1208" s="129" t="s">
        <v>71</v>
      </c>
      <c r="D1208" s="129" t="s">
        <v>67</v>
      </c>
      <c r="E1208" s="129">
        <v>72.094700000000003</v>
      </c>
      <c r="F1208" s="129">
        <v>12.2194</v>
      </c>
      <c r="G1208" s="129">
        <v>4.1399999999999999E-2</v>
      </c>
      <c r="H1208" s="129">
        <v>8.9999999999999993E-3</v>
      </c>
      <c r="I1208" s="129">
        <v>9.5100000000000004E-2</v>
      </c>
      <c r="J1208" s="129">
        <v>15.7254</v>
      </c>
      <c r="K1208" s="1">
        <f t="shared" si="19"/>
        <v>1206</v>
      </c>
    </row>
    <row r="1209" spans="1:11" x14ac:dyDescent="0.3">
      <c r="A1209" s="129">
        <v>-1</v>
      </c>
      <c r="B1209" s="129" t="s">
        <v>115</v>
      </c>
      <c r="C1209" s="129" t="s">
        <v>71</v>
      </c>
      <c r="D1209" s="129" t="s">
        <v>68</v>
      </c>
      <c r="E1209" s="129">
        <v>72.094700000000003</v>
      </c>
      <c r="F1209" s="129">
        <v>12.2194</v>
      </c>
      <c r="G1209" s="129">
        <v>4.1399999999999999E-2</v>
      </c>
      <c r="H1209" s="129">
        <v>8.9999999999999993E-3</v>
      </c>
      <c r="I1209" s="129">
        <v>4.0599999999999997E-2</v>
      </c>
      <c r="J1209" s="129">
        <v>14.825100000000001</v>
      </c>
      <c r="K1209" s="1">
        <f t="shared" si="19"/>
        <v>1207</v>
      </c>
    </row>
    <row r="1210" spans="1:11" hidden="1" x14ac:dyDescent="0.3">
      <c r="A1210" s="129">
        <v>-1</v>
      </c>
      <c r="B1210" s="129" t="s">
        <v>115</v>
      </c>
      <c r="C1210" s="129" t="s">
        <v>72</v>
      </c>
      <c r="D1210" s="129" t="s">
        <v>67</v>
      </c>
      <c r="E1210" s="129">
        <v>-116.2175</v>
      </c>
      <c r="F1210" s="129">
        <v>-10.1966</v>
      </c>
      <c r="G1210" s="129">
        <v>-8.8300000000000003E-2</v>
      </c>
      <c r="H1210" s="129">
        <v>-6.3E-3</v>
      </c>
      <c r="I1210" s="129">
        <v>0.1827</v>
      </c>
      <c r="J1210" s="129">
        <v>14.3423</v>
      </c>
      <c r="K1210" s="1">
        <f t="shared" si="19"/>
        <v>1208</v>
      </c>
    </row>
    <row r="1211" spans="1:11" hidden="1" x14ac:dyDescent="0.3">
      <c r="A1211" s="129">
        <v>-1</v>
      </c>
      <c r="B1211" s="129" t="s">
        <v>115</v>
      </c>
      <c r="C1211" s="129" t="s">
        <v>72</v>
      </c>
      <c r="D1211" s="129" t="s">
        <v>68</v>
      </c>
      <c r="E1211" s="129">
        <v>-118.1675</v>
      </c>
      <c r="F1211" s="129">
        <v>-10.1966</v>
      </c>
      <c r="G1211" s="129">
        <v>-8.8300000000000003E-2</v>
      </c>
      <c r="H1211" s="129">
        <v>-6.3E-3</v>
      </c>
      <c r="I1211" s="129">
        <v>-3.7900000000000003E-2</v>
      </c>
      <c r="J1211" s="129">
        <v>-11.1492</v>
      </c>
      <c r="K1211" s="1">
        <f t="shared" si="19"/>
        <v>1209</v>
      </c>
    </row>
    <row r="1212" spans="1:11" hidden="1" x14ac:dyDescent="0.3">
      <c r="A1212" s="129">
        <v>-1</v>
      </c>
      <c r="B1212" s="129" t="s">
        <v>115</v>
      </c>
      <c r="C1212" s="129" t="s">
        <v>73</v>
      </c>
      <c r="D1212" s="129" t="s">
        <v>67</v>
      </c>
      <c r="E1212" s="129">
        <v>-132.14959999999999</v>
      </c>
      <c r="F1212" s="129">
        <v>-11.523199999999999</v>
      </c>
      <c r="G1212" s="129">
        <v>-0.1404</v>
      </c>
      <c r="H1212" s="129">
        <v>-9.1999999999999998E-3</v>
      </c>
      <c r="I1212" s="129">
        <v>0.27300000000000002</v>
      </c>
      <c r="J1212" s="129">
        <v>16.220700000000001</v>
      </c>
      <c r="K1212" s="1">
        <f t="shared" si="19"/>
        <v>1210</v>
      </c>
    </row>
    <row r="1213" spans="1:11" hidden="1" x14ac:dyDescent="0.3">
      <c r="A1213" s="129">
        <v>-1</v>
      </c>
      <c r="B1213" s="129" t="s">
        <v>115</v>
      </c>
      <c r="C1213" s="129" t="s">
        <v>73</v>
      </c>
      <c r="D1213" s="129" t="s">
        <v>68</v>
      </c>
      <c r="E1213" s="129">
        <v>-134.87960000000001</v>
      </c>
      <c r="F1213" s="129">
        <v>-11.523199999999999</v>
      </c>
      <c r="G1213" s="129">
        <v>-0.1404</v>
      </c>
      <c r="H1213" s="129">
        <v>-9.1999999999999998E-3</v>
      </c>
      <c r="I1213" s="129">
        <v>-7.8E-2</v>
      </c>
      <c r="J1213" s="129">
        <v>-12.587300000000001</v>
      </c>
      <c r="K1213" s="1">
        <f t="shared" si="19"/>
        <v>1211</v>
      </c>
    </row>
    <row r="1214" spans="1:11" hidden="1" x14ac:dyDescent="0.3">
      <c r="A1214" s="129">
        <v>-1</v>
      </c>
      <c r="B1214" s="129" t="s">
        <v>115</v>
      </c>
      <c r="C1214" s="129" t="s">
        <v>74</v>
      </c>
      <c r="D1214" s="129" t="s">
        <v>67</v>
      </c>
      <c r="E1214" s="129">
        <v>-148.191</v>
      </c>
      <c r="F1214" s="129">
        <v>-13.0223</v>
      </c>
      <c r="G1214" s="129">
        <v>-0.1011</v>
      </c>
      <c r="H1214" s="129">
        <v>-7.4000000000000003E-3</v>
      </c>
      <c r="I1214" s="129">
        <v>0.21440000000000001</v>
      </c>
      <c r="J1214" s="129">
        <v>18.313199999999998</v>
      </c>
      <c r="K1214" s="1">
        <f t="shared" si="19"/>
        <v>1212</v>
      </c>
    </row>
    <row r="1215" spans="1:11" hidden="1" x14ac:dyDescent="0.3">
      <c r="A1215" s="129">
        <v>-1</v>
      </c>
      <c r="B1215" s="129" t="s">
        <v>115</v>
      </c>
      <c r="C1215" s="129" t="s">
        <v>74</v>
      </c>
      <c r="D1215" s="129" t="s">
        <v>68</v>
      </c>
      <c r="E1215" s="129">
        <v>-150.53100000000001</v>
      </c>
      <c r="F1215" s="129">
        <v>-13.0223</v>
      </c>
      <c r="G1215" s="129">
        <v>-0.1011</v>
      </c>
      <c r="H1215" s="129">
        <v>-7.4000000000000003E-3</v>
      </c>
      <c r="I1215" s="129">
        <v>-3.8399999999999997E-2</v>
      </c>
      <c r="J1215" s="129">
        <v>-14.2424</v>
      </c>
      <c r="K1215" s="1">
        <f t="shared" si="19"/>
        <v>1213</v>
      </c>
    </row>
    <row r="1216" spans="1:11" hidden="1" x14ac:dyDescent="0.3">
      <c r="A1216" s="129">
        <v>-1</v>
      </c>
      <c r="B1216" s="129" t="s">
        <v>115</v>
      </c>
      <c r="C1216" s="129" t="s">
        <v>75</v>
      </c>
      <c r="D1216" s="129" t="s">
        <v>67</v>
      </c>
      <c r="E1216" s="129">
        <v>-52.258299999999998</v>
      </c>
      <c r="F1216" s="129">
        <v>-0.70089999999999997</v>
      </c>
      <c r="G1216" s="129">
        <v>5.0900000000000001E-2</v>
      </c>
      <c r="H1216" s="129">
        <v>8.6999999999999994E-3</v>
      </c>
      <c r="I1216" s="129">
        <v>0.28739999999999999</v>
      </c>
      <c r="J1216" s="129">
        <v>19.5962</v>
      </c>
      <c r="K1216" s="1">
        <f t="shared" si="19"/>
        <v>1214</v>
      </c>
    </row>
    <row r="1217" spans="1:11" hidden="1" x14ac:dyDescent="0.3">
      <c r="A1217" s="129">
        <v>-1</v>
      </c>
      <c r="B1217" s="129" t="s">
        <v>115</v>
      </c>
      <c r="C1217" s="129" t="s">
        <v>75</v>
      </c>
      <c r="D1217" s="129" t="s">
        <v>68</v>
      </c>
      <c r="E1217" s="129">
        <v>-54.013300000000001</v>
      </c>
      <c r="F1217" s="129">
        <v>-0.70089999999999997</v>
      </c>
      <c r="G1217" s="129">
        <v>5.0900000000000001E-2</v>
      </c>
      <c r="H1217" s="129">
        <v>8.6999999999999994E-3</v>
      </c>
      <c r="I1217" s="129">
        <v>0.3281</v>
      </c>
      <c r="J1217" s="129">
        <v>-0.48970000000000002</v>
      </c>
      <c r="K1217" s="1">
        <f t="shared" si="19"/>
        <v>1215</v>
      </c>
    </row>
    <row r="1218" spans="1:11" hidden="1" x14ac:dyDescent="0.3">
      <c r="A1218" s="129">
        <v>-1</v>
      </c>
      <c r="B1218" s="129" t="s">
        <v>115</v>
      </c>
      <c r="C1218" s="129" t="s">
        <v>76</v>
      </c>
      <c r="D1218" s="129" t="s">
        <v>67</v>
      </c>
      <c r="E1218" s="129">
        <v>-117.6484</v>
      </c>
      <c r="F1218" s="129">
        <v>-14.114599999999999</v>
      </c>
      <c r="G1218" s="129">
        <v>-0.23139999999999999</v>
      </c>
      <c r="H1218" s="129">
        <v>-2.0500000000000001E-2</v>
      </c>
      <c r="I1218" s="129">
        <v>6.3500000000000001E-2</v>
      </c>
      <c r="J1218" s="129">
        <v>1.2588999999999999</v>
      </c>
      <c r="K1218" s="1">
        <f t="shared" si="19"/>
        <v>1216</v>
      </c>
    </row>
    <row r="1219" spans="1:11" hidden="1" x14ac:dyDescent="0.3">
      <c r="A1219" s="129">
        <v>-1</v>
      </c>
      <c r="B1219" s="129" t="s">
        <v>115</v>
      </c>
      <c r="C1219" s="129" t="s">
        <v>76</v>
      </c>
      <c r="D1219" s="129" t="s">
        <v>68</v>
      </c>
      <c r="E1219" s="129">
        <v>-119.4034</v>
      </c>
      <c r="F1219" s="129">
        <v>-14.114599999999999</v>
      </c>
      <c r="G1219" s="129">
        <v>-0.23139999999999999</v>
      </c>
      <c r="H1219" s="129">
        <v>-2.0500000000000001E-2</v>
      </c>
      <c r="I1219" s="129">
        <v>-0.4284</v>
      </c>
      <c r="J1219" s="129">
        <v>-15.694000000000001</v>
      </c>
      <c r="K1219" s="1">
        <f t="shared" si="19"/>
        <v>1217</v>
      </c>
    </row>
    <row r="1220" spans="1:11" hidden="1" x14ac:dyDescent="0.3">
      <c r="A1220" s="129">
        <v>-1</v>
      </c>
      <c r="B1220" s="129" t="s">
        <v>115</v>
      </c>
      <c r="C1220" s="129" t="s">
        <v>77</v>
      </c>
      <c r="D1220" s="129" t="s">
        <v>67</v>
      </c>
      <c r="E1220" s="129">
        <v>-52.258299999999998</v>
      </c>
      <c r="F1220" s="129">
        <v>-0.70089999999999997</v>
      </c>
      <c r="G1220" s="129">
        <v>5.0900000000000001E-2</v>
      </c>
      <c r="H1220" s="129">
        <v>8.6999999999999994E-3</v>
      </c>
      <c r="I1220" s="129">
        <v>0.28739999999999999</v>
      </c>
      <c r="J1220" s="129">
        <v>19.5962</v>
      </c>
      <c r="K1220" s="1">
        <f t="shared" si="19"/>
        <v>1218</v>
      </c>
    </row>
    <row r="1221" spans="1:11" hidden="1" x14ac:dyDescent="0.3">
      <c r="A1221" s="129">
        <v>-1</v>
      </c>
      <c r="B1221" s="129" t="s">
        <v>115</v>
      </c>
      <c r="C1221" s="129" t="s">
        <v>77</v>
      </c>
      <c r="D1221" s="129" t="s">
        <v>68</v>
      </c>
      <c r="E1221" s="129">
        <v>-54.013300000000001</v>
      </c>
      <c r="F1221" s="129">
        <v>-0.70089999999999997</v>
      </c>
      <c r="G1221" s="129">
        <v>5.0900000000000001E-2</v>
      </c>
      <c r="H1221" s="129">
        <v>8.6999999999999994E-3</v>
      </c>
      <c r="I1221" s="129">
        <v>0.3281</v>
      </c>
      <c r="J1221" s="129">
        <v>-0.48970000000000002</v>
      </c>
      <c r="K1221" s="1">
        <f t="shared" si="19"/>
        <v>1219</v>
      </c>
    </row>
    <row r="1222" spans="1:11" hidden="1" x14ac:dyDescent="0.3">
      <c r="A1222" s="129">
        <v>-1</v>
      </c>
      <c r="B1222" s="129" t="s">
        <v>115</v>
      </c>
      <c r="C1222" s="129" t="s">
        <v>78</v>
      </c>
      <c r="D1222" s="129" t="s">
        <v>67</v>
      </c>
      <c r="E1222" s="129">
        <v>-117.6484</v>
      </c>
      <c r="F1222" s="129">
        <v>-14.114599999999999</v>
      </c>
      <c r="G1222" s="129">
        <v>-0.23139999999999999</v>
      </c>
      <c r="H1222" s="129">
        <v>-2.0500000000000001E-2</v>
      </c>
      <c r="I1222" s="129">
        <v>6.3500000000000001E-2</v>
      </c>
      <c r="J1222" s="129">
        <v>1.2588999999999999</v>
      </c>
      <c r="K1222" s="1">
        <f t="shared" ref="K1222:K1285" si="20">K1221+1</f>
        <v>1220</v>
      </c>
    </row>
    <row r="1223" spans="1:11" hidden="1" x14ac:dyDescent="0.3">
      <c r="A1223" s="129">
        <v>-1</v>
      </c>
      <c r="B1223" s="129" t="s">
        <v>115</v>
      </c>
      <c r="C1223" s="129" t="s">
        <v>78</v>
      </c>
      <c r="D1223" s="129" t="s">
        <v>68</v>
      </c>
      <c r="E1223" s="129">
        <v>-119.4034</v>
      </c>
      <c r="F1223" s="129">
        <v>-14.114599999999999</v>
      </c>
      <c r="G1223" s="129">
        <v>-0.23139999999999999</v>
      </c>
      <c r="H1223" s="129">
        <v>-2.0500000000000001E-2</v>
      </c>
      <c r="I1223" s="129">
        <v>-0.4284</v>
      </c>
      <c r="J1223" s="129">
        <v>-15.694000000000001</v>
      </c>
      <c r="K1223" s="1">
        <f t="shared" si="20"/>
        <v>1221</v>
      </c>
    </row>
    <row r="1224" spans="1:11" hidden="1" x14ac:dyDescent="0.3">
      <c r="A1224" s="129">
        <v>-1</v>
      </c>
      <c r="B1224" s="129" t="s">
        <v>115</v>
      </c>
      <c r="C1224" s="129" t="s">
        <v>79</v>
      </c>
      <c r="D1224" s="129" t="s">
        <v>67</v>
      </c>
      <c r="E1224" s="129">
        <v>15.9793</v>
      </c>
      <c r="F1224" s="129">
        <v>9.6992999999999991</v>
      </c>
      <c r="G1224" s="129">
        <v>-3.2399999999999998E-2</v>
      </c>
      <c r="H1224" s="129">
        <v>6.7000000000000002E-3</v>
      </c>
      <c r="I1224" s="129">
        <v>0.30869999999999997</v>
      </c>
      <c r="J1224" s="129">
        <v>32.443100000000001</v>
      </c>
      <c r="K1224" s="1">
        <f t="shared" si="20"/>
        <v>1222</v>
      </c>
    </row>
    <row r="1225" spans="1:11" hidden="1" x14ac:dyDescent="0.3">
      <c r="A1225" s="129">
        <v>-1</v>
      </c>
      <c r="B1225" s="129" t="s">
        <v>115</v>
      </c>
      <c r="C1225" s="129" t="s">
        <v>79</v>
      </c>
      <c r="D1225" s="129" t="s">
        <v>68</v>
      </c>
      <c r="E1225" s="129">
        <v>14.224299999999999</v>
      </c>
      <c r="F1225" s="129">
        <v>9.6992999999999991</v>
      </c>
      <c r="G1225" s="129">
        <v>-3.2399999999999998E-2</v>
      </c>
      <c r="H1225" s="129">
        <v>6.7000000000000002E-3</v>
      </c>
      <c r="I1225" s="129">
        <v>6.7000000000000002E-3</v>
      </c>
      <c r="J1225" s="129">
        <v>12.6633</v>
      </c>
      <c r="K1225" s="1">
        <f t="shared" si="20"/>
        <v>1223</v>
      </c>
    </row>
    <row r="1226" spans="1:11" hidden="1" x14ac:dyDescent="0.3">
      <c r="A1226" s="129">
        <v>-1</v>
      </c>
      <c r="B1226" s="129" t="s">
        <v>115</v>
      </c>
      <c r="C1226" s="129" t="s">
        <v>80</v>
      </c>
      <c r="D1226" s="129" t="s">
        <v>67</v>
      </c>
      <c r="E1226" s="129">
        <v>-185.88589999999999</v>
      </c>
      <c r="F1226" s="129">
        <v>-24.514900000000001</v>
      </c>
      <c r="G1226" s="129">
        <v>-0.1482</v>
      </c>
      <c r="H1226" s="129">
        <v>-1.8499999999999999E-2</v>
      </c>
      <c r="I1226" s="129">
        <v>4.2299999999999997E-2</v>
      </c>
      <c r="J1226" s="129">
        <v>-11.587899999999999</v>
      </c>
      <c r="K1226" s="1">
        <f t="shared" si="20"/>
        <v>1224</v>
      </c>
    </row>
    <row r="1227" spans="1:11" hidden="1" x14ac:dyDescent="0.3">
      <c r="A1227" s="129">
        <v>-1</v>
      </c>
      <c r="B1227" s="129" t="s">
        <v>115</v>
      </c>
      <c r="C1227" s="129" t="s">
        <v>80</v>
      </c>
      <c r="D1227" s="129" t="s">
        <v>68</v>
      </c>
      <c r="E1227" s="129">
        <v>-187.64089999999999</v>
      </c>
      <c r="F1227" s="129">
        <v>-24.514900000000001</v>
      </c>
      <c r="G1227" s="129">
        <v>-0.1482</v>
      </c>
      <c r="H1227" s="129">
        <v>-1.8499999999999999E-2</v>
      </c>
      <c r="I1227" s="129">
        <v>-0.107</v>
      </c>
      <c r="J1227" s="129">
        <v>-28.847000000000001</v>
      </c>
      <c r="K1227" s="1">
        <f t="shared" si="20"/>
        <v>1225</v>
      </c>
    </row>
    <row r="1228" spans="1:11" hidden="1" x14ac:dyDescent="0.3">
      <c r="A1228" s="129">
        <v>-1</v>
      </c>
      <c r="B1228" s="129" t="s">
        <v>115</v>
      </c>
      <c r="C1228" s="129" t="s">
        <v>81</v>
      </c>
      <c r="D1228" s="129" t="s">
        <v>67</v>
      </c>
      <c r="E1228" s="129">
        <v>15.9793</v>
      </c>
      <c r="F1228" s="129">
        <v>9.6992999999999991</v>
      </c>
      <c r="G1228" s="129">
        <v>-3.2399999999999998E-2</v>
      </c>
      <c r="H1228" s="129">
        <v>6.7000000000000002E-3</v>
      </c>
      <c r="I1228" s="129">
        <v>0.30869999999999997</v>
      </c>
      <c r="J1228" s="129">
        <v>32.443100000000001</v>
      </c>
      <c r="K1228" s="1">
        <f t="shared" si="20"/>
        <v>1226</v>
      </c>
    </row>
    <row r="1229" spans="1:11" hidden="1" x14ac:dyDescent="0.3">
      <c r="A1229" s="129">
        <v>-1</v>
      </c>
      <c r="B1229" s="129" t="s">
        <v>115</v>
      </c>
      <c r="C1229" s="129" t="s">
        <v>81</v>
      </c>
      <c r="D1229" s="129" t="s">
        <v>68</v>
      </c>
      <c r="E1229" s="129">
        <v>14.224299999999999</v>
      </c>
      <c r="F1229" s="129">
        <v>9.6992999999999991</v>
      </c>
      <c r="G1229" s="129">
        <v>-3.2399999999999998E-2</v>
      </c>
      <c r="H1229" s="129">
        <v>6.7000000000000002E-3</v>
      </c>
      <c r="I1229" s="129">
        <v>6.7000000000000002E-3</v>
      </c>
      <c r="J1229" s="129">
        <v>12.6633</v>
      </c>
      <c r="K1229" s="1">
        <f t="shared" si="20"/>
        <v>1227</v>
      </c>
    </row>
    <row r="1230" spans="1:11" hidden="1" x14ac:dyDescent="0.3">
      <c r="A1230" s="129">
        <v>-1</v>
      </c>
      <c r="B1230" s="129" t="s">
        <v>115</v>
      </c>
      <c r="C1230" s="129" t="s">
        <v>82</v>
      </c>
      <c r="D1230" s="129" t="s">
        <v>67</v>
      </c>
      <c r="E1230" s="129">
        <v>-185.88589999999999</v>
      </c>
      <c r="F1230" s="129">
        <v>-24.514900000000001</v>
      </c>
      <c r="G1230" s="129">
        <v>-0.1482</v>
      </c>
      <c r="H1230" s="129">
        <v>-1.8499999999999999E-2</v>
      </c>
      <c r="I1230" s="129">
        <v>4.2299999999999997E-2</v>
      </c>
      <c r="J1230" s="129">
        <v>-11.587899999999999</v>
      </c>
      <c r="K1230" s="1">
        <f t="shared" si="20"/>
        <v>1228</v>
      </c>
    </row>
    <row r="1231" spans="1:11" hidden="1" x14ac:dyDescent="0.3">
      <c r="A1231" s="129">
        <v>-1</v>
      </c>
      <c r="B1231" s="129" t="s">
        <v>115</v>
      </c>
      <c r="C1231" s="129" t="s">
        <v>82</v>
      </c>
      <c r="D1231" s="129" t="s">
        <v>68</v>
      </c>
      <c r="E1231" s="129">
        <v>-187.64089999999999</v>
      </c>
      <c r="F1231" s="129">
        <v>-24.514900000000001</v>
      </c>
      <c r="G1231" s="129">
        <v>-0.1482</v>
      </c>
      <c r="H1231" s="129">
        <v>-1.8499999999999999E-2</v>
      </c>
      <c r="I1231" s="129">
        <v>-0.107</v>
      </c>
      <c r="J1231" s="129">
        <v>-28.847000000000001</v>
      </c>
      <c r="K1231" s="1">
        <f t="shared" si="20"/>
        <v>1229</v>
      </c>
    </row>
    <row r="1232" spans="1:11" hidden="1" x14ac:dyDescent="0.3">
      <c r="A1232" s="129">
        <v>-1</v>
      </c>
      <c r="B1232" s="129" t="s">
        <v>115</v>
      </c>
      <c r="C1232" s="129" t="s">
        <v>83</v>
      </c>
      <c r="D1232" s="129" t="s">
        <v>67</v>
      </c>
      <c r="E1232" s="129">
        <v>-102.401</v>
      </c>
      <c r="F1232" s="129">
        <v>-5.1360000000000001</v>
      </c>
      <c r="G1232" s="129">
        <v>3.2899999999999999E-2</v>
      </c>
      <c r="H1232" s="129">
        <v>7.0000000000000001E-3</v>
      </c>
      <c r="I1232" s="129">
        <v>0.3337</v>
      </c>
      <c r="J1232" s="129">
        <v>25.828199999999999</v>
      </c>
      <c r="K1232" s="1">
        <f t="shared" si="20"/>
        <v>1230</v>
      </c>
    </row>
    <row r="1233" spans="1:11" hidden="1" x14ac:dyDescent="0.3">
      <c r="A1233" s="129">
        <v>-1</v>
      </c>
      <c r="B1233" s="129" t="s">
        <v>115</v>
      </c>
      <c r="C1233" s="129" t="s">
        <v>83</v>
      </c>
      <c r="D1233" s="129" t="s">
        <v>68</v>
      </c>
      <c r="E1233" s="129">
        <v>-104.741</v>
      </c>
      <c r="F1233" s="129">
        <v>-5.1360000000000001</v>
      </c>
      <c r="G1233" s="129">
        <v>3.2899999999999999E-2</v>
      </c>
      <c r="H1233" s="129">
        <v>7.0000000000000001E-3</v>
      </c>
      <c r="I1233" s="129">
        <v>0.32919999999999999</v>
      </c>
      <c r="J1233" s="129">
        <v>-5.3452999999999999</v>
      </c>
      <c r="K1233" s="1">
        <f t="shared" si="20"/>
        <v>1231</v>
      </c>
    </row>
    <row r="1234" spans="1:11" hidden="1" x14ac:dyDescent="0.3">
      <c r="A1234" s="129">
        <v>-1</v>
      </c>
      <c r="B1234" s="129" t="s">
        <v>115</v>
      </c>
      <c r="C1234" s="129" t="s">
        <v>84</v>
      </c>
      <c r="D1234" s="129" t="s">
        <v>67</v>
      </c>
      <c r="E1234" s="129">
        <v>-167.7911</v>
      </c>
      <c r="F1234" s="129">
        <v>-18.549600000000002</v>
      </c>
      <c r="G1234" s="129">
        <v>-0.2495</v>
      </c>
      <c r="H1234" s="129">
        <v>-2.2200000000000001E-2</v>
      </c>
      <c r="I1234" s="129">
        <v>0.10979999999999999</v>
      </c>
      <c r="J1234" s="129">
        <v>7.4908999999999999</v>
      </c>
      <c r="K1234" s="1">
        <f t="shared" si="20"/>
        <v>1232</v>
      </c>
    </row>
    <row r="1235" spans="1:11" hidden="1" x14ac:dyDescent="0.3">
      <c r="A1235" s="129">
        <v>-1</v>
      </c>
      <c r="B1235" s="129" t="s">
        <v>115</v>
      </c>
      <c r="C1235" s="129" t="s">
        <v>84</v>
      </c>
      <c r="D1235" s="129" t="s">
        <v>68</v>
      </c>
      <c r="E1235" s="129">
        <v>-170.1311</v>
      </c>
      <c r="F1235" s="129">
        <v>-18.549600000000002</v>
      </c>
      <c r="G1235" s="129">
        <v>-0.2495</v>
      </c>
      <c r="H1235" s="129">
        <v>-2.2200000000000001E-2</v>
      </c>
      <c r="I1235" s="129">
        <v>-0.42730000000000001</v>
      </c>
      <c r="J1235" s="129">
        <v>-20.549600000000002</v>
      </c>
      <c r="K1235" s="1">
        <f t="shared" si="20"/>
        <v>1233</v>
      </c>
    </row>
    <row r="1236" spans="1:11" hidden="1" x14ac:dyDescent="0.3">
      <c r="A1236" s="129">
        <v>-1</v>
      </c>
      <c r="B1236" s="129" t="s">
        <v>115</v>
      </c>
      <c r="C1236" s="129" t="s">
        <v>85</v>
      </c>
      <c r="D1236" s="129" t="s">
        <v>67</v>
      </c>
      <c r="E1236" s="129">
        <v>-102.401</v>
      </c>
      <c r="F1236" s="129">
        <v>-5.1360000000000001</v>
      </c>
      <c r="G1236" s="129">
        <v>3.2899999999999999E-2</v>
      </c>
      <c r="H1236" s="129">
        <v>7.0000000000000001E-3</v>
      </c>
      <c r="I1236" s="129">
        <v>0.3337</v>
      </c>
      <c r="J1236" s="129">
        <v>25.828199999999999</v>
      </c>
      <c r="K1236" s="1">
        <f t="shared" si="20"/>
        <v>1234</v>
      </c>
    </row>
    <row r="1237" spans="1:11" hidden="1" x14ac:dyDescent="0.3">
      <c r="A1237" s="129">
        <v>-1</v>
      </c>
      <c r="B1237" s="129" t="s">
        <v>115</v>
      </c>
      <c r="C1237" s="129" t="s">
        <v>85</v>
      </c>
      <c r="D1237" s="129" t="s">
        <v>68</v>
      </c>
      <c r="E1237" s="129">
        <v>-104.741</v>
      </c>
      <c r="F1237" s="129">
        <v>-5.1360000000000001</v>
      </c>
      <c r="G1237" s="129">
        <v>3.2899999999999999E-2</v>
      </c>
      <c r="H1237" s="129">
        <v>7.0000000000000001E-3</v>
      </c>
      <c r="I1237" s="129">
        <v>0.32919999999999999</v>
      </c>
      <c r="J1237" s="129">
        <v>-5.3452999999999999</v>
      </c>
      <c r="K1237" s="1">
        <f t="shared" si="20"/>
        <v>1235</v>
      </c>
    </row>
    <row r="1238" spans="1:11" hidden="1" x14ac:dyDescent="0.3">
      <c r="A1238" s="129">
        <v>-1</v>
      </c>
      <c r="B1238" s="129" t="s">
        <v>115</v>
      </c>
      <c r="C1238" s="129" t="s">
        <v>86</v>
      </c>
      <c r="D1238" s="129" t="s">
        <v>67</v>
      </c>
      <c r="E1238" s="129">
        <v>-167.7911</v>
      </c>
      <c r="F1238" s="129">
        <v>-18.549600000000002</v>
      </c>
      <c r="G1238" s="129">
        <v>-0.2495</v>
      </c>
      <c r="H1238" s="129">
        <v>-2.2200000000000001E-2</v>
      </c>
      <c r="I1238" s="129">
        <v>0.10979999999999999</v>
      </c>
      <c r="J1238" s="129">
        <v>7.4908999999999999</v>
      </c>
      <c r="K1238" s="1">
        <f t="shared" si="20"/>
        <v>1236</v>
      </c>
    </row>
    <row r="1239" spans="1:11" hidden="1" x14ac:dyDescent="0.3">
      <c r="A1239" s="129">
        <v>-1</v>
      </c>
      <c r="B1239" s="129" t="s">
        <v>115</v>
      </c>
      <c r="C1239" s="129" t="s">
        <v>86</v>
      </c>
      <c r="D1239" s="129" t="s">
        <v>68</v>
      </c>
      <c r="E1239" s="129">
        <v>-170.1311</v>
      </c>
      <c r="F1239" s="129">
        <v>-18.549600000000002</v>
      </c>
      <c r="G1239" s="129">
        <v>-0.2495</v>
      </c>
      <c r="H1239" s="129">
        <v>-2.2200000000000001E-2</v>
      </c>
      <c r="I1239" s="129">
        <v>-0.42730000000000001</v>
      </c>
      <c r="J1239" s="129">
        <v>-20.549600000000002</v>
      </c>
      <c r="K1239" s="1">
        <f t="shared" si="20"/>
        <v>1237</v>
      </c>
    </row>
    <row r="1240" spans="1:11" hidden="1" x14ac:dyDescent="0.3">
      <c r="A1240" s="129">
        <v>-1</v>
      </c>
      <c r="B1240" s="129" t="s">
        <v>115</v>
      </c>
      <c r="C1240" s="129" t="s">
        <v>87</v>
      </c>
      <c r="D1240" s="129" t="s">
        <v>67</v>
      </c>
      <c r="E1240" s="129">
        <v>-34.163400000000003</v>
      </c>
      <c r="F1240" s="129">
        <v>5.2643000000000004</v>
      </c>
      <c r="G1240" s="129">
        <v>-5.04E-2</v>
      </c>
      <c r="H1240" s="129">
        <v>5.0000000000000001E-3</v>
      </c>
      <c r="I1240" s="129">
        <v>0.35489999999999999</v>
      </c>
      <c r="J1240" s="129">
        <v>38.6751</v>
      </c>
      <c r="K1240" s="1">
        <f t="shared" si="20"/>
        <v>1238</v>
      </c>
    </row>
    <row r="1241" spans="1:11" hidden="1" x14ac:dyDescent="0.3">
      <c r="A1241" s="129">
        <v>-1</v>
      </c>
      <c r="B1241" s="129" t="s">
        <v>115</v>
      </c>
      <c r="C1241" s="129" t="s">
        <v>87</v>
      </c>
      <c r="D1241" s="129" t="s">
        <v>68</v>
      </c>
      <c r="E1241" s="129">
        <v>-36.503399999999999</v>
      </c>
      <c r="F1241" s="129">
        <v>5.2643000000000004</v>
      </c>
      <c r="G1241" s="129">
        <v>-5.04E-2</v>
      </c>
      <c r="H1241" s="129">
        <v>5.0000000000000001E-3</v>
      </c>
      <c r="I1241" s="129">
        <v>7.7000000000000002E-3</v>
      </c>
      <c r="J1241" s="129">
        <v>7.8076999999999996</v>
      </c>
      <c r="K1241" s="1">
        <f t="shared" si="20"/>
        <v>1239</v>
      </c>
    </row>
    <row r="1242" spans="1:11" hidden="1" x14ac:dyDescent="0.3">
      <c r="A1242" s="129">
        <v>-1</v>
      </c>
      <c r="B1242" s="129" t="s">
        <v>115</v>
      </c>
      <c r="C1242" s="129" t="s">
        <v>88</v>
      </c>
      <c r="D1242" s="129" t="s">
        <v>67</v>
      </c>
      <c r="E1242" s="129">
        <v>-236.02860000000001</v>
      </c>
      <c r="F1242" s="129">
        <v>-28.9499</v>
      </c>
      <c r="G1242" s="129">
        <v>-0.16619999999999999</v>
      </c>
      <c r="H1242" s="129">
        <v>-2.0199999999999999E-2</v>
      </c>
      <c r="I1242" s="129">
        <v>8.8599999999999998E-2</v>
      </c>
      <c r="J1242" s="129">
        <v>-5.3559999999999999</v>
      </c>
      <c r="K1242" s="1">
        <f t="shared" si="20"/>
        <v>1240</v>
      </c>
    </row>
    <row r="1243" spans="1:11" hidden="1" x14ac:dyDescent="0.3">
      <c r="A1243" s="129">
        <v>-1</v>
      </c>
      <c r="B1243" s="129" t="s">
        <v>115</v>
      </c>
      <c r="C1243" s="129" t="s">
        <v>88</v>
      </c>
      <c r="D1243" s="129" t="s">
        <v>68</v>
      </c>
      <c r="E1243" s="129">
        <v>-238.36859999999999</v>
      </c>
      <c r="F1243" s="129">
        <v>-28.9499</v>
      </c>
      <c r="G1243" s="129">
        <v>-0.16619999999999999</v>
      </c>
      <c r="H1243" s="129">
        <v>-2.0199999999999999E-2</v>
      </c>
      <c r="I1243" s="129">
        <v>-0.10589999999999999</v>
      </c>
      <c r="J1243" s="129">
        <v>-33.702599999999997</v>
      </c>
      <c r="K1243" s="1">
        <f t="shared" si="20"/>
        <v>1241</v>
      </c>
    </row>
    <row r="1244" spans="1:11" hidden="1" x14ac:dyDescent="0.3">
      <c r="A1244" s="129">
        <v>-1</v>
      </c>
      <c r="B1244" s="129" t="s">
        <v>115</v>
      </c>
      <c r="C1244" s="129" t="s">
        <v>89</v>
      </c>
      <c r="D1244" s="129" t="s">
        <v>67</v>
      </c>
      <c r="E1244" s="129">
        <v>-34.163400000000003</v>
      </c>
      <c r="F1244" s="129">
        <v>5.2643000000000004</v>
      </c>
      <c r="G1244" s="129">
        <v>-5.04E-2</v>
      </c>
      <c r="H1244" s="129">
        <v>5.0000000000000001E-3</v>
      </c>
      <c r="I1244" s="129">
        <v>0.35489999999999999</v>
      </c>
      <c r="J1244" s="129">
        <v>38.6751</v>
      </c>
      <c r="K1244" s="1">
        <f t="shared" si="20"/>
        <v>1242</v>
      </c>
    </row>
    <row r="1245" spans="1:11" hidden="1" x14ac:dyDescent="0.3">
      <c r="A1245" s="129">
        <v>-1</v>
      </c>
      <c r="B1245" s="129" t="s">
        <v>115</v>
      </c>
      <c r="C1245" s="129" t="s">
        <v>89</v>
      </c>
      <c r="D1245" s="129" t="s">
        <v>68</v>
      </c>
      <c r="E1245" s="129">
        <v>-36.503399999999999</v>
      </c>
      <c r="F1245" s="129">
        <v>5.2643000000000004</v>
      </c>
      <c r="G1245" s="129">
        <v>-5.04E-2</v>
      </c>
      <c r="H1245" s="129">
        <v>5.0000000000000001E-3</v>
      </c>
      <c r="I1245" s="129">
        <v>7.7000000000000002E-3</v>
      </c>
      <c r="J1245" s="129">
        <v>7.8076999999999996</v>
      </c>
      <c r="K1245" s="1">
        <f t="shared" si="20"/>
        <v>1243</v>
      </c>
    </row>
    <row r="1246" spans="1:11" hidden="1" x14ac:dyDescent="0.3">
      <c r="A1246" s="129">
        <v>-1</v>
      </c>
      <c r="B1246" s="129" t="s">
        <v>115</v>
      </c>
      <c r="C1246" s="129" t="s">
        <v>90</v>
      </c>
      <c r="D1246" s="129" t="s">
        <v>67</v>
      </c>
      <c r="E1246" s="129">
        <v>-236.02860000000001</v>
      </c>
      <c r="F1246" s="129">
        <v>-28.9499</v>
      </c>
      <c r="G1246" s="129">
        <v>-0.16619999999999999</v>
      </c>
      <c r="H1246" s="129">
        <v>-2.0199999999999999E-2</v>
      </c>
      <c r="I1246" s="129">
        <v>8.8599999999999998E-2</v>
      </c>
      <c r="J1246" s="129">
        <v>-5.3559999999999999</v>
      </c>
      <c r="K1246" s="1">
        <f t="shared" si="20"/>
        <v>1244</v>
      </c>
    </row>
    <row r="1247" spans="1:11" hidden="1" x14ac:dyDescent="0.3">
      <c r="A1247" s="129">
        <v>-1</v>
      </c>
      <c r="B1247" s="129" t="s">
        <v>115</v>
      </c>
      <c r="C1247" s="129" t="s">
        <v>90</v>
      </c>
      <c r="D1247" s="129" t="s">
        <v>68</v>
      </c>
      <c r="E1247" s="129">
        <v>-238.36859999999999</v>
      </c>
      <c r="F1247" s="129">
        <v>-28.9499</v>
      </c>
      <c r="G1247" s="129">
        <v>-0.16619999999999999</v>
      </c>
      <c r="H1247" s="129">
        <v>-2.0199999999999999E-2</v>
      </c>
      <c r="I1247" s="129">
        <v>-0.10589999999999999</v>
      </c>
      <c r="J1247" s="129">
        <v>-33.702599999999997</v>
      </c>
      <c r="K1247" s="1">
        <f t="shared" si="20"/>
        <v>1245</v>
      </c>
    </row>
    <row r="1248" spans="1:11" hidden="1" x14ac:dyDescent="0.3">
      <c r="A1248" s="129">
        <v>-1</v>
      </c>
      <c r="B1248" s="129" t="s">
        <v>115</v>
      </c>
      <c r="C1248" s="129" t="s">
        <v>91</v>
      </c>
      <c r="D1248" s="129" t="s">
        <v>67</v>
      </c>
      <c r="E1248" s="129">
        <v>15.9793</v>
      </c>
      <c r="F1248" s="129">
        <v>9.6992999999999991</v>
      </c>
      <c r="G1248" s="129">
        <v>5.0900000000000001E-2</v>
      </c>
      <c r="H1248" s="129">
        <v>8.6999999999999994E-3</v>
      </c>
      <c r="I1248" s="129">
        <v>0.35489999999999999</v>
      </c>
      <c r="J1248" s="129">
        <v>38.6751</v>
      </c>
      <c r="K1248" s="1">
        <f t="shared" si="20"/>
        <v>1246</v>
      </c>
    </row>
    <row r="1249" spans="1:11" hidden="1" x14ac:dyDescent="0.3">
      <c r="A1249" s="129">
        <v>-1</v>
      </c>
      <c r="B1249" s="129" t="s">
        <v>115</v>
      </c>
      <c r="C1249" s="129" t="s">
        <v>91</v>
      </c>
      <c r="D1249" s="129" t="s">
        <v>68</v>
      </c>
      <c r="E1249" s="129">
        <v>14.224299999999999</v>
      </c>
      <c r="F1249" s="129">
        <v>9.6992999999999991</v>
      </c>
      <c r="G1249" s="129">
        <v>5.0900000000000001E-2</v>
      </c>
      <c r="H1249" s="129">
        <v>8.6999999999999994E-3</v>
      </c>
      <c r="I1249" s="129">
        <v>0.32919999999999999</v>
      </c>
      <c r="J1249" s="129">
        <v>12.6633</v>
      </c>
      <c r="K1249" s="1">
        <f t="shared" si="20"/>
        <v>1247</v>
      </c>
    </row>
    <row r="1250" spans="1:11" hidden="1" x14ac:dyDescent="0.3">
      <c r="A1250" s="129">
        <v>-1</v>
      </c>
      <c r="B1250" s="129" t="s">
        <v>115</v>
      </c>
      <c r="C1250" s="129" t="s">
        <v>92</v>
      </c>
      <c r="D1250" s="129" t="s">
        <v>67</v>
      </c>
      <c r="E1250" s="129">
        <v>-236.02860000000001</v>
      </c>
      <c r="F1250" s="129">
        <v>-28.9499</v>
      </c>
      <c r="G1250" s="129">
        <v>-0.2495</v>
      </c>
      <c r="H1250" s="129">
        <v>-2.2200000000000001E-2</v>
      </c>
      <c r="I1250" s="129">
        <v>4.2299999999999997E-2</v>
      </c>
      <c r="J1250" s="129">
        <v>-11.587899999999999</v>
      </c>
      <c r="K1250" s="1">
        <f t="shared" si="20"/>
        <v>1248</v>
      </c>
    </row>
    <row r="1251" spans="1:11" hidden="1" x14ac:dyDescent="0.3">
      <c r="A1251" s="129">
        <v>-1</v>
      </c>
      <c r="B1251" s="129" t="s">
        <v>115</v>
      </c>
      <c r="C1251" s="129" t="s">
        <v>92</v>
      </c>
      <c r="D1251" s="129" t="s">
        <v>68</v>
      </c>
      <c r="E1251" s="129">
        <v>-238.36859999999999</v>
      </c>
      <c r="F1251" s="129">
        <v>-28.9499</v>
      </c>
      <c r="G1251" s="129">
        <v>-0.2495</v>
      </c>
      <c r="H1251" s="129">
        <v>-2.2200000000000001E-2</v>
      </c>
      <c r="I1251" s="129">
        <v>-0.4284</v>
      </c>
      <c r="J1251" s="129">
        <v>-33.702599999999997</v>
      </c>
      <c r="K1251" s="1">
        <f t="shared" si="20"/>
        <v>1249</v>
      </c>
    </row>
    <row r="1252" spans="1:11" hidden="1" x14ac:dyDescent="0.3">
      <c r="A1252" s="129">
        <v>-1</v>
      </c>
      <c r="B1252" s="129" t="s">
        <v>116</v>
      </c>
      <c r="C1252" s="129" t="s">
        <v>66</v>
      </c>
      <c r="D1252" s="129" t="s">
        <v>67</v>
      </c>
      <c r="E1252" s="129">
        <v>-103.3283</v>
      </c>
      <c r="F1252" s="129">
        <v>-1.6220000000000001</v>
      </c>
      <c r="G1252" s="129">
        <v>0.38819999999999999</v>
      </c>
      <c r="H1252" s="129">
        <v>3.6999999999999998E-2</v>
      </c>
      <c r="I1252" s="129">
        <v>-0.60960000000000003</v>
      </c>
      <c r="J1252" s="129">
        <v>2.5148999999999999</v>
      </c>
      <c r="K1252" s="1">
        <f t="shared" si="20"/>
        <v>1250</v>
      </c>
    </row>
    <row r="1253" spans="1:11" x14ac:dyDescent="0.3">
      <c r="A1253" s="129">
        <v>-1</v>
      </c>
      <c r="B1253" s="129" t="s">
        <v>116</v>
      </c>
      <c r="C1253" s="129" t="s">
        <v>66</v>
      </c>
      <c r="D1253" s="129" t="s">
        <v>68</v>
      </c>
      <c r="E1253" s="129">
        <v>-105.8595</v>
      </c>
      <c r="F1253" s="129">
        <v>-1.6220000000000001</v>
      </c>
      <c r="G1253" s="129">
        <v>0.38819999999999999</v>
      </c>
      <c r="H1253" s="129">
        <v>3.6999999999999998E-2</v>
      </c>
      <c r="I1253" s="129">
        <v>0.36080000000000001</v>
      </c>
      <c r="J1253" s="129">
        <v>-1.54</v>
      </c>
      <c r="K1253" s="1">
        <f t="shared" si="20"/>
        <v>1251</v>
      </c>
    </row>
    <row r="1254" spans="1:11" hidden="1" x14ac:dyDescent="0.3">
      <c r="A1254" s="129">
        <v>-1</v>
      </c>
      <c r="B1254" s="129" t="s">
        <v>116</v>
      </c>
      <c r="C1254" s="129" t="s">
        <v>69</v>
      </c>
      <c r="D1254" s="129" t="s">
        <v>67</v>
      </c>
      <c r="E1254" s="129">
        <v>-23.567299999999999</v>
      </c>
      <c r="F1254" s="129">
        <v>-0.33989999999999998</v>
      </c>
      <c r="G1254" s="129">
        <v>0.1221</v>
      </c>
      <c r="H1254" s="129">
        <v>-8.9999999999999998E-4</v>
      </c>
      <c r="I1254" s="129">
        <v>-0.1933</v>
      </c>
      <c r="J1254" s="129">
        <v>0.50349999999999995</v>
      </c>
      <c r="K1254" s="1">
        <f t="shared" si="20"/>
        <v>1252</v>
      </c>
    </row>
    <row r="1255" spans="1:11" x14ac:dyDescent="0.3">
      <c r="A1255" s="129">
        <v>-1</v>
      </c>
      <c r="B1255" s="129" t="s">
        <v>116</v>
      </c>
      <c r="C1255" s="129" t="s">
        <v>69</v>
      </c>
      <c r="D1255" s="129" t="s">
        <v>68</v>
      </c>
      <c r="E1255" s="129">
        <v>-23.567299999999999</v>
      </c>
      <c r="F1255" s="129">
        <v>-0.33989999999999998</v>
      </c>
      <c r="G1255" s="129">
        <v>0.1221</v>
      </c>
      <c r="H1255" s="129">
        <v>-8.9999999999999998E-4</v>
      </c>
      <c r="I1255" s="129">
        <v>0.112</v>
      </c>
      <c r="J1255" s="129">
        <v>-0.3463</v>
      </c>
      <c r="K1255" s="1">
        <f t="shared" si="20"/>
        <v>1253</v>
      </c>
    </row>
    <row r="1256" spans="1:11" hidden="1" x14ac:dyDescent="0.3">
      <c r="A1256" s="129">
        <v>-1</v>
      </c>
      <c r="B1256" s="129" t="s">
        <v>116</v>
      </c>
      <c r="C1256" s="129" t="s">
        <v>70</v>
      </c>
      <c r="D1256" s="129" t="s">
        <v>67</v>
      </c>
      <c r="E1256" s="129">
        <v>23.002600000000001</v>
      </c>
      <c r="F1256" s="129">
        <v>2.4908000000000001</v>
      </c>
      <c r="G1256" s="129">
        <v>0.2424</v>
      </c>
      <c r="H1256" s="129">
        <v>6.3E-3</v>
      </c>
      <c r="I1256" s="129">
        <v>0.15459999999999999</v>
      </c>
      <c r="J1256" s="129">
        <v>4.0297000000000001</v>
      </c>
      <c r="K1256" s="1">
        <f t="shared" si="20"/>
        <v>1254</v>
      </c>
    </row>
    <row r="1257" spans="1:11" x14ac:dyDescent="0.3">
      <c r="A1257" s="129">
        <v>-1</v>
      </c>
      <c r="B1257" s="129" t="s">
        <v>116</v>
      </c>
      <c r="C1257" s="129" t="s">
        <v>70</v>
      </c>
      <c r="D1257" s="129" t="s">
        <v>68</v>
      </c>
      <c r="E1257" s="129">
        <v>23.002600000000001</v>
      </c>
      <c r="F1257" s="129">
        <v>2.4908000000000001</v>
      </c>
      <c r="G1257" s="129">
        <v>0.2424</v>
      </c>
      <c r="H1257" s="129">
        <v>6.3E-3</v>
      </c>
      <c r="I1257" s="129">
        <v>0.45319999999999999</v>
      </c>
      <c r="J1257" s="129">
        <v>2.2364999999999999</v>
      </c>
      <c r="K1257" s="1">
        <f t="shared" si="20"/>
        <v>1255</v>
      </c>
    </row>
    <row r="1258" spans="1:11" hidden="1" x14ac:dyDescent="0.3">
      <c r="A1258" s="129">
        <v>-1</v>
      </c>
      <c r="B1258" s="129" t="s">
        <v>116</v>
      </c>
      <c r="C1258" s="129" t="s">
        <v>71</v>
      </c>
      <c r="D1258" s="129" t="s">
        <v>67</v>
      </c>
      <c r="E1258" s="129">
        <v>48.000900000000001</v>
      </c>
      <c r="F1258" s="129">
        <v>3.1817000000000002</v>
      </c>
      <c r="G1258" s="129">
        <v>0.1202</v>
      </c>
      <c r="H1258" s="129">
        <v>9.5999999999999992E-3</v>
      </c>
      <c r="I1258" s="129">
        <v>0.1605</v>
      </c>
      <c r="J1258" s="129">
        <v>2.6051000000000002</v>
      </c>
      <c r="K1258" s="1">
        <f t="shared" si="20"/>
        <v>1256</v>
      </c>
    </row>
    <row r="1259" spans="1:11" x14ac:dyDescent="0.3">
      <c r="A1259" s="129">
        <v>-1</v>
      </c>
      <c r="B1259" s="129" t="s">
        <v>116</v>
      </c>
      <c r="C1259" s="129" t="s">
        <v>71</v>
      </c>
      <c r="D1259" s="129" t="s">
        <v>68</v>
      </c>
      <c r="E1259" s="129">
        <v>48.000900000000001</v>
      </c>
      <c r="F1259" s="129">
        <v>3.1817000000000002</v>
      </c>
      <c r="G1259" s="129">
        <v>0.1202</v>
      </c>
      <c r="H1259" s="129">
        <v>9.5999999999999992E-3</v>
      </c>
      <c r="I1259" s="129">
        <v>0.1429</v>
      </c>
      <c r="J1259" s="129">
        <v>6.1836000000000002</v>
      </c>
      <c r="K1259" s="1">
        <f t="shared" si="20"/>
        <v>1257</v>
      </c>
    </row>
    <row r="1260" spans="1:11" hidden="1" x14ac:dyDescent="0.3">
      <c r="A1260" s="129">
        <v>-1</v>
      </c>
      <c r="B1260" s="129" t="s">
        <v>116</v>
      </c>
      <c r="C1260" s="129" t="s">
        <v>72</v>
      </c>
      <c r="D1260" s="129" t="s">
        <v>67</v>
      </c>
      <c r="E1260" s="129">
        <v>-126.8956</v>
      </c>
      <c r="F1260" s="129">
        <v>-1.9619</v>
      </c>
      <c r="G1260" s="129">
        <v>0.51029999999999998</v>
      </c>
      <c r="H1260" s="129">
        <v>3.5999999999999997E-2</v>
      </c>
      <c r="I1260" s="129">
        <v>-0.80289999999999995</v>
      </c>
      <c r="J1260" s="129">
        <v>3.0184000000000002</v>
      </c>
      <c r="K1260" s="1">
        <f t="shared" si="20"/>
        <v>1258</v>
      </c>
    </row>
    <row r="1261" spans="1:11" hidden="1" x14ac:dyDescent="0.3">
      <c r="A1261" s="129">
        <v>-1</v>
      </c>
      <c r="B1261" s="129" t="s">
        <v>116</v>
      </c>
      <c r="C1261" s="129" t="s">
        <v>72</v>
      </c>
      <c r="D1261" s="129" t="s">
        <v>68</v>
      </c>
      <c r="E1261" s="129">
        <v>-129.42679999999999</v>
      </c>
      <c r="F1261" s="129">
        <v>-1.9619</v>
      </c>
      <c r="G1261" s="129">
        <v>0.51029999999999998</v>
      </c>
      <c r="H1261" s="129">
        <v>3.5999999999999997E-2</v>
      </c>
      <c r="I1261" s="129">
        <v>0.4728</v>
      </c>
      <c r="J1261" s="129">
        <v>-1.8863000000000001</v>
      </c>
      <c r="K1261" s="1">
        <f t="shared" si="20"/>
        <v>1259</v>
      </c>
    </row>
    <row r="1262" spans="1:11" hidden="1" x14ac:dyDescent="0.3">
      <c r="A1262" s="129">
        <v>-1</v>
      </c>
      <c r="B1262" s="129" t="s">
        <v>116</v>
      </c>
      <c r="C1262" s="129" t="s">
        <v>73</v>
      </c>
      <c r="D1262" s="129" t="s">
        <v>67</v>
      </c>
      <c r="E1262" s="129">
        <v>-144.65960000000001</v>
      </c>
      <c r="F1262" s="129">
        <v>-2.2707000000000002</v>
      </c>
      <c r="G1262" s="129">
        <v>0.54339999999999999</v>
      </c>
      <c r="H1262" s="129">
        <v>5.1799999999999999E-2</v>
      </c>
      <c r="I1262" s="129">
        <v>-0.85340000000000005</v>
      </c>
      <c r="J1262" s="129">
        <v>3.5207999999999999</v>
      </c>
      <c r="K1262" s="1">
        <f t="shared" si="20"/>
        <v>1260</v>
      </c>
    </row>
    <row r="1263" spans="1:11" hidden="1" x14ac:dyDescent="0.3">
      <c r="A1263" s="129">
        <v>-1</v>
      </c>
      <c r="B1263" s="129" t="s">
        <v>116</v>
      </c>
      <c r="C1263" s="129" t="s">
        <v>73</v>
      </c>
      <c r="D1263" s="129" t="s">
        <v>68</v>
      </c>
      <c r="E1263" s="129">
        <v>-148.20330000000001</v>
      </c>
      <c r="F1263" s="129">
        <v>-2.2707000000000002</v>
      </c>
      <c r="G1263" s="129">
        <v>0.54339999999999999</v>
      </c>
      <c r="H1263" s="129">
        <v>5.1799999999999999E-2</v>
      </c>
      <c r="I1263" s="129">
        <v>0.50519999999999998</v>
      </c>
      <c r="J1263" s="129">
        <v>-2.1560000000000001</v>
      </c>
      <c r="K1263" s="1">
        <f t="shared" si="20"/>
        <v>1261</v>
      </c>
    </row>
    <row r="1264" spans="1:11" hidden="1" x14ac:dyDescent="0.3">
      <c r="A1264" s="129">
        <v>-1</v>
      </c>
      <c r="B1264" s="129" t="s">
        <v>116</v>
      </c>
      <c r="C1264" s="129" t="s">
        <v>74</v>
      </c>
      <c r="D1264" s="129" t="s">
        <v>67</v>
      </c>
      <c r="E1264" s="129">
        <v>-161.70160000000001</v>
      </c>
      <c r="F1264" s="129">
        <v>-2.4902000000000002</v>
      </c>
      <c r="G1264" s="129">
        <v>0.66120000000000001</v>
      </c>
      <c r="H1264" s="129">
        <v>4.2900000000000001E-2</v>
      </c>
      <c r="I1264" s="129">
        <v>-1.0407999999999999</v>
      </c>
      <c r="J1264" s="129">
        <v>3.8235000000000001</v>
      </c>
      <c r="K1264" s="1">
        <f t="shared" si="20"/>
        <v>1262</v>
      </c>
    </row>
    <row r="1265" spans="1:11" hidden="1" x14ac:dyDescent="0.3">
      <c r="A1265" s="129">
        <v>-1</v>
      </c>
      <c r="B1265" s="129" t="s">
        <v>116</v>
      </c>
      <c r="C1265" s="129" t="s">
        <v>74</v>
      </c>
      <c r="D1265" s="129" t="s">
        <v>68</v>
      </c>
      <c r="E1265" s="129">
        <v>-164.73910000000001</v>
      </c>
      <c r="F1265" s="129">
        <v>-2.4902000000000002</v>
      </c>
      <c r="G1265" s="129">
        <v>0.66120000000000001</v>
      </c>
      <c r="H1265" s="129">
        <v>4.2900000000000001E-2</v>
      </c>
      <c r="I1265" s="129">
        <v>0.61209999999999998</v>
      </c>
      <c r="J1265" s="129">
        <v>-2.4020000000000001</v>
      </c>
      <c r="K1265" s="1">
        <f t="shared" si="20"/>
        <v>1263</v>
      </c>
    </row>
    <row r="1266" spans="1:11" hidden="1" x14ac:dyDescent="0.3">
      <c r="A1266" s="129">
        <v>-1</v>
      </c>
      <c r="B1266" s="129" t="s">
        <v>116</v>
      </c>
      <c r="C1266" s="129" t="s">
        <v>75</v>
      </c>
      <c r="D1266" s="129" t="s">
        <v>67</v>
      </c>
      <c r="E1266" s="129">
        <v>-60.791800000000002</v>
      </c>
      <c r="F1266" s="129">
        <v>2.0274000000000001</v>
      </c>
      <c r="G1266" s="129">
        <v>0.68869999999999998</v>
      </c>
      <c r="H1266" s="129">
        <v>4.2099999999999999E-2</v>
      </c>
      <c r="I1266" s="129">
        <v>-0.3322</v>
      </c>
      <c r="J1266" s="129">
        <v>7.9050000000000002</v>
      </c>
      <c r="K1266" s="1">
        <f t="shared" si="20"/>
        <v>1264</v>
      </c>
    </row>
    <row r="1267" spans="1:11" hidden="1" x14ac:dyDescent="0.3">
      <c r="A1267" s="129">
        <v>-1</v>
      </c>
      <c r="B1267" s="129" t="s">
        <v>116</v>
      </c>
      <c r="C1267" s="129" t="s">
        <v>75</v>
      </c>
      <c r="D1267" s="129" t="s">
        <v>68</v>
      </c>
      <c r="E1267" s="129">
        <v>-63.069899999999997</v>
      </c>
      <c r="F1267" s="129">
        <v>2.0274000000000001</v>
      </c>
      <c r="G1267" s="129">
        <v>0.68869999999999998</v>
      </c>
      <c r="H1267" s="129">
        <v>4.2099999999999999E-2</v>
      </c>
      <c r="I1267" s="129">
        <v>0.95930000000000004</v>
      </c>
      <c r="J1267" s="129">
        <v>1.7450000000000001</v>
      </c>
      <c r="K1267" s="1">
        <f t="shared" si="20"/>
        <v>1265</v>
      </c>
    </row>
    <row r="1268" spans="1:11" hidden="1" x14ac:dyDescent="0.3">
      <c r="A1268" s="129">
        <v>-1</v>
      </c>
      <c r="B1268" s="129" t="s">
        <v>116</v>
      </c>
      <c r="C1268" s="129" t="s">
        <v>76</v>
      </c>
      <c r="D1268" s="129" t="s">
        <v>67</v>
      </c>
      <c r="E1268" s="129">
        <v>-125.1992</v>
      </c>
      <c r="F1268" s="129">
        <v>-4.9469000000000003</v>
      </c>
      <c r="G1268" s="129">
        <v>0.01</v>
      </c>
      <c r="H1268" s="129">
        <v>2.4500000000000001E-2</v>
      </c>
      <c r="I1268" s="129">
        <v>-0.76500000000000001</v>
      </c>
      <c r="J1268" s="129">
        <v>-3.3782000000000001</v>
      </c>
      <c r="K1268" s="1">
        <f t="shared" si="20"/>
        <v>1266</v>
      </c>
    </row>
    <row r="1269" spans="1:11" hidden="1" x14ac:dyDescent="0.3">
      <c r="A1269" s="129">
        <v>-1</v>
      </c>
      <c r="B1269" s="129" t="s">
        <v>116</v>
      </c>
      <c r="C1269" s="129" t="s">
        <v>76</v>
      </c>
      <c r="D1269" s="129" t="s">
        <v>68</v>
      </c>
      <c r="E1269" s="129">
        <v>-127.4773</v>
      </c>
      <c r="F1269" s="129">
        <v>-4.9469000000000003</v>
      </c>
      <c r="G1269" s="129">
        <v>0.01</v>
      </c>
      <c r="H1269" s="129">
        <v>2.4500000000000001E-2</v>
      </c>
      <c r="I1269" s="129">
        <v>-0.30980000000000002</v>
      </c>
      <c r="J1269" s="129">
        <v>-4.5170000000000003</v>
      </c>
      <c r="K1269" s="1">
        <f t="shared" si="20"/>
        <v>1267</v>
      </c>
    </row>
    <row r="1270" spans="1:11" hidden="1" x14ac:dyDescent="0.3">
      <c r="A1270" s="129">
        <v>-1</v>
      </c>
      <c r="B1270" s="129" t="s">
        <v>116</v>
      </c>
      <c r="C1270" s="129" t="s">
        <v>77</v>
      </c>
      <c r="D1270" s="129" t="s">
        <v>67</v>
      </c>
      <c r="E1270" s="129">
        <v>-60.791800000000002</v>
      </c>
      <c r="F1270" s="129">
        <v>2.0274000000000001</v>
      </c>
      <c r="G1270" s="129">
        <v>0.68869999999999998</v>
      </c>
      <c r="H1270" s="129">
        <v>4.2099999999999999E-2</v>
      </c>
      <c r="I1270" s="129">
        <v>-0.3322</v>
      </c>
      <c r="J1270" s="129">
        <v>7.9050000000000002</v>
      </c>
      <c r="K1270" s="1">
        <f t="shared" si="20"/>
        <v>1268</v>
      </c>
    </row>
    <row r="1271" spans="1:11" hidden="1" x14ac:dyDescent="0.3">
      <c r="A1271" s="129">
        <v>-1</v>
      </c>
      <c r="B1271" s="129" t="s">
        <v>116</v>
      </c>
      <c r="C1271" s="129" t="s">
        <v>77</v>
      </c>
      <c r="D1271" s="129" t="s">
        <v>68</v>
      </c>
      <c r="E1271" s="129">
        <v>-63.069899999999997</v>
      </c>
      <c r="F1271" s="129">
        <v>2.0274000000000001</v>
      </c>
      <c r="G1271" s="129">
        <v>0.68869999999999998</v>
      </c>
      <c r="H1271" s="129">
        <v>4.2099999999999999E-2</v>
      </c>
      <c r="I1271" s="129">
        <v>0.95930000000000004</v>
      </c>
      <c r="J1271" s="129">
        <v>1.7450000000000001</v>
      </c>
      <c r="K1271" s="1">
        <f t="shared" si="20"/>
        <v>1269</v>
      </c>
    </row>
    <row r="1272" spans="1:11" hidden="1" x14ac:dyDescent="0.3">
      <c r="A1272" s="129">
        <v>-1</v>
      </c>
      <c r="B1272" s="129" t="s">
        <v>116</v>
      </c>
      <c r="C1272" s="129" t="s">
        <v>78</v>
      </c>
      <c r="D1272" s="129" t="s">
        <v>67</v>
      </c>
      <c r="E1272" s="129">
        <v>-125.1992</v>
      </c>
      <c r="F1272" s="129">
        <v>-4.9469000000000003</v>
      </c>
      <c r="G1272" s="129">
        <v>0.01</v>
      </c>
      <c r="H1272" s="129">
        <v>2.4500000000000001E-2</v>
      </c>
      <c r="I1272" s="129">
        <v>-0.76500000000000001</v>
      </c>
      <c r="J1272" s="129">
        <v>-3.3782000000000001</v>
      </c>
      <c r="K1272" s="1">
        <f t="shared" si="20"/>
        <v>1270</v>
      </c>
    </row>
    <row r="1273" spans="1:11" hidden="1" x14ac:dyDescent="0.3">
      <c r="A1273" s="129">
        <v>-1</v>
      </c>
      <c r="B1273" s="129" t="s">
        <v>116</v>
      </c>
      <c r="C1273" s="129" t="s">
        <v>78</v>
      </c>
      <c r="D1273" s="129" t="s">
        <v>68</v>
      </c>
      <c r="E1273" s="129">
        <v>-127.4773</v>
      </c>
      <c r="F1273" s="129">
        <v>-4.9469000000000003</v>
      </c>
      <c r="G1273" s="129">
        <v>0.01</v>
      </c>
      <c r="H1273" s="129">
        <v>2.4500000000000001E-2</v>
      </c>
      <c r="I1273" s="129">
        <v>-0.30980000000000002</v>
      </c>
      <c r="J1273" s="129">
        <v>-4.5170000000000003</v>
      </c>
      <c r="K1273" s="1">
        <f t="shared" si="20"/>
        <v>1271</v>
      </c>
    </row>
    <row r="1274" spans="1:11" hidden="1" x14ac:dyDescent="0.3">
      <c r="A1274" s="129">
        <v>-1</v>
      </c>
      <c r="B1274" s="129" t="s">
        <v>116</v>
      </c>
      <c r="C1274" s="129" t="s">
        <v>79</v>
      </c>
      <c r="D1274" s="129" t="s">
        <v>67</v>
      </c>
      <c r="E1274" s="129">
        <v>-25.7942</v>
      </c>
      <c r="F1274" s="129">
        <v>2.9946000000000002</v>
      </c>
      <c r="G1274" s="129">
        <v>0.51759999999999995</v>
      </c>
      <c r="H1274" s="129">
        <v>4.6699999999999998E-2</v>
      </c>
      <c r="I1274" s="129">
        <v>-0.32400000000000001</v>
      </c>
      <c r="J1274" s="129">
        <v>5.9104999999999999</v>
      </c>
      <c r="K1274" s="1">
        <f t="shared" si="20"/>
        <v>1272</v>
      </c>
    </row>
    <row r="1275" spans="1:11" hidden="1" x14ac:dyDescent="0.3">
      <c r="A1275" s="129">
        <v>-1</v>
      </c>
      <c r="B1275" s="129" t="s">
        <v>116</v>
      </c>
      <c r="C1275" s="129" t="s">
        <v>79</v>
      </c>
      <c r="D1275" s="129" t="s">
        <v>68</v>
      </c>
      <c r="E1275" s="129">
        <v>-28.072299999999998</v>
      </c>
      <c r="F1275" s="129">
        <v>2.9946000000000002</v>
      </c>
      <c r="G1275" s="129">
        <v>0.51759999999999995</v>
      </c>
      <c r="H1275" s="129">
        <v>4.6699999999999998E-2</v>
      </c>
      <c r="I1275" s="129">
        <v>0.52480000000000004</v>
      </c>
      <c r="J1275" s="129">
        <v>7.2710999999999997</v>
      </c>
      <c r="K1275" s="1">
        <f t="shared" si="20"/>
        <v>1273</v>
      </c>
    </row>
    <row r="1276" spans="1:11" hidden="1" x14ac:dyDescent="0.3">
      <c r="A1276" s="129">
        <v>-1</v>
      </c>
      <c r="B1276" s="129" t="s">
        <v>116</v>
      </c>
      <c r="C1276" s="129" t="s">
        <v>80</v>
      </c>
      <c r="D1276" s="129" t="s">
        <v>67</v>
      </c>
      <c r="E1276" s="129">
        <v>-160.19669999999999</v>
      </c>
      <c r="F1276" s="129">
        <v>-5.9141000000000004</v>
      </c>
      <c r="G1276" s="129">
        <v>0.18110000000000001</v>
      </c>
      <c r="H1276" s="129">
        <v>1.9800000000000002E-2</v>
      </c>
      <c r="I1276" s="129">
        <v>-0.77329999999999999</v>
      </c>
      <c r="J1276" s="129">
        <v>-1.3836999999999999</v>
      </c>
      <c r="K1276" s="1">
        <f t="shared" si="20"/>
        <v>1274</v>
      </c>
    </row>
    <row r="1277" spans="1:11" hidden="1" x14ac:dyDescent="0.3">
      <c r="A1277" s="129">
        <v>-1</v>
      </c>
      <c r="B1277" s="129" t="s">
        <v>116</v>
      </c>
      <c r="C1277" s="129" t="s">
        <v>80</v>
      </c>
      <c r="D1277" s="129" t="s">
        <v>68</v>
      </c>
      <c r="E1277" s="129">
        <v>-162.47489999999999</v>
      </c>
      <c r="F1277" s="129">
        <v>-5.9141000000000004</v>
      </c>
      <c r="G1277" s="129">
        <v>0.18110000000000001</v>
      </c>
      <c r="H1277" s="129">
        <v>1.9800000000000002E-2</v>
      </c>
      <c r="I1277" s="129">
        <v>0.12470000000000001</v>
      </c>
      <c r="J1277" s="129">
        <v>-10.043100000000001</v>
      </c>
      <c r="K1277" s="1">
        <f t="shared" si="20"/>
        <v>1275</v>
      </c>
    </row>
    <row r="1278" spans="1:11" hidden="1" x14ac:dyDescent="0.3">
      <c r="A1278" s="129">
        <v>-1</v>
      </c>
      <c r="B1278" s="129" t="s">
        <v>116</v>
      </c>
      <c r="C1278" s="129" t="s">
        <v>81</v>
      </c>
      <c r="D1278" s="129" t="s">
        <v>67</v>
      </c>
      <c r="E1278" s="129">
        <v>-25.7942</v>
      </c>
      <c r="F1278" s="129">
        <v>2.9946000000000002</v>
      </c>
      <c r="G1278" s="129">
        <v>0.51759999999999995</v>
      </c>
      <c r="H1278" s="129">
        <v>4.6699999999999998E-2</v>
      </c>
      <c r="I1278" s="129">
        <v>-0.32400000000000001</v>
      </c>
      <c r="J1278" s="129">
        <v>5.9104999999999999</v>
      </c>
      <c r="K1278" s="1">
        <f t="shared" si="20"/>
        <v>1276</v>
      </c>
    </row>
    <row r="1279" spans="1:11" hidden="1" x14ac:dyDescent="0.3">
      <c r="A1279" s="129">
        <v>-1</v>
      </c>
      <c r="B1279" s="129" t="s">
        <v>116</v>
      </c>
      <c r="C1279" s="129" t="s">
        <v>81</v>
      </c>
      <c r="D1279" s="129" t="s">
        <v>68</v>
      </c>
      <c r="E1279" s="129">
        <v>-28.072299999999998</v>
      </c>
      <c r="F1279" s="129">
        <v>2.9946000000000002</v>
      </c>
      <c r="G1279" s="129">
        <v>0.51759999999999995</v>
      </c>
      <c r="H1279" s="129">
        <v>4.6699999999999998E-2</v>
      </c>
      <c r="I1279" s="129">
        <v>0.52480000000000004</v>
      </c>
      <c r="J1279" s="129">
        <v>7.2710999999999997</v>
      </c>
      <c r="K1279" s="1">
        <f t="shared" si="20"/>
        <v>1277</v>
      </c>
    </row>
    <row r="1280" spans="1:11" hidden="1" x14ac:dyDescent="0.3">
      <c r="A1280" s="129">
        <v>-1</v>
      </c>
      <c r="B1280" s="129" t="s">
        <v>116</v>
      </c>
      <c r="C1280" s="129" t="s">
        <v>82</v>
      </c>
      <c r="D1280" s="129" t="s">
        <v>67</v>
      </c>
      <c r="E1280" s="129">
        <v>-160.19669999999999</v>
      </c>
      <c r="F1280" s="129">
        <v>-5.9141000000000004</v>
      </c>
      <c r="G1280" s="129">
        <v>0.18110000000000001</v>
      </c>
      <c r="H1280" s="129">
        <v>1.9800000000000002E-2</v>
      </c>
      <c r="I1280" s="129">
        <v>-0.77329999999999999</v>
      </c>
      <c r="J1280" s="129">
        <v>-1.3836999999999999</v>
      </c>
      <c r="K1280" s="1">
        <f t="shared" si="20"/>
        <v>1278</v>
      </c>
    </row>
    <row r="1281" spans="1:11" hidden="1" x14ac:dyDescent="0.3">
      <c r="A1281" s="129">
        <v>-1</v>
      </c>
      <c r="B1281" s="129" t="s">
        <v>116</v>
      </c>
      <c r="C1281" s="129" t="s">
        <v>82</v>
      </c>
      <c r="D1281" s="129" t="s">
        <v>68</v>
      </c>
      <c r="E1281" s="129">
        <v>-162.47489999999999</v>
      </c>
      <c r="F1281" s="129">
        <v>-5.9141000000000004</v>
      </c>
      <c r="G1281" s="129">
        <v>0.18110000000000001</v>
      </c>
      <c r="H1281" s="129">
        <v>1.9800000000000002E-2</v>
      </c>
      <c r="I1281" s="129">
        <v>0.12470000000000001</v>
      </c>
      <c r="J1281" s="129">
        <v>-10.043100000000001</v>
      </c>
      <c r="K1281" s="1">
        <f t="shared" si="20"/>
        <v>1279</v>
      </c>
    </row>
    <row r="1282" spans="1:11" hidden="1" x14ac:dyDescent="0.3">
      <c r="A1282" s="129">
        <v>-1</v>
      </c>
      <c r="B1282" s="129" t="s">
        <v>116</v>
      </c>
      <c r="C1282" s="129" t="s">
        <v>83</v>
      </c>
      <c r="D1282" s="129" t="s">
        <v>67</v>
      </c>
      <c r="E1282" s="129">
        <v>-115.3575</v>
      </c>
      <c r="F1282" s="129">
        <v>1.2009000000000001</v>
      </c>
      <c r="G1282" s="129">
        <v>0.92730000000000001</v>
      </c>
      <c r="H1282" s="129">
        <v>5.2200000000000003E-2</v>
      </c>
      <c r="I1282" s="129">
        <v>-0.70840000000000003</v>
      </c>
      <c r="J1282" s="129">
        <v>9.1629000000000005</v>
      </c>
      <c r="K1282" s="1">
        <f t="shared" si="20"/>
        <v>1280</v>
      </c>
    </row>
    <row r="1283" spans="1:11" hidden="1" x14ac:dyDescent="0.3">
      <c r="A1283" s="129">
        <v>-1</v>
      </c>
      <c r="B1283" s="129" t="s">
        <v>116</v>
      </c>
      <c r="C1283" s="129" t="s">
        <v>83</v>
      </c>
      <c r="D1283" s="129" t="s">
        <v>68</v>
      </c>
      <c r="E1283" s="129">
        <v>-118.395</v>
      </c>
      <c r="F1283" s="129">
        <v>1.2009000000000001</v>
      </c>
      <c r="G1283" s="129">
        <v>0.92730000000000001</v>
      </c>
      <c r="H1283" s="129">
        <v>5.2200000000000003E-2</v>
      </c>
      <c r="I1283" s="129">
        <v>1.1795</v>
      </c>
      <c r="J1283" s="129">
        <v>0.93679999999999997</v>
      </c>
      <c r="K1283" s="1">
        <f t="shared" si="20"/>
        <v>1281</v>
      </c>
    </row>
    <row r="1284" spans="1:11" hidden="1" x14ac:dyDescent="0.3">
      <c r="A1284" s="129">
        <v>-1</v>
      </c>
      <c r="B1284" s="129" t="s">
        <v>116</v>
      </c>
      <c r="C1284" s="129" t="s">
        <v>84</v>
      </c>
      <c r="D1284" s="129" t="s">
        <v>67</v>
      </c>
      <c r="E1284" s="129">
        <v>-179.76490000000001</v>
      </c>
      <c r="F1284" s="129">
        <v>-5.7733999999999996</v>
      </c>
      <c r="G1284" s="129">
        <v>0.2485</v>
      </c>
      <c r="H1284" s="129">
        <v>3.4700000000000002E-2</v>
      </c>
      <c r="I1284" s="129">
        <v>-1.1412</v>
      </c>
      <c r="J1284" s="129">
        <v>-2.1202000000000001</v>
      </c>
      <c r="K1284" s="1">
        <f t="shared" si="20"/>
        <v>1282</v>
      </c>
    </row>
    <row r="1285" spans="1:11" hidden="1" x14ac:dyDescent="0.3">
      <c r="A1285" s="129">
        <v>-1</v>
      </c>
      <c r="B1285" s="129" t="s">
        <v>116</v>
      </c>
      <c r="C1285" s="129" t="s">
        <v>84</v>
      </c>
      <c r="D1285" s="129" t="s">
        <v>68</v>
      </c>
      <c r="E1285" s="129">
        <v>-182.80240000000001</v>
      </c>
      <c r="F1285" s="129">
        <v>-5.7733999999999996</v>
      </c>
      <c r="G1285" s="129">
        <v>0.2485</v>
      </c>
      <c r="H1285" s="129">
        <v>3.4700000000000002E-2</v>
      </c>
      <c r="I1285" s="129">
        <v>-8.9599999999999999E-2</v>
      </c>
      <c r="J1285" s="129">
        <v>-5.3253000000000004</v>
      </c>
      <c r="K1285" s="1">
        <f t="shared" si="20"/>
        <v>1283</v>
      </c>
    </row>
    <row r="1286" spans="1:11" hidden="1" x14ac:dyDescent="0.3">
      <c r="A1286" s="129">
        <v>-1</v>
      </c>
      <c r="B1286" s="129" t="s">
        <v>116</v>
      </c>
      <c r="C1286" s="129" t="s">
        <v>85</v>
      </c>
      <c r="D1286" s="129" t="s">
        <v>67</v>
      </c>
      <c r="E1286" s="129">
        <v>-115.3575</v>
      </c>
      <c r="F1286" s="129">
        <v>1.2009000000000001</v>
      </c>
      <c r="G1286" s="129">
        <v>0.92730000000000001</v>
      </c>
      <c r="H1286" s="129">
        <v>5.2200000000000003E-2</v>
      </c>
      <c r="I1286" s="129">
        <v>-0.70840000000000003</v>
      </c>
      <c r="J1286" s="129">
        <v>9.1629000000000005</v>
      </c>
      <c r="K1286" s="1">
        <f t="shared" ref="K1286:K1349" si="21">K1285+1</f>
        <v>1284</v>
      </c>
    </row>
    <row r="1287" spans="1:11" hidden="1" x14ac:dyDescent="0.3">
      <c r="A1287" s="129">
        <v>-1</v>
      </c>
      <c r="B1287" s="129" t="s">
        <v>116</v>
      </c>
      <c r="C1287" s="129" t="s">
        <v>85</v>
      </c>
      <c r="D1287" s="129" t="s">
        <v>68</v>
      </c>
      <c r="E1287" s="129">
        <v>-118.395</v>
      </c>
      <c r="F1287" s="129">
        <v>1.2009000000000001</v>
      </c>
      <c r="G1287" s="129">
        <v>0.92730000000000001</v>
      </c>
      <c r="H1287" s="129">
        <v>5.2200000000000003E-2</v>
      </c>
      <c r="I1287" s="129">
        <v>1.1795</v>
      </c>
      <c r="J1287" s="129">
        <v>0.93679999999999997</v>
      </c>
      <c r="K1287" s="1">
        <f t="shared" si="21"/>
        <v>1285</v>
      </c>
    </row>
    <row r="1288" spans="1:11" hidden="1" x14ac:dyDescent="0.3">
      <c r="A1288" s="129">
        <v>-1</v>
      </c>
      <c r="B1288" s="129" t="s">
        <v>116</v>
      </c>
      <c r="C1288" s="129" t="s">
        <v>86</v>
      </c>
      <c r="D1288" s="129" t="s">
        <v>67</v>
      </c>
      <c r="E1288" s="129">
        <v>-179.76490000000001</v>
      </c>
      <c r="F1288" s="129">
        <v>-5.7733999999999996</v>
      </c>
      <c r="G1288" s="129">
        <v>0.2485</v>
      </c>
      <c r="H1288" s="129">
        <v>3.4700000000000002E-2</v>
      </c>
      <c r="I1288" s="129">
        <v>-1.1412</v>
      </c>
      <c r="J1288" s="129">
        <v>-2.1202000000000001</v>
      </c>
      <c r="K1288" s="1">
        <f t="shared" si="21"/>
        <v>1286</v>
      </c>
    </row>
    <row r="1289" spans="1:11" hidden="1" x14ac:dyDescent="0.3">
      <c r="A1289" s="129">
        <v>-1</v>
      </c>
      <c r="B1289" s="129" t="s">
        <v>116</v>
      </c>
      <c r="C1289" s="129" t="s">
        <v>86</v>
      </c>
      <c r="D1289" s="129" t="s">
        <v>68</v>
      </c>
      <c r="E1289" s="129">
        <v>-182.80240000000001</v>
      </c>
      <c r="F1289" s="129">
        <v>-5.7733999999999996</v>
      </c>
      <c r="G1289" s="129">
        <v>0.2485</v>
      </c>
      <c r="H1289" s="129">
        <v>3.4700000000000002E-2</v>
      </c>
      <c r="I1289" s="129">
        <v>-8.9599999999999999E-2</v>
      </c>
      <c r="J1289" s="129">
        <v>-5.3253000000000004</v>
      </c>
      <c r="K1289" s="1">
        <f t="shared" si="21"/>
        <v>1287</v>
      </c>
    </row>
    <row r="1290" spans="1:11" hidden="1" x14ac:dyDescent="0.3">
      <c r="A1290" s="129">
        <v>-1</v>
      </c>
      <c r="B1290" s="129" t="s">
        <v>116</v>
      </c>
      <c r="C1290" s="129" t="s">
        <v>87</v>
      </c>
      <c r="D1290" s="129" t="s">
        <v>67</v>
      </c>
      <c r="E1290" s="129">
        <v>-80.359899999999996</v>
      </c>
      <c r="F1290" s="129">
        <v>2.1680999999999999</v>
      </c>
      <c r="G1290" s="129">
        <v>0.75609999999999999</v>
      </c>
      <c r="H1290" s="129">
        <v>5.6899999999999999E-2</v>
      </c>
      <c r="I1290" s="129">
        <v>-0.70009999999999994</v>
      </c>
      <c r="J1290" s="129">
        <v>7.1684999999999999</v>
      </c>
      <c r="K1290" s="1">
        <f t="shared" si="21"/>
        <v>1288</v>
      </c>
    </row>
    <row r="1291" spans="1:11" hidden="1" x14ac:dyDescent="0.3">
      <c r="A1291" s="129">
        <v>-1</v>
      </c>
      <c r="B1291" s="129" t="s">
        <v>116</v>
      </c>
      <c r="C1291" s="129" t="s">
        <v>87</v>
      </c>
      <c r="D1291" s="129" t="s">
        <v>68</v>
      </c>
      <c r="E1291" s="129">
        <v>-83.397400000000005</v>
      </c>
      <c r="F1291" s="129">
        <v>2.1680999999999999</v>
      </c>
      <c r="G1291" s="129">
        <v>0.75609999999999999</v>
      </c>
      <c r="H1291" s="129">
        <v>5.6899999999999999E-2</v>
      </c>
      <c r="I1291" s="129">
        <v>0.745</v>
      </c>
      <c r="J1291" s="129">
        <v>6.4627999999999997</v>
      </c>
      <c r="K1291" s="1">
        <f t="shared" si="21"/>
        <v>1289</v>
      </c>
    </row>
    <row r="1292" spans="1:11" hidden="1" x14ac:dyDescent="0.3">
      <c r="A1292" s="129">
        <v>-1</v>
      </c>
      <c r="B1292" s="129" t="s">
        <v>116</v>
      </c>
      <c r="C1292" s="129" t="s">
        <v>88</v>
      </c>
      <c r="D1292" s="129" t="s">
        <v>67</v>
      </c>
      <c r="E1292" s="129">
        <v>-214.76249999999999</v>
      </c>
      <c r="F1292" s="129">
        <v>-6.7405999999999997</v>
      </c>
      <c r="G1292" s="129">
        <v>0.41970000000000002</v>
      </c>
      <c r="H1292" s="129">
        <v>0.03</v>
      </c>
      <c r="I1292" s="129">
        <v>-1.1494</v>
      </c>
      <c r="J1292" s="129">
        <v>-0.1258</v>
      </c>
      <c r="K1292" s="1">
        <f t="shared" si="21"/>
        <v>1290</v>
      </c>
    </row>
    <row r="1293" spans="1:11" hidden="1" x14ac:dyDescent="0.3">
      <c r="A1293" s="129">
        <v>-1</v>
      </c>
      <c r="B1293" s="129" t="s">
        <v>116</v>
      </c>
      <c r="C1293" s="129" t="s">
        <v>88</v>
      </c>
      <c r="D1293" s="129" t="s">
        <v>68</v>
      </c>
      <c r="E1293" s="129">
        <v>-217.8</v>
      </c>
      <c r="F1293" s="129">
        <v>-6.7405999999999997</v>
      </c>
      <c r="G1293" s="129">
        <v>0.41970000000000002</v>
      </c>
      <c r="H1293" s="129">
        <v>0.03</v>
      </c>
      <c r="I1293" s="129">
        <v>0.34489999999999998</v>
      </c>
      <c r="J1293" s="129">
        <v>-10.8514</v>
      </c>
      <c r="K1293" s="1">
        <f t="shared" si="21"/>
        <v>1291</v>
      </c>
    </row>
    <row r="1294" spans="1:11" hidden="1" x14ac:dyDescent="0.3">
      <c r="A1294" s="129">
        <v>-1</v>
      </c>
      <c r="B1294" s="129" t="s">
        <v>116</v>
      </c>
      <c r="C1294" s="129" t="s">
        <v>89</v>
      </c>
      <c r="D1294" s="129" t="s">
        <v>67</v>
      </c>
      <c r="E1294" s="129">
        <v>-80.359899999999996</v>
      </c>
      <c r="F1294" s="129">
        <v>2.1680999999999999</v>
      </c>
      <c r="G1294" s="129">
        <v>0.75609999999999999</v>
      </c>
      <c r="H1294" s="129">
        <v>5.6899999999999999E-2</v>
      </c>
      <c r="I1294" s="129">
        <v>-0.70009999999999994</v>
      </c>
      <c r="J1294" s="129">
        <v>7.1684999999999999</v>
      </c>
      <c r="K1294" s="1">
        <f t="shared" si="21"/>
        <v>1292</v>
      </c>
    </row>
    <row r="1295" spans="1:11" hidden="1" x14ac:dyDescent="0.3">
      <c r="A1295" s="129">
        <v>-1</v>
      </c>
      <c r="B1295" s="129" t="s">
        <v>116</v>
      </c>
      <c r="C1295" s="129" t="s">
        <v>89</v>
      </c>
      <c r="D1295" s="129" t="s">
        <v>68</v>
      </c>
      <c r="E1295" s="129">
        <v>-83.397400000000005</v>
      </c>
      <c r="F1295" s="129">
        <v>2.1680999999999999</v>
      </c>
      <c r="G1295" s="129">
        <v>0.75609999999999999</v>
      </c>
      <c r="H1295" s="129">
        <v>5.6899999999999999E-2</v>
      </c>
      <c r="I1295" s="129">
        <v>0.745</v>
      </c>
      <c r="J1295" s="129">
        <v>6.4627999999999997</v>
      </c>
      <c r="K1295" s="1">
        <f t="shared" si="21"/>
        <v>1293</v>
      </c>
    </row>
    <row r="1296" spans="1:11" hidden="1" x14ac:dyDescent="0.3">
      <c r="A1296" s="129">
        <v>-1</v>
      </c>
      <c r="B1296" s="129" t="s">
        <v>116</v>
      </c>
      <c r="C1296" s="129" t="s">
        <v>90</v>
      </c>
      <c r="D1296" s="129" t="s">
        <v>67</v>
      </c>
      <c r="E1296" s="129">
        <v>-214.76249999999999</v>
      </c>
      <c r="F1296" s="129">
        <v>-6.7405999999999997</v>
      </c>
      <c r="G1296" s="129">
        <v>0.41970000000000002</v>
      </c>
      <c r="H1296" s="129">
        <v>0.03</v>
      </c>
      <c r="I1296" s="129">
        <v>-1.1494</v>
      </c>
      <c r="J1296" s="129">
        <v>-0.1258</v>
      </c>
      <c r="K1296" s="1">
        <f t="shared" si="21"/>
        <v>1294</v>
      </c>
    </row>
    <row r="1297" spans="1:11" hidden="1" x14ac:dyDescent="0.3">
      <c r="A1297" s="129">
        <v>-1</v>
      </c>
      <c r="B1297" s="129" t="s">
        <v>116</v>
      </c>
      <c r="C1297" s="129" t="s">
        <v>90</v>
      </c>
      <c r="D1297" s="129" t="s">
        <v>68</v>
      </c>
      <c r="E1297" s="129">
        <v>-217.8</v>
      </c>
      <c r="F1297" s="129">
        <v>-6.7405999999999997</v>
      </c>
      <c r="G1297" s="129">
        <v>0.41970000000000002</v>
      </c>
      <c r="H1297" s="129">
        <v>0.03</v>
      </c>
      <c r="I1297" s="129">
        <v>0.34489999999999998</v>
      </c>
      <c r="J1297" s="129">
        <v>-10.8514</v>
      </c>
      <c r="K1297" s="1">
        <f t="shared" si="21"/>
        <v>1295</v>
      </c>
    </row>
    <row r="1298" spans="1:11" hidden="1" x14ac:dyDescent="0.3">
      <c r="A1298" s="129">
        <v>-1</v>
      </c>
      <c r="B1298" s="129" t="s">
        <v>116</v>
      </c>
      <c r="C1298" s="129" t="s">
        <v>91</v>
      </c>
      <c r="D1298" s="129" t="s">
        <v>67</v>
      </c>
      <c r="E1298" s="129">
        <v>-25.7942</v>
      </c>
      <c r="F1298" s="129">
        <v>2.9946000000000002</v>
      </c>
      <c r="G1298" s="129">
        <v>0.92730000000000001</v>
      </c>
      <c r="H1298" s="129">
        <v>5.6899999999999999E-2</v>
      </c>
      <c r="I1298" s="129">
        <v>-0.32400000000000001</v>
      </c>
      <c r="J1298" s="129">
        <v>9.1629000000000005</v>
      </c>
      <c r="K1298" s="1">
        <f t="shared" si="21"/>
        <v>1296</v>
      </c>
    </row>
    <row r="1299" spans="1:11" hidden="1" x14ac:dyDescent="0.3">
      <c r="A1299" s="129">
        <v>-1</v>
      </c>
      <c r="B1299" s="129" t="s">
        <v>116</v>
      </c>
      <c r="C1299" s="129" t="s">
        <v>91</v>
      </c>
      <c r="D1299" s="129" t="s">
        <v>68</v>
      </c>
      <c r="E1299" s="129">
        <v>-28.072299999999998</v>
      </c>
      <c r="F1299" s="129">
        <v>2.9946000000000002</v>
      </c>
      <c r="G1299" s="129">
        <v>0.92730000000000001</v>
      </c>
      <c r="H1299" s="129">
        <v>5.6899999999999999E-2</v>
      </c>
      <c r="I1299" s="129">
        <v>1.1795</v>
      </c>
      <c r="J1299" s="129">
        <v>7.2710999999999997</v>
      </c>
      <c r="K1299" s="1">
        <f t="shared" si="21"/>
        <v>1297</v>
      </c>
    </row>
    <row r="1300" spans="1:11" hidden="1" x14ac:dyDescent="0.3">
      <c r="A1300" s="129">
        <v>-1</v>
      </c>
      <c r="B1300" s="129" t="s">
        <v>116</v>
      </c>
      <c r="C1300" s="129" t="s">
        <v>92</v>
      </c>
      <c r="D1300" s="129" t="s">
        <v>67</v>
      </c>
      <c r="E1300" s="129">
        <v>-214.76249999999999</v>
      </c>
      <c r="F1300" s="129">
        <v>-6.7405999999999997</v>
      </c>
      <c r="G1300" s="129">
        <v>0.01</v>
      </c>
      <c r="H1300" s="129">
        <v>1.9800000000000002E-2</v>
      </c>
      <c r="I1300" s="129">
        <v>-1.1494</v>
      </c>
      <c r="J1300" s="129">
        <v>-3.3782000000000001</v>
      </c>
      <c r="K1300" s="1">
        <f t="shared" si="21"/>
        <v>1298</v>
      </c>
    </row>
    <row r="1301" spans="1:11" hidden="1" x14ac:dyDescent="0.3">
      <c r="A1301" s="129">
        <v>-1</v>
      </c>
      <c r="B1301" s="129" t="s">
        <v>116</v>
      </c>
      <c r="C1301" s="129" t="s">
        <v>92</v>
      </c>
      <c r="D1301" s="129" t="s">
        <v>68</v>
      </c>
      <c r="E1301" s="129">
        <v>-217.8</v>
      </c>
      <c r="F1301" s="129">
        <v>-6.7405999999999997</v>
      </c>
      <c r="G1301" s="129">
        <v>0.01</v>
      </c>
      <c r="H1301" s="129">
        <v>1.9800000000000002E-2</v>
      </c>
      <c r="I1301" s="129">
        <v>-0.30980000000000002</v>
      </c>
      <c r="J1301" s="129">
        <v>-10.8514</v>
      </c>
      <c r="K1301" s="1">
        <f t="shared" si="21"/>
        <v>1299</v>
      </c>
    </row>
    <row r="1302" spans="1:11" hidden="1" x14ac:dyDescent="0.3">
      <c r="A1302" s="129">
        <v>-1</v>
      </c>
      <c r="B1302" s="129" t="s">
        <v>117</v>
      </c>
      <c r="C1302" s="129" t="s">
        <v>66</v>
      </c>
      <c r="D1302" s="129" t="s">
        <v>67</v>
      </c>
      <c r="E1302" s="129">
        <v>-419.0883</v>
      </c>
      <c r="F1302" s="129">
        <v>32.536299999999997</v>
      </c>
      <c r="G1302" s="129">
        <v>0.56000000000000005</v>
      </c>
      <c r="H1302" s="129">
        <v>1.1742999999999999</v>
      </c>
      <c r="I1302" s="129">
        <v>-0.75349999999999995</v>
      </c>
      <c r="J1302" s="129">
        <v>-184.7259</v>
      </c>
      <c r="K1302" s="1">
        <f t="shared" si="21"/>
        <v>1300</v>
      </c>
    </row>
    <row r="1303" spans="1:11" x14ac:dyDescent="0.3">
      <c r="A1303" s="129">
        <v>-1</v>
      </c>
      <c r="B1303" s="129" t="s">
        <v>117</v>
      </c>
      <c r="C1303" s="129" t="s">
        <v>66</v>
      </c>
      <c r="D1303" s="129" t="s">
        <v>68</v>
      </c>
      <c r="E1303" s="129">
        <v>-430.7133</v>
      </c>
      <c r="F1303" s="129">
        <v>32.536299999999997</v>
      </c>
      <c r="G1303" s="129">
        <v>0.56000000000000005</v>
      </c>
      <c r="H1303" s="129">
        <v>1.1742999999999999</v>
      </c>
      <c r="I1303" s="129">
        <v>0.64659999999999995</v>
      </c>
      <c r="J1303" s="129">
        <v>-103.38509999999999</v>
      </c>
      <c r="K1303" s="1">
        <f t="shared" si="21"/>
        <v>1301</v>
      </c>
    </row>
    <row r="1304" spans="1:11" hidden="1" x14ac:dyDescent="0.3">
      <c r="A1304" s="129">
        <v>-1</v>
      </c>
      <c r="B1304" s="129" t="s">
        <v>117</v>
      </c>
      <c r="C1304" s="129" t="s">
        <v>69</v>
      </c>
      <c r="D1304" s="129" t="s">
        <v>67</v>
      </c>
      <c r="E1304" s="129">
        <v>-97.661100000000005</v>
      </c>
      <c r="F1304" s="129">
        <v>6.5023999999999997</v>
      </c>
      <c r="G1304" s="129">
        <v>0.20660000000000001</v>
      </c>
      <c r="H1304" s="129">
        <v>0.33250000000000002</v>
      </c>
      <c r="I1304" s="129">
        <v>-0.29670000000000002</v>
      </c>
      <c r="J1304" s="129">
        <v>-37.870899999999999</v>
      </c>
      <c r="K1304" s="1">
        <f t="shared" si="21"/>
        <v>1302</v>
      </c>
    </row>
    <row r="1305" spans="1:11" x14ac:dyDescent="0.3">
      <c r="A1305" s="129">
        <v>-1</v>
      </c>
      <c r="B1305" s="129" t="s">
        <v>117</v>
      </c>
      <c r="C1305" s="129" t="s">
        <v>69</v>
      </c>
      <c r="D1305" s="129" t="s">
        <v>68</v>
      </c>
      <c r="E1305" s="129">
        <v>-97.661100000000005</v>
      </c>
      <c r="F1305" s="129">
        <v>6.5023999999999997</v>
      </c>
      <c r="G1305" s="129">
        <v>0.20660000000000001</v>
      </c>
      <c r="H1305" s="129">
        <v>0.33250000000000002</v>
      </c>
      <c r="I1305" s="129">
        <v>0.21970000000000001</v>
      </c>
      <c r="J1305" s="129">
        <v>-21.614899999999999</v>
      </c>
      <c r="K1305" s="1">
        <f t="shared" si="21"/>
        <v>1303</v>
      </c>
    </row>
    <row r="1306" spans="1:11" hidden="1" x14ac:dyDescent="0.3">
      <c r="A1306" s="129">
        <v>-1</v>
      </c>
      <c r="B1306" s="129" t="s">
        <v>117</v>
      </c>
      <c r="C1306" s="129" t="s">
        <v>70</v>
      </c>
      <c r="D1306" s="129" t="s">
        <v>67</v>
      </c>
      <c r="E1306" s="129">
        <v>85.691100000000006</v>
      </c>
      <c r="F1306" s="129">
        <v>18.472799999999999</v>
      </c>
      <c r="G1306" s="129">
        <v>1.7504999999999999</v>
      </c>
      <c r="H1306" s="129">
        <v>0.52229999999999999</v>
      </c>
      <c r="I1306" s="129">
        <v>1.8351</v>
      </c>
      <c r="J1306" s="129">
        <v>31.244499999999999</v>
      </c>
      <c r="K1306" s="1">
        <f t="shared" si="21"/>
        <v>1304</v>
      </c>
    </row>
    <row r="1307" spans="1:11" x14ac:dyDescent="0.3">
      <c r="A1307" s="129">
        <v>-1</v>
      </c>
      <c r="B1307" s="129" t="s">
        <v>117</v>
      </c>
      <c r="C1307" s="129" t="s">
        <v>70</v>
      </c>
      <c r="D1307" s="129" t="s">
        <v>68</v>
      </c>
      <c r="E1307" s="129">
        <v>85.691100000000006</v>
      </c>
      <c r="F1307" s="129">
        <v>18.472799999999999</v>
      </c>
      <c r="G1307" s="129">
        <v>1.7504999999999999</v>
      </c>
      <c r="H1307" s="129">
        <v>0.52229999999999999</v>
      </c>
      <c r="I1307" s="129">
        <v>2.5748000000000002</v>
      </c>
      <c r="J1307" s="129">
        <v>25.5473</v>
      </c>
      <c r="K1307" s="1">
        <f t="shared" si="21"/>
        <v>1305</v>
      </c>
    </row>
    <row r="1308" spans="1:11" hidden="1" x14ac:dyDescent="0.3">
      <c r="A1308" s="129">
        <v>-1</v>
      </c>
      <c r="B1308" s="129" t="s">
        <v>117</v>
      </c>
      <c r="C1308" s="129" t="s">
        <v>71</v>
      </c>
      <c r="D1308" s="129" t="s">
        <v>67</v>
      </c>
      <c r="E1308" s="129">
        <v>54.837400000000002</v>
      </c>
      <c r="F1308" s="129">
        <v>41.376100000000001</v>
      </c>
      <c r="G1308" s="129">
        <v>0.27289999999999998</v>
      </c>
      <c r="H1308" s="129">
        <v>0.2419</v>
      </c>
      <c r="I1308" s="129">
        <v>0.45169999999999999</v>
      </c>
      <c r="J1308" s="129">
        <v>70.958100000000002</v>
      </c>
      <c r="K1308" s="1">
        <f t="shared" si="21"/>
        <v>1306</v>
      </c>
    </row>
    <row r="1309" spans="1:11" x14ac:dyDescent="0.3">
      <c r="A1309" s="129">
        <v>-1</v>
      </c>
      <c r="B1309" s="129" t="s">
        <v>117</v>
      </c>
      <c r="C1309" s="129" t="s">
        <v>71</v>
      </c>
      <c r="D1309" s="129" t="s">
        <v>68</v>
      </c>
      <c r="E1309" s="129">
        <v>54.837400000000002</v>
      </c>
      <c r="F1309" s="129">
        <v>41.376100000000001</v>
      </c>
      <c r="G1309" s="129">
        <v>0.27289999999999998</v>
      </c>
      <c r="H1309" s="129">
        <v>0.2419</v>
      </c>
      <c r="I1309" s="129">
        <v>0.30609999999999998</v>
      </c>
      <c r="J1309" s="129">
        <v>155.6378</v>
      </c>
      <c r="K1309" s="1">
        <f t="shared" si="21"/>
        <v>1307</v>
      </c>
    </row>
    <row r="1310" spans="1:11" hidden="1" x14ac:dyDescent="0.3">
      <c r="A1310" s="129">
        <v>-1</v>
      </c>
      <c r="B1310" s="129" t="s">
        <v>117</v>
      </c>
      <c r="C1310" s="129" t="s">
        <v>72</v>
      </c>
      <c r="D1310" s="129" t="s">
        <v>67</v>
      </c>
      <c r="E1310" s="129">
        <v>-516.74940000000004</v>
      </c>
      <c r="F1310" s="129">
        <v>39.038699999999999</v>
      </c>
      <c r="G1310" s="129">
        <v>0.76659999999999995</v>
      </c>
      <c r="H1310" s="129">
        <v>1.5067999999999999</v>
      </c>
      <c r="I1310" s="129">
        <v>-1.0502</v>
      </c>
      <c r="J1310" s="129">
        <v>-222.5968</v>
      </c>
      <c r="K1310" s="1">
        <f t="shared" si="21"/>
        <v>1308</v>
      </c>
    </row>
    <row r="1311" spans="1:11" hidden="1" x14ac:dyDescent="0.3">
      <c r="A1311" s="129">
        <v>-1</v>
      </c>
      <c r="B1311" s="129" t="s">
        <v>117</v>
      </c>
      <c r="C1311" s="129" t="s">
        <v>72</v>
      </c>
      <c r="D1311" s="129" t="s">
        <v>68</v>
      </c>
      <c r="E1311" s="129">
        <v>-528.37440000000004</v>
      </c>
      <c r="F1311" s="129">
        <v>39.038699999999999</v>
      </c>
      <c r="G1311" s="129">
        <v>0.76659999999999995</v>
      </c>
      <c r="H1311" s="129">
        <v>1.5067999999999999</v>
      </c>
      <c r="I1311" s="129">
        <v>0.86629999999999996</v>
      </c>
      <c r="J1311" s="129">
        <v>-125</v>
      </c>
      <c r="K1311" s="1">
        <f t="shared" si="21"/>
        <v>1309</v>
      </c>
    </row>
    <row r="1312" spans="1:11" hidden="1" x14ac:dyDescent="0.3">
      <c r="A1312" s="129">
        <v>-1</v>
      </c>
      <c r="B1312" s="129" t="s">
        <v>117</v>
      </c>
      <c r="C1312" s="129" t="s">
        <v>73</v>
      </c>
      <c r="D1312" s="129" t="s">
        <v>67</v>
      </c>
      <c r="E1312" s="129">
        <v>-586.72360000000003</v>
      </c>
      <c r="F1312" s="129">
        <v>45.550899999999999</v>
      </c>
      <c r="G1312" s="129">
        <v>0.78410000000000002</v>
      </c>
      <c r="H1312" s="129">
        <v>1.6439999999999999</v>
      </c>
      <c r="I1312" s="129">
        <v>-1.0548999999999999</v>
      </c>
      <c r="J1312" s="129">
        <v>-258.61630000000002</v>
      </c>
      <c r="K1312" s="1">
        <f t="shared" si="21"/>
        <v>1310</v>
      </c>
    </row>
    <row r="1313" spans="1:11" hidden="1" x14ac:dyDescent="0.3">
      <c r="A1313" s="129">
        <v>-1</v>
      </c>
      <c r="B1313" s="129" t="s">
        <v>117</v>
      </c>
      <c r="C1313" s="129" t="s">
        <v>73</v>
      </c>
      <c r="D1313" s="129" t="s">
        <v>68</v>
      </c>
      <c r="E1313" s="129">
        <v>-602.99860000000001</v>
      </c>
      <c r="F1313" s="129">
        <v>45.550899999999999</v>
      </c>
      <c r="G1313" s="129">
        <v>0.78410000000000002</v>
      </c>
      <c r="H1313" s="129">
        <v>1.6439999999999999</v>
      </c>
      <c r="I1313" s="129">
        <v>0.9052</v>
      </c>
      <c r="J1313" s="129">
        <v>-144.73910000000001</v>
      </c>
      <c r="K1313" s="1">
        <f t="shared" si="21"/>
        <v>1311</v>
      </c>
    </row>
    <row r="1314" spans="1:11" hidden="1" x14ac:dyDescent="0.3">
      <c r="A1314" s="129">
        <v>-1</v>
      </c>
      <c r="B1314" s="129" t="s">
        <v>117</v>
      </c>
      <c r="C1314" s="129" t="s">
        <v>74</v>
      </c>
      <c r="D1314" s="129" t="s">
        <v>67</v>
      </c>
      <c r="E1314" s="129">
        <v>-659.16369999999995</v>
      </c>
      <c r="F1314" s="129">
        <v>49.447499999999998</v>
      </c>
      <c r="G1314" s="129">
        <v>1.0024999999999999</v>
      </c>
      <c r="H1314" s="129">
        <v>1.9412</v>
      </c>
      <c r="I1314" s="129">
        <v>-1.3789</v>
      </c>
      <c r="J1314" s="129">
        <v>-282.26459999999997</v>
      </c>
      <c r="K1314" s="1">
        <f t="shared" si="21"/>
        <v>1312</v>
      </c>
    </row>
    <row r="1315" spans="1:11" hidden="1" x14ac:dyDescent="0.3">
      <c r="A1315" s="129">
        <v>-1</v>
      </c>
      <c r="B1315" s="129" t="s">
        <v>117</v>
      </c>
      <c r="C1315" s="129" t="s">
        <v>74</v>
      </c>
      <c r="D1315" s="129" t="s">
        <v>68</v>
      </c>
      <c r="E1315" s="129">
        <v>-673.11369999999999</v>
      </c>
      <c r="F1315" s="129">
        <v>49.447499999999998</v>
      </c>
      <c r="G1315" s="129">
        <v>1.0024999999999999</v>
      </c>
      <c r="H1315" s="129">
        <v>1.9412</v>
      </c>
      <c r="I1315" s="129">
        <v>1.1274</v>
      </c>
      <c r="J1315" s="129">
        <v>-158.64599999999999</v>
      </c>
      <c r="K1315" s="1">
        <f t="shared" si="21"/>
        <v>1313</v>
      </c>
    </row>
    <row r="1316" spans="1:11" hidden="1" x14ac:dyDescent="0.3">
      <c r="A1316" s="129">
        <v>-1</v>
      </c>
      <c r="B1316" s="129" t="s">
        <v>117</v>
      </c>
      <c r="C1316" s="129" t="s">
        <v>75</v>
      </c>
      <c r="D1316" s="129" t="s">
        <v>67</v>
      </c>
      <c r="E1316" s="129">
        <v>-257.21190000000001</v>
      </c>
      <c r="F1316" s="129">
        <v>55.144599999999997</v>
      </c>
      <c r="G1316" s="129">
        <v>2.9548000000000001</v>
      </c>
      <c r="H1316" s="129">
        <v>1.7881</v>
      </c>
      <c r="I1316" s="129">
        <v>1.891</v>
      </c>
      <c r="J1316" s="129">
        <v>-122.511</v>
      </c>
      <c r="K1316" s="1">
        <f t="shared" si="21"/>
        <v>1314</v>
      </c>
    </row>
    <row r="1317" spans="1:11" hidden="1" x14ac:dyDescent="0.3">
      <c r="A1317" s="129">
        <v>-1</v>
      </c>
      <c r="B1317" s="129" t="s">
        <v>117</v>
      </c>
      <c r="C1317" s="129" t="s">
        <v>75</v>
      </c>
      <c r="D1317" s="129" t="s">
        <v>68</v>
      </c>
      <c r="E1317" s="129">
        <v>-267.67439999999999</v>
      </c>
      <c r="F1317" s="129">
        <v>55.144599999999997</v>
      </c>
      <c r="G1317" s="129">
        <v>2.9548000000000001</v>
      </c>
      <c r="H1317" s="129">
        <v>1.7881</v>
      </c>
      <c r="I1317" s="129">
        <v>4.1866000000000003</v>
      </c>
      <c r="J1317" s="129">
        <v>-57.2804</v>
      </c>
      <c r="K1317" s="1">
        <f t="shared" si="21"/>
        <v>1315</v>
      </c>
    </row>
    <row r="1318" spans="1:11" hidden="1" x14ac:dyDescent="0.3">
      <c r="A1318" s="129">
        <v>-1</v>
      </c>
      <c r="B1318" s="129" t="s">
        <v>117</v>
      </c>
      <c r="C1318" s="129" t="s">
        <v>76</v>
      </c>
      <c r="D1318" s="129" t="s">
        <v>67</v>
      </c>
      <c r="E1318" s="129">
        <v>-497.14690000000002</v>
      </c>
      <c r="F1318" s="129">
        <v>3.4207999999999998</v>
      </c>
      <c r="G1318" s="129">
        <v>-1.9467000000000001</v>
      </c>
      <c r="H1318" s="129">
        <v>0.3256</v>
      </c>
      <c r="I1318" s="129">
        <v>-3.2473000000000001</v>
      </c>
      <c r="J1318" s="129">
        <v>-209.9956</v>
      </c>
      <c r="K1318" s="1">
        <f t="shared" si="21"/>
        <v>1316</v>
      </c>
    </row>
    <row r="1319" spans="1:11" hidden="1" x14ac:dyDescent="0.3">
      <c r="A1319" s="129">
        <v>-1</v>
      </c>
      <c r="B1319" s="129" t="s">
        <v>117</v>
      </c>
      <c r="C1319" s="129" t="s">
        <v>76</v>
      </c>
      <c r="D1319" s="129" t="s">
        <v>68</v>
      </c>
      <c r="E1319" s="129">
        <v>-507.60939999999999</v>
      </c>
      <c r="F1319" s="129">
        <v>3.4207999999999998</v>
      </c>
      <c r="G1319" s="129">
        <v>-1.9467000000000001</v>
      </c>
      <c r="H1319" s="129">
        <v>0.3256</v>
      </c>
      <c r="I1319" s="129">
        <v>-3.0226999999999999</v>
      </c>
      <c r="J1319" s="129">
        <v>-128.81270000000001</v>
      </c>
      <c r="K1319" s="1">
        <f t="shared" si="21"/>
        <v>1317</v>
      </c>
    </row>
    <row r="1320" spans="1:11" hidden="1" x14ac:dyDescent="0.3">
      <c r="A1320" s="129">
        <v>-1</v>
      </c>
      <c r="B1320" s="129" t="s">
        <v>117</v>
      </c>
      <c r="C1320" s="129" t="s">
        <v>77</v>
      </c>
      <c r="D1320" s="129" t="s">
        <v>67</v>
      </c>
      <c r="E1320" s="129">
        <v>-257.21190000000001</v>
      </c>
      <c r="F1320" s="129">
        <v>55.144599999999997</v>
      </c>
      <c r="G1320" s="129">
        <v>2.9548000000000001</v>
      </c>
      <c r="H1320" s="129">
        <v>1.7881</v>
      </c>
      <c r="I1320" s="129">
        <v>1.891</v>
      </c>
      <c r="J1320" s="129">
        <v>-122.511</v>
      </c>
      <c r="K1320" s="1">
        <f t="shared" si="21"/>
        <v>1318</v>
      </c>
    </row>
    <row r="1321" spans="1:11" hidden="1" x14ac:dyDescent="0.3">
      <c r="A1321" s="129">
        <v>-1</v>
      </c>
      <c r="B1321" s="129" t="s">
        <v>117</v>
      </c>
      <c r="C1321" s="129" t="s">
        <v>77</v>
      </c>
      <c r="D1321" s="129" t="s">
        <v>68</v>
      </c>
      <c r="E1321" s="129">
        <v>-267.67439999999999</v>
      </c>
      <c r="F1321" s="129">
        <v>55.144599999999997</v>
      </c>
      <c r="G1321" s="129">
        <v>2.9548000000000001</v>
      </c>
      <c r="H1321" s="129">
        <v>1.7881</v>
      </c>
      <c r="I1321" s="129">
        <v>4.1866000000000003</v>
      </c>
      <c r="J1321" s="129">
        <v>-57.2804</v>
      </c>
      <c r="K1321" s="1">
        <f t="shared" si="21"/>
        <v>1319</v>
      </c>
    </row>
    <row r="1322" spans="1:11" hidden="1" x14ac:dyDescent="0.3">
      <c r="A1322" s="129">
        <v>-1</v>
      </c>
      <c r="B1322" s="129" t="s">
        <v>117</v>
      </c>
      <c r="C1322" s="129" t="s">
        <v>78</v>
      </c>
      <c r="D1322" s="129" t="s">
        <v>67</v>
      </c>
      <c r="E1322" s="129">
        <v>-497.14690000000002</v>
      </c>
      <c r="F1322" s="129">
        <v>3.4207999999999998</v>
      </c>
      <c r="G1322" s="129">
        <v>-1.9467000000000001</v>
      </c>
      <c r="H1322" s="129">
        <v>0.3256</v>
      </c>
      <c r="I1322" s="129">
        <v>-3.2473000000000001</v>
      </c>
      <c r="J1322" s="129">
        <v>-209.9956</v>
      </c>
      <c r="K1322" s="1">
        <f t="shared" si="21"/>
        <v>1320</v>
      </c>
    </row>
    <row r="1323" spans="1:11" hidden="1" x14ac:dyDescent="0.3">
      <c r="A1323" s="129">
        <v>-1</v>
      </c>
      <c r="B1323" s="129" t="s">
        <v>117</v>
      </c>
      <c r="C1323" s="129" t="s">
        <v>78</v>
      </c>
      <c r="D1323" s="129" t="s">
        <v>68</v>
      </c>
      <c r="E1323" s="129">
        <v>-507.60939999999999</v>
      </c>
      <c r="F1323" s="129">
        <v>3.4207999999999998</v>
      </c>
      <c r="G1323" s="129">
        <v>-1.9467000000000001</v>
      </c>
      <c r="H1323" s="129">
        <v>0.3256</v>
      </c>
      <c r="I1323" s="129">
        <v>-3.0226999999999999</v>
      </c>
      <c r="J1323" s="129">
        <v>-128.81270000000001</v>
      </c>
      <c r="K1323" s="1">
        <f t="shared" si="21"/>
        <v>1321</v>
      </c>
    </row>
    <row r="1324" spans="1:11" hidden="1" x14ac:dyDescent="0.3">
      <c r="A1324" s="129">
        <v>-1</v>
      </c>
      <c r="B1324" s="129" t="s">
        <v>117</v>
      </c>
      <c r="C1324" s="129" t="s">
        <v>79</v>
      </c>
      <c r="D1324" s="129" t="s">
        <v>67</v>
      </c>
      <c r="E1324" s="129">
        <v>-300.40710000000001</v>
      </c>
      <c r="F1324" s="129">
        <v>87.209299999999999</v>
      </c>
      <c r="G1324" s="129">
        <v>0.8861</v>
      </c>
      <c r="H1324" s="129">
        <v>1.3955</v>
      </c>
      <c r="I1324" s="129">
        <v>-4.5900000000000003E-2</v>
      </c>
      <c r="J1324" s="129">
        <v>-66.911900000000003</v>
      </c>
      <c r="K1324" s="1">
        <f t="shared" si="21"/>
        <v>1322</v>
      </c>
    </row>
    <row r="1325" spans="1:11" hidden="1" x14ac:dyDescent="0.3">
      <c r="A1325" s="129">
        <v>-1</v>
      </c>
      <c r="B1325" s="129" t="s">
        <v>117</v>
      </c>
      <c r="C1325" s="129" t="s">
        <v>79</v>
      </c>
      <c r="D1325" s="129" t="s">
        <v>68</v>
      </c>
      <c r="E1325" s="129">
        <v>-310.86959999999999</v>
      </c>
      <c r="F1325" s="129">
        <v>87.209299999999999</v>
      </c>
      <c r="G1325" s="129">
        <v>0.8861</v>
      </c>
      <c r="H1325" s="129">
        <v>1.3955</v>
      </c>
      <c r="I1325" s="129">
        <v>1.0104</v>
      </c>
      <c r="J1325" s="129">
        <v>124.8464</v>
      </c>
      <c r="K1325" s="1">
        <f t="shared" si="21"/>
        <v>1323</v>
      </c>
    </row>
    <row r="1326" spans="1:11" hidden="1" x14ac:dyDescent="0.3">
      <c r="A1326" s="129">
        <v>-1</v>
      </c>
      <c r="B1326" s="129" t="s">
        <v>117</v>
      </c>
      <c r="C1326" s="129" t="s">
        <v>80</v>
      </c>
      <c r="D1326" s="129" t="s">
        <v>67</v>
      </c>
      <c r="E1326" s="129">
        <v>-453.95179999999999</v>
      </c>
      <c r="F1326" s="129">
        <v>-28.643899999999999</v>
      </c>
      <c r="G1326" s="129">
        <v>0.122</v>
      </c>
      <c r="H1326" s="129">
        <v>0.71830000000000005</v>
      </c>
      <c r="I1326" s="129">
        <v>-1.3105</v>
      </c>
      <c r="J1326" s="129">
        <v>-265.59469999999999</v>
      </c>
      <c r="K1326" s="1">
        <f t="shared" si="21"/>
        <v>1324</v>
      </c>
    </row>
    <row r="1327" spans="1:11" hidden="1" x14ac:dyDescent="0.3">
      <c r="A1327" s="129">
        <v>-1</v>
      </c>
      <c r="B1327" s="129" t="s">
        <v>117</v>
      </c>
      <c r="C1327" s="129" t="s">
        <v>80</v>
      </c>
      <c r="D1327" s="129" t="s">
        <v>68</v>
      </c>
      <c r="E1327" s="129">
        <v>-464.41430000000003</v>
      </c>
      <c r="F1327" s="129">
        <v>-28.643899999999999</v>
      </c>
      <c r="G1327" s="129">
        <v>0.122</v>
      </c>
      <c r="H1327" s="129">
        <v>0.71830000000000005</v>
      </c>
      <c r="I1327" s="129">
        <v>0.15340000000000001</v>
      </c>
      <c r="J1327" s="129">
        <v>-310.93950000000001</v>
      </c>
      <c r="K1327" s="1">
        <f t="shared" si="21"/>
        <v>1325</v>
      </c>
    </row>
    <row r="1328" spans="1:11" hidden="1" x14ac:dyDescent="0.3">
      <c r="A1328" s="129">
        <v>-1</v>
      </c>
      <c r="B1328" s="129" t="s">
        <v>117</v>
      </c>
      <c r="C1328" s="129" t="s">
        <v>81</v>
      </c>
      <c r="D1328" s="129" t="s">
        <v>67</v>
      </c>
      <c r="E1328" s="129">
        <v>-300.40710000000001</v>
      </c>
      <c r="F1328" s="129">
        <v>87.209299999999999</v>
      </c>
      <c r="G1328" s="129">
        <v>0.8861</v>
      </c>
      <c r="H1328" s="129">
        <v>1.3955</v>
      </c>
      <c r="I1328" s="129">
        <v>-4.5900000000000003E-2</v>
      </c>
      <c r="J1328" s="129">
        <v>-66.911900000000003</v>
      </c>
      <c r="K1328" s="1">
        <f t="shared" si="21"/>
        <v>1326</v>
      </c>
    </row>
    <row r="1329" spans="1:11" hidden="1" x14ac:dyDescent="0.3">
      <c r="A1329" s="129">
        <v>-1</v>
      </c>
      <c r="B1329" s="129" t="s">
        <v>117</v>
      </c>
      <c r="C1329" s="129" t="s">
        <v>81</v>
      </c>
      <c r="D1329" s="129" t="s">
        <v>68</v>
      </c>
      <c r="E1329" s="129">
        <v>-310.86959999999999</v>
      </c>
      <c r="F1329" s="129">
        <v>87.209299999999999</v>
      </c>
      <c r="G1329" s="129">
        <v>0.8861</v>
      </c>
      <c r="H1329" s="129">
        <v>1.3955</v>
      </c>
      <c r="I1329" s="129">
        <v>1.0104</v>
      </c>
      <c r="J1329" s="129">
        <v>124.8464</v>
      </c>
      <c r="K1329" s="1">
        <f t="shared" si="21"/>
        <v>1327</v>
      </c>
    </row>
    <row r="1330" spans="1:11" hidden="1" x14ac:dyDescent="0.3">
      <c r="A1330" s="129">
        <v>-1</v>
      </c>
      <c r="B1330" s="129" t="s">
        <v>117</v>
      </c>
      <c r="C1330" s="129" t="s">
        <v>82</v>
      </c>
      <c r="D1330" s="129" t="s">
        <v>67</v>
      </c>
      <c r="E1330" s="129">
        <v>-453.95179999999999</v>
      </c>
      <c r="F1330" s="129">
        <v>-28.643899999999999</v>
      </c>
      <c r="G1330" s="129">
        <v>0.122</v>
      </c>
      <c r="H1330" s="129">
        <v>0.71830000000000005</v>
      </c>
      <c r="I1330" s="129">
        <v>-1.3105</v>
      </c>
      <c r="J1330" s="129">
        <v>-265.59469999999999</v>
      </c>
      <c r="K1330" s="1">
        <f t="shared" si="21"/>
        <v>1328</v>
      </c>
    </row>
    <row r="1331" spans="1:11" hidden="1" x14ac:dyDescent="0.3">
      <c r="A1331" s="129">
        <v>-1</v>
      </c>
      <c r="B1331" s="129" t="s">
        <v>117</v>
      </c>
      <c r="C1331" s="129" t="s">
        <v>82</v>
      </c>
      <c r="D1331" s="129" t="s">
        <v>68</v>
      </c>
      <c r="E1331" s="129">
        <v>-464.41430000000003</v>
      </c>
      <c r="F1331" s="129">
        <v>-28.643899999999999</v>
      </c>
      <c r="G1331" s="129">
        <v>0.122</v>
      </c>
      <c r="H1331" s="129">
        <v>0.71830000000000005</v>
      </c>
      <c r="I1331" s="129">
        <v>0.15340000000000001</v>
      </c>
      <c r="J1331" s="129">
        <v>-310.93950000000001</v>
      </c>
      <c r="K1331" s="1">
        <f t="shared" si="21"/>
        <v>1329</v>
      </c>
    </row>
    <row r="1332" spans="1:11" hidden="1" x14ac:dyDescent="0.3">
      <c r="A1332" s="129">
        <v>-1</v>
      </c>
      <c r="B1332" s="129" t="s">
        <v>117</v>
      </c>
      <c r="C1332" s="129" t="s">
        <v>83</v>
      </c>
      <c r="D1332" s="129" t="s">
        <v>67</v>
      </c>
      <c r="E1332" s="129">
        <v>-480.59949999999998</v>
      </c>
      <c r="F1332" s="129">
        <v>71.407899999999998</v>
      </c>
      <c r="G1332" s="129">
        <v>3.3294000000000001</v>
      </c>
      <c r="H1332" s="129">
        <v>2.4729000000000001</v>
      </c>
      <c r="I1332" s="129">
        <v>1.3682000000000001</v>
      </c>
      <c r="J1332" s="129">
        <v>-215.7997</v>
      </c>
      <c r="K1332" s="1">
        <f t="shared" si="21"/>
        <v>1330</v>
      </c>
    </row>
    <row r="1333" spans="1:11" hidden="1" x14ac:dyDescent="0.3">
      <c r="A1333" s="129">
        <v>-1</v>
      </c>
      <c r="B1333" s="129" t="s">
        <v>117</v>
      </c>
      <c r="C1333" s="129" t="s">
        <v>83</v>
      </c>
      <c r="D1333" s="129" t="s">
        <v>68</v>
      </c>
      <c r="E1333" s="129">
        <v>-494.54950000000002</v>
      </c>
      <c r="F1333" s="129">
        <v>71.407899999999998</v>
      </c>
      <c r="G1333" s="129">
        <v>3.3294000000000001</v>
      </c>
      <c r="H1333" s="129">
        <v>2.4729000000000001</v>
      </c>
      <c r="I1333" s="129">
        <v>4.6002999999999998</v>
      </c>
      <c r="J1333" s="129">
        <v>-109.91079999999999</v>
      </c>
      <c r="K1333" s="1">
        <f t="shared" si="21"/>
        <v>1331</v>
      </c>
    </row>
    <row r="1334" spans="1:11" hidden="1" x14ac:dyDescent="0.3">
      <c r="A1334" s="129">
        <v>-1</v>
      </c>
      <c r="B1334" s="129" t="s">
        <v>117</v>
      </c>
      <c r="C1334" s="129" t="s">
        <v>84</v>
      </c>
      <c r="D1334" s="129" t="s">
        <v>67</v>
      </c>
      <c r="E1334" s="129">
        <v>-720.53459999999995</v>
      </c>
      <c r="F1334" s="129">
        <v>19.684200000000001</v>
      </c>
      <c r="G1334" s="129">
        <v>-1.5722</v>
      </c>
      <c r="H1334" s="129">
        <v>1.0104</v>
      </c>
      <c r="I1334" s="129">
        <v>-3.7700999999999998</v>
      </c>
      <c r="J1334" s="129">
        <v>-303.28429999999997</v>
      </c>
      <c r="K1334" s="1">
        <f t="shared" si="21"/>
        <v>1332</v>
      </c>
    </row>
    <row r="1335" spans="1:11" hidden="1" x14ac:dyDescent="0.3">
      <c r="A1335" s="129">
        <v>-1</v>
      </c>
      <c r="B1335" s="129" t="s">
        <v>117</v>
      </c>
      <c r="C1335" s="129" t="s">
        <v>84</v>
      </c>
      <c r="D1335" s="129" t="s">
        <v>68</v>
      </c>
      <c r="E1335" s="129">
        <v>-734.4846</v>
      </c>
      <c r="F1335" s="129">
        <v>19.684200000000001</v>
      </c>
      <c r="G1335" s="129">
        <v>-1.5722</v>
      </c>
      <c r="H1335" s="129">
        <v>1.0104</v>
      </c>
      <c r="I1335" s="129">
        <v>-2.609</v>
      </c>
      <c r="J1335" s="129">
        <v>-181.44319999999999</v>
      </c>
      <c r="K1335" s="1">
        <f t="shared" si="21"/>
        <v>1333</v>
      </c>
    </row>
    <row r="1336" spans="1:11" hidden="1" x14ac:dyDescent="0.3">
      <c r="A1336" s="129">
        <v>-1</v>
      </c>
      <c r="B1336" s="129" t="s">
        <v>117</v>
      </c>
      <c r="C1336" s="129" t="s">
        <v>85</v>
      </c>
      <c r="D1336" s="129" t="s">
        <v>67</v>
      </c>
      <c r="E1336" s="129">
        <v>-480.59949999999998</v>
      </c>
      <c r="F1336" s="129">
        <v>71.407899999999998</v>
      </c>
      <c r="G1336" s="129">
        <v>3.3294000000000001</v>
      </c>
      <c r="H1336" s="129">
        <v>2.4729000000000001</v>
      </c>
      <c r="I1336" s="129">
        <v>1.3682000000000001</v>
      </c>
      <c r="J1336" s="129">
        <v>-215.7997</v>
      </c>
      <c r="K1336" s="1">
        <f t="shared" si="21"/>
        <v>1334</v>
      </c>
    </row>
    <row r="1337" spans="1:11" hidden="1" x14ac:dyDescent="0.3">
      <c r="A1337" s="129">
        <v>-1</v>
      </c>
      <c r="B1337" s="129" t="s">
        <v>117</v>
      </c>
      <c r="C1337" s="129" t="s">
        <v>85</v>
      </c>
      <c r="D1337" s="129" t="s">
        <v>68</v>
      </c>
      <c r="E1337" s="129">
        <v>-494.54950000000002</v>
      </c>
      <c r="F1337" s="129">
        <v>71.407899999999998</v>
      </c>
      <c r="G1337" s="129">
        <v>3.3294000000000001</v>
      </c>
      <c r="H1337" s="129">
        <v>2.4729000000000001</v>
      </c>
      <c r="I1337" s="129">
        <v>4.6002999999999998</v>
      </c>
      <c r="J1337" s="129">
        <v>-109.91079999999999</v>
      </c>
      <c r="K1337" s="1">
        <f t="shared" si="21"/>
        <v>1335</v>
      </c>
    </row>
    <row r="1338" spans="1:11" hidden="1" x14ac:dyDescent="0.3">
      <c r="A1338" s="129">
        <v>-1</v>
      </c>
      <c r="B1338" s="129" t="s">
        <v>117</v>
      </c>
      <c r="C1338" s="129" t="s">
        <v>86</v>
      </c>
      <c r="D1338" s="129" t="s">
        <v>67</v>
      </c>
      <c r="E1338" s="129">
        <v>-720.53459999999995</v>
      </c>
      <c r="F1338" s="129">
        <v>19.684200000000001</v>
      </c>
      <c r="G1338" s="129">
        <v>-1.5722</v>
      </c>
      <c r="H1338" s="129">
        <v>1.0104</v>
      </c>
      <c r="I1338" s="129">
        <v>-3.7700999999999998</v>
      </c>
      <c r="J1338" s="129">
        <v>-303.28429999999997</v>
      </c>
      <c r="K1338" s="1">
        <f t="shared" si="21"/>
        <v>1336</v>
      </c>
    </row>
    <row r="1339" spans="1:11" hidden="1" x14ac:dyDescent="0.3">
      <c r="A1339" s="129">
        <v>-1</v>
      </c>
      <c r="B1339" s="129" t="s">
        <v>117</v>
      </c>
      <c r="C1339" s="129" t="s">
        <v>86</v>
      </c>
      <c r="D1339" s="129" t="s">
        <v>68</v>
      </c>
      <c r="E1339" s="129">
        <v>-734.4846</v>
      </c>
      <c r="F1339" s="129">
        <v>19.684200000000001</v>
      </c>
      <c r="G1339" s="129">
        <v>-1.5722</v>
      </c>
      <c r="H1339" s="129">
        <v>1.0104</v>
      </c>
      <c r="I1339" s="129">
        <v>-2.609</v>
      </c>
      <c r="J1339" s="129">
        <v>-181.44319999999999</v>
      </c>
      <c r="K1339" s="1">
        <f t="shared" si="21"/>
        <v>1337</v>
      </c>
    </row>
    <row r="1340" spans="1:11" hidden="1" x14ac:dyDescent="0.3">
      <c r="A1340" s="129">
        <v>-1</v>
      </c>
      <c r="B1340" s="129" t="s">
        <v>117</v>
      </c>
      <c r="C1340" s="129" t="s">
        <v>87</v>
      </c>
      <c r="D1340" s="129" t="s">
        <v>67</v>
      </c>
      <c r="E1340" s="129">
        <v>-523.79470000000003</v>
      </c>
      <c r="F1340" s="129">
        <v>103.4726</v>
      </c>
      <c r="G1340" s="129">
        <v>1.2605999999999999</v>
      </c>
      <c r="H1340" s="129">
        <v>2.0802999999999998</v>
      </c>
      <c r="I1340" s="129">
        <v>-0.56859999999999999</v>
      </c>
      <c r="J1340" s="129">
        <v>-160.20060000000001</v>
      </c>
      <c r="K1340" s="1">
        <f t="shared" si="21"/>
        <v>1338</v>
      </c>
    </row>
    <row r="1341" spans="1:11" hidden="1" x14ac:dyDescent="0.3">
      <c r="A1341" s="129">
        <v>-1</v>
      </c>
      <c r="B1341" s="129" t="s">
        <v>117</v>
      </c>
      <c r="C1341" s="129" t="s">
        <v>87</v>
      </c>
      <c r="D1341" s="129" t="s">
        <v>68</v>
      </c>
      <c r="E1341" s="129">
        <v>-537.74469999999997</v>
      </c>
      <c r="F1341" s="129">
        <v>103.4726</v>
      </c>
      <c r="G1341" s="129">
        <v>1.2605999999999999</v>
      </c>
      <c r="H1341" s="129">
        <v>2.0802999999999998</v>
      </c>
      <c r="I1341" s="129">
        <v>1.4240999999999999</v>
      </c>
      <c r="J1341" s="129">
        <v>72.215900000000005</v>
      </c>
      <c r="K1341" s="1">
        <f t="shared" si="21"/>
        <v>1339</v>
      </c>
    </row>
    <row r="1342" spans="1:11" hidden="1" x14ac:dyDescent="0.3">
      <c r="A1342" s="129">
        <v>-1</v>
      </c>
      <c r="B1342" s="129" t="s">
        <v>117</v>
      </c>
      <c r="C1342" s="129" t="s">
        <v>88</v>
      </c>
      <c r="D1342" s="129" t="s">
        <v>67</v>
      </c>
      <c r="E1342" s="129">
        <v>-677.33939999999996</v>
      </c>
      <c r="F1342" s="129">
        <v>-12.380599999999999</v>
      </c>
      <c r="G1342" s="129">
        <v>0.49659999999999999</v>
      </c>
      <c r="H1342" s="129">
        <v>1.4031</v>
      </c>
      <c r="I1342" s="129">
        <v>-1.8331999999999999</v>
      </c>
      <c r="J1342" s="129">
        <v>-358.88339999999999</v>
      </c>
      <c r="K1342" s="1">
        <f t="shared" si="21"/>
        <v>1340</v>
      </c>
    </row>
    <row r="1343" spans="1:11" hidden="1" x14ac:dyDescent="0.3">
      <c r="A1343" s="129">
        <v>-1</v>
      </c>
      <c r="B1343" s="129" t="s">
        <v>117</v>
      </c>
      <c r="C1343" s="129" t="s">
        <v>88</v>
      </c>
      <c r="D1343" s="129" t="s">
        <v>68</v>
      </c>
      <c r="E1343" s="129">
        <v>-691.2894</v>
      </c>
      <c r="F1343" s="129">
        <v>-12.380599999999999</v>
      </c>
      <c r="G1343" s="129">
        <v>0.49659999999999999</v>
      </c>
      <c r="H1343" s="129">
        <v>1.4031</v>
      </c>
      <c r="I1343" s="129">
        <v>0.56710000000000005</v>
      </c>
      <c r="J1343" s="129">
        <v>-363.56990000000002</v>
      </c>
      <c r="K1343" s="1">
        <f t="shared" si="21"/>
        <v>1341</v>
      </c>
    </row>
    <row r="1344" spans="1:11" hidden="1" x14ac:dyDescent="0.3">
      <c r="A1344" s="129">
        <v>-1</v>
      </c>
      <c r="B1344" s="129" t="s">
        <v>117</v>
      </c>
      <c r="C1344" s="129" t="s">
        <v>89</v>
      </c>
      <c r="D1344" s="129" t="s">
        <v>67</v>
      </c>
      <c r="E1344" s="129">
        <v>-523.79470000000003</v>
      </c>
      <c r="F1344" s="129">
        <v>103.4726</v>
      </c>
      <c r="G1344" s="129">
        <v>1.2605999999999999</v>
      </c>
      <c r="H1344" s="129">
        <v>2.0802999999999998</v>
      </c>
      <c r="I1344" s="129">
        <v>-0.56859999999999999</v>
      </c>
      <c r="J1344" s="129">
        <v>-160.20060000000001</v>
      </c>
      <c r="K1344" s="1">
        <f t="shared" si="21"/>
        <v>1342</v>
      </c>
    </row>
    <row r="1345" spans="1:11" hidden="1" x14ac:dyDescent="0.3">
      <c r="A1345" s="129">
        <v>-1</v>
      </c>
      <c r="B1345" s="129" t="s">
        <v>117</v>
      </c>
      <c r="C1345" s="129" t="s">
        <v>89</v>
      </c>
      <c r="D1345" s="129" t="s">
        <v>68</v>
      </c>
      <c r="E1345" s="129">
        <v>-537.74469999999997</v>
      </c>
      <c r="F1345" s="129">
        <v>103.4726</v>
      </c>
      <c r="G1345" s="129">
        <v>1.2605999999999999</v>
      </c>
      <c r="H1345" s="129">
        <v>2.0802999999999998</v>
      </c>
      <c r="I1345" s="129">
        <v>1.4240999999999999</v>
      </c>
      <c r="J1345" s="129">
        <v>72.215900000000005</v>
      </c>
      <c r="K1345" s="1">
        <f t="shared" si="21"/>
        <v>1343</v>
      </c>
    </row>
    <row r="1346" spans="1:11" hidden="1" x14ac:dyDescent="0.3">
      <c r="A1346" s="129">
        <v>-1</v>
      </c>
      <c r="B1346" s="129" t="s">
        <v>117</v>
      </c>
      <c r="C1346" s="129" t="s">
        <v>90</v>
      </c>
      <c r="D1346" s="129" t="s">
        <v>67</v>
      </c>
      <c r="E1346" s="129">
        <v>-677.33939999999996</v>
      </c>
      <c r="F1346" s="129">
        <v>-12.380599999999999</v>
      </c>
      <c r="G1346" s="129">
        <v>0.49659999999999999</v>
      </c>
      <c r="H1346" s="129">
        <v>1.4031</v>
      </c>
      <c r="I1346" s="129">
        <v>-1.8331999999999999</v>
      </c>
      <c r="J1346" s="129">
        <v>-358.88339999999999</v>
      </c>
      <c r="K1346" s="1">
        <f t="shared" si="21"/>
        <v>1344</v>
      </c>
    </row>
    <row r="1347" spans="1:11" hidden="1" x14ac:dyDescent="0.3">
      <c r="A1347" s="129">
        <v>-1</v>
      </c>
      <c r="B1347" s="129" t="s">
        <v>117</v>
      </c>
      <c r="C1347" s="129" t="s">
        <v>90</v>
      </c>
      <c r="D1347" s="129" t="s">
        <v>68</v>
      </c>
      <c r="E1347" s="129">
        <v>-691.2894</v>
      </c>
      <c r="F1347" s="129">
        <v>-12.380599999999999</v>
      </c>
      <c r="G1347" s="129">
        <v>0.49659999999999999</v>
      </c>
      <c r="H1347" s="129">
        <v>1.4031</v>
      </c>
      <c r="I1347" s="129">
        <v>0.56710000000000005</v>
      </c>
      <c r="J1347" s="129">
        <v>-363.56990000000002</v>
      </c>
      <c r="K1347" s="1">
        <f t="shared" si="21"/>
        <v>1345</v>
      </c>
    </row>
    <row r="1348" spans="1:11" hidden="1" x14ac:dyDescent="0.3">
      <c r="A1348" s="129">
        <v>-1</v>
      </c>
      <c r="B1348" s="129" t="s">
        <v>117</v>
      </c>
      <c r="C1348" s="129" t="s">
        <v>91</v>
      </c>
      <c r="D1348" s="129" t="s">
        <v>67</v>
      </c>
      <c r="E1348" s="129">
        <v>-257.21190000000001</v>
      </c>
      <c r="F1348" s="129">
        <v>103.4726</v>
      </c>
      <c r="G1348" s="129">
        <v>3.3294000000000001</v>
      </c>
      <c r="H1348" s="129">
        <v>2.4729000000000001</v>
      </c>
      <c r="I1348" s="129">
        <v>1.891</v>
      </c>
      <c r="J1348" s="129">
        <v>-66.911900000000003</v>
      </c>
      <c r="K1348" s="1">
        <f t="shared" si="21"/>
        <v>1346</v>
      </c>
    </row>
    <row r="1349" spans="1:11" hidden="1" x14ac:dyDescent="0.3">
      <c r="A1349" s="129">
        <v>-1</v>
      </c>
      <c r="B1349" s="129" t="s">
        <v>117</v>
      </c>
      <c r="C1349" s="129" t="s">
        <v>91</v>
      </c>
      <c r="D1349" s="129" t="s">
        <v>68</v>
      </c>
      <c r="E1349" s="129">
        <v>-267.67439999999999</v>
      </c>
      <c r="F1349" s="129">
        <v>103.4726</v>
      </c>
      <c r="G1349" s="129">
        <v>3.3294000000000001</v>
      </c>
      <c r="H1349" s="129">
        <v>2.4729000000000001</v>
      </c>
      <c r="I1349" s="129">
        <v>4.6002999999999998</v>
      </c>
      <c r="J1349" s="129">
        <v>124.8464</v>
      </c>
      <c r="K1349" s="1">
        <f t="shared" si="21"/>
        <v>1347</v>
      </c>
    </row>
    <row r="1350" spans="1:11" hidden="1" x14ac:dyDescent="0.3">
      <c r="A1350" s="129">
        <v>-1</v>
      </c>
      <c r="B1350" s="129" t="s">
        <v>117</v>
      </c>
      <c r="C1350" s="129" t="s">
        <v>92</v>
      </c>
      <c r="D1350" s="129" t="s">
        <v>67</v>
      </c>
      <c r="E1350" s="129">
        <v>-720.53459999999995</v>
      </c>
      <c r="F1350" s="129">
        <v>-28.643899999999999</v>
      </c>
      <c r="G1350" s="129">
        <v>-1.9467000000000001</v>
      </c>
      <c r="H1350" s="129">
        <v>0.3256</v>
      </c>
      <c r="I1350" s="129">
        <v>-3.7700999999999998</v>
      </c>
      <c r="J1350" s="129">
        <v>-358.88339999999999</v>
      </c>
      <c r="K1350" s="1">
        <f t="shared" ref="K1350:K1413" si="22">K1349+1</f>
        <v>1348</v>
      </c>
    </row>
    <row r="1351" spans="1:11" hidden="1" x14ac:dyDescent="0.3">
      <c r="A1351" s="129">
        <v>-1</v>
      </c>
      <c r="B1351" s="129" t="s">
        <v>117</v>
      </c>
      <c r="C1351" s="129" t="s">
        <v>92</v>
      </c>
      <c r="D1351" s="129" t="s">
        <v>68</v>
      </c>
      <c r="E1351" s="129">
        <v>-734.4846</v>
      </c>
      <c r="F1351" s="129">
        <v>-28.643899999999999</v>
      </c>
      <c r="G1351" s="129">
        <v>-1.9467000000000001</v>
      </c>
      <c r="H1351" s="129">
        <v>0.3256</v>
      </c>
      <c r="I1351" s="129">
        <v>-3.0226999999999999</v>
      </c>
      <c r="J1351" s="129">
        <v>-363.56990000000002</v>
      </c>
      <c r="K1351" s="1">
        <f t="shared" si="22"/>
        <v>1349</v>
      </c>
    </row>
    <row r="1352" spans="1:11" hidden="1" x14ac:dyDescent="0.3">
      <c r="A1352" s="129">
        <v>-1</v>
      </c>
      <c r="B1352" s="129" t="s">
        <v>118</v>
      </c>
      <c r="C1352" s="129" t="s">
        <v>66</v>
      </c>
      <c r="D1352" s="129" t="s">
        <v>67</v>
      </c>
      <c r="E1352" s="129">
        <v>-354.625</v>
      </c>
      <c r="F1352" s="129">
        <v>3.0442999999999998</v>
      </c>
      <c r="G1352" s="129">
        <v>6.88E-2</v>
      </c>
      <c r="H1352" s="129">
        <v>-0.1741</v>
      </c>
      <c r="I1352" s="129">
        <v>1.32E-2</v>
      </c>
      <c r="J1352" s="129">
        <v>-11.296200000000001</v>
      </c>
      <c r="K1352" s="1">
        <f t="shared" si="22"/>
        <v>1350</v>
      </c>
    </row>
    <row r="1353" spans="1:11" x14ac:dyDescent="0.3">
      <c r="A1353" s="129">
        <v>-1</v>
      </c>
      <c r="B1353" s="129" t="s">
        <v>118</v>
      </c>
      <c r="C1353" s="129" t="s">
        <v>66</v>
      </c>
      <c r="D1353" s="129" t="s">
        <v>68</v>
      </c>
      <c r="E1353" s="129">
        <v>-362.21879999999999</v>
      </c>
      <c r="F1353" s="129">
        <v>3.0442999999999998</v>
      </c>
      <c r="G1353" s="129">
        <v>6.88E-2</v>
      </c>
      <c r="H1353" s="129">
        <v>-0.1741</v>
      </c>
      <c r="I1353" s="129">
        <v>0.1852</v>
      </c>
      <c r="J1353" s="129">
        <v>-3.6854</v>
      </c>
      <c r="K1353" s="1">
        <f t="shared" si="22"/>
        <v>1351</v>
      </c>
    </row>
    <row r="1354" spans="1:11" hidden="1" x14ac:dyDescent="0.3">
      <c r="A1354" s="129">
        <v>-1</v>
      </c>
      <c r="B1354" s="129" t="s">
        <v>118</v>
      </c>
      <c r="C1354" s="129" t="s">
        <v>69</v>
      </c>
      <c r="D1354" s="129" t="s">
        <v>67</v>
      </c>
      <c r="E1354" s="129">
        <v>-92.8566</v>
      </c>
      <c r="F1354" s="129">
        <v>0.69940000000000002</v>
      </c>
      <c r="G1354" s="129">
        <v>9.8100000000000007E-2</v>
      </c>
      <c r="H1354" s="129">
        <v>-7.6100000000000001E-2</v>
      </c>
      <c r="I1354" s="129">
        <v>-0.13170000000000001</v>
      </c>
      <c r="J1354" s="129">
        <v>-3.3435999999999999</v>
      </c>
      <c r="K1354" s="1">
        <f t="shared" si="22"/>
        <v>1352</v>
      </c>
    </row>
    <row r="1355" spans="1:11" x14ac:dyDescent="0.3">
      <c r="A1355" s="129">
        <v>-1</v>
      </c>
      <c r="B1355" s="129" t="s">
        <v>118</v>
      </c>
      <c r="C1355" s="129" t="s">
        <v>69</v>
      </c>
      <c r="D1355" s="129" t="s">
        <v>68</v>
      </c>
      <c r="E1355" s="129">
        <v>-92.8566</v>
      </c>
      <c r="F1355" s="129">
        <v>0.69940000000000002</v>
      </c>
      <c r="G1355" s="129">
        <v>9.8100000000000007E-2</v>
      </c>
      <c r="H1355" s="129">
        <v>-7.6100000000000001E-2</v>
      </c>
      <c r="I1355" s="129">
        <v>0.1137</v>
      </c>
      <c r="J1355" s="129">
        <v>-1.5952</v>
      </c>
      <c r="K1355" s="1">
        <f t="shared" si="22"/>
        <v>1353</v>
      </c>
    </row>
    <row r="1356" spans="1:11" hidden="1" x14ac:dyDescent="0.3">
      <c r="A1356" s="129">
        <v>-1</v>
      </c>
      <c r="B1356" s="129" t="s">
        <v>118</v>
      </c>
      <c r="C1356" s="129" t="s">
        <v>70</v>
      </c>
      <c r="D1356" s="129" t="s">
        <v>67</v>
      </c>
      <c r="E1356" s="129">
        <v>158.9033</v>
      </c>
      <c r="F1356" s="129">
        <v>3.5470999999999999</v>
      </c>
      <c r="G1356" s="129">
        <v>0.4148</v>
      </c>
      <c r="H1356" s="129">
        <v>0.68210000000000004</v>
      </c>
      <c r="I1356" s="129">
        <v>0.96660000000000001</v>
      </c>
      <c r="J1356" s="129">
        <v>26.276499999999999</v>
      </c>
      <c r="K1356" s="1">
        <f t="shared" si="22"/>
        <v>1354</v>
      </c>
    </row>
    <row r="1357" spans="1:11" x14ac:dyDescent="0.3">
      <c r="A1357" s="129">
        <v>-1</v>
      </c>
      <c r="B1357" s="129" t="s">
        <v>118</v>
      </c>
      <c r="C1357" s="129" t="s">
        <v>70</v>
      </c>
      <c r="D1357" s="129" t="s">
        <v>68</v>
      </c>
      <c r="E1357" s="129">
        <v>158.9033</v>
      </c>
      <c r="F1357" s="129">
        <v>3.5470999999999999</v>
      </c>
      <c r="G1357" s="129">
        <v>0.4148</v>
      </c>
      <c r="H1357" s="129">
        <v>0.68210000000000004</v>
      </c>
      <c r="I1357" s="129">
        <v>0.83689999999999998</v>
      </c>
      <c r="J1357" s="129">
        <v>18.329599999999999</v>
      </c>
      <c r="K1357" s="1">
        <f t="shared" si="22"/>
        <v>1355</v>
      </c>
    </row>
    <row r="1358" spans="1:11" hidden="1" x14ac:dyDescent="0.3">
      <c r="A1358" s="129">
        <v>-1</v>
      </c>
      <c r="B1358" s="129" t="s">
        <v>118</v>
      </c>
      <c r="C1358" s="129" t="s">
        <v>71</v>
      </c>
      <c r="D1358" s="129" t="s">
        <v>67</v>
      </c>
      <c r="E1358" s="129">
        <v>30.7684</v>
      </c>
      <c r="F1358" s="129">
        <v>10.4093</v>
      </c>
      <c r="G1358" s="129">
        <v>8.14E-2</v>
      </c>
      <c r="H1358" s="129">
        <v>0.2291</v>
      </c>
      <c r="I1358" s="129">
        <v>0.1497</v>
      </c>
      <c r="J1358" s="129">
        <v>127.48520000000001</v>
      </c>
      <c r="K1358" s="1">
        <f t="shared" si="22"/>
        <v>1356</v>
      </c>
    </row>
    <row r="1359" spans="1:11" x14ac:dyDescent="0.3">
      <c r="A1359" s="129">
        <v>-1</v>
      </c>
      <c r="B1359" s="129" t="s">
        <v>118</v>
      </c>
      <c r="C1359" s="129" t="s">
        <v>71</v>
      </c>
      <c r="D1359" s="129" t="s">
        <v>68</v>
      </c>
      <c r="E1359" s="129">
        <v>30.7684</v>
      </c>
      <c r="F1359" s="129">
        <v>10.4093</v>
      </c>
      <c r="G1359" s="129">
        <v>8.14E-2</v>
      </c>
      <c r="H1359" s="129">
        <v>0.2291</v>
      </c>
      <c r="I1359" s="129">
        <v>0.1028</v>
      </c>
      <c r="J1359" s="129">
        <v>103.92019999999999</v>
      </c>
      <c r="K1359" s="1">
        <f t="shared" si="22"/>
        <v>1357</v>
      </c>
    </row>
    <row r="1360" spans="1:11" hidden="1" x14ac:dyDescent="0.3">
      <c r="A1360" s="129">
        <v>-1</v>
      </c>
      <c r="B1360" s="129" t="s">
        <v>118</v>
      </c>
      <c r="C1360" s="129" t="s">
        <v>72</v>
      </c>
      <c r="D1360" s="129" t="s">
        <v>67</v>
      </c>
      <c r="E1360" s="129">
        <v>-447.48160000000001</v>
      </c>
      <c r="F1360" s="129">
        <v>3.7437</v>
      </c>
      <c r="G1360" s="129">
        <v>0.16689999999999999</v>
      </c>
      <c r="H1360" s="129">
        <v>-0.25030000000000002</v>
      </c>
      <c r="I1360" s="129">
        <v>-0.11849999999999999</v>
      </c>
      <c r="J1360" s="129">
        <v>-14.639799999999999</v>
      </c>
      <c r="K1360" s="1">
        <f t="shared" si="22"/>
        <v>1358</v>
      </c>
    </row>
    <row r="1361" spans="1:11" hidden="1" x14ac:dyDescent="0.3">
      <c r="A1361" s="129">
        <v>-1</v>
      </c>
      <c r="B1361" s="129" t="s">
        <v>118</v>
      </c>
      <c r="C1361" s="129" t="s">
        <v>72</v>
      </c>
      <c r="D1361" s="129" t="s">
        <v>68</v>
      </c>
      <c r="E1361" s="129">
        <v>-455.0754</v>
      </c>
      <c r="F1361" s="129">
        <v>3.7437</v>
      </c>
      <c r="G1361" s="129">
        <v>0.16689999999999999</v>
      </c>
      <c r="H1361" s="129">
        <v>-0.25030000000000002</v>
      </c>
      <c r="I1361" s="129">
        <v>0.2989</v>
      </c>
      <c r="J1361" s="129">
        <v>-5.2805999999999997</v>
      </c>
      <c r="K1361" s="1">
        <f t="shared" si="22"/>
        <v>1359</v>
      </c>
    </row>
    <row r="1362" spans="1:11" hidden="1" x14ac:dyDescent="0.3">
      <c r="A1362" s="129">
        <v>-1</v>
      </c>
      <c r="B1362" s="129" t="s">
        <v>118</v>
      </c>
      <c r="C1362" s="129" t="s">
        <v>73</v>
      </c>
      <c r="D1362" s="129" t="s">
        <v>67</v>
      </c>
      <c r="E1362" s="129">
        <v>-496.4751</v>
      </c>
      <c r="F1362" s="129">
        <v>4.2619999999999996</v>
      </c>
      <c r="G1362" s="129">
        <v>9.6299999999999997E-2</v>
      </c>
      <c r="H1362" s="129">
        <v>-0.24379999999999999</v>
      </c>
      <c r="I1362" s="129">
        <v>1.8499999999999999E-2</v>
      </c>
      <c r="J1362" s="129">
        <v>-15.8146</v>
      </c>
      <c r="K1362" s="1">
        <f t="shared" si="22"/>
        <v>1360</v>
      </c>
    </row>
    <row r="1363" spans="1:11" hidden="1" x14ac:dyDescent="0.3">
      <c r="A1363" s="129">
        <v>-1</v>
      </c>
      <c r="B1363" s="129" t="s">
        <v>118</v>
      </c>
      <c r="C1363" s="129" t="s">
        <v>73</v>
      </c>
      <c r="D1363" s="129" t="s">
        <v>68</v>
      </c>
      <c r="E1363" s="129">
        <v>-507.10629999999998</v>
      </c>
      <c r="F1363" s="129">
        <v>4.2619999999999996</v>
      </c>
      <c r="G1363" s="129">
        <v>9.6299999999999997E-2</v>
      </c>
      <c r="H1363" s="129">
        <v>-0.24379999999999999</v>
      </c>
      <c r="I1363" s="129">
        <v>0.25919999999999999</v>
      </c>
      <c r="J1363" s="129">
        <v>-5.1596000000000002</v>
      </c>
      <c r="K1363" s="1">
        <f t="shared" si="22"/>
        <v>1361</v>
      </c>
    </row>
    <row r="1364" spans="1:11" hidden="1" x14ac:dyDescent="0.3">
      <c r="A1364" s="129">
        <v>-1</v>
      </c>
      <c r="B1364" s="129" t="s">
        <v>118</v>
      </c>
      <c r="C1364" s="129" t="s">
        <v>74</v>
      </c>
      <c r="D1364" s="129" t="s">
        <v>67</v>
      </c>
      <c r="E1364" s="129">
        <v>-574.12049999999999</v>
      </c>
      <c r="F1364" s="129">
        <v>4.7721</v>
      </c>
      <c r="G1364" s="129">
        <v>0.23960000000000001</v>
      </c>
      <c r="H1364" s="129">
        <v>-0.33079999999999998</v>
      </c>
      <c r="I1364" s="129">
        <v>-0.1948</v>
      </c>
      <c r="J1364" s="129">
        <v>-18.905100000000001</v>
      </c>
      <c r="K1364" s="1">
        <f t="shared" si="22"/>
        <v>1362</v>
      </c>
    </row>
    <row r="1365" spans="1:11" hidden="1" x14ac:dyDescent="0.3">
      <c r="A1365" s="129">
        <v>-1</v>
      </c>
      <c r="B1365" s="129" t="s">
        <v>118</v>
      </c>
      <c r="C1365" s="129" t="s">
        <v>74</v>
      </c>
      <c r="D1365" s="129" t="s">
        <v>68</v>
      </c>
      <c r="E1365" s="129">
        <v>-583.23299999999995</v>
      </c>
      <c r="F1365" s="129">
        <v>4.7721</v>
      </c>
      <c r="G1365" s="129">
        <v>0.23960000000000001</v>
      </c>
      <c r="H1365" s="129">
        <v>-0.33079999999999998</v>
      </c>
      <c r="I1365" s="129">
        <v>0.40410000000000001</v>
      </c>
      <c r="J1365" s="129">
        <v>-6.9748000000000001</v>
      </c>
      <c r="K1365" s="1">
        <f t="shared" si="22"/>
        <v>1363</v>
      </c>
    </row>
    <row r="1366" spans="1:11" hidden="1" x14ac:dyDescent="0.3">
      <c r="A1366" s="129">
        <v>-1</v>
      </c>
      <c r="B1366" s="129" t="s">
        <v>118</v>
      </c>
      <c r="C1366" s="129" t="s">
        <v>75</v>
      </c>
      <c r="D1366" s="129" t="s">
        <v>67</v>
      </c>
      <c r="E1366" s="129">
        <v>-96.697900000000004</v>
      </c>
      <c r="F1366" s="129">
        <v>7.7057000000000002</v>
      </c>
      <c r="G1366" s="129">
        <v>0.64259999999999995</v>
      </c>
      <c r="H1366" s="129">
        <v>0.79820000000000002</v>
      </c>
      <c r="I1366" s="129">
        <v>1.3651</v>
      </c>
      <c r="J1366" s="129">
        <v>26.6206</v>
      </c>
      <c r="K1366" s="1">
        <f t="shared" si="22"/>
        <v>1364</v>
      </c>
    </row>
    <row r="1367" spans="1:11" hidden="1" x14ac:dyDescent="0.3">
      <c r="A1367" s="129">
        <v>-1</v>
      </c>
      <c r="B1367" s="129" t="s">
        <v>118</v>
      </c>
      <c r="C1367" s="129" t="s">
        <v>75</v>
      </c>
      <c r="D1367" s="129" t="s">
        <v>68</v>
      </c>
      <c r="E1367" s="129">
        <v>-103.53230000000001</v>
      </c>
      <c r="F1367" s="129">
        <v>7.7057000000000002</v>
      </c>
      <c r="G1367" s="129">
        <v>0.64259999999999995</v>
      </c>
      <c r="H1367" s="129">
        <v>0.79820000000000002</v>
      </c>
      <c r="I1367" s="129">
        <v>1.3384</v>
      </c>
      <c r="J1367" s="129">
        <v>22.3445</v>
      </c>
      <c r="K1367" s="1">
        <f t="shared" si="22"/>
        <v>1365</v>
      </c>
    </row>
    <row r="1368" spans="1:11" hidden="1" x14ac:dyDescent="0.3">
      <c r="A1368" s="129">
        <v>-1</v>
      </c>
      <c r="B1368" s="129" t="s">
        <v>118</v>
      </c>
      <c r="C1368" s="129" t="s">
        <v>76</v>
      </c>
      <c r="D1368" s="129" t="s">
        <v>67</v>
      </c>
      <c r="E1368" s="129">
        <v>-541.62720000000002</v>
      </c>
      <c r="F1368" s="129">
        <v>-2.226</v>
      </c>
      <c r="G1368" s="129">
        <v>-0.51880000000000004</v>
      </c>
      <c r="H1368" s="129">
        <v>-1.1115999999999999</v>
      </c>
      <c r="I1368" s="129">
        <v>-1.3412999999999999</v>
      </c>
      <c r="J1368" s="129">
        <v>-46.953600000000002</v>
      </c>
      <c r="K1368" s="1">
        <f t="shared" si="22"/>
        <v>1366</v>
      </c>
    </row>
    <row r="1369" spans="1:11" hidden="1" x14ac:dyDescent="0.3">
      <c r="A1369" s="129">
        <v>-1</v>
      </c>
      <c r="B1369" s="129" t="s">
        <v>118</v>
      </c>
      <c r="C1369" s="129" t="s">
        <v>76</v>
      </c>
      <c r="D1369" s="129" t="s">
        <v>68</v>
      </c>
      <c r="E1369" s="129">
        <v>-548.46159999999998</v>
      </c>
      <c r="F1369" s="129">
        <v>-2.226</v>
      </c>
      <c r="G1369" s="129">
        <v>-0.51880000000000004</v>
      </c>
      <c r="H1369" s="129">
        <v>-1.1115999999999999</v>
      </c>
      <c r="I1369" s="129">
        <v>-1.0051000000000001</v>
      </c>
      <c r="J1369" s="129">
        <v>-28.978400000000001</v>
      </c>
      <c r="K1369" s="1">
        <f t="shared" si="22"/>
        <v>1367</v>
      </c>
    </row>
    <row r="1370" spans="1:11" hidden="1" x14ac:dyDescent="0.3">
      <c r="A1370" s="129">
        <v>-1</v>
      </c>
      <c r="B1370" s="129" t="s">
        <v>118</v>
      </c>
      <c r="C1370" s="129" t="s">
        <v>77</v>
      </c>
      <c r="D1370" s="129" t="s">
        <v>67</v>
      </c>
      <c r="E1370" s="129">
        <v>-96.697900000000004</v>
      </c>
      <c r="F1370" s="129">
        <v>7.7057000000000002</v>
      </c>
      <c r="G1370" s="129">
        <v>0.64259999999999995</v>
      </c>
      <c r="H1370" s="129">
        <v>0.79820000000000002</v>
      </c>
      <c r="I1370" s="129">
        <v>1.3651</v>
      </c>
      <c r="J1370" s="129">
        <v>26.6206</v>
      </c>
      <c r="K1370" s="1">
        <f t="shared" si="22"/>
        <v>1368</v>
      </c>
    </row>
    <row r="1371" spans="1:11" hidden="1" x14ac:dyDescent="0.3">
      <c r="A1371" s="129">
        <v>-1</v>
      </c>
      <c r="B1371" s="129" t="s">
        <v>118</v>
      </c>
      <c r="C1371" s="129" t="s">
        <v>77</v>
      </c>
      <c r="D1371" s="129" t="s">
        <v>68</v>
      </c>
      <c r="E1371" s="129">
        <v>-103.53230000000001</v>
      </c>
      <c r="F1371" s="129">
        <v>7.7057000000000002</v>
      </c>
      <c r="G1371" s="129">
        <v>0.64259999999999995</v>
      </c>
      <c r="H1371" s="129">
        <v>0.79820000000000002</v>
      </c>
      <c r="I1371" s="129">
        <v>1.3384</v>
      </c>
      <c r="J1371" s="129">
        <v>22.3445</v>
      </c>
      <c r="K1371" s="1">
        <f t="shared" si="22"/>
        <v>1369</v>
      </c>
    </row>
    <row r="1372" spans="1:11" hidden="1" x14ac:dyDescent="0.3">
      <c r="A1372" s="129">
        <v>-1</v>
      </c>
      <c r="B1372" s="129" t="s">
        <v>118</v>
      </c>
      <c r="C1372" s="129" t="s">
        <v>78</v>
      </c>
      <c r="D1372" s="129" t="s">
        <v>67</v>
      </c>
      <c r="E1372" s="129">
        <v>-541.62720000000002</v>
      </c>
      <c r="F1372" s="129">
        <v>-2.226</v>
      </c>
      <c r="G1372" s="129">
        <v>-0.51880000000000004</v>
      </c>
      <c r="H1372" s="129">
        <v>-1.1115999999999999</v>
      </c>
      <c r="I1372" s="129">
        <v>-1.3412999999999999</v>
      </c>
      <c r="J1372" s="129">
        <v>-46.953600000000002</v>
      </c>
      <c r="K1372" s="1">
        <f t="shared" si="22"/>
        <v>1370</v>
      </c>
    </row>
    <row r="1373" spans="1:11" hidden="1" x14ac:dyDescent="0.3">
      <c r="A1373" s="129">
        <v>-1</v>
      </c>
      <c r="B1373" s="129" t="s">
        <v>118</v>
      </c>
      <c r="C1373" s="129" t="s">
        <v>78</v>
      </c>
      <c r="D1373" s="129" t="s">
        <v>68</v>
      </c>
      <c r="E1373" s="129">
        <v>-548.46159999999998</v>
      </c>
      <c r="F1373" s="129">
        <v>-2.226</v>
      </c>
      <c r="G1373" s="129">
        <v>-0.51880000000000004</v>
      </c>
      <c r="H1373" s="129">
        <v>-1.1115999999999999</v>
      </c>
      <c r="I1373" s="129">
        <v>-1.0051000000000001</v>
      </c>
      <c r="J1373" s="129">
        <v>-28.978400000000001</v>
      </c>
      <c r="K1373" s="1">
        <f t="shared" si="22"/>
        <v>1371</v>
      </c>
    </row>
    <row r="1374" spans="1:11" hidden="1" x14ac:dyDescent="0.3">
      <c r="A1374" s="129">
        <v>-1</v>
      </c>
      <c r="B1374" s="129" t="s">
        <v>118</v>
      </c>
      <c r="C1374" s="129" t="s">
        <v>79</v>
      </c>
      <c r="D1374" s="129" t="s">
        <v>67</v>
      </c>
      <c r="E1374" s="129">
        <v>-276.08670000000001</v>
      </c>
      <c r="F1374" s="129">
        <v>17.312899999999999</v>
      </c>
      <c r="G1374" s="129">
        <v>0.1759</v>
      </c>
      <c r="H1374" s="129">
        <v>0.16400000000000001</v>
      </c>
      <c r="I1374" s="129">
        <v>0.2215</v>
      </c>
      <c r="J1374" s="129">
        <v>168.31280000000001</v>
      </c>
      <c r="K1374" s="1">
        <f t="shared" si="22"/>
        <v>1372</v>
      </c>
    </row>
    <row r="1375" spans="1:11" hidden="1" x14ac:dyDescent="0.3">
      <c r="A1375" s="129">
        <v>-1</v>
      </c>
      <c r="B1375" s="129" t="s">
        <v>118</v>
      </c>
      <c r="C1375" s="129" t="s">
        <v>79</v>
      </c>
      <c r="D1375" s="129" t="s">
        <v>68</v>
      </c>
      <c r="E1375" s="129">
        <v>-282.92110000000002</v>
      </c>
      <c r="F1375" s="129">
        <v>17.312899999999999</v>
      </c>
      <c r="G1375" s="129">
        <v>0.1759</v>
      </c>
      <c r="H1375" s="129">
        <v>0.16400000000000001</v>
      </c>
      <c r="I1375" s="129">
        <v>0.31059999999999999</v>
      </c>
      <c r="J1375" s="129">
        <v>142.17140000000001</v>
      </c>
      <c r="K1375" s="1">
        <f t="shared" si="22"/>
        <v>1373</v>
      </c>
    </row>
    <row r="1376" spans="1:11" hidden="1" x14ac:dyDescent="0.3">
      <c r="A1376" s="129">
        <v>-1</v>
      </c>
      <c r="B1376" s="129" t="s">
        <v>118</v>
      </c>
      <c r="C1376" s="129" t="s">
        <v>80</v>
      </c>
      <c r="D1376" s="129" t="s">
        <v>67</v>
      </c>
      <c r="E1376" s="129">
        <v>-362.23840000000001</v>
      </c>
      <c r="F1376" s="129">
        <v>-11.8332</v>
      </c>
      <c r="G1376" s="129">
        <v>-5.21E-2</v>
      </c>
      <c r="H1376" s="129">
        <v>-0.47739999999999999</v>
      </c>
      <c r="I1376" s="129">
        <v>-0.19769999999999999</v>
      </c>
      <c r="J1376" s="129">
        <v>-188.64590000000001</v>
      </c>
      <c r="K1376" s="1">
        <f t="shared" si="22"/>
        <v>1374</v>
      </c>
    </row>
    <row r="1377" spans="1:11" hidden="1" x14ac:dyDescent="0.3">
      <c r="A1377" s="129">
        <v>-1</v>
      </c>
      <c r="B1377" s="129" t="s">
        <v>118</v>
      </c>
      <c r="C1377" s="129" t="s">
        <v>80</v>
      </c>
      <c r="D1377" s="129" t="s">
        <v>68</v>
      </c>
      <c r="E1377" s="129">
        <v>-369.0727</v>
      </c>
      <c r="F1377" s="129">
        <v>-11.8332</v>
      </c>
      <c r="G1377" s="129">
        <v>-5.21E-2</v>
      </c>
      <c r="H1377" s="129">
        <v>-0.47739999999999999</v>
      </c>
      <c r="I1377" s="129">
        <v>2.2700000000000001E-2</v>
      </c>
      <c r="J1377" s="129">
        <v>-148.80520000000001</v>
      </c>
      <c r="K1377" s="1">
        <f t="shared" si="22"/>
        <v>1375</v>
      </c>
    </row>
    <row r="1378" spans="1:11" hidden="1" x14ac:dyDescent="0.3">
      <c r="A1378" s="129">
        <v>-1</v>
      </c>
      <c r="B1378" s="129" t="s">
        <v>118</v>
      </c>
      <c r="C1378" s="129" t="s">
        <v>81</v>
      </c>
      <c r="D1378" s="129" t="s">
        <v>67</v>
      </c>
      <c r="E1378" s="129">
        <v>-276.08670000000001</v>
      </c>
      <c r="F1378" s="129">
        <v>17.312899999999999</v>
      </c>
      <c r="G1378" s="129">
        <v>0.1759</v>
      </c>
      <c r="H1378" s="129">
        <v>0.16400000000000001</v>
      </c>
      <c r="I1378" s="129">
        <v>0.2215</v>
      </c>
      <c r="J1378" s="129">
        <v>168.31280000000001</v>
      </c>
      <c r="K1378" s="1">
        <f t="shared" si="22"/>
        <v>1376</v>
      </c>
    </row>
    <row r="1379" spans="1:11" hidden="1" x14ac:dyDescent="0.3">
      <c r="A1379" s="129">
        <v>-1</v>
      </c>
      <c r="B1379" s="129" t="s">
        <v>118</v>
      </c>
      <c r="C1379" s="129" t="s">
        <v>81</v>
      </c>
      <c r="D1379" s="129" t="s">
        <v>68</v>
      </c>
      <c r="E1379" s="129">
        <v>-282.92110000000002</v>
      </c>
      <c r="F1379" s="129">
        <v>17.312899999999999</v>
      </c>
      <c r="G1379" s="129">
        <v>0.1759</v>
      </c>
      <c r="H1379" s="129">
        <v>0.16400000000000001</v>
      </c>
      <c r="I1379" s="129">
        <v>0.31059999999999999</v>
      </c>
      <c r="J1379" s="129">
        <v>142.17140000000001</v>
      </c>
      <c r="K1379" s="1">
        <f t="shared" si="22"/>
        <v>1377</v>
      </c>
    </row>
    <row r="1380" spans="1:11" hidden="1" x14ac:dyDescent="0.3">
      <c r="A1380" s="129">
        <v>-1</v>
      </c>
      <c r="B1380" s="129" t="s">
        <v>118</v>
      </c>
      <c r="C1380" s="129" t="s">
        <v>82</v>
      </c>
      <c r="D1380" s="129" t="s">
        <v>67</v>
      </c>
      <c r="E1380" s="129">
        <v>-362.23840000000001</v>
      </c>
      <c r="F1380" s="129">
        <v>-11.8332</v>
      </c>
      <c r="G1380" s="129">
        <v>-5.21E-2</v>
      </c>
      <c r="H1380" s="129">
        <v>-0.47739999999999999</v>
      </c>
      <c r="I1380" s="129">
        <v>-0.19769999999999999</v>
      </c>
      <c r="J1380" s="129">
        <v>-188.64590000000001</v>
      </c>
      <c r="K1380" s="1">
        <f t="shared" si="22"/>
        <v>1378</v>
      </c>
    </row>
    <row r="1381" spans="1:11" hidden="1" x14ac:dyDescent="0.3">
      <c r="A1381" s="129">
        <v>-1</v>
      </c>
      <c r="B1381" s="129" t="s">
        <v>118</v>
      </c>
      <c r="C1381" s="129" t="s">
        <v>82</v>
      </c>
      <c r="D1381" s="129" t="s">
        <v>68</v>
      </c>
      <c r="E1381" s="129">
        <v>-369.0727</v>
      </c>
      <c r="F1381" s="129">
        <v>-11.8332</v>
      </c>
      <c r="G1381" s="129">
        <v>-5.21E-2</v>
      </c>
      <c r="H1381" s="129">
        <v>-0.47739999999999999</v>
      </c>
      <c r="I1381" s="129">
        <v>2.2700000000000001E-2</v>
      </c>
      <c r="J1381" s="129">
        <v>-148.80520000000001</v>
      </c>
      <c r="K1381" s="1">
        <f t="shared" si="22"/>
        <v>1379</v>
      </c>
    </row>
    <row r="1382" spans="1:11" hidden="1" x14ac:dyDescent="0.3">
      <c r="A1382" s="129">
        <v>-1</v>
      </c>
      <c r="B1382" s="129" t="s">
        <v>118</v>
      </c>
      <c r="C1382" s="129" t="s">
        <v>83</v>
      </c>
      <c r="D1382" s="129" t="s">
        <v>67</v>
      </c>
      <c r="E1382" s="129">
        <v>-295.94200000000001</v>
      </c>
      <c r="F1382" s="129">
        <v>9.3184000000000005</v>
      </c>
      <c r="G1382" s="129">
        <v>0.76139999999999997</v>
      </c>
      <c r="H1382" s="129">
        <v>0.66979999999999995</v>
      </c>
      <c r="I1382" s="129">
        <v>1.2374000000000001</v>
      </c>
      <c r="J1382" s="129">
        <v>19.888100000000001</v>
      </c>
      <c r="K1382" s="1">
        <f t="shared" si="22"/>
        <v>1380</v>
      </c>
    </row>
    <row r="1383" spans="1:11" hidden="1" x14ac:dyDescent="0.3">
      <c r="A1383" s="129">
        <v>-1</v>
      </c>
      <c r="B1383" s="129" t="s">
        <v>118</v>
      </c>
      <c r="C1383" s="129" t="s">
        <v>83</v>
      </c>
      <c r="D1383" s="129" t="s">
        <v>68</v>
      </c>
      <c r="E1383" s="129">
        <v>-305.05450000000002</v>
      </c>
      <c r="F1383" s="129">
        <v>9.3184000000000005</v>
      </c>
      <c r="G1383" s="129">
        <v>0.76139999999999997</v>
      </c>
      <c r="H1383" s="129">
        <v>0.66979999999999995</v>
      </c>
      <c r="I1383" s="129">
        <v>1.5076000000000001</v>
      </c>
      <c r="J1383" s="129">
        <v>19.643699999999999</v>
      </c>
      <c r="K1383" s="1">
        <f t="shared" si="22"/>
        <v>1381</v>
      </c>
    </row>
    <row r="1384" spans="1:11" hidden="1" x14ac:dyDescent="0.3">
      <c r="A1384" s="129">
        <v>-1</v>
      </c>
      <c r="B1384" s="129" t="s">
        <v>118</v>
      </c>
      <c r="C1384" s="129" t="s">
        <v>84</v>
      </c>
      <c r="D1384" s="129" t="s">
        <v>67</v>
      </c>
      <c r="E1384" s="129">
        <v>-740.87120000000004</v>
      </c>
      <c r="F1384" s="129">
        <v>-0.61339999999999995</v>
      </c>
      <c r="G1384" s="129">
        <v>-0.4</v>
      </c>
      <c r="H1384" s="129">
        <v>-1.24</v>
      </c>
      <c r="I1384" s="129">
        <v>-1.4690000000000001</v>
      </c>
      <c r="J1384" s="129">
        <v>-53.686100000000003</v>
      </c>
      <c r="K1384" s="1">
        <f t="shared" si="22"/>
        <v>1382</v>
      </c>
    </row>
    <row r="1385" spans="1:11" hidden="1" x14ac:dyDescent="0.3">
      <c r="A1385" s="129">
        <v>-1</v>
      </c>
      <c r="B1385" s="129" t="s">
        <v>118</v>
      </c>
      <c r="C1385" s="129" t="s">
        <v>84</v>
      </c>
      <c r="D1385" s="129" t="s">
        <v>68</v>
      </c>
      <c r="E1385" s="129">
        <v>-749.9837</v>
      </c>
      <c r="F1385" s="129">
        <v>-0.61339999999999995</v>
      </c>
      <c r="G1385" s="129">
        <v>-0.4</v>
      </c>
      <c r="H1385" s="129">
        <v>-1.24</v>
      </c>
      <c r="I1385" s="129">
        <v>-0.83579999999999999</v>
      </c>
      <c r="J1385" s="129">
        <v>-31.679200000000002</v>
      </c>
      <c r="K1385" s="1">
        <f t="shared" si="22"/>
        <v>1383</v>
      </c>
    </row>
    <row r="1386" spans="1:11" hidden="1" x14ac:dyDescent="0.3">
      <c r="A1386" s="129">
        <v>-1</v>
      </c>
      <c r="B1386" s="129" t="s">
        <v>118</v>
      </c>
      <c r="C1386" s="129" t="s">
        <v>85</v>
      </c>
      <c r="D1386" s="129" t="s">
        <v>67</v>
      </c>
      <c r="E1386" s="129">
        <v>-295.94200000000001</v>
      </c>
      <c r="F1386" s="129">
        <v>9.3184000000000005</v>
      </c>
      <c r="G1386" s="129">
        <v>0.76139999999999997</v>
      </c>
      <c r="H1386" s="129">
        <v>0.66979999999999995</v>
      </c>
      <c r="I1386" s="129">
        <v>1.2374000000000001</v>
      </c>
      <c r="J1386" s="129">
        <v>19.888100000000001</v>
      </c>
      <c r="K1386" s="1">
        <f t="shared" si="22"/>
        <v>1384</v>
      </c>
    </row>
    <row r="1387" spans="1:11" hidden="1" x14ac:dyDescent="0.3">
      <c r="A1387" s="129">
        <v>-1</v>
      </c>
      <c r="B1387" s="129" t="s">
        <v>118</v>
      </c>
      <c r="C1387" s="129" t="s">
        <v>85</v>
      </c>
      <c r="D1387" s="129" t="s">
        <v>68</v>
      </c>
      <c r="E1387" s="129">
        <v>-305.05450000000002</v>
      </c>
      <c r="F1387" s="129">
        <v>9.3184000000000005</v>
      </c>
      <c r="G1387" s="129">
        <v>0.76139999999999997</v>
      </c>
      <c r="H1387" s="129">
        <v>0.66979999999999995</v>
      </c>
      <c r="I1387" s="129">
        <v>1.5076000000000001</v>
      </c>
      <c r="J1387" s="129">
        <v>19.643699999999999</v>
      </c>
      <c r="K1387" s="1">
        <f t="shared" si="22"/>
        <v>1385</v>
      </c>
    </row>
    <row r="1388" spans="1:11" hidden="1" x14ac:dyDescent="0.3">
      <c r="A1388" s="129">
        <v>-1</v>
      </c>
      <c r="B1388" s="129" t="s">
        <v>118</v>
      </c>
      <c r="C1388" s="129" t="s">
        <v>86</v>
      </c>
      <c r="D1388" s="129" t="s">
        <v>67</v>
      </c>
      <c r="E1388" s="129">
        <v>-740.87120000000004</v>
      </c>
      <c r="F1388" s="129">
        <v>-0.61339999999999995</v>
      </c>
      <c r="G1388" s="129">
        <v>-0.4</v>
      </c>
      <c r="H1388" s="129">
        <v>-1.24</v>
      </c>
      <c r="I1388" s="129">
        <v>-1.4690000000000001</v>
      </c>
      <c r="J1388" s="129">
        <v>-53.686100000000003</v>
      </c>
      <c r="K1388" s="1">
        <f t="shared" si="22"/>
        <v>1386</v>
      </c>
    </row>
    <row r="1389" spans="1:11" hidden="1" x14ac:dyDescent="0.3">
      <c r="A1389" s="129">
        <v>-1</v>
      </c>
      <c r="B1389" s="129" t="s">
        <v>118</v>
      </c>
      <c r="C1389" s="129" t="s">
        <v>86</v>
      </c>
      <c r="D1389" s="129" t="s">
        <v>68</v>
      </c>
      <c r="E1389" s="129">
        <v>-749.9837</v>
      </c>
      <c r="F1389" s="129">
        <v>-0.61339999999999995</v>
      </c>
      <c r="G1389" s="129">
        <v>-0.4</v>
      </c>
      <c r="H1389" s="129">
        <v>-1.24</v>
      </c>
      <c r="I1389" s="129">
        <v>-0.83579999999999999</v>
      </c>
      <c r="J1389" s="129">
        <v>-31.679200000000002</v>
      </c>
      <c r="K1389" s="1">
        <f t="shared" si="22"/>
        <v>1387</v>
      </c>
    </row>
    <row r="1390" spans="1:11" hidden="1" x14ac:dyDescent="0.3">
      <c r="A1390" s="129">
        <v>-1</v>
      </c>
      <c r="B1390" s="129" t="s">
        <v>118</v>
      </c>
      <c r="C1390" s="129" t="s">
        <v>87</v>
      </c>
      <c r="D1390" s="129" t="s">
        <v>67</v>
      </c>
      <c r="E1390" s="129">
        <v>-475.33080000000001</v>
      </c>
      <c r="F1390" s="129">
        <v>18.9255</v>
      </c>
      <c r="G1390" s="129">
        <v>0.29470000000000002</v>
      </c>
      <c r="H1390" s="129">
        <v>3.56E-2</v>
      </c>
      <c r="I1390" s="129">
        <v>9.3799999999999994E-2</v>
      </c>
      <c r="J1390" s="129">
        <v>161.5804</v>
      </c>
      <c r="K1390" s="1">
        <f t="shared" si="22"/>
        <v>1388</v>
      </c>
    </row>
    <row r="1391" spans="1:11" hidden="1" x14ac:dyDescent="0.3">
      <c r="A1391" s="129">
        <v>-1</v>
      </c>
      <c r="B1391" s="129" t="s">
        <v>118</v>
      </c>
      <c r="C1391" s="129" t="s">
        <v>87</v>
      </c>
      <c r="D1391" s="129" t="s">
        <v>68</v>
      </c>
      <c r="E1391" s="129">
        <v>-484.44330000000002</v>
      </c>
      <c r="F1391" s="129">
        <v>18.9255</v>
      </c>
      <c r="G1391" s="129">
        <v>0.29470000000000002</v>
      </c>
      <c r="H1391" s="129">
        <v>3.56E-2</v>
      </c>
      <c r="I1391" s="129">
        <v>0.47989999999999999</v>
      </c>
      <c r="J1391" s="129">
        <v>139.47059999999999</v>
      </c>
      <c r="K1391" s="1">
        <f t="shared" si="22"/>
        <v>1389</v>
      </c>
    </row>
    <row r="1392" spans="1:11" hidden="1" x14ac:dyDescent="0.3">
      <c r="A1392" s="129">
        <v>-1</v>
      </c>
      <c r="B1392" s="129" t="s">
        <v>118</v>
      </c>
      <c r="C1392" s="129" t="s">
        <v>88</v>
      </c>
      <c r="D1392" s="129" t="s">
        <v>67</v>
      </c>
      <c r="E1392" s="129">
        <v>-561.48239999999998</v>
      </c>
      <c r="F1392" s="129">
        <v>-10.220499999999999</v>
      </c>
      <c r="G1392" s="129">
        <v>6.6699999999999995E-2</v>
      </c>
      <c r="H1392" s="129">
        <v>-0.60580000000000001</v>
      </c>
      <c r="I1392" s="129">
        <v>-0.32540000000000002</v>
      </c>
      <c r="J1392" s="129">
        <v>-195.3783</v>
      </c>
      <c r="K1392" s="1">
        <f t="shared" si="22"/>
        <v>1390</v>
      </c>
    </row>
    <row r="1393" spans="1:11" hidden="1" x14ac:dyDescent="0.3">
      <c r="A1393" s="129">
        <v>-1</v>
      </c>
      <c r="B1393" s="129" t="s">
        <v>118</v>
      </c>
      <c r="C1393" s="129" t="s">
        <v>88</v>
      </c>
      <c r="D1393" s="129" t="s">
        <v>68</v>
      </c>
      <c r="E1393" s="129">
        <v>-570.59490000000005</v>
      </c>
      <c r="F1393" s="129">
        <v>-10.220499999999999</v>
      </c>
      <c r="G1393" s="129">
        <v>6.6699999999999995E-2</v>
      </c>
      <c r="H1393" s="129">
        <v>-0.60580000000000001</v>
      </c>
      <c r="I1393" s="129">
        <v>0.192</v>
      </c>
      <c r="J1393" s="129">
        <v>-151.506</v>
      </c>
      <c r="K1393" s="1">
        <f t="shared" si="22"/>
        <v>1391</v>
      </c>
    </row>
    <row r="1394" spans="1:11" hidden="1" x14ac:dyDescent="0.3">
      <c r="A1394" s="129">
        <v>-1</v>
      </c>
      <c r="B1394" s="129" t="s">
        <v>118</v>
      </c>
      <c r="C1394" s="129" t="s">
        <v>89</v>
      </c>
      <c r="D1394" s="129" t="s">
        <v>67</v>
      </c>
      <c r="E1394" s="129">
        <v>-475.33080000000001</v>
      </c>
      <c r="F1394" s="129">
        <v>18.9255</v>
      </c>
      <c r="G1394" s="129">
        <v>0.29470000000000002</v>
      </c>
      <c r="H1394" s="129">
        <v>3.56E-2</v>
      </c>
      <c r="I1394" s="129">
        <v>9.3799999999999994E-2</v>
      </c>
      <c r="J1394" s="129">
        <v>161.5804</v>
      </c>
      <c r="K1394" s="1">
        <f t="shared" si="22"/>
        <v>1392</v>
      </c>
    </row>
    <row r="1395" spans="1:11" hidden="1" x14ac:dyDescent="0.3">
      <c r="A1395" s="129">
        <v>-1</v>
      </c>
      <c r="B1395" s="129" t="s">
        <v>118</v>
      </c>
      <c r="C1395" s="129" t="s">
        <v>89</v>
      </c>
      <c r="D1395" s="129" t="s">
        <v>68</v>
      </c>
      <c r="E1395" s="129">
        <v>-484.44330000000002</v>
      </c>
      <c r="F1395" s="129">
        <v>18.9255</v>
      </c>
      <c r="G1395" s="129">
        <v>0.29470000000000002</v>
      </c>
      <c r="H1395" s="129">
        <v>3.56E-2</v>
      </c>
      <c r="I1395" s="129">
        <v>0.47989999999999999</v>
      </c>
      <c r="J1395" s="129">
        <v>139.47059999999999</v>
      </c>
      <c r="K1395" s="1">
        <f t="shared" si="22"/>
        <v>1393</v>
      </c>
    </row>
    <row r="1396" spans="1:11" hidden="1" x14ac:dyDescent="0.3">
      <c r="A1396" s="129">
        <v>-1</v>
      </c>
      <c r="B1396" s="129" t="s">
        <v>118</v>
      </c>
      <c r="C1396" s="129" t="s">
        <v>90</v>
      </c>
      <c r="D1396" s="129" t="s">
        <v>67</v>
      </c>
      <c r="E1396" s="129">
        <v>-561.48239999999998</v>
      </c>
      <c r="F1396" s="129">
        <v>-10.220499999999999</v>
      </c>
      <c r="G1396" s="129">
        <v>6.6699999999999995E-2</v>
      </c>
      <c r="H1396" s="129">
        <v>-0.60580000000000001</v>
      </c>
      <c r="I1396" s="129">
        <v>-0.32540000000000002</v>
      </c>
      <c r="J1396" s="129">
        <v>-195.3783</v>
      </c>
      <c r="K1396" s="1">
        <f t="shared" si="22"/>
        <v>1394</v>
      </c>
    </row>
    <row r="1397" spans="1:11" hidden="1" x14ac:dyDescent="0.3">
      <c r="A1397" s="129">
        <v>-1</v>
      </c>
      <c r="B1397" s="129" t="s">
        <v>118</v>
      </c>
      <c r="C1397" s="129" t="s">
        <v>90</v>
      </c>
      <c r="D1397" s="129" t="s">
        <v>68</v>
      </c>
      <c r="E1397" s="129">
        <v>-570.59490000000005</v>
      </c>
      <c r="F1397" s="129">
        <v>-10.220499999999999</v>
      </c>
      <c r="G1397" s="129">
        <v>6.6699999999999995E-2</v>
      </c>
      <c r="H1397" s="129">
        <v>-0.60580000000000001</v>
      </c>
      <c r="I1397" s="129">
        <v>0.192</v>
      </c>
      <c r="J1397" s="129">
        <v>-151.506</v>
      </c>
      <c r="K1397" s="1">
        <f t="shared" si="22"/>
        <v>1395</v>
      </c>
    </row>
    <row r="1398" spans="1:11" hidden="1" x14ac:dyDescent="0.3">
      <c r="A1398" s="129">
        <v>-1</v>
      </c>
      <c r="B1398" s="129" t="s">
        <v>118</v>
      </c>
      <c r="C1398" s="129" t="s">
        <v>91</v>
      </c>
      <c r="D1398" s="129" t="s">
        <v>67</v>
      </c>
      <c r="E1398" s="129">
        <v>-96.697900000000004</v>
      </c>
      <c r="F1398" s="129">
        <v>18.9255</v>
      </c>
      <c r="G1398" s="129">
        <v>0.76139999999999997</v>
      </c>
      <c r="H1398" s="129">
        <v>0.79820000000000002</v>
      </c>
      <c r="I1398" s="129">
        <v>1.3651</v>
      </c>
      <c r="J1398" s="129">
        <v>168.31280000000001</v>
      </c>
      <c r="K1398" s="1">
        <f t="shared" si="22"/>
        <v>1396</v>
      </c>
    </row>
    <row r="1399" spans="1:11" hidden="1" x14ac:dyDescent="0.3">
      <c r="A1399" s="129">
        <v>-1</v>
      </c>
      <c r="B1399" s="129" t="s">
        <v>118</v>
      </c>
      <c r="C1399" s="129" t="s">
        <v>91</v>
      </c>
      <c r="D1399" s="129" t="s">
        <v>68</v>
      </c>
      <c r="E1399" s="129">
        <v>-103.53230000000001</v>
      </c>
      <c r="F1399" s="129">
        <v>18.9255</v>
      </c>
      <c r="G1399" s="129">
        <v>0.76139999999999997</v>
      </c>
      <c r="H1399" s="129">
        <v>0.79820000000000002</v>
      </c>
      <c r="I1399" s="129">
        <v>1.5076000000000001</v>
      </c>
      <c r="J1399" s="129">
        <v>142.17140000000001</v>
      </c>
      <c r="K1399" s="1">
        <f t="shared" si="22"/>
        <v>1397</v>
      </c>
    </row>
    <row r="1400" spans="1:11" hidden="1" x14ac:dyDescent="0.3">
      <c r="A1400" s="129">
        <v>-1</v>
      </c>
      <c r="B1400" s="129" t="s">
        <v>118</v>
      </c>
      <c r="C1400" s="129" t="s">
        <v>92</v>
      </c>
      <c r="D1400" s="129" t="s">
        <v>67</v>
      </c>
      <c r="E1400" s="129">
        <v>-740.87120000000004</v>
      </c>
      <c r="F1400" s="129">
        <v>-11.8332</v>
      </c>
      <c r="G1400" s="129">
        <v>-0.51880000000000004</v>
      </c>
      <c r="H1400" s="129">
        <v>-1.24</v>
      </c>
      <c r="I1400" s="129">
        <v>-1.4690000000000001</v>
      </c>
      <c r="J1400" s="129">
        <v>-195.3783</v>
      </c>
      <c r="K1400" s="1">
        <f t="shared" si="22"/>
        <v>1398</v>
      </c>
    </row>
    <row r="1401" spans="1:11" hidden="1" x14ac:dyDescent="0.3">
      <c r="A1401" s="129">
        <v>-1</v>
      </c>
      <c r="B1401" s="129" t="s">
        <v>118</v>
      </c>
      <c r="C1401" s="129" t="s">
        <v>92</v>
      </c>
      <c r="D1401" s="129" t="s">
        <v>68</v>
      </c>
      <c r="E1401" s="129">
        <v>-749.9837</v>
      </c>
      <c r="F1401" s="129">
        <v>-11.8332</v>
      </c>
      <c r="G1401" s="129">
        <v>-0.51880000000000004</v>
      </c>
      <c r="H1401" s="129">
        <v>-1.24</v>
      </c>
      <c r="I1401" s="129">
        <v>-1.0051000000000001</v>
      </c>
      <c r="J1401" s="129">
        <v>-151.506</v>
      </c>
      <c r="K1401" s="1">
        <f t="shared" si="22"/>
        <v>1399</v>
      </c>
    </row>
    <row r="1402" spans="1:11" hidden="1" x14ac:dyDescent="0.3">
      <c r="A1402" s="129">
        <v>-1</v>
      </c>
      <c r="B1402" s="129" t="s">
        <v>119</v>
      </c>
      <c r="C1402" s="129" t="s">
        <v>66</v>
      </c>
      <c r="D1402" s="129" t="s">
        <v>67</v>
      </c>
      <c r="E1402" s="129">
        <v>-79.767200000000003</v>
      </c>
      <c r="F1402" s="129">
        <v>-0.59309999999999996</v>
      </c>
      <c r="G1402" s="129">
        <v>4.0099999999999997E-2</v>
      </c>
      <c r="H1402" s="129">
        <v>4.3E-3</v>
      </c>
      <c r="I1402" s="129">
        <v>-4.2200000000000001E-2</v>
      </c>
      <c r="J1402" s="129">
        <v>0.78869999999999996</v>
      </c>
      <c r="K1402" s="1">
        <f t="shared" si="22"/>
        <v>1400</v>
      </c>
    </row>
    <row r="1403" spans="1:11" x14ac:dyDescent="0.3">
      <c r="A1403" s="129">
        <v>-1</v>
      </c>
      <c r="B1403" s="129" t="s">
        <v>119</v>
      </c>
      <c r="C1403" s="129" t="s">
        <v>66</v>
      </c>
      <c r="D1403" s="129" t="s">
        <v>68</v>
      </c>
      <c r="E1403" s="129">
        <v>-81.173400000000001</v>
      </c>
      <c r="F1403" s="129">
        <v>-0.59309999999999996</v>
      </c>
      <c r="G1403" s="129">
        <v>4.0099999999999997E-2</v>
      </c>
      <c r="H1403" s="129">
        <v>4.3E-3</v>
      </c>
      <c r="I1403" s="129">
        <v>5.8000000000000003E-2</v>
      </c>
      <c r="J1403" s="129">
        <v>-0.69410000000000005</v>
      </c>
      <c r="K1403" s="1">
        <f t="shared" si="22"/>
        <v>1401</v>
      </c>
    </row>
    <row r="1404" spans="1:11" hidden="1" x14ac:dyDescent="0.3">
      <c r="A1404" s="129">
        <v>-1</v>
      </c>
      <c r="B1404" s="129" t="s">
        <v>119</v>
      </c>
      <c r="C1404" s="129" t="s">
        <v>69</v>
      </c>
      <c r="D1404" s="129" t="s">
        <v>67</v>
      </c>
      <c r="E1404" s="129">
        <v>-19.752199999999998</v>
      </c>
      <c r="F1404" s="129">
        <v>-0.57289999999999996</v>
      </c>
      <c r="G1404" s="129">
        <v>4.9799999999999997E-2</v>
      </c>
      <c r="H1404" s="129">
        <v>2.3999999999999998E-3</v>
      </c>
      <c r="I1404" s="129">
        <v>-7.7100000000000002E-2</v>
      </c>
      <c r="J1404" s="129">
        <v>0.7581</v>
      </c>
      <c r="K1404" s="1">
        <f t="shared" si="22"/>
        <v>1402</v>
      </c>
    </row>
    <row r="1405" spans="1:11" x14ac:dyDescent="0.3">
      <c r="A1405" s="129">
        <v>-1</v>
      </c>
      <c r="B1405" s="129" t="s">
        <v>119</v>
      </c>
      <c r="C1405" s="129" t="s">
        <v>69</v>
      </c>
      <c r="D1405" s="129" t="s">
        <v>68</v>
      </c>
      <c r="E1405" s="129">
        <v>-19.752199999999998</v>
      </c>
      <c r="F1405" s="129">
        <v>-0.57289999999999996</v>
      </c>
      <c r="G1405" s="129">
        <v>4.9799999999999997E-2</v>
      </c>
      <c r="H1405" s="129">
        <v>2.3999999999999998E-3</v>
      </c>
      <c r="I1405" s="129">
        <v>4.7500000000000001E-2</v>
      </c>
      <c r="J1405" s="129">
        <v>-0.67430000000000001</v>
      </c>
      <c r="K1405" s="1">
        <f t="shared" si="22"/>
        <v>1403</v>
      </c>
    </row>
    <row r="1406" spans="1:11" hidden="1" x14ac:dyDescent="0.3">
      <c r="A1406" s="129">
        <v>-1</v>
      </c>
      <c r="B1406" s="129" t="s">
        <v>119</v>
      </c>
      <c r="C1406" s="129" t="s">
        <v>70</v>
      </c>
      <c r="D1406" s="129" t="s">
        <v>67</v>
      </c>
      <c r="E1406" s="129">
        <v>58.625300000000003</v>
      </c>
      <c r="F1406" s="129">
        <v>1.8520000000000001</v>
      </c>
      <c r="G1406" s="129">
        <v>8.7400000000000005E-2</v>
      </c>
      <c r="H1406" s="129">
        <v>5.1000000000000004E-3</v>
      </c>
      <c r="I1406" s="129">
        <v>0.25180000000000002</v>
      </c>
      <c r="J1406" s="129">
        <v>2.5322</v>
      </c>
      <c r="K1406" s="1">
        <f t="shared" si="22"/>
        <v>1404</v>
      </c>
    </row>
    <row r="1407" spans="1:11" x14ac:dyDescent="0.3">
      <c r="A1407" s="129">
        <v>-1</v>
      </c>
      <c r="B1407" s="129" t="s">
        <v>119</v>
      </c>
      <c r="C1407" s="129" t="s">
        <v>70</v>
      </c>
      <c r="D1407" s="129" t="s">
        <v>68</v>
      </c>
      <c r="E1407" s="129">
        <v>58.625300000000003</v>
      </c>
      <c r="F1407" s="129">
        <v>1.8520000000000001</v>
      </c>
      <c r="G1407" s="129">
        <v>8.7400000000000005E-2</v>
      </c>
      <c r="H1407" s="129">
        <v>5.1000000000000004E-3</v>
      </c>
      <c r="I1407" s="129">
        <v>0.1069</v>
      </c>
      <c r="J1407" s="129">
        <v>2.1</v>
      </c>
      <c r="K1407" s="1">
        <f t="shared" si="22"/>
        <v>1405</v>
      </c>
    </row>
    <row r="1408" spans="1:11" hidden="1" x14ac:dyDescent="0.3">
      <c r="A1408" s="129">
        <v>-1</v>
      </c>
      <c r="B1408" s="129" t="s">
        <v>119</v>
      </c>
      <c r="C1408" s="129" t="s">
        <v>71</v>
      </c>
      <c r="D1408" s="129" t="s">
        <v>67</v>
      </c>
      <c r="E1408" s="129">
        <v>23.576799999999999</v>
      </c>
      <c r="F1408" s="129">
        <v>1.1424000000000001</v>
      </c>
      <c r="G1408" s="129">
        <v>2.5600000000000001E-2</v>
      </c>
      <c r="H1408" s="129">
        <v>3.3E-3</v>
      </c>
      <c r="I1408" s="129">
        <v>4.4699999999999997E-2</v>
      </c>
      <c r="J1408" s="129">
        <v>1.3900999999999999</v>
      </c>
      <c r="K1408" s="1">
        <f t="shared" si="22"/>
        <v>1406</v>
      </c>
    </row>
    <row r="1409" spans="1:11" x14ac:dyDescent="0.3">
      <c r="A1409" s="129">
        <v>-1</v>
      </c>
      <c r="B1409" s="129" t="s">
        <v>119</v>
      </c>
      <c r="C1409" s="129" t="s">
        <v>71</v>
      </c>
      <c r="D1409" s="129" t="s">
        <v>68</v>
      </c>
      <c r="E1409" s="129">
        <v>23.576799999999999</v>
      </c>
      <c r="F1409" s="129">
        <v>1.1424000000000001</v>
      </c>
      <c r="G1409" s="129">
        <v>2.5600000000000001E-2</v>
      </c>
      <c r="H1409" s="129">
        <v>3.3E-3</v>
      </c>
      <c r="I1409" s="129">
        <v>2.4799999999999999E-2</v>
      </c>
      <c r="J1409" s="129">
        <v>1.6795</v>
      </c>
      <c r="K1409" s="1">
        <f t="shared" si="22"/>
        <v>1407</v>
      </c>
    </row>
    <row r="1410" spans="1:11" hidden="1" x14ac:dyDescent="0.3">
      <c r="A1410" s="129">
        <v>-1</v>
      </c>
      <c r="B1410" s="129" t="s">
        <v>119</v>
      </c>
      <c r="C1410" s="129" t="s">
        <v>72</v>
      </c>
      <c r="D1410" s="129" t="s">
        <v>67</v>
      </c>
      <c r="E1410" s="129">
        <v>-99.519400000000005</v>
      </c>
      <c r="F1410" s="129">
        <v>-1.1660999999999999</v>
      </c>
      <c r="G1410" s="129">
        <v>8.9899999999999994E-2</v>
      </c>
      <c r="H1410" s="129">
        <v>6.7000000000000002E-3</v>
      </c>
      <c r="I1410" s="129">
        <v>-0.1193</v>
      </c>
      <c r="J1410" s="129">
        <v>1.5468</v>
      </c>
      <c r="K1410" s="1">
        <f t="shared" si="22"/>
        <v>1408</v>
      </c>
    </row>
    <row r="1411" spans="1:11" hidden="1" x14ac:dyDescent="0.3">
      <c r="A1411" s="129">
        <v>-1</v>
      </c>
      <c r="B1411" s="129" t="s">
        <v>119</v>
      </c>
      <c r="C1411" s="129" t="s">
        <v>72</v>
      </c>
      <c r="D1411" s="129" t="s">
        <v>68</v>
      </c>
      <c r="E1411" s="129">
        <v>-100.9256</v>
      </c>
      <c r="F1411" s="129">
        <v>-1.1660999999999999</v>
      </c>
      <c r="G1411" s="129">
        <v>8.9899999999999994E-2</v>
      </c>
      <c r="H1411" s="129">
        <v>6.7000000000000002E-3</v>
      </c>
      <c r="I1411" s="129">
        <v>0.1055</v>
      </c>
      <c r="J1411" s="129">
        <v>-1.3684000000000001</v>
      </c>
      <c r="K1411" s="1">
        <f t="shared" si="22"/>
        <v>1409</v>
      </c>
    </row>
    <row r="1412" spans="1:11" hidden="1" x14ac:dyDescent="0.3">
      <c r="A1412" s="129">
        <v>-1</v>
      </c>
      <c r="B1412" s="129" t="s">
        <v>119</v>
      </c>
      <c r="C1412" s="129" t="s">
        <v>73</v>
      </c>
      <c r="D1412" s="129" t="s">
        <v>67</v>
      </c>
      <c r="E1412" s="129">
        <v>-111.67400000000001</v>
      </c>
      <c r="F1412" s="129">
        <v>-0.83040000000000003</v>
      </c>
      <c r="G1412" s="129">
        <v>5.6099999999999997E-2</v>
      </c>
      <c r="H1412" s="129">
        <v>6.1000000000000004E-3</v>
      </c>
      <c r="I1412" s="129">
        <v>-5.91E-2</v>
      </c>
      <c r="J1412" s="129">
        <v>1.1042000000000001</v>
      </c>
      <c r="K1412" s="1">
        <f t="shared" si="22"/>
        <v>1410</v>
      </c>
    </row>
    <row r="1413" spans="1:11" hidden="1" x14ac:dyDescent="0.3">
      <c r="A1413" s="129">
        <v>-1</v>
      </c>
      <c r="B1413" s="129" t="s">
        <v>119</v>
      </c>
      <c r="C1413" s="129" t="s">
        <v>73</v>
      </c>
      <c r="D1413" s="129" t="s">
        <v>68</v>
      </c>
      <c r="E1413" s="129">
        <v>-113.64279999999999</v>
      </c>
      <c r="F1413" s="129">
        <v>-0.83040000000000003</v>
      </c>
      <c r="G1413" s="129">
        <v>5.6099999999999997E-2</v>
      </c>
      <c r="H1413" s="129">
        <v>6.1000000000000004E-3</v>
      </c>
      <c r="I1413" s="129">
        <v>8.1199999999999994E-2</v>
      </c>
      <c r="J1413" s="129">
        <v>-0.97170000000000001</v>
      </c>
      <c r="K1413" s="1">
        <f t="shared" si="22"/>
        <v>1411</v>
      </c>
    </row>
    <row r="1414" spans="1:11" hidden="1" x14ac:dyDescent="0.3">
      <c r="A1414" s="129">
        <v>-1</v>
      </c>
      <c r="B1414" s="129" t="s">
        <v>119</v>
      </c>
      <c r="C1414" s="129" t="s">
        <v>74</v>
      </c>
      <c r="D1414" s="129" t="s">
        <v>67</v>
      </c>
      <c r="E1414" s="129">
        <v>-127.3242</v>
      </c>
      <c r="F1414" s="129">
        <v>-1.6285000000000001</v>
      </c>
      <c r="G1414" s="129">
        <v>0.1278</v>
      </c>
      <c r="H1414" s="129">
        <v>8.9999999999999993E-3</v>
      </c>
      <c r="I1414" s="129">
        <v>-0.17399999999999999</v>
      </c>
      <c r="J1414" s="129">
        <v>2.1594000000000002</v>
      </c>
      <c r="K1414" s="1">
        <f t="shared" ref="K1414:K1477" si="23">K1413+1</f>
        <v>1412</v>
      </c>
    </row>
    <row r="1415" spans="1:11" hidden="1" x14ac:dyDescent="0.3">
      <c r="A1415" s="129">
        <v>-1</v>
      </c>
      <c r="B1415" s="129" t="s">
        <v>119</v>
      </c>
      <c r="C1415" s="129" t="s">
        <v>74</v>
      </c>
      <c r="D1415" s="129" t="s">
        <v>68</v>
      </c>
      <c r="E1415" s="129">
        <v>-129.01169999999999</v>
      </c>
      <c r="F1415" s="129">
        <v>-1.6285000000000001</v>
      </c>
      <c r="G1415" s="129">
        <v>0.1278</v>
      </c>
      <c r="H1415" s="129">
        <v>8.9999999999999993E-3</v>
      </c>
      <c r="I1415" s="129">
        <v>0.14560000000000001</v>
      </c>
      <c r="J1415" s="129">
        <v>-1.9117999999999999</v>
      </c>
      <c r="K1415" s="1">
        <f t="shared" si="23"/>
        <v>1413</v>
      </c>
    </row>
    <row r="1416" spans="1:11" hidden="1" x14ac:dyDescent="0.3">
      <c r="A1416" s="129">
        <v>-1</v>
      </c>
      <c r="B1416" s="129" t="s">
        <v>119</v>
      </c>
      <c r="C1416" s="129" t="s">
        <v>75</v>
      </c>
      <c r="D1416" s="129" t="s">
        <v>67</v>
      </c>
      <c r="E1416" s="129">
        <v>10.285</v>
      </c>
      <c r="F1416" s="129">
        <v>2.0590000000000002</v>
      </c>
      <c r="G1416" s="129">
        <v>0.15840000000000001</v>
      </c>
      <c r="H1416" s="129">
        <v>1.0999999999999999E-2</v>
      </c>
      <c r="I1416" s="129">
        <v>0.3145</v>
      </c>
      <c r="J1416" s="129">
        <v>4.2549999999999999</v>
      </c>
      <c r="K1416" s="1">
        <f t="shared" si="23"/>
        <v>1414</v>
      </c>
    </row>
    <row r="1417" spans="1:11" hidden="1" x14ac:dyDescent="0.3">
      <c r="A1417" s="129">
        <v>-1</v>
      </c>
      <c r="B1417" s="129" t="s">
        <v>119</v>
      </c>
      <c r="C1417" s="129" t="s">
        <v>75</v>
      </c>
      <c r="D1417" s="129" t="s">
        <v>68</v>
      </c>
      <c r="E1417" s="129">
        <v>9.0192999999999994</v>
      </c>
      <c r="F1417" s="129">
        <v>2.0590000000000002</v>
      </c>
      <c r="G1417" s="129">
        <v>0.15840000000000001</v>
      </c>
      <c r="H1417" s="129">
        <v>1.0999999999999999E-2</v>
      </c>
      <c r="I1417" s="129">
        <v>0.20180000000000001</v>
      </c>
      <c r="J1417" s="129">
        <v>2.3153000000000001</v>
      </c>
      <c r="K1417" s="1">
        <f t="shared" si="23"/>
        <v>1415</v>
      </c>
    </row>
    <row r="1418" spans="1:11" hidden="1" x14ac:dyDescent="0.3">
      <c r="A1418" s="129">
        <v>-1</v>
      </c>
      <c r="B1418" s="129" t="s">
        <v>119</v>
      </c>
      <c r="C1418" s="129" t="s">
        <v>76</v>
      </c>
      <c r="D1418" s="129" t="s">
        <v>67</v>
      </c>
      <c r="E1418" s="129">
        <v>-153.86590000000001</v>
      </c>
      <c r="F1418" s="129">
        <v>-3.1267</v>
      </c>
      <c r="G1418" s="129">
        <v>-8.6300000000000002E-2</v>
      </c>
      <c r="H1418" s="129">
        <v>-3.2000000000000002E-3</v>
      </c>
      <c r="I1418" s="129">
        <v>-0.39050000000000001</v>
      </c>
      <c r="J1418" s="129">
        <v>-2.8351999999999999</v>
      </c>
      <c r="K1418" s="1">
        <f t="shared" si="23"/>
        <v>1416</v>
      </c>
    </row>
    <row r="1419" spans="1:11" hidden="1" x14ac:dyDescent="0.3">
      <c r="A1419" s="129">
        <v>-1</v>
      </c>
      <c r="B1419" s="129" t="s">
        <v>119</v>
      </c>
      <c r="C1419" s="129" t="s">
        <v>76</v>
      </c>
      <c r="D1419" s="129" t="s">
        <v>68</v>
      </c>
      <c r="E1419" s="129">
        <v>-155.13149999999999</v>
      </c>
      <c r="F1419" s="129">
        <v>-3.1267</v>
      </c>
      <c r="G1419" s="129">
        <v>-8.6300000000000002E-2</v>
      </c>
      <c r="H1419" s="129">
        <v>-3.2000000000000002E-3</v>
      </c>
      <c r="I1419" s="129">
        <v>-9.74E-2</v>
      </c>
      <c r="J1419" s="129">
        <v>-3.5647000000000002</v>
      </c>
      <c r="K1419" s="1">
        <f t="shared" si="23"/>
        <v>1417</v>
      </c>
    </row>
    <row r="1420" spans="1:11" hidden="1" x14ac:dyDescent="0.3">
      <c r="A1420" s="129">
        <v>-1</v>
      </c>
      <c r="B1420" s="129" t="s">
        <v>119</v>
      </c>
      <c r="C1420" s="129" t="s">
        <v>77</v>
      </c>
      <c r="D1420" s="129" t="s">
        <v>67</v>
      </c>
      <c r="E1420" s="129">
        <v>10.285</v>
      </c>
      <c r="F1420" s="129">
        <v>2.0590000000000002</v>
      </c>
      <c r="G1420" s="129">
        <v>0.15840000000000001</v>
      </c>
      <c r="H1420" s="129">
        <v>1.0999999999999999E-2</v>
      </c>
      <c r="I1420" s="129">
        <v>0.3145</v>
      </c>
      <c r="J1420" s="129">
        <v>4.2549999999999999</v>
      </c>
      <c r="K1420" s="1">
        <f t="shared" si="23"/>
        <v>1418</v>
      </c>
    </row>
    <row r="1421" spans="1:11" hidden="1" x14ac:dyDescent="0.3">
      <c r="A1421" s="129">
        <v>-1</v>
      </c>
      <c r="B1421" s="129" t="s">
        <v>119</v>
      </c>
      <c r="C1421" s="129" t="s">
        <v>77</v>
      </c>
      <c r="D1421" s="129" t="s">
        <v>68</v>
      </c>
      <c r="E1421" s="129">
        <v>9.0192999999999994</v>
      </c>
      <c r="F1421" s="129">
        <v>2.0590000000000002</v>
      </c>
      <c r="G1421" s="129">
        <v>0.15840000000000001</v>
      </c>
      <c r="H1421" s="129">
        <v>1.0999999999999999E-2</v>
      </c>
      <c r="I1421" s="129">
        <v>0.20180000000000001</v>
      </c>
      <c r="J1421" s="129">
        <v>2.3153000000000001</v>
      </c>
      <c r="K1421" s="1">
        <f t="shared" si="23"/>
        <v>1419</v>
      </c>
    </row>
    <row r="1422" spans="1:11" hidden="1" x14ac:dyDescent="0.3">
      <c r="A1422" s="129">
        <v>-1</v>
      </c>
      <c r="B1422" s="129" t="s">
        <v>119</v>
      </c>
      <c r="C1422" s="129" t="s">
        <v>78</v>
      </c>
      <c r="D1422" s="129" t="s">
        <v>67</v>
      </c>
      <c r="E1422" s="129">
        <v>-153.86590000000001</v>
      </c>
      <c r="F1422" s="129">
        <v>-3.1267</v>
      </c>
      <c r="G1422" s="129">
        <v>-8.6300000000000002E-2</v>
      </c>
      <c r="H1422" s="129">
        <v>-3.2000000000000002E-3</v>
      </c>
      <c r="I1422" s="129">
        <v>-0.39050000000000001</v>
      </c>
      <c r="J1422" s="129">
        <v>-2.8351999999999999</v>
      </c>
      <c r="K1422" s="1">
        <f t="shared" si="23"/>
        <v>1420</v>
      </c>
    </row>
    <row r="1423" spans="1:11" hidden="1" x14ac:dyDescent="0.3">
      <c r="A1423" s="129">
        <v>-1</v>
      </c>
      <c r="B1423" s="129" t="s">
        <v>119</v>
      </c>
      <c r="C1423" s="129" t="s">
        <v>78</v>
      </c>
      <c r="D1423" s="129" t="s">
        <v>68</v>
      </c>
      <c r="E1423" s="129">
        <v>-155.13149999999999</v>
      </c>
      <c r="F1423" s="129">
        <v>-3.1267</v>
      </c>
      <c r="G1423" s="129">
        <v>-8.6300000000000002E-2</v>
      </c>
      <c r="H1423" s="129">
        <v>-3.2000000000000002E-3</v>
      </c>
      <c r="I1423" s="129">
        <v>-9.74E-2</v>
      </c>
      <c r="J1423" s="129">
        <v>-3.5647000000000002</v>
      </c>
      <c r="K1423" s="1">
        <f t="shared" si="23"/>
        <v>1421</v>
      </c>
    </row>
    <row r="1424" spans="1:11" hidden="1" x14ac:dyDescent="0.3">
      <c r="A1424" s="129">
        <v>-1</v>
      </c>
      <c r="B1424" s="129" t="s">
        <v>119</v>
      </c>
      <c r="C1424" s="129" t="s">
        <v>79</v>
      </c>
      <c r="D1424" s="129" t="s">
        <v>67</v>
      </c>
      <c r="E1424" s="129">
        <v>-38.782899999999998</v>
      </c>
      <c r="F1424" s="129">
        <v>1.0656000000000001</v>
      </c>
      <c r="G1424" s="129">
        <v>7.1900000000000006E-2</v>
      </c>
      <c r="H1424" s="129">
        <v>8.5000000000000006E-3</v>
      </c>
      <c r="I1424" s="129">
        <v>2.46E-2</v>
      </c>
      <c r="J1424" s="129">
        <v>2.6560000000000001</v>
      </c>
      <c r="K1424" s="1">
        <f t="shared" si="23"/>
        <v>1422</v>
      </c>
    </row>
    <row r="1425" spans="1:11" hidden="1" x14ac:dyDescent="0.3">
      <c r="A1425" s="129">
        <v>-1</v>
      </c>
      <c r="B1425" s="129" t="s">
        <v>119</v>
      </c>
      <c r="C1425" s="129" t="s">
        <v>79</v>
      </c>
      <c r="D1425" s="129" t="s">
        <v>68</v>
      </c>
      <c r="E1425" s="129">
        <v>-40.048499999999997</v>
      </c>
      <c r="F1425" s="129">
        <v>1.0656000000000001</v>
      </c>
      <c r="G1425" s="129">
        <v>7.1900000000000006E-2</v>
      </c>
      <c r="H1425" s="129">
        <v>8.5000000000000006E-3</v>
      </c>
      <c r="I1425" s="129">
        <v>8.6999999999999994E-2</v>
      </c>
      <c r="J1425" s="129">
        <v>1.7266999999999999</v>
      </c>
      <c r="K1425" s="1">
        <f t="shared" si="23"/>
        <v>1423</v>
      </c>
    </row>
    <row r="1426" spans="1:11" hidden="1" x14ac:dyDescent="0.3">
      <c r="A1426" s="129">
        <v>-1</v>
      </c>
      <c r="B1426" s="129" t="s">
        <v>119</v>
      </c>
      <c r="C1426" s="129" t="s">
        <v>80</v>
      </c>
      <c r="D1426" s="129" t="s">
        <v>67</v>
      </c>
      <c r="E1426" s="129">
        <v>-104.798</v>
      </c>
      <c r="F1426" s="129">
        <v>-2.1332</v>
      </c>
      <c r="G1426" s="129">
        <v>2.0000000000000001E-4</v>
      </c>
      <c r="H1426" s="129">
        <v>-6.9999999999999999E-4</v>
      </c>
      <c r="I1426" s="129">
        <v>-0.10059999999999999</v>
      </c>
      <c r="J1426" s="129">
        <v>-1.2363</v>
      </c>
      <c r="K1426" s="1">
        <f t="shared" si="23"/>
        <v>1424</v>
      </c>
    </row>
    <row r="1427" spans="1:11" hidden="1" x14ac:dyDescent="0.3">
      <c r="A1427" s="129">
        <v>-1</v>
      </c>
      <c r="B1427" s="129" t="s">
        <v>119</v>
      </c>
      <c r="C1427" s="129" t="s">
        <v>80</v>
      </c>
      <c r="D1427" s="129" t="s">
        <v>68</v>
      </c>
      <c r="E1427" s="129">
        <v>-106.06359999999999</v>
      </c>
      <c r="F1427" s="129">
        <v>-2.1332</v>
      </c>
      <c r="G1427" s="129">
        <v>2.0000000000000001E-4</v>
      </c>
      <c r="H1427" s="129">
        <v>-6.9999999999999999E-4</v>
      </c>
      <c r="I1427" s="129">
        <v>1.7399999999999999E-2</v>
      </c>
      <c r="J1427" s="129">
        <v>-2.976</v>
      </c>
      <c r="K1427" s="1">
        <f t="shared" si="23"/>
        <v>1425</v>
      </c>
    </row>
    <row r="1428" spans="1:11" hidden="1" x14ac:dyDescent="0.3">
      <c r="A1428" s="129">
        <v>-1</v>
      </c>
      <c r="B1428" s="129" t="s">
        <v>119</v>
      </c>
      <c r="C1428" s="129" t="s">
        <v>81</v>
      </c>
      <c r="D1428" s="129" t="s">
        <v>67</v>
      </c>
      <c r="E1428" s="129">
        <v>-38.782899999999998</v>
      </c>
      <c r="F1428" s="129">
        <v>1.0656000000000001</v>
      </c>
      <c r="G1428" s="129">
        <v>7.1900000000000006E-2</v>
      </c>
      <c r="H1428" s="129">
        <v>8.5000000000000006E-3</v>
      </c>
      <c r="I1428" s="129">
        <v>2.46E-2</v>
      </c>
      <c r="J1428" s="129">
        <v>2.6560000000000001</v>
      </c>
      <c r="K1428" s="1">
        <f t="shared" si="23"/>
        <v>1426</v>
      </c>
    </row>
    <row r="1429" spans="1:11" hidden="1" x14ac:dyDescent="0.3">
      <c r="A1429" s="129">
        <v>-1</v>
      </c>
      <c r="B1429" s="129" t="s">
        <v>119</v>
      </c>
      <c r="C1429" s="129" t="s">
        <v>81</v>
      </c>
      <c r="D1429" s="129" t="s">
        <v>68</v>
      </c>
      <c r="E1429" s="129">
        <v>-40.048499999999997</v>
      </c>
      <c r="F1429" s="129">
        <v>1.0656000000000001</v>
      </c>
      <c r="G1429" s="129">
        <v>7.1900000000000006E-2</v>
      </c>
      <c r="H1429" s="129">
        <v>8.5000000000000006E-3</v>
      </c>
      <c r="I1429" s="129">
        <v>8.6999999999999994E-2</v>
      </c>
      <c r="J1429" s="129">
        <v>1.7266999999999999</v>
      </c>
      <c r="K1429" s="1">
        <f t="shared" si="23"/>
        <v>1427</v>
      </c>
    </row>
    <row r="1430" spans="1:11" hidden="1" x14ac:dyDescent="0.3">
      <c r="A1430" s="129">
        <v>-1</v>
      </c>
      <c r="B1430" s="129" t="s">
        <v>119</v>
      </c>
      <c r="C1430" s="129" t="s">
        <v>82</v>
      </c>
      <c r="D1430" s="129" t="s">
        <v>67</v>
      </c>
      <c r="E1430" s="129">
        <v>-104.798</v>
      </c>
      <c r="F1430" s="129">
        <v>-2.1332</v>
      </c>
      <c r="G1430" s="129">
        <v>2.0000000000000001E-4</v>
      </c>
      <c r="H1430" s="129">
        <v>-6.9999999999999999E-4</v>
      </c>
      <c r="I1430" s="129">
        <v>-0.10059999999999999</v>
      </c>
      <c r="J1430" s="129">
        <v>-1.2363</v>
      </c>
      <c r="K1430" s="1">
        <f t="shared" si="23"/>
        <v>1428</v>
      </c>
    </row>
    <row r="1431" spans="1:11" hidden="1" x14ac:dyDescent="0.3">
      <c r="A1431" s="129">
        <v>-1</v>
      </c>
      <c r="B1431" s="129" t="s">
        <v>119</v>
      </c>
      <c r="C1431" s="129" t="s">
        <v>82</v>
      </c>
      <c r="D1431" s="129" t="s">
        <v>68</v>
      </c>
      <c r="E1431" s="129">
        <v>-106.06359999999999</v>
      </c>
      <c r="F1431" s="129">
        <v>-2.1332</v>
      </c>
      <c r="G1431" s="129">
        <v>2.0000000000000001E-4</v>
      </c>
      <c r="H1431" s="129">
        <v>-6.9999999999999999E-4</v>
      </c>
      <c r="I1431" s="129">
        <v>1.7399999999999999E-2</v>
      </c>
      <c r="J1431" s="129">
        <v>-2.976</v>
      </c>
      <c r="K1431" s="1">
        <f t="shared" si="23"/>
        <v>1429</v>
      </c>
    </row>
    <row r="1432" spans="1:11" hidden="1" x14ac:dyDescent="0.3">
      <c r="A1432" s="129">
        <v>-1</v>
      </c>
      <c r="B1432" s="129" t="s">
        <v>119</v>
      </c>
      <c r="C1432" s="129" t="s">
        <v>83</v>
      </c>
      <c r="D1432" s="129" t="s">
        <v>67</v>
      </c>
      <c r="E1432" s="129">
        <v>-33.397399999999998</v>
      </c>
      <c r="F1432" s="129">
        <v>1.3082</v>
      </c>
      <c r="G1432" s="129">
        <v>0.2203</v>
      </c>
      <c r="H1432" s="129">
        <v>1.47E-2</v>
      </c>
      <c r="I1432" s="129">
        <v>0.2248</v>
      </c>
      <c r="J1432" s="129">
        <v>5.2496</v>
      </c>
      <c r="K1432" s="1">
        <f t="shared" si="23"/>
        <v>1430</v>
      </c>
    </row>
    <row r="1433" spans="1:11" hidden="1" x14ac:dyDescent="0.3">
      <c r="A1433" s="129">
        <v>-1</v>
      </c>
      <c r="B1433" s="129" t="s">
        <v>119</v>
      </c>
      <c r="C1433" s="129" t="s">
        <v>83</v>
      </c>
      <c r="D1433" s="129" t="s">
        <v>68</v>
      </c>
      <c r="E1433" s="129">
        <v>-35.084899999999998</v>
      </c>
      <c r="F1433" s="129">
        <v>1.3082</v>
      </c>
      <c r="G1433" s="129">
        <v>0.2203</v>
      </c>
      <c r="H1433" s="129">
        <v>1.47E-2</v>
      </c>
      <c r="I1433" s="129">
        <v>0.26669999999999999</v>
      </c>
      <c r="J1433" s="129">
        <v>1.4328000000000001</v>
      </c>
      <c r="K1433" s="1">
        <f t="shared" si="23"/>
        <v>1431</v>
      </c>
    </row>
    <row r="1434" spans="1:11" hidden="1" x14ac:dyDescent="0.3">
      <c r="A1434" s="129">
        <v>-1</v>
      </c>
      <c r="B1434" s="129" t="s">
        <v>119</v>
      </c>
      <c r="C1434" s="129" t="s">
        <v>84</v>
      </c>
      <c r="D1434" s="129" t="s">
        <v>67</v>
      </c>
      <c r="E1434" s="129">
        <v>-197.54820000000001</v>
      </c>
      <c r="F1434" s="129">
        <v>-3.8774999999999999</v>
      </c>
      <c r="G1434" s="129">
        <v>-2.4400000000000002E-2</v>
      </c>
      <c r="H1434" s="129">
        <v>5.0000000000000001E-4</v>
      </c>
      <c r="I1434" s="129">
        <v>-0.48020000000000002</v>
      </c>
      <c r="J1434" s="129">
        <v>-1.8406</v>
      </c>
      <c r="K1434" s="1">
        <f t="shared" si="23"/>
        <v>1432</v>
      </c>
    </row>
    <row r="1435" spans="1:11" hidden="1" x14ac:dyDescent="0.3">
      <c r="A1435" s="129">
        <v>-1</v>
      </c>
      <c r="B1435" s="129" t="s">
        <v>119</v>
      </c>
      <c r="C1435" s="129" t="s">
        <v>84</v>
      </c>
      <c r="D1435" s="129" t="s">
        <v>68</v>
      </c>
      <c r="E1435" s="129">
        <v>-199.23570000000001</v>
      </c>
      <c r="F1435" s="129">
        <v>-3.8774999999999999</v>
      </c>
      <c r="G1435" s="129">
        <v>-2.4400000000000002E-2</v>
      </c>
      <c r="H1435" s="129">
        <v>5.0000000000000001E-4</v>
      </c>
      <c r="I1435" s="129">
        <v>-3.2500000000000001E-2</v>
      </c>
      <c r="J1435" s="129">
        <v>-4.4471999999999996</v>
      </c>
      <c r="K1435" s="1">
        <f t="shared" si="23"/>
        <v>1433</v>
      </c>
    </row>
    <row r="1436" spans="1:11" hidden="1" x14ac:dyDescent="0.3">
      <c r="A1436" s="129">
        <v>-1</v>
      </c>
      <c r="B1436" s="129" t="s">
        <v>119</v>
      </c>
      <c r="C1436" s="129" t="s">
        <v>85</v>
      </c>
      <c r="D1436" s="129" t="s">
        <v>67</v>
      </c>
      <c r="E1436" s="129">
        <v>-33.397399999999998</v>
      </c>
      <c r="F1436" s="129">
        <v>1.3082</v>
      </c>
      <c r="G1436" s="129">
        <v>0.2203</v>
      </c>
      <c r="H1436" s="129">
        <v>1.47E-2</v>
      </c>
      <c r="I1436" s="129">
        <v>0.2248</v>
      </c>
      <c r="J1436" s="129">
        <v>5.2496</v>
      </c>
      <c r="K1436" s="1">
        <f t="shared" si="23"/>
        <v>1434</v>
      </c>
    </row>
    <row r="1437" spans="1:11" hidden="1" x14ac:dyDescent="0.3">
      <c r="A1437" s="129">
        <v>-1</v>
      </c>
      <c r="B1437" s="129" t="s">
        <v>119</v>
      </c>
      <c r="C1437" s="129" t="s">
        <v>85</v>
      </c>
      <c r="D1437" s="129" t="s">
        <v>68</v>
      </c>
      <c r="E1437" s="129">
        <v>-35.084899999999998</v>
      </c>
      <c r="F1437" s="129">
        <v>1.3082</v>
      </c>
      <c r="G1437" s="129">
        <v>0.2203</v>
      </c>
      <c r="H1437" s="129">
        <v>1.47E-2</v>
      </c>
      <c r="I1437" s="129">
        <v>0.26669999999999999</v>
      </c>
      <c r="J1437" s="129">
        <v>1.4328000000000001</v>
      </c>
      <c r="K1437" s="1">
        <f t="shared" si="23"/>
        <v>1435</v>
      </c>
    </row>
    <row r="1438" spans="1:11" hidden="1" x14ac:dyDescent="0.3">
      <c r="A1438" s="129">
        <v>-1</v>
      </c>
      <c r="B1438" s="129" t="s">
        <v>119</v>
      </c>
      <c r="C1438" s="129" t="s">
        <v>86</v>
      </c>
      <c r="D1438" s="129" t="s">
        <v>67</v>
      </c>
      <c r="E1438" s="129">
        <v>-197.54820000000001</v>
      </c>
      <c r="F1438" s="129">
        <v>-3.8774999999999999</v>
      </c>
      <c r="G1438" s="129">
        <v>-2.4400000000000002E-2</v>
      </c>
      <c r="H1438" s="129">
        <v>5.0000000000000001E-4</v>
      </c>
      <c r="I1438" s="129">
        <v>-0.48020000000000002</v>
      </c>
      <c r="J1438" s="129">
        <v>-1.8406</v>
      </c>
      <c r="K1438" s="1">
        <f t="shared" si="23"/>
        <v>1436</v>
      </c>
    </row>
    <row r="1439" spans="1:11" hidden="1" x14ac:dyDescent="0.3">
      <c r="A1439" s="129">
        <v>-1</v>
      </c>
      <c r="B1439" s="129" t="s">
        <v>119</v>
      </c>
      <c r="C1439" s="129" t="s">
        <v>86</v>
      </c>
      <c r="D1439" s="129" t="s">
        <v>68</v>
      </c>
      <c r="E1439" s="129">
        <v>-199.23570000000001</v>
      </c>
      <c r="F1439" s="129">
        <v>-3.8774999999999999</v>
      </c>
      <c r="G1439" s="129">
        <v>-2.4400000000000002E-2</v>
      </c>
      <c r="H1439" s="129">
        <v>5.0000000000000001E-4</v>
      </c>
      <c r="I1439" s="129">
        <v>-3.2500000000000001E-2</v>
      </c>
      <c r="J1439" s="129">
        <v>-4.4471999999999996</v>
      </c>
      <c r="K1439" s="1">
        <f t="shared" si="23"/>
        <v>1437</v>
      </c>
    </row>
    <row r="1440" spans="1:11" hidden="1" x14ac:dyDescent="0.3">
      <c r="A1440" s="129">
        <v>-1</v>
      </c>
      <c r="B1440" s="129" t="s">
        <v>119</v>
      </c>
      <c r="C1440" s="129" t="s">
        <v>87</v>
      </c>
      <c r="D1440" s="129" t="s">
        <v>67</v>
      </c>
      <c r="E1440" s="129">
        <v>-82.465299999999999</v>
      </c>
      <c r="F1440" s="129">
        <v>0.31469999999999998</v>
      </c>
      <c r="G1440" s="129">
        <v>0.1338</v>
      </c>
      <c r="H1440" s="129">
        <v>1.2200000000000001E-2</v>
      </c>
      <c r="I1440" s="129">
        <v>-6.5100000000000005E-2</v>
      </c>
      <c r="J1440" s="129">
        <v>3.6507000000000001</v>
      </c>
      <c r="K1440" s="1">
        <f t="shared" si="23"/>
        <v>1438</v>
      </c>
    </row>
    <row r="1441" spans="1:11" hidden="1" x14ac:dyDescent="0.3">
      <c r="A1441" s="129">
        <v>-1</v>
      </c>
      <c r="B1441" s="129" t="s">
        <v>119</v>
      </c>
      <c r="C1441" s="129" t="s">
        <v>87</v>
      </c>
      <c r="D1441" s="129" t="s">
        <v>68</v>
      </c>
      <c r="E1441" s="129">
        <v>-84.152799999999999</v>
      </c>
      <c r="F1441" s="129">
        <v>0.31469999999999998</v>
      </c>
      <c r="G1441" s="129">
        <v>0.1338</v>
      </c>
      <c r="H1441" s="129">
        <v>1.2200000000000001E-2</v>
      </c>
      <c r="I1441" s="129">
        <v>0.15190000000000001</v>
      </c>
      <c r="J1441" s="129">
        <v>0.84419999999999995</v>
      </c>
      <c r="K1441" s="1">
        <f t="shared" si="23"/>
        <v>1439</v>
      </c>
    </row>
    <row r="1442" spans="1:11" hidden="1" x14ac:dyDescent="0.3">
      <c r="A1442" s="129">
        <v>-1</v>
      </c>
      <c r="B1442" s="129" t="s">
        <v>119</v>
      </c>
      <c r="C1442" s="129" t="s">
        <v>88</v>
      </c>
      <c r="D1442" s="129" t="s">
        <v>67</v>
      </c>
      <c r="E1442" s="129">
        <v>-148.4804</v>
      </c>
      <c r="F1442" s="129">
        <v>-2.8841000000000001</v>
      </c>
      <c r="G1442" s="129">
        <v>6.2E-2</v>
      </c>
      <c r="H1442" s="129">
        <v>2.8999999999999998E-3</v>
      </c>
      <c r="I1442" s="129">
        <v>-0.1903</v>
      </c>
      <c r="J1442" s="129">
        <v>-0.24160000000000001</v>
      </c>
      <c r="K1442" s="1">
        <f t="shared" si="23"/>
        <v>1440</v>
      </c>
    </row>
    <row r="1443" spans="1:11" hidden="1" x14ac:dyDescent="0.3">
      <c r="A1443" s="129">
        <v>-1</v>
      </c>
      <c r="B1443" s="129" t="s">
        <v>119</v>
      </c>
      <c r="C1443" s="129" t="s">
        <v>88</v>
      </c>
      <c r="D1443" s="129" t="s">
        <v>68</v>
      </c>
      <c r="E1443" s="129">
        <v>-150.1679</v>
      </c>
      <c r="F1443" s="129">
        <v>-2.8841000000000001</v>
      </c>
      <c r="G1443" s="129">
        <v>6.2E-2</v>
      </c>
      <c r="H1443" s="129">
        <v>2.8999999999999998E-3</v>
      </c>
      <c r="I1443" s="129">
        <v>8.2299999999999998E-2</v>
      </c>
      <c r="J1443" s="129">
        <v>-3.8586</v>
      </c>
      <c r="K1443" s="1">
        <f t="shared" si="23"/>
        <v>1441</v>
      </c>
    </row>
    <row r="1444" spans="1:11" hidden="1" x14ac:dyDescent="0.3">
      <c r="A1444" s="129">
        <v>-1</v>
      </c>
      <c r="B1444" s="129" t="s">
        <v>119</v>
      </c>
      <c r="C1444" s="129" t="s">
        <v>89</v>
      </c>
      <c r="D1444" s="129" t="s">
        <v>67</v>
      </c>
      <c r="E1444" s="129">
        <v>-82.465299999999999</v>
      </c>
      <c r="F1444" s="129">
        <v>0.31469999999999998</v>
      </c>
      <c r="G1444" s="129">
        <v>0.1338</v>
      </c>
      <c r="H1444" s="129">
        <v>1.2200000000000001E-2</v>
      </c>
      <c r="I1444" s="129">
        <v>-6.5100000000000005E-2</v>
      </c>
      <c r="J1444" s="129">
        <v>3.6507000000000001</v>
      </c>
      <c r="K1444" s="1">
        <f t="shared" si="23"/>
        <v>1442</v>
      </c>
    </row>
    <row r="1445" spans="1:11" hidden="1" x14ac:dyDescent="0.3">
      <c r="A1445" s="129">
        <v>-1</v>
      </c>
      <c r="B1445" s="129" t="s">
        <v>119</v>
      </c>
      <c r="C1445" s="129" t="s">
        <v>89</v>
      </c>
      <c r="D1445" s="129" t="s">
        <v>68</v>
      </c>
      <c r="E1445" s="129">
        <v>-84.152799999999999</v>
      </c>
      <c r="F1445" s="129">
        <v>0.31469999999999998</v>
      </c>
      <c r="G1445" s="129">
        <v>0.1338</v>
      </c>
      <c r="H1445" s="129">
        <v>1.2200000000000001E-2</v>
      </c>
      <c r="I1445" s="129">
        <v>0.15190000000000001</v>
      </c>
      <c r="J1445" s="129">
        <v>0.84419999999999995</v>
      </c>
      <c r="K1445" s="1">
        <f t="shared" si="23"/>
        <v>1443</v>
      </c>
    </row>
    <row r="1446" spans="1:11" hidden="1" x14ac:dyDescent="0.3">
      <c r="A1446" s="129">
        <v>-1</v>
      </c>
      <c r="B1446" s="129" t="s">
        <v>119</v>
      </c>
      <c r="C1446" s="129" t="s">
        <v>90</v>
      </c>
      <c r="D1446" s="129" t="s">
        <v>67</v>
      </c>
      <c r="E1446" s="129">
        <v>-148.4804</v>
      </c>
      <c r="F1446" s="129">
        <v>-2.8841000000000001</v>
      </c>
      <c r="G1446" s="129">
        <v>6.2E-2</v>
      </c>
      <c r="H1446" s="129">
        <v>2.8999999999999998E-3</v>
      </c>
      <c r="I1446" s="129">
        <v>-0.1903</v>
      </c>
      <c r="J1446" s="129">
        <v>-0.24160000000000001</v>
      </c>
      <c r="K1446" s="1">
        <f t="shared" si="23"/>
        <v>1444</v>
      </c>
    </row>
    <row r="1447" spans="1:11" hidden="1" x14ac:dyDescent="0.3">
      <c r="A1447" s="129">
        <v>-1</v>
      </c>
      <c r="B1447" s="129" t="s">
        <v>119</v>
      </c>
      <c r="C1447" s="129" t="s">
        <v>90</v>
      </c>
      <c r="D1447" s="129" t="s">
        <v>68</v>
      </c>
      <c r="E1447" s="129">
        <v>-150.1679</v>
      </c>
      <c r="F1447" s="129">
        <v>-2.8841000000000001</v>
      </c>
      <c r="G1447" s="129">
        <v>6.2E-2</v>
      </c>
      <c r="H1447" s="129">
        <v>2.8999999999999998E-3</v>
      </c>
      <c r="I1447" s="129">
        <v>8.2299999999999998E-2</v>
      </c>
      <c r="J1447" s="129">
        <v>-3.8586</v>
      </c>
      <c r="K1447" s="1">
        <f t="shared" si="23"/>
        <v>1445</v>
      </c>
    </row>
    <row r="1448" spans="1:11" hidden="1" x14ac:dyDescent="0.3">
      <c r="A1448" s="129">
        <v>-1</v>
      </c>
      <c r="B1448" s="129" t="s">
        <v>119</v>
      </c>
      <c r="C1448" s="129" t="s">
        <v>91</v>
      </c>
      <c r="D1448" s="129" t="s">
        <v>67</v>
      </c>
      <c r="E1448" s="129">
        <v>10.285</v>
      </c>
      <c r="F1448" s="129">
        <v>2.0590000000000002</v>
      </c>
      <c r="G1448" s="129">
        <v>0.2203</v>
      </c>
      <c r="H1448" s="129">
        <v>1.47E-2</v>
      </c>
      <c r="I1448" s="129">
        <v>0.3145</v>
      </c>
      <c r="J1448" s="129">
        <v>5.2496</v>
      </c>
      <c r="K1448" s="1">
        <f t="shared" si="23"/>
        <v>1446</v>
      </c>
    </row>
    <row r="1449" spans="1:11" hidden="1" x14ac:dyDescent="0.3">
      <c r="A1449" s="129">
        <v>-1</v>
      </c>
      <c r="B1449" s="129" t="s">
        <v>119</v>
      </c>
      <c r="C1449" s="129" t="s">
        <v>91</v>
      </c>
      <c r="D1449" s="129" t="s">
        <v>68</v>
      </c>
      <c r="E1449" s="129">
        <v>9.0192999999999994</v>
      </c>
      <c r="F1449" s="129">
        <v>2.0590000000000002</v>
      </c>
      <c r="G1449" s="129">
        <v>0.2203</v>
      </c>
      <c r="H1449" s="129">
        <v>1.47E-2</v>
      </c>
      <c r="I1449" s="129">
        <v>0.26669999999999999</v>
      </c>
      <c r="J1449" s="129">
        <v>2.3153000000000001</v>
      </c>
      <c r="K1449" s="1">
        <f t="shared" si="23"/>
        <v>1447</v>
      </c>
    </row>
    <row r="1450" spans="1:11" hidden="1" x14ac:dyDescent="0.3">
      <c r="A1450" s="129">
        <v>-1</v>
      </c>
      <c r="B1450" s="129" t="s">
        <v>119</v>
      </c>
      <c r="C1450" s="129" t="s">
        <v>92</v>
      </c>
      <c r="D1450" s="129" t="s">
        <v>67</v>
      </c>
      <c r="E1450" s="129">
        <v>-197.54820000000001</v>
      </c>
      <c r="F1450" s="129">
        <v>-3.8774999999999999</v>
      </c>
      <c r="G1450" s="129">
        <v>-8.6300000000000002E-2</v>
      </c>
      <c r="H1450" s="129">
        <v>-3.2000000000000002E-3</v>
      </c>
      <c r="I1450" s="129">
        <v>-0.48020000000000002</v>
      </c>
      <c r="J1450" s="129">
        <v>-2.8351999999999999</v>
      </c>
      <c r="K1450" s="1">
        <f t="shared" si="23"/>
        <v>1448</v>
      </c>
    </row>
    <row r="1451" spans="1:11" hidden="1" x14ac:dyDescent="0.3">
      <c r="A1451" s="129">
        <v>-1</v>
      </c>
      <c r="B1451" s="129" t="s">
        <v>119</v>
      </c>
      <c r="C1451" s="129" t="s">
        <v>92</v>
      </c>
      <c r="D1451" s="129" t="s">
        <v>68</v>
      </c>
      <c r="E1451" s="129">
        <v>-199.23570000000001</v>
      </c>
      <c r="F1451" s="129">
        <v>-3.8774999999999999</v>
      </c>
      <c r="G1451" s="129">
        <v>-8.6300000000000002E-2</v>
      </c>
      <c r="H1451" s="129">
        <v>-3.2000000000000002E-3</v>
      </c>
      <c r="I1451" s="129">
        <v>-9.74E-2</v>
      </c>
      <c r="J1451" s="129">
        <v>-4.4471999999999996</v>
      </c>
      <c r="K1451" s="1">
        <f t="shared" si="23"/>
        <v>1449</v>
      </c>
    </row>
    <row r="1452" spans="1:11" hidden="1" x14ac:dyDescent="0.3">
      <c r="A1452" s="129">
        <v>-1</v>
      </c>
      <c r="B1452" s="129" t="s">
        <v>120</v>
      </c>
      <c r="C1452" s="129" t="s">
        <v>66</v>
      </c>
      <c r="D1452" s="129" t="s">
        <v>67</v>
      </c>
      <c r="E1452" s="129">
        <v>-99.252399999999994</v>
      </c>
      <c r="F1452" s="129">
        <v>0.84279999999999999</v>
      </c>
      <c r="G1452" s="129">
        <v>0.153</v>
      </c>
      <c r="H1452" s="129">
        <v>-3.2000000000000002E-3</v>
      </c>
      <c r="I1452" s="129">
        <v>-0.22059999999999999</v>
      </c>
      <c r="J1452" s="129">
        <v>-1.1897</v>
      </c>
      <c r="K1452" s="1">
        <f t="shared" si="23"/>
        <v>1450</v>
      </c>
    </row>
    <row r="1453" spans="1:11" x14ac:dyDescent="0.3">
      <c r="A1453" s="129">
        <v>-1</v>
      </c>
      <c r="B1453" s="129" t="s">
        <v>120</v>
      </c>
      <c r="C1453" s="129" t="s">
        <v>66</v>
      </c>
      <c r="D1453" s="129" t="s">
        <v>68</v>
      </c>
      <c r="E1453" s="129">
        <v>-101.1837</v>
      </c>
      <c r="F1453" s="129">
        <v>0.84279999999999999</v>
      </c>
      <c r="G1453" s="129">
        <v>0.153</v>
      </c>
      <c r="H1453" s="129">
        <v>-3.2000000000000002E-3</v>
      </c>
      <c r="I1453" s="129">
        <v>0.16200000000000001</v>
      </c>
      <c r="J1453" s="129">
        <v>0.9173</v>
      </c>
      <c r="K1453" s="1">
        <f t="shared" si="23"/>
        <v>1451</v>
      </c>
    </row>
    <row r="1454" spans="1:11" hidden="1" x14ac:dyDescent="0.3">
      <c r="A1454" s="129">
        <v>-1</v>
      </c>
      <c r="B1454" s="129" t="s">
        <v>120</v>
      </c>
      <c r="C1454" s="129" t="s">
        <v>69</v>
      </c>
      <c r="D1454" s="129" t="s">
        <v>67</v>
      </c>
      <c r="E1454" s="129">
        <v>-23.866199999999999</v>
      </c>
      <c r="F1454" s="129">
        <v>6.4699999999999994E-2</v>
      </c>
      <c r="G1454" s="129">
        <v>0.1389</v>
      </c>
      <c r="H1454" s="129">
        <v>-3.8E-3</v>
      </c>
      <c r="I1454" s="129">
        <v>-0.2233</v>
      </c>
      <c r="J1454" s="129">
        <v>-0.10340000000000001</v>
      </c>
      <c r="K1454" s="1">
        <f t="shared" si="23"/>
        <v>1452</v>
      </c>
    </row>
    <row r="1455" spans="1:11" x14ac:dyDescent="0.3">
      <c r="A1455" s="129">
        <v>-1</v>
      </c>
      <c r="B1455" s="129" t="s">
        <v>120</v>
      </c>
      <c r="C1455" s="129" t="s">
        <v>69</v>
      </c>
      <c r="D1455" s="129" t="s">
        <v>68</v>
      </c>
      <c r="E1455" s="129">
        <v>-23.866199999999999</v>
      </c>
      <c r="F1455" s="129">
        <v>6.4699999999999994E-2</v>
      </c>
      <c r="G1455" s="129">
        <v>0.1389</v>
      </c>
      <c r="H1455" s="129">
        <v>-3.8E-3</v>
      </c>
      <c r="I1455" s="129">
        <v>0.1241</v>
      </c>
      <c r="J1455" s="129">
        <v>5.8299999999999998E-2</v>
      </c>
      <c r="K1455" s="1">
        <f t="shared" si="23"/>
        <v>1453</v>
      </c>
    </row>
    <row r="1456" spans="1:11" hidden="1" x14ac:dyDescent="0.3">
      <c r="A1456" s="129">
        <v>-1</v>
      </c>
      <c r="B1456" s="129" t="s">
        <v>120</v>
      </c>
      <c r="C1456" s="129" t="s">
        <v>70</v>
      </c>
      <c r="D1456" s="129" t="s">
        <v>67</v>
      </c>
      <c r="E1456" s="129">
        <v>24.850200000000001</v>
      </c>
      <c r="F1456" s="129">
        <v>6.4284999999999997</v>
      </c>
      <c r="G1456" s="129">
        <v>8.0399999999999999E-2</v>
      </c>
      <c r="H1456" s="129">
        <v>3.3999999999999998E-3</v>
      </c>
      <c r="I1456" s="129">
        <v>0.21079999999999999</v>
      </c>
      <c r="J1456" s="129">
        <v>9.2736999999999998</v>
      </c>
      <c r="K1456" s="1">
        <f t="shared" si="23"/>
        <v>1454</v>
      </c>
    </row>
    <row r="1457" spans="1:11" x14ac:dyDescent="0.3">
      <c r="A1457" s="129">
        <v>-1</v>
      </c>
      <c r="B1457" s="129" t="s">
        <v>120</v>
      </c>
      <c r="C1457" s="129" t="s">
        <v>70</v>
      </c>
      <c r="D1457" s="129" t="s">
        <v>68</v>
      </c>
      <c r="E1457" s="129">
        <v>24.850200000000001</v>
      </c>
      <c r="F1457" s="129">
        <v>6.4284999999999997</v>
      </c>
      <c r="G1457" s="129">
        <v>8.0399999999999999E-2</v>
      </c>
      <c r="H1457" s="129">
        <v>3.3999999999999998E-3</v>
      </c>
      <c r="I1457" s="129">
        <v>0.20419999999999999</v>
      </c>
      <c r="J1457" s="129">
        <v>6.7990000000000004</v>
      </c>
      <c r="K1457" s="1">
        <f t="shared" si="23"/>
        <v>1455</v>
      </c>
    </row>
    <row r="1458" spans="1:11" hidden="1" x14ac:dyDescent="0.3">
      <c r="A1458" s="129">
        <v>-1</v>
      </c>
      <c r="B1458" s="129" t="s">
        <v>120</v>
      </c>
      <c r="C1458" s="129" t="s">
        <v>71</v>
      </c>
      <c r="D1458" s="129" t="s">
        <v>67</v>
      </c>
      <c r="E1458" s="129">
        <v>27.075900000000001</v>
      </c>
      <c r="F1458" s="129">
        <v>6.4958999999999998</v>
      </c>
      <c r="G1458" s="129">
        <v>1.9400000000000001E-2</v>
      </c>
      <c r="H1458" s="129">
        <v>2.8E-3</v>
      </c>
      <c r="I1458" s="129">
        <v>4.4999999999999998E-2</v>
      </c>
      <c r="J1458" s="129">
        <v>10.6365</v>
      </c>
      <c r="K1458" s="1">
        <f t="shared" si="23"/>
        <v>1456</v>
      </c>
    </row>
    <row r="1459" spans="1:11" x14ac:dyDescent="0.3">
      <c r="A1459" s="129">
        <v>-1</v>
      </c>
      <c r="B1459" s="129" t="s">
        <v>120</v>
      </c>
      <c r="C1459" s="129" t="s">
        <v>71</v>
      </c>
      <c r="D1459" s="129" t="s">
        <v>68</v>
      </c>
      <c r="E1459" s="129">
        <v>27.075900000000001</v>
      </c>
      <c r="F1459" s="129">
        <v>6.4958999999999998</v>
      </c>
      <c r="G1459" s="129">
        <v>1.9400000000000001E-2</v>
      </c>
      <c r="H1459" s="129">
        <v>2.8E-3</v>
      </c>
      <c r="I1459" s="129">
        <v>1.95E-2</v>
      </c>
      <c r="J1459" s="129">
        <v>5.6208</v>
      </c>
      <c r="K1459" s="1">
        <f t="shared" si="23"/>
        <v>1457</v>
      </c>
    </row>
    <row r="1460" spans="1:11" hidden="1" x14ac:dyDescent="0.3">
      <c r="A1460" s="129">
        <v>-1</v>
      </c>
      <c r="B1460" s="129" t="s">
        <v>120</v>
      </c>
      <c r="C1460" s="129" t="s">
        <v>72</v>
      </c>
      <c r="D1460" s="129" t="s">
        <v>67</v>
      </c>
      <c r="E1460" s="129">
        <v>-123.1186</v>
      </c>
      <c r="F1460" s="129">
        <v>0.90749999999999997</v>
      </c>
      <c r="G1460" s="129">
        <v>0.29199999999999998</v>
      </c>
      <c r="H1460" s="129">
        <v>-7.1000000000000004E-3</v>
      </c>
      <c r="I1460" s="129">
        <v>-0.44390000000000002</v>
      </c>
      <c r="J1460" s="129">
        <v>-1.2930999999999999</v>
      </c>
      <c r="K1460" s="1">
        <f t="shared" si="23"/>
        <v>1458</v>
      </c>
    </row>
    <row r="1461" spans="1:11" hidden="1" x14ac:dyDescent="0.3">
      <c r="A1461" s="129">
        <v>-1</v>
      </c>
      <c r="B1461" s="129" t="s">
        <v>120</v>
      </c>
      <c r="C1461" s="129" t="s">
        <v>72</v>
      </c>
      <c r="D1461" s="129" t="s">
        <v>68</v>
      </c>
      <c r="E1461" s="129">
        <v>-125.04989999999999</v>
      </c>
      <c r="F1461" s="129">
        <v>0.90749999999999997</v>
      </c>
      <c r="G1461" s="129">
        <v>0.29199999999999998</v>
      </c>
      <c r="H1461" s="129">
        <v>-7.1000000000000004E-3</v>
      </c>
      <c r="I1461" s="129">
        <v>0.28599999999999998</v>
      </c>
      <c r="J1461" s="129">
        <v>0.97560000000000002</v>
      </c>
      <c r="K1461" s="1">
        <f t="shared" si="23"/>
        <v>1459</v>
      </c>
    </row>
    <row r="1462" spans="1:11" hidden="1" x14ac:dyDescent="0.3">
      <c r="A1462" s="129">
        <v>-1</v>
      </c>
      <c r="B1462" s="129" t="s">
        <v>120</v>
      </c>
      <c r="C1462" s="129" t="s">
        <v>73</v>
      </c>
      <c r="D1462" s="129" t="s">
        <v>67</v>
      </c>
      <c r="E1462" s="129">
        <v>-138.95339999999999</v>
      </c>
      <c r="F1462" s="129">
        <v>1.1798999999999999</v>
      </c>
      <c r="G1462" s="129">
        <v>0.21429999999999999</v>
      </c>
      <c r="H1462" s="129">
        <v>-4.4999999999999997E-3</v>
      </c>
      <c r="I1462" s="129">
        <v>-0.30890000000000001</v>
      </c>
      <c r="J1462" s="129">
        <v>-1.6656</v>
      </c>
      <c r="K1462" s="1">
        <f t="shared" si="23"/>
        <v>1460</v>
      </c>
    </row>
    <row r="1463" spans="1:11" hidden="1" x14ac:dyDescent="0.3">
      <c r="A1463" s="129">
        <v>-1</v>
      </c>
      <c r="B1463" s="129" t="s">
        <v>120</v>
      </c>
      <c r="C1463" s="129" t="s">
        <v>73</v>
      </c>
      <c r="D1463" s="129" t="s">
        <v>68</v>
      </c>
      <c r="E1463" s="129">
        <v>-141.65710000000001</v>
      </c>
      <c r="F1463" s="129">
        <v>1.1798999999999999</v>
      </c>
      <c r="G1463" s="129">
        <v>0.21429999999999999</v>
      </c>
      <c r="H1463" s="129">
        <v>-4.4999999999999997E-3</v>
      </c>
      <c r="I1463" s="129">
        <v>0.2268</v>
      </c>
      <c r="J1463" s="129">
        <v>1.2843</v>
      </c>
      <c r="K1463" s="1">
        <f t="shared" si="23"/>
        <v>1461</v>
      </c>
    </row>
    <row r="1464" spans="1:11" hidden="1" x14ac:dyDescent="0.3">
      <c r="A1464" s="129">
        <v>-1</v>
      </c>
      <c r="B1464" s="129" t="s">
        <v>120</v>
      </c>
      <c r="C1464" s="129" t="s">
        <v>74</v>
      </c>
      <c r="D1464" s="129" t="s">
        <v>67</v>
      </c>
      <c r="E1464" s="129">
        <v>-157.28880000000001</v>
      </c>
      <c r="F1464" s="129">
        <v>1.1149</v>
      </c>
      <c r="G1464" s="129">
        <v>0.40600000000000003</v>
      </c>
      <c r="H1464" s="129">
        <v>-0.01</v>
      </c>
      <c r="I1464" s="129">
        <v>-0.622</v>
      </c>
      <c r="J1464" s="129">
        <v>-1.5931</v>
      </c>
      <c r="K1464" s="1">
        <f t="shared" si="23"/>
        <v>1462</v>
      </c>
    </row>
    <row r="1465" spans="1:11" hidden="1" x14ac:dyDescent="0.3">
      <c r="A1465" s="129">
        <v>-1</v>
      </c>
      <c r="B1465" s="129" t="s">
        <v>120</v>
      </c>
      <c r="C1465" s="129" t="s">
        <v>74</v>
      </c>
      <c r="D1465" s="129" t="s">
        <v>68</v>
      </c>
      <c r="E1465" s="129">
        <v>-159.6063</v>
      </c>
      <c r="F1465" s="129">
        <v>1.1149</v>
      </c>
      <c r="G1465" s="129">
        <v>0.40600000000000003</v>
      </c>
      <c r="H1465" s="129">
        <v>-0.01</v>
      </c>
      <c r="I1465" s="129">
        <v>0.39290000000000003</v>
      </c>
      <c r="J1465" s="129">
        <v>1.1940999999999999</v>
      </c>
      <c r="K1465" s="1">
        <f t="shared" si="23"/>
        <v>1463</v>
      </c>
    </row>
    <row r="1466" spans="1:11" hidden="1" x14ac:dyDescent="0.3">
      <c r="A1466" s="129">
        <v>-1</v>
      </c>
      <c r="B1466" s="129" t="s">
        <v>120</v>
      </c>
      <c r="C1466" s="129" t="s">
        <v>75</v>
      </c>
      <c r="D1466" s="129" t="s">
        <v>67</v>
      </c>
      <c r="E1466" s="129">
        <v>-54.536799999999999</v>
      </c>
      <c r="F1466" s="129">
        <v>9.7584999999999997</v>
      </c>
      <c r="G1466" s="129">
        <v>0.25030000000000002</v>
      </c>
      <c r="H1466" s="129">
        <v>1.8E-3</v>
      </c>
      <c r="I1466" s="129">
        <v>9.6600000000000005E-2</v>
      </c>
      <c r="J1466" s="129">
        <v>11.9125</v>
      </c>
      <c r="K1466" s="1">
        <f t="shared" si="23"/>
        <v>1464</v>
      </c>
    </row>
    <row r="1467" spans="1:11" hidden="1" x14ac:dyDescent="0.3">
      <c r="A1467" s="129">
        <v>-1</v>
      </c>
      <c r="B1467" s="129" t="s">
        <v>120</v>
      </c>
      <c r="C1467" s="129" t="s">
        <v>75</v>
      </c>
      <c r="D1467" s="129" t="s">
        <v>68</v>
      </c>
      <c r="E1467" s="129">
        <v>-56.274999999999999</v>
      </c>
      <c r="F1467" s="129">
        <v>9.7584999999999997</v>
      </c>
      <c r="G1467" s="129">
        <v>0.25030000000000002</v>
      </c>
      <c r="H1467" s="129">
        <v>1.8E-3</v>
      </c>
      <c r="I1467" s="129">
        <v>0.43169999999999997</v>
      </c>
      <c r="J1467" s="129">
        <v>10.344200000000001</v>
      </c>
      <c r="K1467" s="1">
        <f t="shared" si="23"/>
        <v>1465</v>
      </c>
    </row>
    <row r="1468" spans="1:11" hidden="1" x14ac:dyDescent="0.3">
      <c r="A1468" s="129">
        <v>-1</v>
      </c>
      <c r="B1468" s="129" t="s">
        <v>120</v>
      </c>
      <c r="C1468" s="129" t="s">
        <v>76</v>
      </c>
      <c r="D1468" s="129" t="s">
        <v>67</v>
      </c>
      <c r="E1468" s="129">
        <v>-124.11750000000001</v>
      </c>
      <c r="F1468" s="129">
        <v>-8.2414000000000005</v>
      </c>
      <c r="G1468" s="129">
        <v>2.5100000000000001E-2</v>
      </c>
      <c r="H1468" s="129">
        <v>-7.6E-3</v>
      </c>
      <c r="I1468" s="129">
        <v>-0.49370000000000003</v>
      </c>
      <c r="J1468" s="129">
        <v>-14.054</v>
      </c>
      <c r="K1468" s="1">
        <f t="shared" si="23"/>
        <v>1466</v>
      </c>
    </row>
    <row r="1469" spans="1:11" hidden="1" x14ac:dyDescent="0.3">
      <c r="A1469" s="129">
        <v>-1</v>
      </c>
      <c r="B1469" s="129" t="s">
        <v>120</v>
      </c>
      <c r="C1469" s="129" t="s">
        <v>76</v>
      </c>
      <c r="D1469" s="129" t="s">
        <v>68</v>
      </c>
      <c r="E1469" s="129">
        <v>-125.8556</v>
      </c>
      <c r="F1469" s="129">
        <v>-8.2414000000000005</v>
      </c>
      <c r="G1469" s="129">
        <v>2.5100000000000001E-2</v>
      </c>
      <c r="H1469" s="129">
        <v>-7.6E-3</v>
      </c>
      <c r="I1469" s="129">
        <v>-0.1401</v>
      </c>
      <c r="J1469" s="129">
        <v>-8.6929999999999996</v>
      </c>
      <c r="K1469" s="1">
        <f t="shared" si="23"/>
        <v>1467</v>
      </c>
    </row>
    <row r="1470" spans="1:11" hidden="1" x14ac:dyDescent="0.3">
      <c r="A1470" s="129">
        <v>-1</v>
      </c>
      <c r="B1470" s="129" t="s">
        <v>120</v>
      </c>
      <c r="C1470" s="129" t="s">
        <v>77</v>
      </c>
      <c r="D1470" s="129" t="s">
        <v>67</v>
      </c>
      <c r="E1470" s="129">
        <v>-54.536799999999999</v>
      </c>
      <c r="F1470" s="129">
        <v>9.7584999999999997</v>
      </c>
      <c r="G1470" s="129">
        <v>0.25030000000000002</v>
      </c>
      <c r="H1470" s="129">
        <v>1.8E-3</v>
      </c>
      <c r="I1470" s="129">
        <v>9.6600000000000005E-2</v>
      </c>
      <c r="J1470" s="129">
        <v>11.9125</v>
      </c>
      <c r="K1470" s="1">
        <f t="shared" si="23"/>
        <v>1468</v>
      </c>
    </row>
    <row r="1471" spans="1:11" hidden="1" x14ac:dyDescent="0.3">
      <c r="A1471" s="129">
        <v>-1</v>
      </c>
      <c r="B1471" s="129" t="s">
        <v>120</v>
      </c>
      <c r="C1471" s="129" t="s">
        <v>77</v>
      </c>
      <c r="D1471" s="129" t="s">
        <v>68</v>
      </c>
      <c r="E1471" s="129">
        <v>-56.274999999999999</v>
      </c>
      <c r="F1471" s="129">
        <v>9.7584999999999997</v>
      </c>
      <c r="G1471" s="129">
        <v>0.25030000000000002</v>
      </c>
      <c r="H1471" s="129">
        <v>1.8E-3</v>
      </c>
      <c r="I1471" s="129">
        <v>0.43169999999999997</v>
      </c>
      <c r="J1471" s="129">
        <v>10.344200000000001</v>
      </c>
      <c r="K1471" s="1">
        <f t="shared" si="23"/>
        <v>1469</v>
      </c>
    </row>
    <row r="1472" spans="1:11" hidden="1" x14ac:dyDescent="0.3">
      <c r="A1472" s="129">
        <v>-1</v>
      </c>
      <c r="B1472" s="129" t="s">
        <v>120</v>
      </c>
      <c r="C1472" s="129" t="s">
        <v>78</v>
      </c>
      <c r="D1472" s="129" t="s">
        <v>67</v>
      </c>
      <c r="E1472" s="129">
        <v>-124.11750000000001</v>
      </c>
      <c r="F1472" s="129">
        <v>-8.2414000000000005</v>
      </c>
      <c r="G1472" s="129">
        <v>2.5100000000000001E-2</v>
      </c>
      <c r="H1472" s="129">
        <v>-7.6E-3</v>
      </c>
      <c r="I1472" s="129">
        <v>-0.49370000000000003</v>
      </c>
      <c r="J1472" s="129">
        <v>-14.054</v>
      </c>
      <c r="K1472" s="1">
        <f t="shared" si="23"/>
        <v>1470</v>
      </c>
    </row>
    <row r="1473" spans="1:11" hidden="1" x14ac:dyDescent="0.3">
      <c r="A1473" s="129">
        <v>-1</v>
      </c>
      <c r="B1473" s="129" t="s">
        <v>120</v>
      </c>
      <c r="C1473" s="129" t="s">
        <v>78</v>
      </c>
      <c r="D1473" s="129" t="s">
        <v>68</v>
      </c>
      <c r="E1473" s="129">
        <v>-125.8556</v>
      </c>
      <c r="F1473" s="129">
        <v>-8.2414000000000005</v>
      </c>
      <c r="G1473" s="129">
        <v>2.5100000000000001E-2</v>
      </c>
      <c r="H1473" s="129">
        <v>-7.6E-3</v>
      </c>
      <c r="I1473" s="129">
        <v>-0.1401</v>
      </c>
      <c r="J1473" s="129">
        <v>-8.6929999999999996</v>
      </c>
      <c r="K1473" s="1">
        <f t="shared" si="23"/>
        <v>1471</v>
      </c>
    </row>
    <row r="1474" spans="1:11" hidden="1" x14ac:dyDescent="0.3">
      <c r="A1474" s="129">
        <v>-1</v>
      </c>
      <c r="B1474" s="129" t="s">
        <v>120</v>
      </c>
      <c r="C1474" s="129" t="s">
        <v>79</v>
      </c>
      <c r="D1474" s="129" t="s">
        <v>67</v>
      </c>
      <c r="E1474" s="129">
        <v>-51.4208</v>
      </c>
      <c r="F1474" s="129">
        <v>9.8527000000000005</v>
      </c>
      <c r="G1474" s="129">
        <v>0.16489999999999999</v>
      </c>
      <c r="H1474" s="129">
        <v>1.1000000000000001E-3</v>
      </c>
      <c r="I1474" s="129">
        <v>-0.1356</v>
      </c>
      <c r="J1474" s="129">
        <v>13.820399999999999</v>
      </c>
      <c r="K1474" s="1">
        <f t="shared" si="23"/>
        <v>1472</v>
      </c>
    </row>
    <row r="1475" spans="1:11" hidden="1" x14ac:dyDescent="0.3">
      <c r="A1475" s="129">
        <v>-1</v>
      </c>
      <c r="B1475" s="129" t="s">
        <v>120</v>
      </c>
      <c r="C1475" s="129" t="s">
        <v>79</v>
      </c>
      <c r="D1475" s="129" t="s">
        <v>68</v>
      </c>
      <c r="E1475" s="129">
        <v>-53.158999999999999</v>
      </c>
      <c r="F1475" s="129">
        <v>9.8527000000000005</v>
      </c>
      <c r="G1475" s="129">
        <v>0.16489999999999999</v>
      </c>
      <c r="H1475" s="129">
        <v>1.1000000000000001E-3</v>
      </c>
      <c r="I1475" s="129">
        <v>0.1731</v>
      </c>
      <c r="J1475" s="129">
        <v>8.6946999999999992</v>
      </c>
      <c r="K1475" s="1">
        <f t="shared" si="23"/>
        <v>1473</v>
      </c>
    </row>
    <row r="1476" spans="1:11" hidden="1" x14ac:dyDescent="0.3">
      <c r="A1476" s="129">
        <v>-1</v>
      </c>
      <c r="B1476" s="129" t="s">
        <v>120</v>
      </c>
      <c r="C1476" s="129" t="s">
        <v>80</v>
      </c>
      <c r="D1476" s="129" t="s">
        <v>67</v>
      </c>
      <c r="E1476" s="129">
        <v>-127.23350000000001</v>
      </c>
      <c r="F1476" s="129">
        <v>-8.3356999999999992</v>
      </c>
      <c r="G1476" s="129">
        <v>0.1106</v>
      </c>
      <c r="H1476" s="129">
        <v>-6.8999999999999999E-3</v>
      </c>
      <c r="I1476" s="129">
        <v>-0.2616</v>
      </c>
      <c r="J1476" s="129">
        <v>-15.9619</v>
      </c>
      <c r="K1476" s="1">
        <f t="shared" si="23"/>
        <v>1474</v>
      </c>
    </row>
    <row r="1477" spans="1:11" hidden="1" x14ac:dyDescent="0.3">
      <c r="A1477" s="129">
        <v>-1</v>
      </c>
      <c r="B1477" s="129" t="s">
        <v>120</v>
      </c>
      <c r="C1477" s="129" t="s">
        <v>80</v>
      </c>
      <c r="D1477" s="129" t="s">
        <v>68</v>
      </c>
      <c r="E1477" s="129">
        <v>-128.9716</v>
      </c>
      <c r="F1477" s="129">
        <v>-8.3356999999999992</v>
      </c>
      <c r="G1477" s="129">
        <v>0.1106</v>
      </c>
      <c r="H1477" s="129">
        <v>-6.8999999999999999E-3</v>
      </c>
      <c r="I1477" s="129">
        <v>0.11849999999999999</v>
      </c>
      <c r="J1477" s="129">
        <v>-7.0434999999999999</v>
      </c>
      <c r="K1477" s="1">
        <f t="shared" si="23"/>
        <v>1475</v>
      </c>
    </row>
    <row r="1478" spans="1:11" hidden="1" x14ac:dyDescent="0.3">
      <c r="A1478" s="129">
        <v>-1</v>
      </c>
      <c r="B1478" s="129" t="s">
        <v>120</v>
      </c>
      <c r="C1478" s="129" t="s">
        <v>81</v>
      </c>
      <c r="D1478" s="129" t="s">
        <v>67</v>
      </c>
      <c r="E1478" s="129">
        <v>-51.4208</v>
      </c>
      <c r="F1478" s="129">
        <v>9.8527000000000005</v>
      </c>
      <c r="G1478" s="129">
        <v>0.16489999999999999</v>
      </c>
      <c r="H1478" s="129">
        <v>1.1000000000000001E-3</v>
      </c>
      <c r="I1478" s="129">
        <v>-0.1356</v>
      </c>
      <c r="J1478" s="129">
        <v>13.820399999999999</v>
      </c>
      <c r="K1478" s="1">
        <f t="shared" ref="K1478:K1541" si="24">K1477+1</f>
        <v>1476</v>
      </c>
    </row>
    <row r="1479" spans="1:11" hidden="1" x14ac:dyDescent="0.3">
      <c r="A1479" s="129">
        <v>-1</v>
      </c>
      <c r="B1479" s="129" t="s">
        <v>120</v>
      </c>
      <c r="C1479" s="129" t="s">
        <v>81</v>
      </c>
      <c r="D1479" s="129" t="s">
        <v>68</v>
      </c>
      <c r="E1479" s="129">
        <v>-53.158999999999999</v>
      </c>
      <c r="F1479" s="129">
        <v>9.8527000000000005</v>
      </c>
      <c r="G1479" s="129">
        <v>0.16489999999999999</v>
      </c>
      <c r="H1479" s="129">
        <v>1.1000000000000001E-3</v>
      </c>
      <c r="I1479" s="129">
        <v>0.1731</v>
      </c>
      <c r="J1479" s="129">
        <v>8.6946999999999992</v>
      </c>
      <c r="K1479" s="1">
        <f t="shared" si="24"/>
        <v>1477</v>
      </c>
    </row>
    <row r="1480" spans="1:11" hidden="1" x14ac:dyDescent="0.3">
      <c r="A1480" s="129">
        <v>-1</v>
      </c>
      <c r="B1480" s="129" t="s">
        <v>120</v>
      </c>
      <c r="C1480" s="129" t="s">
        <v>82</v>
      </c>
      <c r="D1480" s="129" t="s">
        <v>67</v>
      </c>
      <c r="E1480" s="129">
        <v>-127.23350000000001</v>
      </c>
      <c r="F1480" s="129">
        <v>-8.3356999999999992</v>
      </c>
      <c r="G1480" s="129">
        <v>0.1106</v>
      </c>
      <c r="H1480" s="129">
        <v>-6.8999999999999999E-3</v>
      </c>
      <c r="I1480" s="129">
        <v>-0.2616</v>
      </c>
      <c r="J1480" s="129">
        <v>-15.9619</v>
      </c>
      <c r="K1480" s="1">
        <f t="shared" si="24"/>
        <v>1478</v>
      </c>
    </row>
    <row r="1481" spans="1:11" hidden="1" x14ac:dyDescent="0.3">
      <c r="A1481" s="129">
        <v>-1</v>
      </c>
      <c r="B1481" s="129" t="s">
        <v>120</v>
      </c>
      <c r="C1481" s="129" t="s">
        <v>82</v>
      </c>
      <c r="D1481" s="129" t="s">
        <v>68</v>
      </c>
      <c r="E1481" s="129">
        <v>-128.9716</v>
      </c>
      <c r="F1481" s="129">
        <v>-8.3356999999999992</v>
      </c>
      <c r="G1481" s="129">
        <v>0.1106</v>
      </c>
      <c r="H1481" s="129">
        <v>-6.8999999999999999E-3</v>
      </c>
      <c r="I1481" s="129">
        <v>0.11849999999999999</v>
      </c>
      <c r="J1481" s="129">
        <v>-7.0434999999999999</v>
      </c>
      <c r="K1481" s="1">
        <f t="shared" si="24"/>
        <v>1479</v>
      </c>
    </row>
    <row r="1482" spans="1:11" hidden="1" x14ac:dyDescent="0.3">
      <c r="A1482" s="129">
        <v>-1</v>
      </c>
      <c r="B1482" s="129" t="s">
        <v>120</v>
      </c>
      <c r="C1482" s="129" t="s">
        <v>83</v>
      </c>
      <c r="D1482" s="129" t="s">
        <v>67</v>
      </c>
      <c r="E1482" s="129">
        <v>-108.1788</v>
      </c>
      <c r="F1482" s="129">
        <v>10.076000000000001</v>
      </c>
      <c r="G1482" s="129">
        <v>0.43519999999999998</v>
      </c>
      <c r="H1482" s="129">
        <v>-3.0000000000000001E-3</v>
      </c>
      <c r="I1482" s="129">
        <v>-0.19289999999999999</v>
      </c>
      <c r="J1482" s="129">
        <v>11.4521</v>
      </c>
      <c r="K1482" s="1">
        <f t="shared" si="24"/>
        <v>1480</v>
      </c>
    </row>
    <row r="1483" spans="1:11" hidden="1" x14ac:dyDescent="0.3">
      <c r="A1483" s="129">
        <v>-1</v>
      </c>
      <c r="B1483" s="129" t="s">
        <v>120</v>
      </c>
      <c r="C1483" s="129" t="s">
        <v>83</v>
      </c>
      <c r="D1483" s="129" t="s">
        <v>68</v>
      </c>
      <c r="E1483" s="129">
        <v>-110.49630000000001</v>
      </c>
      <c r="F1483" s="129">
        <v>10.076000000000001</v>
      </c>
      <c r="G1483" s="129">
        <v>0.43519999999999998</v>
      </c>
      <c r="H1483" s="129">
        <v>-3.0000000000000001E-3</v>
      </c>
      <c r="I1483" s="129">
        <v>0.60429999999999995</v>
      </c>
      <c r="J1483" s="129">
        <v>10.6777</v>
      </c>
      <c r="K1483" s="1">
        <f t="shared" si="24"/>
        <v>1481</v>
      </c>
    </row>
    <row r="1484" spans="1:11" hidden="1" x14ac:dyDescent="0.3">
      <c r="A1484" s="129">
        <v>-1</v>
      </c>
      <c r="B1484" s="129" t="s">
        <v>120</v>
      </c>
      <c r="C1484" s="129" t="s">
        <v>84</v>
      </c>
      <c r="D1484" s="129" t="s">
        <v>67</v>
      </c>
      <c r="E1484" s="129">
        <v>-177.7594</v>
      </c>
      <c r="F1484" s="129">
        <v>-7.9238999999999997</v>
      </c>
      <c r="G1484" s="129">
        <v>0.21</v>
      </c>
      <c r="H1484" s="129">
        <v>-1.24E-2</v>
      </c>
      <c r="I1484" s="129">
        <v>-0.78320000000000001</v>
      </c>
      <c r="J1484" s="129">
        <v>-14.5143</v>
      </c>
      <c r="K1484" s="1">
        <f t="shared" si="24"/>
        <v>1482</v>
      </c>
    </row>
    <row r="1485" spans="1:11" hidden="1" x14ac:dyDescent="0.3">
      <c r="A1485" s="129">
        <v>-1</v>
      </c>
      <c r="B1485" s="129" t="s">
        <v>120</v>
      </c>
      <c r="C1485" s="129" t="s">
        <v>84</v>
      </c>
      <c r="D1485" s="129" t="s">
        <v>68</v>
      </c>
      <c r="E1485" s="129">
        <v>-180.07689999999999</v>
      </c>
      <c r="F1485" s="129">
        <v>-7.9238999999999997</v>
      </c>
      <c r="G1485" s="129">
        <v>0.21</v>
      </c>
      <c r="H1485" s="129">
        <v>-1.24E-2</v>
      </c>
      <c r="I1485" s="129">
        <v>3.2500000000000001E-2</v>
      </c>
      <c r="J1485" s="129">
        <v>-8.3596000000000004</v>
      </c>
      <c r="K1485" s="1">
        <f t="shared" si="24"/>
        <v>1483</v>
      </c>
    </row>
    <row r="1486" spans="1:11" hidden="1" x14ac:dyDescent="0.3">
      <c r="A1486" s="129">
        <v>-1</v>
      </c>
      <c r="B1486" s="129" t="s">
        <v>120</v>
      </c>
      <c r="C1486" s="129" t="s">
        <v>85</v>
      </c>
      <c r="D1486" s="129" t="s">
        <v>67</v>
      </c>
      <c r="E1486" s="129">
        <v>-108.1788</v>
      </c>
      <c r="F1486" s="129">
        <v>10.076000000000001</v>
      </c>
      <c r="G1486" s="129">
        <v>0.43519999999999998</v>
      </c>
      <c r="H1486" s="129">
        <v>-3.0000000000000001E-3</v>
      </c>
      <c r="I1486" s="129">
        <v>-0.19289999999999999</v>
      </c>
      <c r="J1486" s="129">
        <v>11.4521</v>
      </c>
      <c r="K1486" s="1">
        <f t="shared" si="24"/>
        <v>1484</v>
      </c>
    </row>
    <row r="1487" spans="1:11" hidden="1" x14ac:dyDescent="0.3">
      <c r="A1487" s="129">
        <v>-1</v>
      </c>
      <c r="B1487" s="129" t="s">
        <v>120</v>
      </c>
      <c r="C1487" s="129" t="s">
        <v>85</v>
      </c>
      <c r="D1487" s="129" t="s">
        <v>68</v>
      </c>
      <c r="E1487" s="129">
        <v>-110.49630000000001</v>
      </c>
      <c r="F1487" s="129">
        <v>10.076000000000001</v>
      </c>
      <c r="G1487" s="129">
        <v>0.43519999999999998</v>
      </c>
      <c r="H1487" s="129">
        <v>-3.0000000000000001E-3</v>
      </c>
      <c r="I1487" s="129">
        <v>0.60429999999999995</v>
      </c>
      <c r="J1487" s="129">
        <v>10.6777</v>
      </c>
      <c r="K1487" s="1">
        <f t="shared" si="24"/>
        <v>1485</v>
      </c>
    </row>
    <row r="1488" spans="1:11" hidden="1" x14ac:dyDescent="0.3">
      <c r="A1488" s="129">
        <v>-1</v>
      </c>
      <c r="B1488" s="129" t="s">
        <v>120</v>
      </c>
      <c r="C1488" s="129" t="s">
        <v>86</v>
      </c>
      <c r="D1488" s="129" t="s">
        <v>67</v>
      </c>
      <c r="E1488" s="129">
        <v>-177.7594</v>
      </c>
      <c r="F1488" s="129">
        <v>-7.9238999999999997</v>
      </c>
      <c r="G1488" s="129">
        <v>0.21</v>
      </c>
      <c r="H1488" s="129">
        <v>-1.24E-2</v>
      </c>
      <c r="I1488" s="129">
        <v>-0.78320000000000001</v>
      </c>
      <c r="J1488" s="129">
        <v>-14.5143</v>
      </c>
      <c r="K1488" s="1">
        <f t="shared" si="24"/>
        <v>1486</v>
      </c>
    </row>
    <row r="1489" spans="1:11" hidden="1" x14ac:dyDescent="0.3">
      <c r="A1489" s="129">
        <v>-1</v>
      </c>
      <c r="B1489" s="129" t="s">
        <v>120</v>
      </c>
      <c r="C1489" s="129" t="s">
        <v>86</v>
      </c>
      <c r="D1489" s="129" t="s">
        <v>68</v>
      </c>
      <c r="E1489" s="129">
        <v>-180.07689999999999</v>
      </c>
      <c r="F1489" s="129">
        <v>-7.9238999999999997</v>
      </c>
      <c r="G1489" s="129">
        <v>0.21</v>
      </c>
      <c r="H1489" s="129">
        <v>-1.24E-2</v>
      </c>
      <c r="I1489" s="129">
        <v>3.2500000000000001E-2</v>
      </c>
      <c r="J1489" s="129">
        <v>-8.3596000000000004</v>
      </c>
      <c r="K1489" s="1">
        <f t="shared" si="24"/>
        <v>1487</v>
      </c>
    </row>
    <row r="1490" spans="1:11" hidden="1" x14ac:dyDescent="0.3">
      <c r="A1490" s="129">
        <v>-1</v>
      </c>
      <c r="B1490" s="129" t="s">
        <v>120</v>
      </c>
      <c r="C1490" s="129" t="s">
        <v>87</v>
      </c>
      <c r="D1490" s="129" t="s">
        <v>67</v>
      </c>
      <c r="E1490" s="129">
        <v>-105.0628</v>
      </c>
      <c r="F1490" s="129">
        <v>10.170299999999999</v>
      </c>
      <c r="G1490" s="129">
        <v>0.34970000000000001</v>
      </c>
      <c r="H1490" s="129">
        <v>-3.7000000000000002E-3</v>
      </c>
      <c r="I1490" s="129">
        <v>-0.42499999999999999</v>
      </c>
      <c r="J1490" s="129">
        <v>13.360099999999999</v>
      </c>
      <c r="K1490" s="1">
        <f t="shared" si="24"/>
        <v>1488</v>
      </c>
    </row>
    <row r="1491" spans="1:11" hidden="1" x14ac:dyDescent="0.3">
      <c r="A1491" s="129">
        <v>-1</v>
      </c>
      <c r="B1491" s="129" t="s">
        <v>120</v>
      </c>
      <c r="C1491" s="129" t="s">
        <v>87</v>
      </c>
      <c r="D1491" s="129" t="s">
        <v>68</v>
      </c>
      <c r="E1491" s="129">
        <v>-107.38030000000001</v>
      </c>
      <c r="F1491" s="129">
        <v>10.170299999999999</v>
      </c>
      <c r="G1491" s="129">
        <v>0.34970000000000001</v>
      </c>
      <c r="H1491" s="129">
        <v>-3.7000000000000002E-3</v>
      </c>
      <c r="I1491" s="129">
        <v>0.34570000000000001</v>
      </c>
      <c r="J1491" s="129">
        <v>9.0281000000000002</v>
      </c>
      <c r="K1491" s="1">
        <f t="shared" si="24"/>
        <v>1489</v>
      </c>
    </row>
    <row r="1492" spans="1:11" hidden="1" x14ac:dyDescent="0.3">
      <c r="A1492" s="129">
        <v>-1</v>
      </c>
      <c r="B1492" s="129" t="s">
        <v>120</v>
      </c>
      <c r="C1492" s="129" t="s">
        <v>88</v>
      </c>
      <c r="D1492" s="129" t="s">
        <v>67</v>
      </c>
      <c r="E1492" s="129">
        <v>-180.87540000000001</v>
      </c>
      <c r="F1492" s="129">
        <v>-8.0181000000000004</v>
      </c>
      <c r="G1492" s="129">
        <v>0.2954</v>
      </c>
      <c r="H1492" s="129">
        <v>-1.17E-2</v>
      </c>
      <c r="I1492" s="129">
        <v>-0.55110000000000003</v>
      </c>
      <c r="J1492" s="129">
        <v>-16.4222</v>
      </c>
      <c r="K1492" s="1">
        <f t="shared" si="24"/>
        <v>1490</v>
      </c>
    </row>
    <row r="1493" spans="1:11" hidden="1" x14ac:dyDescent="0.3">
      <c r="A1493" s="129">
        <v>-1</v>
      </c>
      <c r="B1493" s="129" t="s">
        <v>120</v>
      </c>
      <c r="C1493" s="129" t="s">
        <v>88</v>
      </c>
      <c r="D1493" s="129" t="s">
        <v>68</v>
      </c>
      <c r="E1493" s="129">
        <v>-183.19290000000001</v>
      </c>
      <c r="F1493" s="129">
        <v>-8.0181000000000004</v>
      </c>
      <c r="G1493" s="129">
        <v>0.2954</v>
      </c>
      <c r="H1493" s="129">
        <v>-1.17E-2</v>
      </c>
      <c r="I1493" s="129">
        <v>0.29110000000000003</v>
      </c>
      <c r="J1493" s="129">
        <v>-6.71</v>
      </c>
      <c r="K1493" s="1">
        <f t="shared" si="24"/>
        <v>1491</v>
      </c>
    </row>
    <row r="1494" spans="1:11" hidden="1" x14ac:dyDescent="0.3">
      <c r="A1494" s="129">
        <v>-1</v>
      </c>
      <c r="B1494" s="129" t="s">
        <v>120</v>
      </c>
      <c r="C1494" s="129" t="s">
        <v>89</v>
      </c>
      <c r="D1494" s="129" t="s">
        <v>67</v>
      </c>
      <c r="E1494" s="129">
        <v>-105.0628</v>
      </c>
      <c r="F1494" s="129">
        <v>10.170299999999999</v>
      </c>
      <c r="G1494" s="129">
        <v>0.34970000000000001</v>
      </c>
      <c r="H1494" s="129">
        <v>-3.7000000000000002E-3</v>
      </c>
      <c r="I1494" s="129">
        <v>-0.42499999999999999</v>
      </c>
      <c r="J1494" s="129">
        <v>13.360099999999999</v>
      </c>
      <c r="K1494" s="1">
        <f t="shared" si="24"/>
        <v>1492</v>
      </c>
    </row>
    <row r="1495" spans="1:11" hidden="1" x14ac:dyDescent="0.3">
      <c r="A1495" s="129">
        <v>-1</v>
      </c>
      <c r="B1495" s="129" t="s">
        <v>120</v>
      </c>
      <c r="C1495" s="129" t="s">
        <v>89</v>
      </c>
      <c r="D1495" s="129" t="s">
        <v>68</v>
      </c>
      <c r="E1495" s="129">
        <v>-107.38030000000001</v>
      </c>
      <c r="F1495" s="129">
        <v>10.170299999999999</v>
      </c>
      <c r="G1495" s="129">
        <v>0.34970000000000001</v>
      </c>
      <c r="H1495" s="129">
        <v>-3.7000000000000002E-3</v>
      </c>
      <c r="I1495" s="129">
        <v>0.34570000000000001</v>
      </c>
      <c r="J1495" s="129">
        <v>9.0281000000000002</v>
      </c>
      <c r="K1495" s="1">
        <f t="shared" si="24"/>
        <v>1493</v>
      </c>
    </row>
    <row r="1496" spans="1:11" hidden="1" x14ac:dyDescent="0.3">
      <c r="A1496" s="129">
        <v>-1</v>
      </c>
      <c r="B1496" s="129" t="s">
        <v>120</v>
      </c>
      <c r="C1496" s="129" t="s">
        <v>90</v>
      </c>
      <c r="D1496" s="129" t="s">
        <v>67</v>
      </c>
      <c r="E1496" s="129">
        <v>-180.87540000000001</v>
      </c>
      <c r="F1496" s="129">
        <v>-8.0181000000000004</v>
      </c>
      <c r="G1496" s="129">
        <v>0.2954</v>
      </c>
      <c r="H1496" s="129">
        <v>-1.17E-2</v>
      </c>
      <c r="I1496" s="129">
        <v>-0.55110000000000003</v>
      </c>
      <c r="J1496" s="129">
        <v>-16.4222</v>
      </c>
      <c r="K1496" s="1">
        <f t="shared" si="24"/>
        <v>1494</v>
      </c>
    </row>
    <row r="1497" spans="1:11" hidden="1" x14ac:dyDescent="0.3">
      <c r="A1497" s="129">
        <v>-1</v>
      </c>
      <c r="B1497" s="129" t="s">
        <v>120</v>
      </c>
      <c r="C1497" s="129" t="s">
        <v>90</v>
      </c>
      <c r="D1497" s="129" t="s">
        <v>68</v>
      </c>
      <c r="E1497" s="129">
        <v>-183.19290000000001</v>
      </c>
      <c r="F1497" s="129">
        <v>-8.0181000000000004</v>
      </c>
      <c r="G1497" s="129">
        <v>0.2954</v>
      </c>
      <c r="H1497" s="129">
        <v>-1.17E-2</v>
      </c>
      <c r="I1497" s="129">
        <v>0.29110000000000003</v>
      </c>
      <c r="J1497" s="129">
        <v>-6.71</v>
      </c>
      <c r="K1497" s="1">
        <f t="shared" si="24"/>
        <v>1495</v>
      </c>
    </row>
    <row r="1498" spans="1:11" hidden="1" x14ac:dyDescent="0.3">
      <c r="A1498" s="129">
        <v>-1</v>
      </c>
      <c r="B1498" s="129" t="s">
        <v>120</v>
      </c>
      <c r="C1498" s="129" t="s">
        <v>91</v>
      </c>
      <c r="D1498" s="129" t="s">
        <v>67</v>
      </c>
      <c r="E1498" s="129">
        <v>-51.4208</v>
      </c>
      <c r="F1498" s="129">
        <v>10.170299999999999</v>
      </c>
      <c r="G1498" s="129">
        <v>0.43519999999999998</v>
      </c>
      <c r="H1498" s="129">
        <v>1.8E-3</v>
      </c>
      <c r="I1498" s="129">
        <v>9.6600000000000005E-2</v>
      </c>
      <c r="J1498" s="129">
        <v>13.820399999999999</v>
      </c>
      <c r="K1498" s="1">
        <f t="shared" si="24"/>
        <v>1496</v>
      </c>
    </row>
    <row r="1499" spans="1:11" hidden="1" x14ac:dyDescent="0.3">
      <c r="A1499" s="129">
        <v>-1</v>
      </c>
      <c r="B1499" s="129" t="s">
        <v>120</v>
      </c>
      <c r="C1499" s="129" t="s">
        <v>91</v>
      </c>
      <c r="D1499" s="129" t="s">
        <v>68</v>
      </c>
      <c r="E1499" s="129">
        <v>-53.158999999999999</v>
      </c>
      <c r="F1499" s="129">
        <v>10.170299999999999</v>
      </c>
      <c r="G1499" s="129">
        <v>0.43519999999999998</v>
      </c>
      <c r="H1499" s="129">
        <v>1.8E-3</v>
      </c>
      <c r="I1499" s="129">
        <v>0.60429999999999995</v>
      </c>
      <c r="J1499" s="129">
        <v>10.6777</v>
      </c>
      <c r="K1499" s="1">
        <f t="shared" si="24"/>
        <v>1497</v>
      </c>
    </row>
    <row r="1500" spans="1:11" hidden="1" x14ac:dyDescent="0.3">
      <c r="A1500" s="129">
        <v>-1</v>
      </c>
      <c r="B1500" s="129" t="s">
        <v>120</v>
      </c>
      <c r="C1500" s="129" t="s">
        <v>92</v>
      </c>
      <c r="D1500" s="129" t="s">
        <v>67</v>
      </c>
      <c r="E1500" s="129">
        <v>-180.87540000000001</v>
      </c>
      <c r="F1500" s="129">
        <v>-8.3356999999999992</v>
      </c>
      <c r="G1500" s="129">
        <v>2.5100000000000001E-2</v>
      </c>
      <c r="H1500" s="129">
        <v>-1.24E-2</v>
      </c>
      <c r="I1500" s="129">
        <v>-0.78320000000000001</v>
      </c>
      <c r="J1500" s="129">
        <v>-16.4222</v>
      </c>
      <c r="K1500" s="1">
        <f t="shared" si="24"/>
        <v>1498</v>
      </c>
    </row>
    <row r="1501" spans="1:11" hidden="1" x14ac:dyDescent="0.3">
      <c r="A1501" s="129">
        <v>-1</v>
      </c>
      <c r="B1501" s="129" t="s">
        <v>120</v>
      </c>
      <c r="C1501" s="129" t="s">
        <v>92</v>
      </c>
      <c r="D1501" s="129" t="s">
        <v>68</v>
      </c>
      <c r="E1501" s="129">
        <v>-183.19290000000001</v>
      </c>
      <c r="F1501" s="129">
        <v>-8.3356999999999992</v>
      </c>
      <c r="G1501" s="129">
        <v>2.5100000000000001E-2</v>
      </c>
      <c r="H1501" s="129">
        <v>-1.24E-2</v>
      </c>
      <c r="I1501" s="129">
        <v>-0.1401</v>
      </c>
      <c r="J1501" s="129">
        <v>-8.6929999999999996</v>
      </c>
      <c r="K1501" s="1">
        <f t="shared" si="24"/>
        <v>1499</v>
      </c>
    </row>
    <row r="1502" spans="1:11" hidden="1" x14ac:dyDescent="0.3">
      <c r="A1502" s="129">
        <v>-1</v>
      </c>
      <c r="B1502" s="129" t="s">
        <v>121</v>
      </c>
      <c r="C1502" s="129" t="s">
        <v>66</v>
      </c>
      <c r="D1502" s="129" t="s">
        <v>67</v>
      </c>
      <c r="E1502" s="129">
        <v>-145.39240000000001</v>
      </c>
      <c r="F1502" s="129">
        <v>-0.1071</v>
      </c>
      <c r="G1502" s="129">
        <v>-0.1565</v>
      </c>
      <c r="H1502" s="129">
        <v>5.16E-2</v>
      </c>
      <c r="I1502" s="129">
        <v>0.31879999999999997</v>
      </c>
      <c r="J1502" s="129">
        <v>-2.8241999999999998</v>
      </c>
      <c r="K1502" s="1">
        <f t="shared" si="24"/>
        <v>1500</v>
      </c>
    </row>
    <row r="1503" spans="1:11" x14ac:dyDescent="0.3">
      <c r="A1503" s="129">
        <v>-1</v>
      </c>
      <c r="B1503" s="129" t="s">
        <v>121</v>
      </c>
      <c r="C1503" s="129" t="s">
        <v>66</v>
      </c>
      <c r="D1503" s="129" t="s">
        <v>68</v>
      </c>
      <c r="E1503" s="129">
        <v>-149.51740000000001</v>
      </c>
      <c r="F1503" s="129">
        <v>-0.1071</v>
      </c>
      <c r="G1503" s="129">
        <v>-0.1565</v>
      </c>
      <c r="H1503" s="129">
        <v>5.16E-2</v>
      </c>
      <c r="I1503" s="129">
        <v>-7.2499999999999995E-2</v>
      </c>
      <c r="J1503" s="129">
        <v>-3.0918000000000001</v>
      </c>
      <c r="K1503" s="1">
        <f t="shared" si="24"/>
        <v>1501</v>
      </c>
    </row>
    <row r="1504" spans="1:11" hidden="1" x14ac:dyDescent="0.3">
      <c r="A1504" s="129">
        <v>-1</v>
      </c>
      <c r="B1504" s="129" t="s">
        <v>121</v>
      </c>
      <c r="C1504" s="129" t="s">
        <v>69</v>
      </c>
      <c r="D1504" s="129" t="s">
        <v>67</v>
      </c>
      <c r="E1504" s="129">
        <v>-41.376300000000001</v>
      </c>
      <c r="F1504" s="129">
        <v>-0.31209999999999999</v>
      </c>
      <c r="G1504" s="129">
        <v>-0.22939999999999999</v>
      </c>
      <c r="H1504" s="129">
        <v>8.2000000000000003E-2</v>
      </c>
      <c r="I1504" s="129">
        <v>0.39739999999999998</v>
      </c>
      <c r="J1504" s="129">
        <v>-0.38350000000000001</v>
      </c>
      <c r="K1504" s="1">
        <f t="shared" si="24"/>
        <v>1502</v>
      </c>
    </row>
    <row r="1505" spans="1:11" x14ac:dyDescent="0.3">
      <c r="A1505" s="129">
        <v>-1</v>
      </c>
      <c r="B1505" s="129" t="s">
        <v>121</v>
      </c>
      <c r="C1505" s="129" t="s">
        <v>69</v>
      </c>
      <c r="D1505" s="129" t="s">
        <v>68</v>
      </c>
      <c r="E1505" s="129">
        <v>-41.376300000000001</v>
      </c>
      <c r="F1505" s="129">
        <v>-0.31209999999999999</v>
      </c>
      <c r="G1505" s="129">
        <v>-0.22939999999999999</v>
      </c>
      <c r="H1505" s="129">
        <v>8.2000000000000003E-2</v>
      </c>
      <c r="I1505" s="129">
        <v>-0.1762</v>
      </c>
      <c r="J1505" s="129">
        <v>-1.1636</v>
      </c>
      <c r="K1505" s="1">
        <f t="shared" si="24"/>
        <v>1503</v>
      </c>
    </row>
    <row r="1506" spans="1:11" hidden="1" x14ac:dyDescent="0.3">
      <c r="A1506" s="129">
        <v>-1</v>
      </c>
      <c r="B1506" s="129" t="s">
        <v>121</v>
      </c>
      <c r="C1506" s="129" t="s">
        <v>70</v>
      </c>
      <c r="D1506" s="129" t="s">
        <v>67</v>
      </c>
      <c r="E1506" s="129">
        <v>172.24969999999999</v>
      </c>
      <c r="F1506" s="129">
        <v>10.1144</v>
      </c>
      <c r="G1506" s="129">
        <v>0.31669999999999998</v>
      </c>
      <c r="H1506" s="129">
        <v>3.0599999999999999E-2</v>
      </c>
      <c r="I1506" s="129">
        <v>0.90190000000000003</v>
      </c>
      <c r="J1506" s="129">
        <v>19.729500000000002</v>
      </c>
      <c r="K1506" s="1">
        <f t="shared" si="24"/>
        <v>1504</v>
      </c>
    </row>
    <row r="1507" spans="1:11" x14ac:dyDescent="0.3">
      <c r="A1507" s="129">
        <v>-1</v>
      </c>
      <c r="B1507" s="129" t="s">
        <v>121</v>
      </c>
      <c r="C1507" s="129" t="s">
        <v>70</v>
      </c>
      <c r="D1507" s="129" t="s">
        <v>68</v>
      </c>
      <c r="E1507" s="129">
        <v>172.24969999999999</v>
      </c>
      <c r="F1507" s="129">
        <v>10.1144</v>
      </c>
      <c r="G1507" s="129">
        <v>0.31669999999999998</v>
      </c>
      <c r="H1507" s="129">
        <v>3.0599999999999999E-2</v>
      </c>
      <c r="I1507" s="129">
        <v>0.21479999999999999</v>
      </c>
      <c r="J1507" s="129">
        <v>6.4867999999999997</v>
      </c>
      <c r="K1507" s="1">
        <f t="shared" si="24"/>
        <v>1505</v>
      </c>
    </row>
    <row r="1508" spans="1:11" hidden="1" x14ac:dyDescent="0.3">
      <c r="A1508" s="129">
        <v>-1</v>
      </c>
      <c r="B1508" s="129" t="s">
        <v>121</v>
      </c>
      <c r="C1508" s="129" t="s">
        <v>71</v>
      </c>
      <c r="D1508" s="129" t="s">
        <v>67</v>
      </c>
      <c r="E1508" s="129">
        <v>60.519199999999998</v>
      </c>
      <c r="F1508" s="129">
        <v>7.4673999999999996</v>
      </c>
      <c r="G1508" s="129">
        <v>8.7599999999999997E-2</v>
      </c>
      <c r="H1508" s="129">
        <v>6.6E-3</v>
      </c>
      <c r="I1508" s="129">
        <v>0.16819999999999999</v>
      </c>
      <c r="J1508" s="129">
        <v>31.429400000000001</v>
      </c>
      <c r="K1508" s="1">
        <f t="shared" si="24"/>
        <v>1506</v>
      </c>
    </row>
    <row r="1509" spans="1:11" x14ac:dyDescent="0.3">
      <c r="A1509" s="129">
        <v>-1</v>
      </c>
      <c r="B1509" s="129" t="s">
        <v>121</v>
      </c>
      <c r="C1509" s="129" t="s">
        <v>71</v>
      </c>
      <c r="D1509" s="129" t="s">
        <v>68</v>
      </c>
      <c r="E1509" s="129">
        <v>60.519199999999998</v>
      </c>
      <c r="F1509" s="129">
        <v>7.4673999999999996</v>
      </c>
      <c r="G1509" s="129">
        <v>8.7599999999999997E-2</v>
      </c>
      <c r="H1509" s="129">
        <v>6.6E-3</v>
      </c>
      <c r="I1509" s="129">
        <v>6.4899999999999999E-2</v>
      </c>
      <c r="J1509" s="129">
        <v>14.0976</v>
      </c>
      <c r="K1509" s="1">
        <f t="shared" si="24"/>
        <v>1507</v>
      </c>
    </row>
    <row r="1510" spans="1:11" hidden="1" x14ac:dyDescent="0.3">
      <c r="A1510" s="129">
        <v>-1</v>
      </c>
      <c r="B1510" s="129" t="s">
        <v>121</v>
      </c>
      <c r="C1510" s="129" t="s">
        <v>72</v>
      </c>
      <c r="D1510" s="129" t="s">
        <v>67</v>
      </c>
      <c r="E1510" s="129">
        <v>-186.7687</v>
      </c>
      <c r="F1510" s="129">
        <v>-0.41909999999999997</v>
      </c>
      <c r="G1510" s="129">
        <v>-0.38600000000000001</v>
      </c>
      <c r="H1510" s="129">
        <v>0.1336</v>
      </c>
      <c r="I1510" s="129">
        <v>0.71619999999999995</v>
      </c>
      <c r="J1510" s="129">
        <v>-3.2075999999999998</v>
      </c>
      <c r="K1510" s="1">
        <f t="shared" si="24"/>
        <v>1508</v>
      </c>
    </row>
    <row r="1511" spans="1:11" hidden="1" x14ac:dyDescent="0.3">
      <c r="A1511" s="129">
        <v>-1</v>
      </c>
      <c r="B1511" s="129" t="s">
        <v>121</v>
      </c>
      <c r="C1511" s="129" t="s">
        <v>72</v>
      </c>
      <c r="D1511" s="129" t="s">
        <v>68</v>
      </c>
      <c r="E1511" s="129">
        <v>-190.8937</v>
      </c>
      <c r="F1511" s="129">
        <v>-0.41909999999999997</v>
      </c>
      <c r="G1511" s="129">
        <v>-0.38600000000000001</v>
      </c>
      <c r="H1511" s="129">
        <v>0.1336</v>
      </c>
      <c r="I1511" s="129">
        <v>-0.2487</v>
      </c>
      <c r="J1511" s="129">
        <v>-4.2553999999999998</v>
      </c>
      <c r="K1511" s="1">
        <f t="shared" si="24"/>
        <v>1509</v>
      </c>
    </row>
    <row r="1512" spans="1:11" hidden="1" x14ac:dyDescent="0.3">
      <c r="A1512" s="129">
        <v>-1</v>
      </c>
      <c r="B1512" s="129" t="s">
        <v>121</v>
      </c>
      <c r="C1512" s="129" t="s">
        <v>73</v>
      </c>
      <c r="D1512" s="129" t="s">
        <v>67</v>
      </c>
      <c r="E1512" s="129">
        <v>-203.54939999999999</v>
      </c>
      <c r="F1512" s="129">
        <v>-0.14990000000000001</v>
      </c>
      <c r="G1512" s="129">
        <v>-0.21909999999999999</v>
      </c>
      <c r="H1512" s="129">
        <v>7.22E-2</v>
      </c>
      <c r="I1512" s="129">
        <v>0.44640000000000002</v>
      </c>
      <c r="J1512" s="129">
        <v>-3.9538000000000002</v>
      </c>
      <c r="K1512" s="1">
        <f t="shared" si="24"/>
        <v>1510</v>
      </c>
    </row>
    <row r="1513" spans="1:11" hidden="1" x14ac:dyDescent="0.3">
      <c r="A1513" s="129">
        <v>-1</v>
      </c>
      <c r="B1513" s="129" t="s">
        <v>121</v>
      </c>
      <c r="C1513" s="129" t="s">
        <v>73</v>
      </c>
      <c r="D1513" s="129" t="s">
        <v>68</v>
      </c>
      <c r="E1513" s="129">
        <v>-209.3244</v>
      </c>
      <c r="F1513" s="129">
        <v>-0.14990000000000001</v>
      </c>
      <c r="G1513" s="129">
        <v>-0.21909999999999999</v>
      </c>
      <c r="H1513" s="129">
        <v>7.22E-2</v>
      </c>
      <c r="I1513" s="129">
        <v>-0.10150000000000001</v>
      </c>
      <c r="J1513" s="129">
        <v>-4.3285999999999998</v>
      </c>
      <c r="K1513" s="1">
        <f t="shared" si="24"/>
        <v>1511</v>
      </c>
    </row>
    <row r="1514" spans="1:11" hidden="1" x14ac:dyDescent="0.3">
      <c r="A1514" s="129">
        <v>-1</v>
      </c>
      <c r="B1514" s="129" t="s">
        <v>121</v>
      </c>
      <c r="C1514" s="129" t="s">
        <v>74</v>
      </c>
      <c r="D1514" s="129" t="s">
        <v>67</v>
      </c>
      <c r="E1514" s="129">
        <v>-240.673</v>
      </c>
      <c r="F1514" s="129">
        <v>-0.62780000000000002</v>
      </c>
      <c r="G1514" s="129">
        <v>-0.55489999999999995</v>
      </c>
      <c r="H1514" s="129">
        <v>0.19309999999999999</v>
      </c>
      <c r="I1514" s="129">
        <v>1.0184</v>
      </c>
      <c r="J1514" s="129">
        <v>-4.0026000000000002</v>
      </c>
      <c r="K1514" s="1">
        <f t="shared" si="24"/>
        <v>1512</v>
      </c>
    </row>
    <row r="1515" spans="1:11" hidden="1" x14ac:dyDescent="0.3">
      <c r="A1515" s="129">
        <v>-1</v>
      </c>
      <c r="B1515" s="129" t="s">
        <v>121</v>
      </c>
      <c r="C1515" s="129" t="s">
        <v>74</v>
      </c>
      <c r="D1515" s="129" t="s">
        <v>68</v>
      </c>
      <c r="E1515" s="129">
        <v>-245.62299999999999</v>
      </c>
      <c r="F1515" s="129">
        <v>-0.62780000000000002</v>
      </c>
      <c r="G1515" s="129">
        <v>-0.55489999999999995</v>
      </c>
      <c r="H1515" s="129">
        <v>0.19309999999999999</v>
      </c>
      <c r="I1515" s="129">
        <v>-0.36890000000000001</v>
      </c>
      <c r="J1515" s="129">
        <v>-5.5720000000000001</v>
      </c>
      <c r="K1515" s="1">
        <f t="shared" si="24"/>
        <v>1513</v>
      </c>
    </row>
    <row r="1516" spans="1:11" hidden="1" x14ac:dyDescent="0.3">
      <c r="A1516" s="129">
        <v>-1</v>
      </c>
      <c r="B1516" s="129" t="s">
        <v>121</v>
      </c>
      <c r="C1516" s="129" t="s">
        <v>75</v>
      </c>
      <c r="D1516" s="129" t="s">
        <v>67</v>
      </c>
      <c r="E1516" s="129">
        <v>110.29640000000001</v>
      </c>
      <c r="F1516" s="129">
        <v>14.063800000000001</v>
      </c>
      <c r="G1516" s="129">
        <v>0.30249999999999999</v>
      </c>
      <c r="H1516" s="129">
        <v>8.9200000000000002E-2</v>
      </c>
      <c r="I1516" s="129">
        <v>1.5496000000000001</v>
      </c>
      <c r="J1516" s="129">
        <v>25.079599999999999</v>
      </c>
      <c r="K1516" s="1">
        <f t="shared" si="24"/>
        <v>1514</v>
      </c>
    </row>
    <row r="1517" spans="1:11" hidden="1" x14ac:dyDescent="0.3">
      <c r="A1517" s="129">
        <v>-1</v>
      </c>
      <c r="B1517" s="129" t="s">
        <v>121</v>
      </c>
      <c r="C1517" s="129" t="s">
        <v>75</v>
      </c>
      <c r="D1517" s="129" t="s">
        <v>68</v>
      </c>
      <c r="E1517" s="129">
        <v>106.5839</v>
      </c>
      <c r="F1517" s="129">
        <v>14.063800000000001</v>
      </c>
      <c r="G1517" s="129">
        <v>0.30249999999999999</v>
      </c>
      <c r="H1517" s="129">
        <v>8.9200000000000002E-2</v>
      </c>
      <c r="I1517" s="129">
        <v>0.2354</v>
      </c>
      <c r="J1517" s="129">
        <v>6.2988999999999997</v>
      </c>
      <c r="K1517" s="1">
        <f t="shared" si="24"/>
        <v>1515</v>
      </c>
    </row>
    <row r="1518" spans="1:11" hidden="1" x14ac:dyDescent="0.3">
      <c r="A1518" s="129">
        <v>-1</v>
      </c>
      <c r="B1518" s="129" t="s">
        <v>121</v>
      </c>
      <c r="C1518" s="129" t="s">
        <v>76</v>
      </c>
      <c r="D1518" s="129" t="s">
        <v>67</v>
      </c>
      <c r="E1518" s="129">
        <v>-372.0027</v>
      </c>
      <c r="F1518" s="129">
        <v>-14.256500000000001</v>
      </c>
      <c r="G1518" s="129">
        <v>-0.58420000000000005</v>
      </c>
      <c r="H1518" s="129">
        <v>3.5999999999999999E-3</v>
      </c>
      <c r="I1518" s="129">
        <v>-0.97570000000000001</v>
      </c>
      <c r="J1518" s="129">
        <v>-30.1631</v>
      </c>
      <c r="K1518" s="1">
        <f t="shared" si="24"/>
        <v>1516</v>
      </c>
    </row>
    <row r="1519" spans="1:11" hidden="1" x14ac:dyDescent="0.3">
      <c r="A1519" s="129">
        <v>-1</v>
      </c>
      <c r="B1519" s="129" t="s">
        <v>121</v>
      </c>
      <c r="C1519" s="129" t="s">
        <v>76</v>
      </c>
      <c r="D1519" s="129" t="s">
        <v>68</v>
      </c>
      <c r="E1519" s="129">
        <v>-375.71519999999998</v>
      </c>
      <c r="F1519" s="129">
        <v>-14.256500000000001</v>
      </c>
      <c r="G1519" s="129">
        <v>-0.58420000000000005</v>
      </c>
      <c r="H1519" s="129">
        <v>3.5999999999999999E-3</v>
      </c>
      <c r="I1519" s="129">
        <v>-0.3659</v>
      </c>
      <c r="J1519" s="129">
        <v>-11.8642</v>
      </c>
      <c r="K1519" s="1">
        <f t="shared" si="24"/>
        <v>1517</v>
      </c>
    </row>
    <row r="1520" spans="1:11" hidden="1" x14ac:dyDescent="0.3">
      <c r="A1520" s="129">
        <v>-1</v>
      </c>
      <c r="B1520" s="129" t="s">
        <v>121</v>
      </c>
      <c r="C1520" s="129" t="s">
        <v>77</v>
      </c>
      <c r="D1520" s="129" t="s">
        <v>67</v>
      </c>
      <c r="E1520" s="129">
        <v>110.29640000000001</v>
      </c>
      <c r="F1520" s="129">
        <v>14.063800000000001</v>
      </c>
      <c r="G1520" s="129">
        <v>0.30249999999999999</v>
      </c>
      <c r="H1520" s="129">
        <v>8.9200000000000002E-2</v>
      </c>
      <c r="I1520" s="129">
        <v>1.5496000000000001</v>
      </c>
      <c r="J1520" s="129">
        <v>25.079599999999999</v>
      </c>
      <c r="K1520" s="1">
        <f t="shared" si="24"/>
        <v>1518</v>
      </c>
    </row>
    <row r="1521" spans="1:11" hidden="1" x14ac:dyDescent="0.3">
      <c r="A1521" s="129">
        <v>-1</v>
      </c>
      <c r="B1521" s="129" t="s">
        <v>121</v>
      </c>
      <c r="C1521" s="129" t="s">
        <v>77</v>
      </c>
      <c r="D1521" s="129" t="s">
        <v>68</v>
      </c>
      <c r="E1521" s="129">
        <v>106.5839</v>
      </c>
      <c r="F1521" s="129">
        <v>14.063800000000001</v>
      </c>
      <c r="G1521" s="129">
        <v>0.30249999999999999</v>
      </c>
      <c r="H1521" s="129">
        <v>8.9200000000000002E-2</v>
      </c>
      <c r="I1521" s="129">
        <v>0.2354</v>
      </c>
      <c r="J1521" s="129">
        <v>6.2988999999999997</v>
      </c>
      <c r="K1521" s="1">
        <f t="shared" si="24"/>
        <v>1519</v>
      </c>
    </row>
    <row r="1522" spans="1:11" hidden="1" x14ac:dyDescent="0.3">
      <c r="A1522" s="129">
        <v>-1</v>
      </c>
      <c r="B1522" s="129" t="s">
        <v>121</v>
      </c>
      <c r="C1522" s="129" t="s">
        <v>78</v>
      </c>
      <c r="D1522" s="129" t="s">
        <v>67</v>
      </c>
      <c r="E1522" s="129">
        <v>-372.0027</v>
      </c>
      <c r="F1522" s="129">
        <v>-14.256500000000001</v>
      </c>
      <c r="G1522" s="129">
        <v>-0.58420000000000005</v>
      </c>
      <c r="H1522" s="129">
        <v>3.5999999999999999E-3</v>
      </c>
      <c r="I1522" s="129">
        <v>-0.97570000000000001</v>
      </c>
      <c r="J1522" s="129">
        <v>-30.1631</v>
      </c>
      <c r="K1522" s="1">
        <f t="shared" si="24"/>
        <v>1520</v>
      </c>
    </row>
    <row r="1523" spans="1:11" hidden="1" x14ac:dyDescent="0.3">
      <c r="A1523" s="129">
        <v>-1</v>
      </c>
      <c r="B1523" s="129" t="s">
        <v>121</v>
      </c>
      <c r="C1523" s="129" t="s">
        <v>78</v>
      </c>
      <c r="D1523" s="129" t="s">
        <v>68</v>
      </c>
      <c r="E1523" s="129">
        <v>-375.71519999999998</v>
      </c>
      <c r="F1523" s="129">
        <v>-14.256500000000001</v>
      </c>
      <c r="G1523" s="129">
        <v>-0.58420000000000005</v>
      </c>
      <c r="H1523" s="129">
        <v>3.5999999999999999E-3</v>
      </c>
      <c r="I1523" s="129">
        <v>-0.3659</v>
      </c>
      <c r="J1523" s="129">
        <v>-11.8642</v>
      </c>
      <c r="K1523" s="1">
        <f t="shared" si="24"/>
        <v>1521</v>
      </c>
    </row>
    <row r="1524" spans="1:11" hidden="1" x14ac:dyDescent="0.3">
      <c r="A1524" s="129">
        <v>-1</v>
      </c>
      <c r="B1524" s="129" t="s">
        <v>121</v>
      </c>
      <c r="C1524" s="129" t="s">
        <v>79</v>
      </c>
      <c r="D1524" s="129" t="s">
        <v>67</v>
      </c>
      <c r="E1524" s="129">
        <v>-46.126300000000001</v>
      </c>
      <c r="F1524" s="129">
        <v>10.3581</v>
      </c>
      <c r="G1524" s="129">
        <v>-1.8200000000000001E-2</v>
      </c>
      <c r="H1524" s="129">
        <v>5.57E-2</v>
      </c>
      <c r="I1524" s="129">
        <v>0.52249999999999996</v>
      </c>
      <c r="J1524" s="129">
        <v>41.459400000000002</v>
      </c>
      <c r="K1524" s="1">
        <f t="shared" si="24"/>
        <v>1522</v>
      </c>
    </row>
    <row r="1525" spans="1:11" hidden="1" x14ac:dyDescent="0.3">
      <c r="A1525" s="129">
        <v>-1</v>
      </c>
      <c r="B1525" s="129" t="s">
        <v>121</v>
      </c>
      <c r="C1525" s="129" t="s">
        <v>79</v>
      </c>
      <c r="D1525" s="129" t="s">
        <v>68</v>
      </c>
      <c r="E1525" s="129">
        <v>-49.838799999999999</v>
      </c>
      <c r="F1525" s="129">
        <v>10.3581</v>
      </c>
      <c r="G1525" s="129">
        <v>-1.8200000000000001E-2</v>
      </c>
      <c r="H1525" s="129">
        <v>5.57E-2</v>
      </c>
      <c r="I1525" s="129">
        <v>2.5600000000000001E-2</v>
      </c>
      <c r="J1525" s="129">
        <v>16.954000000000001</v>
      </c>
      <c r="K1525" s="1">
        <f t="shared" si="24"/>
        <v>1523</v>
      </c>
    </row>
    <row r="1526" spans="1:11" hidden="1" x14ac:dyDescent="0.3">
      <c r="A1526" s="129">
        <v>-1</v>
      </c>
      <c r="B1526" s="129" t="s">
        <v>121</v>
      </c>
      <c r="C1526" s="129" t="s">
        <v>80</v>
      </c>
      <c r="D1526" s="129" t="s">
        <v>67</v>
      </c>
      <c r="E1526" s="129">
        <v>-215.58009999999999</v>
      </c>
      <c r="F1526" s="129">
        <v>-10.550800000000001</v>
      </c>
      <c r="G1526" s="129">
        <v>-0.26350000000000001</v>
      </c>
      <c r="H1526" s="129">
        <v>3.7199999999999997E-2</v>
      </c>
      <c r="I1526" s="129">
        <v>5.1400000000000001E-2</v>
      </c>
      <c r="J1526" s="129">
        <v>-46.542900000000003</v>
      </c>
      <c r="K1526" s="1">
        <f t="shared" si="24"/>
        <v>1524</v>
      </c>
    </row>
    <row r="1527" spans="1:11" hidden="1" x14ac:dyDescent="0.3">
      <c r="A1527" s="129">
        <v>-1</v>
      </c>
      <c r="B1527" s="129" t="s">
        <v>121</v>
      </c>
      <c r="C1527" s="129" t="s">
        <v>80</v>
      </c>
      <c r="D1527" s="129" t="s">
        <v>68</v>
      </c>
      <c r="E1527" s="129">
        <v>-219.29259999999999</v>
      </c>
      <c r="F1527" s="129">
        <v>-10.550800000000001</v>
      </c>
      <c r="G1527" s="129">
        <v>-0.26350000000000001</v>
      </c>
      <c r="H1527" s="129">
        <v>3.7199999999999997E-2</v>
      </c>
      <c r="I1527" s="129">
        <v>-0.156</v>
      </c>
      <c r="J1527" s="129">
        <v>-22.519300000000001</v>
      </c>
      <c r="K1527" s="1">
        <f t="shared" si="24"/>
        <v>1525</v>
      </c>
    </row>
    <row r="1528" spans="1:11" hidden="1" x14ac:dyDescent="0.3">
      <c r="A1528" s="129">
        <v>-1</v>
      </c>
      <c r="B1528" s="129" t="s">
        <v>121</v>
      </c>
      <c r="C1528" s="129" t="s">
        <v>81</v>
      </c>
      <c r="D1528" s="129" t="s">
        <v>67</v>
      </c>
      <c r="E1528" s="129">
        <v>-46.126300000000001</v>
      </c>
      <c r="F1528" s="129">
        <v>10.3581</v>
      </c>
      <c r="G1528" s="129">
        <v>-1.8200000000000001E-2</v>
      </c>
      <c r="H1528" s="129">
        <v>5.57E-2</v>
      </c>
      <c r="I1528" s="129">
        <v>0.52249999999999996</v>
      </c>
      <c r="J1528" s="129">
        <v>41.459400000000002</v>
      </c>
      <c r="K1528" s="1">
        <f t="shared" si="24"/>
        <v>1526</v>
      </c>
    </row>
    <row r="1529" spans="1:11" hidden="1" x14ac:dyDescent="0.3">
      <c r="A1529" s="129">
        <v>-1</v>
      </c>
      <c r="B1529" s="129" t="s">
        <v>121</v>
      </c>
      <c r="C1529" s="129" t="s">
        <v>81</v>
      </c>
      <c r="D1529" s="129" t="s">
        <v>68</v>
      </c>
      <c r="E1529" s="129">
        <v>-49.838799999999999</v>
      </c>
      <c r="F1529" s="129">
        <v>10.3581</v>
      </c>
      <c r="G1529" s="129">
        <v>-1.8200000000000001E-2</v>
      </c>
      <c r="H1529" s="129">
        <v>5.57E-2</v>
      </c>
      <c r="I1529" s="129">
        <v>2.5600000000000001E-2</v>
      </c>
      <c r="J1529" s="129">
        <v>16.954000000000001</v>
      </c>
      <c r="K1529" s="1">
        <f t="shared" si="24"/>
        <v>1527</v>
      </c>
    </row>
    <row r="1530" spans="1:11" hidden="1" x14ac:dyDescent="0.3">
      <c r="A1530" s="129">
        <v>-1</v>
      </c>
      <c r="B1530" s="129" t="s">
        <v>121</v>
      </c>
      <c r="C1530" s="129" t="s">
        <v>82</v>
      </c>
      <c r="D1530" s="129" t="s">
        <v>67</v>
      </c>
      <c r="E1530" s="129">
        <v>-215.58009999999999</v>
      </c>
      <c r="F1530" s="129">
        <v>-10.550800000000001</v>
      </c>
      <c r="G1530" s="129">
        <v>-0.26350000000000001</v>
      </c>
      <c r="H1530" s="129">
        <v>3.7199999999999997E-2</v>
      </c>
      <c r="I1530" s="129">
        <v>5.1400000000000001E-2</v>
      </c>
      <c r="J1530" s="129">
        <v>-46.542900000000003</v>
      </c>
      <c r="K1530" s="1">
        <f t="shared" si="24"/>
        <v>1528</v>
      </c>
    </row>
    <row r="1531" spans="1:11" hidden="1" x14ac:dyDescent="0.3">
      <c r="A1531" s="129">
        <v>-1</v>
      </c>
      <c r="B1531" s="129" t="s">
        <v>121</v>
      </c>
      <c r="C1531" s="129" t="s">
        <v>82</v>
      </c>
      <c r="D1531" s="129" t="s">
        <v>68</v>
      </c>
      <c r="E1531" s="129">
        <v>-219.29259999999999</v>
      </c>
      <c r="F1531" s="129">
        <v>-10.550800000000001</v>
      </c>
      <c r="G1531" s="129">
        <v>-0.26350000000000001</v>
      </c>
      <c r="H1531" s="129">
        <v>3.7199999999999997E-2</v>
      </c>
      <c r="I1531" s="129">
        <v>-0.156</v>
      </c>
      <c r="J1531" s="129">
        <v>-22.519300000000001</v>
      </c>
      <c r="K1531" s="1">
        <f t="shared" si="24"/>
        <v>1529</v>
      </c>
    </row>
    <row r="1532" spans="1:11" hidden="1" x14ac:dyDescent="0.3">
      <c r="A1532" s="129">
        <v>-1</v>
      </c>
      <c r="B1532" s="129" t="s">
        <v>121</v>
      </c>
      <c r="C1532" s="129" t="s">
        <v>83</v>
      </c>
      <c r="D1532" s="129" t="s">
        <v>67</v>
      </c>
      <c r="E1532" s="129">
        <v>25.302299999999999</v>
      </c>
      <c r="F1532" s="129">
        <v>13.7196</v>
      </c>
      <c r="G1532" s="129">
        <v>2.6100000000000002E-2</v>
      </c>
      <c r="H1532" s="129">
        <v>0.1867</v>
      </c>
      <c r="I1532" s="129">
        <v>2.0427</v>
      </c>
      <c r="J1532" s="129">
        <v>23.8489</v>
      </c>
      <c r="K1532" s="1">
        <f t="shared" si="24"/>
        <v>1530</v>
      </c>
    </row>
    <row r="1533" spans="1:11" hidden="1" x14ac:dyDescent="0.3">
      <c r="A1533" s="129">
        <v>-1</v>
      </c>
      <c r="B1533" s="129" t="s">
        <v>121</v>
      </c>
      <c r="C1533" s="129" t="s">
        <v>83</v>
      </c>
      <c r="D1533" s="129" t="s">
        <v>68</v>
      </c>
      <c r="E1533" s="129">
        <v>20.3523</v>
      </c>
      <c r="F1533" s="129">
        <v>13.7196</v>
      </c>
      <c r="G1533" s="129">
        <v>2.6100000000000002E-2</v>
      </c>
      <c r="H1533" s="129">
        <v>0.1867</v>
      </c>
      <c r="I1533" s="129">
        <v>3.7499999999999999E-2</v>
      </c>
      <c r="J1533" s="129">
        <v>4.2077</v>
      </c>
      <c r="K1533" s="1">
        <f t="shared" si="24"/>
        <v>1531</v>
      </c>
    </row>
    <row r="1534" spans="1:11" hidden="1" x14ac:dyDescent="0.3">
      <c r="A1534" s="129">
        <v>-1</v>
      </c>
      <c r="B1534" s="129" t="s">
        <v>121</v>
      </c>
      <c r="C1534" s="129" t="s">
        <v>84</v>
      </c>
      <c r="D1534" s="129" t="s">
        <v>67</v>
      </c>
      <c r="E1534" s="129">
        <v>-456.99680000000001</v>
      </c>
      <c r="F1534" s="129">
        <v>-14.6006</v>
      </c>
      <c r="G1534" s="129">
        <v>-0.86060000000000003</v>
      </c>
      <c r="H1534" s="129">
        <v>0.1011</v>
      </c>
      <c r="I1534" s="129">
        <v>-0.48270000000000002</v>
      </c>
      <c r="J1534" s="129">
        <v>-31.393799999999999</v>
      </c>
      <c r="K1534" s="1">
        <f t="shared" si="24"/>
        <v>1532</v>
      </c>
    </row>
    <row r="1535" spans="1:11" hidden="1" x14ac:dyDescent="0.3">
      <c r="A1535" s="129">
        <v>-1</v>
      </c>
      <c r="B1535" s="129" t="s">
        <v>121</v>
      </c>
      <c r="C1535" s="129" t="s">
        <v>84</v>
      </c>
      <c r="D1535" s="129" t="s">
        <v>68</v>
      </c>
      <c r="E1535" s="129">
        <v>-461.9468</v>
      </c>
      <c r="F1535" s="129">
        <v>-14.6006</v>
      </c>
      <c r="G1535" s="129">
        <v>-0.86060000000000003</v>
      </c>
      <c r="H1535" s="129">
        <v>0.1011</v>
      </c>
      <c r="I1535" s="129">
        <v>-0.56379999999999997</v>
      </c>
      <c r="J1535" s="129">
        <v>-13.955299999999999</v>
      </c>
      <c r="K1535" s="1">
        <f t="shared" si="24"/>
        <v>1533</v>
      </c>
    </row>
    <row r="1536" spans="1:11" hidden="1" x14ac:dyDescent="0.3">
      <c r="A1536" s="129">
        <v>-1</v>
      </c>
      <c r="B1536" s="129" t="s">
        <v>121</v>
      </c>
      <c r="C1536" s="129" t="s">
        <v>85</v>
      </c>
      <c r="D1536" s="129" t="s">
        <v>67</v>
      </c>
      <c r="E1536" s="129">
        <v>25.302299999999999</v>
      </c>
      <c r="F1536" s="129">
        <v>13.7196</v>
      </c>
      <c r="G1536" s="129">
        <v>2.6100000000000002E-2</v>
      </c>
      <c r="H1536" s="129">
        <v>0.1867</v>
      </c>
      <c r="I1536" s="129">
        <v>2.0427</v>
      </c>
      <c r="J1536" s="129">
        <v>23.8489</v>
      </c>
      <c r="K1536" s="1">
        <f t="shared" si="24"/>
        <v>1534</v>
      </c>
    </row>
    <row r="1537" spans="1:11" hidden="1" x14ac:dyDescent="0.3">
      <c r="A1537" s="129">
        <v>-1</v>
      </c>
      <c r="B1537" s="129" t="s">
        <v>121</v>
      </c>
      <c r="C1537" s="129" t="s">
        <v>85</v>
      </c>
      <c r="D1537" s="129" t="s">
        <v>68</v>
      </c>
      <c r="E1537" s="129">
        <v>20.3523</v>
      </c>
      <c r="F1537" s="129">
        <v>13.7196</v>
      </c>
      <c r="G1537" s="129">
        <v>2.6100000000000002E-2</v>
      </c>
      <c r="H1537" s="129">
        <v>0.1867</v>
      </c>
      <c r="I1537" s="129">
        <v>3.7499999999999999E-2</v>
      </c>
      <c r="J1537" s="129">
        <v>4.2077</v>
      </c>
      <c r="K1537" s="1">
        <f t="shared" si="24"/>
        <v>1535</v>
      </c>
    </row>
    <row r="1538" spans="1:11" hidden="1" x14ac:dyDescent="0.3">
      <c r="A1538" s="129">
        <v>-1</v>
      </c>
      <c r="B1538" s="129" t="s">
        <v>121</v>
      </c>
      <c r="C1538" s="129" t="s">
        <v>86</v>
      </c>
      <c r="D1538" s="129" t="s">
        <v>67</v>
      </c>
      <c r="E1538" s="129">
        <v>-456.99680000000001</v>
      </c>
      <c r="F1538" s="129">
        <v>-14.6006</v>
      </c>
      <c r="G1538" s="129">
        <v>-0.86060000000000003</v>
      </c>
      <c r="H1538" s="129">
        <v>0.1011</v>
      </c>
      <c r="I1538" s="129">
        <v>-0.48270000000000002</v>
      </c>
      <c r="J1538" s="129">
        <v>-31.393799999999999</v>
      </c>
      <c r="K1538" s="1">
        <f t="shared" si="24"/>
        <v>1536</v>
      </c>
    </row>
    <row r="1539" spans="1:11" hidden="1" x14ac:dyDescent="0.3">
      <c r="A1539" s="129">
        <v>-1</v>
      </c>
      <c r="B1539" s="129" t="s">
        <v>121</v>
      </c>
      <c r="C1539" s="129" t="s">
        <v>86</v>
      </c>
      <c r="D1539" s="129" t="s">
        <v>68</v>
      </c>
      <c r="E1539" s="129">
        <v>-461.9468</v>
      </c>
      <c r="F1539" s="129">
        <v>-14.6006</v>
      </c>
      <c r="G1539" s="129">
        <v>-0.86060000000000003</v>
      </c>
      <c r="H1539" s="129">
        <v>0.1011</v>
      </c>
      <c r="I1539" s="129">
        <v>-0.56379999999999997</v>
      </c>
      <c r="J1539" s="129">
        <v>-13.955299999999999</v>
      </c>
      <c r="K1539" s="1">
        <f t="shared" si="24"/>
        <v>1537</v>
      </c>
    </row>
    <row r="1540" spans="1:11" hidden="1" x14ac:dyDescent="0.3">
      <c r="A1540" s="129">
        <v>-1</v>
      </c>
      <c r="B1540" s="129" t="s">
        <v>121</v>
      </c>
      <c r="C1540" s="129" t="s">
        <v>87</v>
      </c>
      <c r="D1540" s="129" t="s">
        <v>67</v>
      </c>
      <c r="E1540" s="129">
        <v>-131.12029999999999</v>
      </c>
      <c r="F1540" s="129">
        <v>10.0139</v>
      </c>
      <c r="G1540" s="129">
        <v>-0.29470000000000002</v>
      </c>
      <c r="H1540" s="129">
        <v>0.15310000000000001</v>
      </c>
      <c r="I1540" s="129">
        <v>1.0155000000000001</v>
      </c>
      <c r="J1540" s="129">
        <v>40.2286</v>
      </c>
      <c r="K1540" s="1">
        <f t="shared" si="24"/>
        <v>1538</v>
      </c>
    </row>
    <row r="1541" spans="1:11" hidden="1" x14ac:dyDescent="0.3">
      <c r="A1541" s="129">
        <v>-1</v>
      </c>
      <c r="B1541" s="129" t="s">
        <v>121</v>
      </c>
      <c r="C1541" s="129" t="s">
        <v>87</v>
      </c>
      <c r="D1541" s="129" t="s">
        <v>68</v>
      </c>
      <c r="E1541" s="129">
        <v>-136.0703</v>
      </c>
      <c r="F1541" s="129">
        <v>10.0139</v>
      </c>
      <c r="G1541" s="129">
        <v>-0.29470000000000002</v>
      </c>
      <c r="H1541" s="129">
        <v>0.15310000000000001</v>
      </c>
      <c r="I1541" s="129">
        <v>-0.1724</v>
      </c>
      <c r="J1541" s="129">
        <v>14.8628</v>
      </c>
      <c r="K1541" s="1">
        <f t="shared" si="24"/>
        <v>1539</v>
      </c>
    </row>
    <row r="1542" spans="1:11" hidden="1" x14ac:dyDescent="0.3">
      <c r="A1542" s="129">
        <v>-1</v>
      </c>
      <c r="B1542" s="129" t="s">
        <v>121</v>
      </c>
      <c r="C1542" s="129" t="s">
        <v>88</v>
      </c>
      <c r="D1542" s="129" t="s">
        <v>67</v>
      </c>
      <c r="E1542" s="129">
        <v>-300.57409999999999</v>
      </c>
      <c r="F1542" s="129">
        <v>-10.895</v>
      </c>
      <c r="G1542" s="129">
        <v>-0.53990000000000005</v>
      </c>
      <c r="H1542" s="129">
        <v>0.13469999999999999</v>
      </c>
      <c r="I1542" s="129">
        <v>0.54449999999999998</v>
      </c>
      <c r="J1542" s="129">
        <v>-47.773600000000002</v>
      </c>
      <c r="K1542" s="1">
        <f t="shared" ref="K1542:K1605" si="25">K1541+1</f>
        <v>1540</v>
      </c>
    </row>
    <row r="1543" spans="1:11" hidden="1" x14ac:dyDescent="0.3">
      <c r="A1543" s="129">
        <v>-1</v>
      </c>
      <c r="B1543" s="129" t="s">
        <v>121</v>
      </c>
      <c r="C1543" s="129" t="s">
        <v>88</v>
      </c>
      <c r="D1543" s="129" t="s">
        <v>68</v>
      </c>
      <c r="E1543" s="129">
        <v>-305.52409999999998</v>
      </c>
      <c r="F1543" s="129">
        <v>-10.895</v>
      </c>
      <c r="G1543" s="129">
        <v>-0.53990000000000005</v>
      </c>
      <c r="H1543" s="129">
        <v>0.13469999999999999</v>
      </c>
      <c r="I1543" s="129">
        <v>-0.35399999999999998</v>
      </c>
      <c r="J1543" s="129">
        <v>-24.610399999999998</v>
      </c>
      <c r="K1543" s="1">
        <f t="shared" si="25"/>
        <v>1541</v>
      </c>
    </row>
    <row r="1544" spans="1:11" hidden="1" x14ac:dyDescent="0.3">
      <c r="A1544" s="129">
        <v>-1</v>
      </c>
      <c r="B1544" s="129" t="s">
        <v>121</v>
      </c>
      <c r="C1544" s="129" t="s">
        <v>89</v>
      </c>
      <c r="D1544" s="129" t="s">
        <v>67</v>
      </c>
      <c r="E1544" s="129">
        <v>-131.12029999999999</v>
      </c>
      <c r="F1544" s="129">
        <v>10.0139</v>
      </c>
      <c r="G1544" s="129">
        <v>-0.29470000000000002</v>
      </c>
      <c r="H1544" s="129">
        <v>0.15310000000000001</v>
      </c>
      <c r="I1544" s="129">
        <v>1.0155000000000001</v>
      </c>
      <c r="J1544" s="129">
        <v>40.2286</v>
      </c>
      <c r="K1544" s="1">
        <f t="shared" si="25"/>
        <v>1542</v>
      </c>
    </row>
    <row r="1545" spans="1:11" hidden="1" x14ac:dyDescent="0.3">
      <c r="A1545" s="129">
        <v>-1</v>
      </c>
      <c r="B1545" s="129" t="s">
        <v>121</v>
      </c>
      <c r="C1545" s="129" t="s">
        <v>89</v>
      </c>
      <c r="D1545" s="129" t="s">
        <v>68</v>
      </c>
      <c r="E1545" s="129">
        <v>-136.0703</v>
      </c>
      <c r="F1545" s="129">
        <v>10.0139</v>
      </c>
      <c r="G1545" s="129">
        <v>-0.29470000000000002</v>
      </c>
      <c r="H1545" s="129">
        <v>0.15310000000000001</v>
      </c>
      <c r="I1545" s="129">
        <v>-0.1724</v>
      </c>
      <c r="J1545" s="129">
        <v>14.8628</v>
      </c>
      <c r="K1545" s="1">
        <f t="shared" si="25"/>
        <v>1543</v>
      </c>
    </row>
    <row r="1546" spans="1:11" hidden="1" x14ac:dyDescent="0.3">
      <c r="A1546" s="129">
        <v>-1</v>
      </c>
      <c r="B1546" s="129" t="s">
        <v>121</v>
      </c>
      <c r="C1546" s="129" t="s">
        <v>90</v>
      </c>
      <c r="D1546" s="129" t="s">
        <v>67</v>
      </c>
      <c r="E1546" s="129">
        <v>-300.57409999999999</v>
      </c>
      <c r="F1546" s="129">
        <v>-10.895</v>
      </c>
      <c r="G1546" s="129">
        <v>-0.53990000000000005</v>
      </c>
      <c r="H1546" s="129">
        <v>0.13469999999999999</v>
      </c>
      <c r="I1546" s="129">
        <v>0.54449999999999998</v>
      </c>
      <c r="J1546" s="129">
        <v>-47.773600000000002</v>
      </c>
      <c r="K1546" s="1">
        <f t="shared" si="25"/>
        <v>1544</v>
      </c>
    </row>
    <row r="1547" spans="1:11" hidden="1" x14ac:dyDescent="0.3">
      <c r="A1547" s="129">
        <v>-1</v>
      </c>
      <c r="B1547" s="129" t="s">
        <v>121</v>
      </c>
      <c r="C1547" s="129" t="s">
        <v>90</v>
      </c>
      <c r="D1547" s="129" t="s">
        <v>68</v>
      </c>
      <c r="E1547" s="129">
        <v>-305.52409999999998</v>
      </c>
      <c r="F1547" s="129">
        <v>-10.895</v>
      </c>
      <c r="G1547" s="129">
        <v>-0.53990000000000005</v>
      </c>
      <c r="H1547" s="129">
        <v>0.13469999999999999</v>
      </c>
      <c r="I1547" s="129">
        <v>-0.35399999999999998</v>
      </c>
      <c r="J1547" s="129">
        <v>-24.610399999999998</v>
      </c>
      <c r="K1547" s="1">
        <f t="shared" si="25"/>
        <v>1545</v>
      </c>
    </row>
    <row r="1548" spans="1:11" hidden="1" x14ac:dyDescent="0.3">
      <c r="A1548" s="129">
        <v>-1</v>
      </c>
      <c r="B1548" s="129" t="s">
        <v>121</v>
      </c>
      <c r="C1548" s="129" t="s">
        <v>91</v>
      </c>
      <c r="D1548" s="129" t="s">
        <v>67</v>
      </c>
      <c r="E1548" s="129">
        <v>110.29640000000001</v>
      </c>
      <c r="F1548" s="129">
        <v>14.063800000000001</v>
      </c>
      <c r="G1548" s="129">
        <v>0.30249999999999999</v>
      </c>
      <c r="H1548" s="129">
        <v>0.19309999999999999</v>
      </c>
      <c r="I1548" s="129">
        <v>2.0427</v>
      </c>
      <c r="J1548" s="129">
        <v>41.459400000000002</v>
      </c>
      <c r="K1548" s="1">
        <f t="shared" si="25"/>
        <v>1546</v>
      </c>
    </row>
    <row r="1549" spans="1:11" hidden="1" x14ac:dyDescent="0.3">
      <c r="A1549" s="129">
        <v>-1</v>
      </c>
      <c r="B1549" s="129" t="s">
        <v>121</v>
      </c>
      <c r="C1549" s="129" t="s">
        <v>91</v>
      </c>
      <c r="D1549" s="129" t="s">
        <v>68</v>
      </c>
      <c r="E1549" s="129">
        <v>106.5839</v>
      </c>
      <c r="F1549" s="129">
        <v>14.063800000000001</v>
      </c>
      <c r="G1549" s="129">
        <v>0.30249999999999999</v>
      </c>
      <c r="H1549" s="129">
        <v>0.19309999999999999</v>
      </c>
      <c r="I1549" s="129">
        <v>0.2354</v>
      </c>
      <c r="J1549" s="129">
        <v>16.954000000000001</v>
      </c>
      <c r="K1549" s="1">
        <f t="shared" si="25"/>
        <v>1547</v>
      </c>
    </row>
    <row r="1550" spans="1:11" hidden="1" x14ac:dyDescent="0.3">
      <c r="A1550" s="129">
        <v>-1</v>
      </c>
      <c r="B1550" s="129" t="s">
        <v>121</v>
      </c>
      <c r="C1550" s="129" t="s">
        <v>92</v>
      </c>
      <c r="D1550" s="129" t="s">
        <v>67</v>
      </c>
      <c r="E1550" s="129">
        <v>-456.99680000000001</v>
      </c>
      <c r="F1550" s="129">
        <v>-14.6006</v>
      </c>
      <c r="G1550" s="129">
        <v>-0.86060000000000003</v>
      </c>
      <c r="H1550" s="129">
        <v>3.5999999999999999E-3</v>
      </c>
      <c r="I1550" s="129">
        <v>-0.97570000000000001</v>
      </c>
      <c r="J1550" s="129">
        <v>-47.773600000000002</v>
      </c>
      <c r="K1550" s="1">
        <f t="shared" si="25"/>
        <v>1548</v>
      </c>
    </row>
    <row r="1551" spans="1:11" hidden="1" x14ac:dyDescent="0.3">
      <c r="A1551" s="129">
        <v>-1</v>
      </c>
      <c r="B1551" s="129" t="s">
        <v>121</v>
      </c>
      <c r="C1551" s="129" t="s">
        <v>92</v>
      </c>
      <c r="D1551" s="129" t="s">
        <v>68</v>
      </c>
      <c r="E1551" s="129">
        <v>-461.9468</v>
      </c>
      <c r="F1551" s="129">
        <v>-14.6006</v>
      </c>
      <c r="G1551" s="129">
        <v>-0.86060000000000003</v>
      </c>
      <c r="H1551" s="129">
        <v>3.5999999999999999E-3</v>
      </c>
      <c r="I1551" s="129">
        <v>-0.56379999999999997</v>
      </c>
      <c r="J1551" s="129">
        <v>-24.610399999999998</v>
      </c>
      <c r="K1551" s="1">
        <f t="shared" si="25"/>
        <v>1549</v>
      </c>
    </row>
    <row r="1552" spans="1:11" hidden="1" x14ac:dyDescent="0.3">
      <c r="A1552" s="129">
        <v>-1</v>
      </c>
      <c r="B1552" s="129" t="s">
        <v>122</v>
      </c>
      <c r="C1552" s="129" t="s">
        <v>66</v>
      </c>
      <c r="D1552" s="129" t="s">
        <v>67</v>
      </c>
      <c r="E1552" s="129">
        <v>-183.09370000000001</v>
      </c>
      <c r="F1552" s="129">
        <v>-38.898499999999999</v>
      </c>
      <c r="G1552" s="129">
        <v>-0.26690000000000003</v>
      </c>
      <c r="H1552" s="129">
        <v>-6.6799999999999998E-2</v>
      </c>
      <c r="I1552" s="129">
        <v>0.50880000000000003</v>
      </c>
      <c r="J1552" s="129">
        <v>82.668999999999997</v>
      </c>
      <c r="K1552" s="1">
        <f t="shared" si="25"/>
        <v>1550</v>
      </c>
    </row>
    <row r="1553" spans="1:11" x14ac:dyDescent="0.3">
      <c r="A1553" s="129">
        <v>-1</v>
      </c>
      <c r="B1553" s="129" t="s">
        <v>122</v>
      </c>
      <c r="C1553" s="129" t="s">
        <v>66</v>
      </c>
      <c r="D1553" s="129" t="s">
        <v>68</v>
      </c>
      <c r="E1553" s="129">
        <v>-187.61250000000001</v>
      </c>
      <c r="F1553" s="129">
        <v>-38.898499999999999</v>
      </c>
      <c r="G1553" s="129">
        <v>-0.26690000000000003</v>
      </c>
      <c r="H1553" s="129">
        <v>-6.6799999999999998E-2</v>
      </c>
      <c r="I1553" s="129">
        <v>-0.1585</v>
      </c>
      <c r="J1553" s="129">
        <v>-14.577199999999999</v>
      </c>
      <c r="K1553" s="1">
        <f t="shared" si="25"/>
        <v>1551</v>
      </c>
    </row>
    <row r="1554" spans="1:11" hidden="1" x14ac:dyDescent="0.3">
      <c r="A1554" s="129">
        <v>-1</v>
      </c>
      <c r="B1554" s="129" t="s">
        <v>122</v>
      </c>
      <c r="C1554" s="129" t="s">
        <v>69</v>
      </c>
      <c r="D1554" s="129" t="s">
        <v>67</v>
      </c>
      <c r="E1554" s="129">
        <v>-40.5627</v>
      </c>
      <c r="F1554" s="129">
        <v>-8.8023000000000007</v>
      </c>
      <c r="G1554" s="129">
        <v>-5.8000000000000003E-2</v>
      </c>
      <c r="H1554" s="129">
        <v>-7.7999999999999996E-3</v>
      </c>
      <c r="I1554" s="129">
        <v>0.1147</v>
      </c>
      <c r="J1554" s="129">
        <v>18.504200000000001</v>
      </c>
      <c r="K1554" s="1">
        <f t="shared" si="25"/>
        <v>1552</v>
      </c>
    </row>
    <row r="1555" spans="1:11" x14ac:dyDescent="0.3">
      <c r="A1555" s="129">
        <v>-1</v>
      </c>
      <c r="B1555" s="129" t="s">
        <v>122</v>
      </c>
      <c r="C1555" s="129" t="s">
        <v>69</v>
      </c>
      <c r="D1555" s="129" t="s">
        <v>68</v>
      </c>
      <c r="E1555" s="129">
        <v>-40.5627</v>
      </c>
      <c r="F1555" s="129">
        <v>-8.8023000000000007</v>
      </c>
      <c r="G1555" s="129">
        <v>-5.8000000000000003E-2</v>
      </c>
      <c r="H1555" s="129">
        <v>-7.7999999999999996E-3</v>
      </c>
      <c r="I1555" s="129">
        <v>-3.04E-2</v>
      </c>
      <c r="J1555" s="129">
        <v>-3.5015000000000001</v>
      </c>
      <c r="K1555" s="1">
        <f t="shared" si="25"/>
        <v>1553</v>
      </c>
    </row>
    <row r="1556" spans="1:11" hidden="1" x14ac:dyDescent="0.3">
      <c r="A1556" s="129">
        <v>-1</v>
      </c>
      <c r="B1556" s="129" t="s">
        <v>122</v>
      </c>
      <c r="C1556" s="129" t="s">
        <v>70</v>
      </c>
      <c r="D1556" s="129" t="s">
        <v>67</v>
      </c>
      <c r="E1556" s="129">
        <v>36.847999999999999</v>
      </c>
      <c r="F1556" s="129">
        <v>9.2579999999999991</v>
      </c>
      <c r="G1556" s="129">
        <v>0.18490000000000001</v>
      </c>
      <c r="H1556" s="129">
        <v>0.22839999999999999</v>
      </c>
      <c r="I1556" s="129">
        <v>0.1583</v>
      </c>
      <c r="J1556" s="129">
        <v>22.3047</v>
      </c>
      <c r="K1556" s="1">
        <f t="shared" si="25"/>
        <v>1554</v>
      </c>
    </row>
    <row r="1557" spans="1:11" x14ac:dyDescent="0.3">
      <c r="A1557" s="129">
        <v>-1</v>
      </c>
      <c r="B1557" s="129" t="s">
        <v>122</v>
      </c>
      <c r="C1557" s="129" t="s">
        <v>70</v>
      </c>
      <c r="D1557" s="129" t="s">
        <v>68</v>
      </c>
      <c r="E1557" s="129">
        <v>36.847999999999999</v>
      </c>
      <c r="F1557" s="129">
        <v>9.2579999999999991</v>
      </c>
      <c r="G1557" s="129">
        <v>0.18490000000000001</v>
      </c>
      <c r="H1557" s="129">
        <v>0.22839999999999999</v>
      </c>
      <c r="I1557" s="129">
        <v>0.60929999999999995</v>
      </c>
      <c r="J1557" s="129">
        <v>2.5293999999999999</v>
      </c>
      <c r="K1557" s="1">
        <f t="shared" si="25"/>
        <v>1555</v>
      </c>
    </row>
    <row r="1558" spans="1:11" hidden="1" x14ac:dyDescent="0.3">
      <c r="A1558" s="129">
        <v>-1</v>
      </c>
      <c r="B1558" s="129" t="s">
        <v>122</v>
      </c>
      <c r="C1558" s="129" t="s">
        <v>71</v>
      </c>
      <c r="D1558" s="129" t="s">
        <v>67</v>
      </c>
      <c r="E1558" s="129">
        <v>22.5167</v>
      </c>
      <c r="F1558" s="129">
        <v>10.355700000000001</v>
      </c>
      <c r="G1558" s="129">
        <v>0.1638</v>
      </c>
      <c r="H1558" s="129">
        <v>9.3799999999999994E-2</v>
      </c>
      <c r="I1558" s="129">
        <v>0.34489999999999998</v>
      </c>
      <c r="J1558" s="129">
        <v>12.320600000000001</v>
      </c>
      <c r="K1558" s="1">
        <f t="shared" si="25"/>
        <v>1556</v>
      </c>
    </row>
    <row r="1559" spans="1:11" x14ac:dyDescent="0.3">
      <c r="A1559" s="129">
        <v>-1</v>
      </c>
      <c r="B1559" s="129" t="s">
        <v>122</v>
      </c>
      <c r="C1559" s="129" t="s">
        <v>71</v>
      </c>
      <c r="D1559" s="129" t="s">
        <v>68</v>
      </c>
      <c r="E1559" s="129">
        <v>22.5167</v>
      </c>
      <c r="F1559" s="129">
        <v>10.355700000000001</v>
      </c>
      <c r="G1559" s="129">
        <v>0.1638</v>
      </c>
      <c r="H1559" s="129">
        <v>9.3799999999999994E-2</v>
      </c>
      <c r="I1559" s="129">
        <v>0.10290000000000001</v>
      </c>
      <c r="J1559" s="129">
        <v>23.335799999999999</v>
      </c>
      <c r="K1559" s="1">
        <f t="shared" si="25"/>
        <v>1557</v>
      </c>
    </row>
    <row r="1560" spans="1:11" hidden="1" x14ac:dyDescent="0.3">
      <c r="A1560" s="129">
        <v>-1</v>
      </c>
      <c r="B1560" s="129" t="s">
        <v>122</v>
      </c>
      <c r="C1560" s="129" t="s">
        <v>72</v>
      </c>
      <c r="D1560" s="129" t="s">
        <v>67</v>
      </c>
      <c r="E1560" s="129">
        <v>-223.65639999999999</v>
      </c>
      <c r="F1560" s="129">
        <v>-47.700800000000001</v>
      </c>
      <c r="G1560" s="129">
        <v>-0.32490000000000002</v>
      </c>
      <c r="H1560" s="129">
        <v>-7.46E-2</v>
      </c>
      <c r="I1560" s="129">
        <v>0.62350000000000005</v>
      </c>
      <c r="J1560" s="129">
        <v>101.17319999999999</v>
      </c>
      <c r="K1560" s="1">
        <f t="shared" si="25"/>
        <v>1558</v>
      </c>
    </row>
    <row r="1561" spans="1:11" hidden="1" x14ac:dyDescent="0.3">
      <c r="A1561" s="129">
        <v>-1</v>
      </c>
      <c r="B1561" s="129" t="s">
        <v>122</v>
      </c>
      <c r="C1561" s="129" t="s">
        <v>72</v>
      </c>
      <c r="D1561" s="129" t="s">
        <v>68</v>
      </c>
      <c r="E1561" s="129">
        <v>-228.17509999999999</v>
      </c>
      <c r="F1561" s="129">
        <v>-47.700800000000001</v>
      </c>
      <c r="G1561" s="129">
        <v>-0.32490000000000002</v>
      </c>
      <c r="H1561" s="129">
        <v>-7.46E-2</v>
      </c>
      <c r="I1561" s="129">
        <v>-0.1888</v>
      </c>
      <c r="J1561" s="129">
        <v>-18.078700000000001</v>
      </c>
      <c r="K1561" s="1">
        <f t="shared" si="25"/>
        <v>1559</v>
      </c>
    </row>
    <row r="1562" spans="1:11" hidden="1" x14ac:dyDescent="0.3">
      <c r="A1562" s="129">
        <v>-1</v>
      </c>
      <c r="B1562" s="129" t="s">
        <v>122</v>
      </c>
      <c r="C1562" s="129" t="s">
        <v>73</v>
      </c>
      <c r="D1562" s="129" t="s">
        <v>67</v>
      </c>
      <c r="E1562" s="129">
        <v>-256.33120000000002</v>
      </c>
      <c r="F1562" s="129">
        <v>-54.457900000000002</v>
      </c>
      <c r="G1562" s="129">
        <v>-0.37369999999999998</v>
      </c>
      <c r="H1562" s="129">
        <v>-9.35E-2</v>
      </c>
      <c r="I1562" s="129">
        <v>0.71230000000000004</v>
      </c>
      <c r="J1562" s="129">
        <v>115.7367</v>
      </c>
      <c r="K1562" s="1">
        <f t="shared" si="25"/>
        <v>1560</v>
      </c>
    </row>
    <row r="1563" spans="1:11" hidden="1" x14ac:dyDescent="0.3">
      <c r="A1563" s="129">
        <v>-1</v>
      </c>
      <c r="B1563" s="129" t="s">
        <v>122</v>
      </c>
      <c r="C1563" s="129" t="s">
        <v>73</v>
      </c>
      <c r="D1563" s="129" t="s">
        <v>68</v>
      </c>
      <c r="E1563" s="129">
        <v>-262.6574</v>
      </c>
      <c r="F1563" s="129">
        <v>-54.457900000000002</v>
      </c>
      <c r="G1563" s="129">
        <v>-0.37369999999999998</v>
      </c>
      <c r="H1563" s="129">
        <v>-9.35E-2</v>
      </c>
      <c r="I1563" s="129">
        <v>-0.22189999999999999</v>
      </c>
      <c r="J1563" s="129">
        <v>-20.408100000000001</v>
      </c>
      <c r="K1563" s="1">
        <f t="shared" si="25"/>
        <v>1561</v>
      </c>
    </row>
    <row r="1564" spans="1:11" hidden="1" x14ac:dyDescent="0.3">
      <c r="A1564" s="129">
        <v>-1</v>
      </c>
      <c r="B1564" s="129" t="s">
        <v>122</v>
      </c>
      <c r="C1564" s="129" t="s">
        <v>74</v>
      </c>
      <c r="D1564" s="129" t="s">
        <v>67</v>
      </c>
      <c r="E1564" s="129">
        <v>-284.61279999999999</v>
      </c>
      <c r="F1564" s="129">
        <v>-60.761800000000001</v>
      </c>
      <c r="G1564" s="129">
        <v>-0.41310000000000002</v>
      </c>
      <c r="H1564" s="129">
        <v>-9.2600000000000002E-2</v>
      </c>
      <c r="I1564" s="129">
        <v>0.79410000000000003</v>
      </c>
      <c r="J1564" s="129">
        <v>128.80950000000001</v>
      </c>
      <c r="K1564" s="1">
        <f t="shared" si="25"/>
        <v>1562</v>
      </c>
    </row>
    <row r="1565" spans="1:11" hidden="1" x14ac:dyDescent="0.3">
      <c r="A1565" s="129">
        <v>-1</v>
      </c>
      <c r="B1565" s="129" t="s">
        <v>122</v>
      </c>
      <c r="C1565" s="129" t="s">
        <v>74</v>
      </c>
      <c r="D1565" s="129" t="s">
        <v>68</v>
      </c>
      <c r="E1565" s="129">
        <v>-290.03530000000001</v>
      </c>
      <c r="F1565" s="129">
        <v>-60.761800000000001</v>
      </c>
      <c r="G1565" s="129">
        <v>-0.41310000000000002</v>
      </c>
      <c r="H1565" s="129">
        <v>-9.2600000000000002E-2</v>
      </c>
      <c r="I1565" s="129">
        <v>-0.23880000000000001</v>
      </c>
      <c r="J1565" s="129">
        <v>-23.094999999999999</v>
      </c>
      <c r="K1565" s="1">
        <f t="shared" si="25"/>
        <v>1563</v>
      </c>
    </row>
    <row r="1566" spans="1:11" hidden="1" x14ac:dyDescent="0.3">
      <c r="A1566" s="129">
        <v>-1</v>
      </c>
      <c r="B1566" s="129" t="s">
        <v>122</v>
      </c>
      <c r="C1566" s="129" t="s">
        <v>75</v>
      </c>
      <c r="D1566" s="129" t="s">
        <v>67</v>
      </c>
      <c r="E1566" s="129">
        <v>-113.19710000000001</v>
      </c>
      <c r="F1566" s="129">
        <v>-22.0474</v>
      </c>
      <c r="G1566" s="129">
        <v>1.8599999999999998E-2</v>
      </c>
      <c r="H1566" s="129">
        <v>0.25969999999999999</v>
      </c>
      <c r="I1566" s="129">
        <v>0.67949999999999999</v>
      </c>
      <c r="J1566" s="129">
        <v>105.62869999999999</v>
      </c>
      <c r="K1566" s="1">
        <f t="shared" si="25"/>
        <v>1564</v>
      </c>
    </row>
    <row r="1567" spans="1:11" hidden="1" x14ac:dyDescent="0.3">
      <c r="A1567" s="129">
        <v>-1</v>
      </c>
      <c r="B1567" s="129" t="s">
        <v>122</v>
      </c>
      <c r="C1567" s="129" t="s">
        <v>75</v>
      </c>
      <c r="D1567" s="129" t="s">
        <v>68</v>
      </c>
      <c r="E1567" s="129">
        <v>-117.264</v>
      </c>
      <c r="F1567" s="129">
        <v>-22.0474</v>
      </c>
      <c r="G1567" s="129">
        <v>1.8599999999999998E-2</v>
      </c>
      <c r="H1567" s="129">
        <v>0.25969999999999999</v>
      </c>
      <c r="I1567" s="129">
        <v>0.71040000000000003</v>
      </c>
      <c r="J1567" s="129">
        <v>-9.5783000000000005</v>
      </c>
      <c r="K1567" s="1">
        <f t="shared" si="25"/>
        <v>1565</v>
      </c>
    </row>
    <row r="1568" spans="1:11" hidden="1" x14ac:dyDescent="0.3">
      <c r="A1568" s="129">
        <v>-1</v>
      </c>
      <c r="B1568" s="129" t="s">
        <v>122</v>
      </c>
      <c r="C1568" s="129" t="s">
        <v>76</v>
      </c>
      <c r="D1568" s="129" t="s">
        <v>67</v>
      </c>
      <c r="E1568" s="129">
        <v>-216.3716</v>
      </c>
      <c r="F1568" s="129">
        <v>-47.969900000000003</v>
      </c>
      <c r="G1568" s="129">
        <v>-0.499</v>
      </c>
      <c r="H1568" s="129">
        <v>-0.37990000000000002</v>
      </c>
      <c r="I1568" s="129">
        <v>0.23630000000000001</v>
      </c>
      <c r="J1568" s="129">
        <v>43.175600000000003</v>
      </c>
      <c r="K1568" s="1">
        <f t="shared" si="25"/>
        <v>1566</v>
      </c>
    </row>
    <row r="1569" spans="1:11" hidden="1" x14ac:dyDescent="0.3">
      <c r="A1569" s="129">
        <v>-1</v>
      </c>
      <c r="B1569" s="129" t="s">
        <v>122</v>
      </c>
      <c r="C1569" s="129" t="s">
        <v>76</v>
      </c>
      <c r="D1569" s="129" t="s">
        <v>68</v>
      </c>
      <c r="E1569" s="129">
        <v>-220.4384</v>
      </c>
      <c r="F1569" s="129">
        <v>-47.969900000000003</v>
      </c>
      <c r="G1569" s="129">
        <v>-0.499</v>
      </c>
      <c r="H1569" s="129">
        <v>-0.37990000000000002</v>
      </c>
      <c r="I1569" s="129">
        <v>-0.99560000000000004</v>
      </c>
      <c r="J1569" s="129">
        <v>-16.660699999999999</v>
      </c>
      <c r="K1569" s="1">
        <f t="shared" si="25"/>
        <v>1567</v>
      </c>
    </row>
    <row r="1570" spans="1:11" hidden="1" x14ac:dyDescent="0.3">
      <c r="A1570" s="129">
        <v>-1</v>
      </c>
      <c r="B1570" s="129" t="s">
        <v>122</v>
      </c>
      <c r="C1570" s="129" t="s">
        <v>77</v>
      </c>
      <c r="D1570" s="129" t="s">
        <v>67</v>
      </c>
      <c r="E1570" s="129">
        <v>-113.19710000000001</v>
      </c>
      <c r="F1570" s="129">
        <v>-22.0474</v>
      </c>
      <c r="G1570" s="129">
        <v>1.8599999999999998E-2</v>
      </c>
      <c r="H1570" s="129">
        <v>0.25969999999999999</v>
      </c>
      <c r="I1570" s="129">
        <v>0.67949999999999999</v>
      </c>
      <c r="J1570" s="129">
        <v>105.62869999999999</v>
      </c>
      <c r="K1570" s="1">
        <f t="shared" si="25"/>
        <v>1568</v>
      </c>
    </row>
    <row r="1571" spans="1:11" hidden="1" x14ac:dyDescent="0.3">
      <c r="A1571" s="129">
        <v>-1</v>
      </c>
      <c r="B1571" s="129" t="s">
        <v>122</v>
      </c>
      <c r="C1571" s="129" t="s">
        <v>77</v>
      </c>
      <c r="D1571" s="129" t="s">
        <v>68</v>
      </c>
      <c r="E1571" s="129">
        <v>-117.264</v>
      </c>
      <c r="F1571" s="129">
        <v>-22.0474</v>
      </c>
      <c r="G1571" s="129">
        <v>1.8599999999999998E-2</v>
      </c>
      <c r="H1571" s="129">
        <v>0.25969999999999999</v>
      </c>
      <c r="I1571" s="129">
        <v>0.71040000000000003</v>
      </c>
      <c r="J1571" s="129">
        <v>-9.5783000000000005</v>
      </c>
      <c r="K1571" s="1">
        <f t="shared" si="25"/>
        <v>1569</v>
      </c>
    </row>
    <row r="1572" spans="1:11" hidden="1" x14ac:dyDescent="0.3">
      <c r="A1572" s="129">
        <v>-1</v>
      </c>
      <c r="B1572" s="129" t="s">
        <v>122</v>
      </c>
      <c r="C1572" s="129" t="s">
        <v>78</v>
      </c>
      <c r="D1572" s="129" t="s">
        <v>67</v>
      </c>
      <c r="E1572" s="129">
        <v>-216.3716</v>
      </c>
      <c r="F1572" s="129">
        <v>-47.969900000000003</v>
      </c>
      <c r="G1572" s="129">
        <v>-0.499</v>
      </c>
      <c r="H1572" s="129">
        <v>-0.37990000000000002</v>
      </c>
      <c r="I1572" s="129">
        <v>0.23630000000000001</v>
      </c>
      <c r="J1572" s="129">
        <v>43.175600000000003</v>
      </c>
      <c r="K1572" s="1">
        <f t="shared" si="25"/>
        <v>1570</v>
      </c>
    </row>
    <row r="1573" spans="1:11" hidden="1" x14ac:dyDescent="0.3">
      <c r="A1573" s="129">
        <v>-1</v>
      </c>
      <c r="B1573" s="129" t="s">
        <v>122</v>
      </c>
      <c r="C1573" s="129" t="s">
        <v>78</v>
      </c>
      <c r="D1573" s="129" t="s">
        <v>68</v>
      </c>
      <c r="E1573" s="129">
        <v>-220.4384</v>
      </c>
      <c r="F1573" s="129">
        <v>-47.969900000000003</v>
      </c>
      <c r="G1573" s="129">
        <v>-0.499</v>
      </c>
      <c r="H1573" s="129">
        <v>-0.37990000000000002</v>
      </c>
      <c r="I1573" s="129">
        <v>-0.99560000000000004</v>
      </c>
      <c r="J1573" s="129">
        <v>-16.660699999999999</v>
      </c>
      <c r="K1573" s="1">
        <f t="shared" si="25"/>
        <v>1571</v>
      </c>
    </row>
    <row r="1574" spans="1:11" hidden="1" x14ac:dyDescent="0.3">
      <c r="A1574" s="129">
        <v>-1</v>
      </c>
      <c r="B1574" s="129" t="s">
        <v>122</v>
      </c>
      <c r="C1574" s="129" t="s">
        <v>79</v>
      </c>
      <c r="D1574" s="129" t="s">
        <v>67</v>
      </c>
      <c r="E1574" s="129">
        <v>-133.26089999999999</v>
      </c>
      <c r="F1574" s="129">
        <v>-20.5107</v>
      </c>
      <c r="G1574" s="129">
        <v>-1.0999999999999999E-2</v>
      </c>
      <c r="H1574" s="129">
        <v>7.1199999999999999E-2</v>
      </c>
      <c r="I1574" s="129">
        <v>0.94069999999999998</v>
      </c>
      <c r="J1574" s="129">
        <v>91.650999999999996</v>
      </c>
      <c r="K1574" s="1">
        <f t="shared" si="25"/>
        <v>1572</v>
      </c>
    </row>
    <row r="1575" spans="1:11" hidden="1" x14ac:dyDescent="0.3">
      <c r="A1575" s="129">
        <v>-1</v>
      </c>
      <c r="B1575" s="129" t="s">
        <v>122</v>
      </c>
      <c r="C1575" s="129" t="s">
        <v>79</v>
      </c>
      <c r="D1575" s="129" t="s">
        <v>68</v>
      </c>
      <c r="E1575" s="129">
        <v>-137.3278</v>
      </c>
      <c r="F1575" s="129">
        <v>-20.5107</v>
      </c>
      <c r="G1575" s="129">
        <v>-1.0999999999999999E-2</v>
      </c>
      <c r="H1575" s="129">
        <v>7.1199999999999999E-2</v>
      </c>
      <c r="I1575" s="129">
        <v>1.4E-3</v>
      </c>
      <c r="J1575" s="129">
        <v>19.550699999999999</v>
      </c>
      <c r="K1575" s="1">
        <f t="shared" si="25"/>
        <v>1573</v>
      </c>
    </row>
    <row r="1576" spans="1:11" hidden="1" x14ac:dyDescent="0.3">
      <c r="A1576" s="129">
        <v>-1</v>
      </c>
      <c r="B1576" s="129" t="s">
        <v>122</v>
      </c>
      <c r="C1576" s="129" t="s">
        <v>80</v>
      </c>
      <c r="D1576" s="129" t="s">
        <v>67</v>
      </c>
      <c r="E1576" s="129">
        <v>-196.30770000000001</v>
      </c>
      <c r="F1576" s="129">
        <v>-49.506599999999999</v>
      </c>
      <c r="G1576" s="129">
        <v>-0.46949999999999997</v>
      </c>
      <c r="H1576" s="129">
        <v>-0.19139999999999999</v>
      </c>
      <c r="I1576" s="129">
        <v>-2.4899999999999999E-2</v>
      </c>
      <c r="J1576" s="129">
        <v>57.153199999999998</v>
      </c>
      <c r="K1576" s="1">
        <f t="shared" si="25"/>
        <v>1574</v>
      </c>
    </row>
    <row r="1577" spans="1:11" hidden="1" x14ac:dyDescent="0.3">
      <c r="A1577" s="129">
        <v>-1</v>
      </c>
      <c r="B1577" s="129" t="s">
        <v>122</v>
      </c>
      <c r="C1577" s="129" t="s">
        <v>80</v>
      </c>
      <c r="D1577" s="129" t="s">
        <v>68</v>
      </c>
      <c r="E1577" s="129">
        <v>-200.37459999999999</v>
      </c>
      <c r="F1577" s="129">
        <v>-49.506599999999999</v>
      </c>
      <c r="G1577" s="129">
        <v>-0.46949999999999997</v>
      </c>
      <c r="H1577" s="129">
        <v>-0.19139999999999999</v>
      </c>
      <c r="I1577" s="129">
        <v>-0.28670000000000001</v>
      </c>
      <c r="J1577" s="129">
        <v>-45.7896</v>
      </c>
      <c r="K1577" s="1">
        <f t="shared" si="25"/>
        <v>1575</v>
      </c>
    </row>
    <row r="1578" spans="1:11" hidden="1" x14ac:dyDescent="0.3">
      <c r="A1578" s="129">
        <v>-1</v>
      </c>
      <c r="B1578" s="129" t="s">
        <v>122</v>
      </c>
      <c r="C1578" s="129" t="s">
        <v>81</v>
      </c>
      <c r="D1578" s="129" t="s">
        <v>67</v>
      </c>
      <c r="E1578" s="129">
        <v>-133.26089999999999</v>
      </c>
      <c r="F1578" s="129">
        <v>-20.5107</v>
      </c>
      <c r="G1578" s="129">
        <v>-1.0999999999999999E-2</v>
      </c>
      <c r="H1578" s="129">
        <v>7.1199999999999999E-2</v>
      </c>
      <c r="I1578" s="129">
        <v>0.94069999999999998</v>
      </c>
      <c r="J1578" s="129">
        <v>91.650999999999996</v>
      </c>
      <c r="K1578" s="1">
        <f t="shared" si="25"/>
        <v>1576</v>
      </c>
    </row>
    <row r="1579" spans="1:11" hidden="1" x14ac:dyDescent="0.3">
      <c r="A1579" s="129">
        <v>-1</v>
      </c>
      <c r="B1579" s="129" t="s">
        <v>122</v>
      </c>
      <c r="C1579" s="129" t="s">
        <v>81</v>
      </c>
      <c r="D1579" s="129" t="s">
        <v>68</v>
      </c>
      <c r="E1579" s="129">
        <v>-137.3278</v>
      </c>
      <c r="F1579" s="129">
        <v>-20.5107</v>
      </c>
      <c r="G1579" s="129">
        <v>-1.0999999999999999E-2</v>
      </c>
      <c r="H1579" s="129">
        <v>7.1199999999999999E-2</v>
      </c>
      <c r="I1579" s="129">
        <v>1.4E-3</v>
      </c>
      <c r="J1579" s="129">
        <v>19.550699999999999</v>
      </c>
      <c r="K1579" s="1">
        <f t="shared" si="25"/>
        <v>1577</v>
      </c>
    </row>
    <row r="1580" spans="1:11" hidden="1" x14ac:dyDescent="0.3">
      <c r="A1580" s="129">
        <v>-1</v>
      </c>
      <c r="B1580" s="129" t="s">
        <v>122</v>
      </c>
      <c r="C1580" s="129" t="s">
        <v>82</v>
      </c>
      <c r="D1580" s="129" t="s">
        <v>67</v>
      </c>
      <c r="E1580" s="129">
        <v>-196.30770000000001</v>
      </c>
      <c r="F1580" s="129">
        <v>-49.506599999999999</v>
      </c>
      <c r="G1580" s="129">
        <v>-0.46949999999999997</v>
      </c>
      <c r="H1580" s="129">
        <v>-0.19139999999999999</v>
      </c>
      <c r="I1580" s="129">
        <v>-2.4899999999999999E-2</v>
      </c>
      <c r="J1580" s="129">
        <v>57.153199999999998</v>
      </c>
      <c r="K1580" s="1">
        <f t="shared" si="25"/>
        <v>1578</v>
      </c>
    </row>
    <row r="1581" spans="1:11" hidden="1" x14ac:dyDescent="0.3">
      <c r="A1581" s="129">
        <v>-1</v>
      </c>
      <c r="B1581" s="129" t="s">
        <v>122</v>
      </c>
      <c r="C1581" s="129" t="s">
        <v>82</v>
      </c>
      <c r="D1581" s="129" t="s">
        <v>68</v>
      </c>
      <c r="E1581" s="129">
        <v>-200.37459999999999</v>
      </c>
      <c r="F1581" s="129">
        <v>-49.506599999999999</v>
      </c>
      <c r="G1581" s="129">
        <v>-0.46949999999999997</v>
      </c>
      <c r="H1581" s="129">
        <v>-0.19139999999999999</v>
      </c>
      <c r="I1581" s="129">
        <v>-0.28670000000000001</v>
      </c>
      <c r="J1581" s="129">
        <v>-45.7896</v>
      </c>
      <c r="K1581" s="1">
        <f t="shared" si="25"/>
        <v>1579</v>
      </c>
    </row>
    <row r="1582" spans="1:11" hidden="1" x14ac:dyDescent="0.3">
      <c r="A1582" s="129">
        <v>-1</v>
      </c>
      <c r="B1582" s="129" t="s">
        <v>122</v>
      </c>
      <c r="C1582" s="129" t="s">
        <v>83</v>
      </c>
      <c r="D1582" s="129" t="s">
        <v>67</v>
      </c>
      <c r="E1582" s="129">
        <v>-208.68790000000001</v>
      </c>
      <c r="F1582" s="129">
        <v>-42.519199999999998</v>
      </c>
      <c r="G1582" s="129">
        <v>-0.1195</v>
      </c>
      <c r="H1582" s="129">
        <v>0.2319</v>
      </c>
      <c r="I1582" s="129">
        <v>0.94679999999999997</v>
      </c>
      <c r="J1582" s="129">
        <v>148.93360000000001</v>
      </c>
      <c r="K1582" s="1">
        <f t="shared" si="25"/>
        <v>1580</v>
      </c>
    </row>
    <row r="1583" spans="1:11" hidden="1" x14ac:dyDescent="0.3">
      <c r="A1583" s="129">
        <v>-1</v>
      </c>
      <c r="B1583" s="129" t="s">
        <v>122</v>
      </c>
      <c r="C1583" s="129" t="s">
        <v>83</v>
      </c>
      <c r="D1583" s="129" t="s">
        <v>68</v>
      </c>
      <c r="E1583" s="129">
        <v>-214.1104</v>
      </c>
      <c r="F1583" s="129">
        <v>-42.519199999999998</v>
      </c>
      <c r="G1583" s="129">
        <v>-0.1195</v>
      </c>
      <c r="H1583" s="129">
        <v>0.2319</v>
      </c>
      <c r="I1583" s="129">
        <v>0.63249999999999995</v>
      </c>
      <c r="J1583" s="129">
        <v>-17.4529</v>
      </c>
      <c r="K1583" s="1">
        <f t="shared" si="25"/>
        <v>1581</v>
      </c>
    </row>
    <row r="1584" spans="1:11" hidden="1" x14ac:dyDescent="0.3">
      <c r="A1584" s="129">
        <v>-1</v>
      </c>
      <c r="B1584" s="129" t="s">
        <v>122</v>
      </c>
      <c r="C1584" s="129" t="s">
        <v>84</v>
      </c>
      <c r="D1584" s="129" t="s">
        <v>67</v>
      </c>
      <c r="E1584" s="129">
        <v>-311.86239999999998</v>
      </c>
      <c r="F1584" s="129">
        <v>-68.441699999999997</v>
      </c>
      <c r="G1584" s="129">
        <v>-0.6371</v>
      </c>
      <c r="H1584" s="129">
        <v>-0.40770000000000001</v>
      </c>
      <c r="I1584" s="129">
        <v>0.50370000000000004</v>
      </c>
      <c r="J1584" s="129">
        <v>86.480500000000006</v>
      </c>
      <c r="K1584" s="1">
        <f t="shared" si="25"/>
        <v>1582</v>
      </c>
    </row>
    <row r="1585" spans="1:11" hidden="1" x14ac:dyDescent="0.3">
      <c r="A1585" s="129">
        <v>-1</v>
      </c>
      <c r="B1585" s="129" t="s">
        <v>122</v>
      </c>
      <c r="C1585" s="129" t="s">
        <v>84</v>
      </c>
      <c r="D1585" s="129" t="s">
        <v>68</v>
      </c>
      <c r="E1585" s="129">
        <v>-317.28489999999999</v>
      </c>
      <c r="F1585" s="129">
        <v>-68.441699999999997</v>
      </c>
      <c r="G1585" s="129">
        <v>-0.6371</v>
      </c>
      <c r="H1585" s="129">
        <v>-0.40770000000000001</v>
      </c>
      <c r="I1585" s="129">
        <v>-1.0736000000000001</v>
      </c>
      <c r="J1585" s="129">
        <v>-24.535299999999999</v>
      </c>
      <c r="K1585" s="1">
        <f t="shared" si="25"/>
        <v>1583</v>
      </c>
    </row>
    <row r="1586" spans="1:11" hidden="1" x14ac:dyDescent="0.3">
      <c r="A1586" s="129">
        <v>-1</v>
      </c>
      <c r="B1586" s="129" t="s">
        <v>122</v>
      </c>
      <c r="C1586" s="129" t="s">
        <v>85</v>
      </c>
      <c r="D1586" s="129" t="s">
        <v>67</v>
      </c>
      <c r="E1586" s="129">
        <v>-208.68790000000001</v>
      </c>
      <c r="F1586" s="129">
        <v>-42.519199999999998</v>
      </c>
      <c r="G1586" s="129">
        <v>-0.1195</v>
      </c>
      <c r="H1586" s="129">
        <v>0.2319</v>
      </c>
      <c r="I1586" s="129">
        <v>0.94679999999999997</v>
      </c>
      <c r="J1586" s="129">
        <v>148.93360000000001</v>
      </c>
      <c r="K1586" s="1">
        <f t="shared" si="25"/>
        <v>1584</v>
      </c>
    </row>
    <row r="1587" spans="1:11" hidden="1" x14ac:dyDescent="0.3">
      <c r="A1587" s="129">
        <v>-1</v>
      </c>
      <c r="B1587" s="129" t="s">
        <v>122</v>
      </c>
      <c r="C1587" s="129" t="s">
        <v>85</v>
      </c>
      <c r="D1587" s="129" t="s">
        <v>68</v>
      </c>
      <c r="E1587" s="129">
        <v>-214.1104</v>
      </c>
      <c r="F1587" s="129">
        <v>-42.519199999999998</v>
      </c>
      <c r="G1587" s="129">
        <v>-0.1195</v>
      </c>
      <c r="H1587" s="129">
        <v>0.2319</v>
      </c>
      <c r="I1587" s="129">
        <v>0.63249999999999995</v>
      </c>
      <c r="J1587" s="129">
        <v>-17.4529</v>
      </c>
      <c r="K1587" s="1">
        <f t="shared" si="25"/>
        <v>1585</v>
      </c>
    </row>
    <row r="1588" spans="1:11" hidden="1" x14ac:dyDescent="0.3">
      <c r="A1588" s="129">
        <v>-1</v>
      </c>
      <c r="B1588" s="129" t="s">
        <v>122</v>
      </c>
      <c r="C1588" s="129" t="s">
        <v>86</v>
      </c>
      <c r="D1588" s="129" t="s">
        <v>67</v>
      </c>
      <c r="E1588" s="129">
        <v>-311.86239999999998</v>
      </c>
      <c r="F1588" s="129">
        <v>-68.441699999999997</v>
      </c>
      <c r="G1588" s="129">
        <v>-0.6371</v>
      </c>
      <c r="H1588" s="129">
        <v>-0.40770000000000001</v>
      </c>
      <c r="I1588" s="129">
        <v>0.50370000000000004</v>
      </c>
      <c r="J1588" s="129">
        <v>86.480500000000006</v>
      </c>
      <c r="K1588" s="1">
        <f t="shared" si="25"/>
        <v>1586</v>
      </c>
    </row>
    <row r="1589" spans="1:11" hidden="1" x14ac:dyDescent="0.3">
      <c r="A1589" s="129">
        <v>-1</v>
      </c>
      <c r="B1589" s="129" t="s">
        <v>122</v>
      </c>
      <c r="C1589" s="129" t="s">
        <v>86</v>
      </c>
      <c r="D1589" s="129" t="s">
        <v>68</v>
      </c>
      <c r="E1589" s="129">
        <v>-317.28489999999999</v>
      </c>
      <c r="F1589" s="129">
        <v>-68.441699999999997</v>
      </c>
      <c r="G1589" s="129">
        <v>-0.6371</v>
      </c>
      <c r="H1589" s="129">
        <v>-0.40770000000000001</v>
      </c>
      <c r="I1589" s="129">
        <v>-1.0736000000000001</v>
      </c>
      <c r="J1589" s="129">
        <v>-24.535299999999999</v>
      </c>
      <c r="K1589" s="1">
        <f t="shared" si="25"/>
        <v>1587</v>
      </c>
    </row>
    <row r="1590" spans="1:11" hidden="1" x14ac:dyDescent="0.3">
      <c r="A1590" s="129">
        <v>-1</v>
      </c>
      <c r="B1590" s="129" t="s">
        <v>122</v>
      </c>
      <c r="C1590" s="129" t="s">
        <v>87</v>
      </c>
      <c r="D1590" s="129" t="s">
        <v>67</v>
      </c>
      <c r="E1590" s="129">
        <v>-228.7517</v>
      </c>
      <c r="F1590" s="129">
        <v>-40.982500000000002</v>
      </c>
      <c r="G1590" s="129">
        <v>-0.14910000000000001</v>
      </c>
      <c r="H1590" s="129">
        <v>4.3400000000000001E-2</v>
      </c>
      <c r="I1590" s="129">
        <v>1.2081</v>
      </c>
      <c r="J1590" s="129">
        <v>134.95590000000001</v>
      </c>
      <c r="K1590" s="1">
        <f t="shared" si="25"/>
        <v>1588</v>
      </c>
    </row>
    <row r="1591" spans="1:11" hidden="1" x14ac:dyDescent="0.3">
      <c r="A1591" s="129">
        <v>-1</v>
      </c>
      <c r="B1591" s="129" t="s">
        <v>122</v>
      </c>
      <c r="C1591" s="129" t="s">
        <v>87</v>
      </c>
      <c r="D1591" s="129" t="s">
        <v>68</v>
      </c>
      <c r="E1591" s="129">
        <v>-234.17420000000001</v>
      </c>
      <c r="F1591" s="129">
        <v>-40.982500000000002</v>
      </c>
      <c r="G1591" s="129">
        <v>-0.14910000000000001</v>
      </c>
      <c r="H1591" s="129">
        <v>4.3400000000000001E-2</v>
      </c>
      <c r="I1591" s="129">
        <v>-7.6499999999999999E-2</v>
      </c>
      <c r="J1591" s="129">
        <v>11.676</v>
      </c>
      <c r="K1591" s="1">
        <f t="shared" si="25"/>
        <v>1589</v>
      </c>
    </row>
    <row r="1592" spans="1:11" hidden="1" x14ac:dyDescent="0.3">
      <c r="A1592" s="129">
        <v>-1</v>
      </c>
      <c r="B1592" s="129" t="s">
        <v>122</v>
      </c>
      <c r="C1592" s="129" t="s">
        <v>88</v>
      </c>
      <c r="D1592" s="129" t="s">
        <v>67</v>
      </c>
      <c r="E1592" s="129">
        <v>-291.79849999999999</v>
      </c>
      <c r="F1592" s="129">
        <v>-69.978399999999993</v>
      </c>
      <c r="G1592" s="129">
        <v>-0.60760000000000003</v>
      </c>
      <c r="H1592" s="129">
        <v>-0.21920000000000001</v>
      </c>
      <c r="I1592" s="129">
        <v>0.2424</v>
      </c>
      <c r="J1592" s="129">
        <v>100.4581</v>
      </c>
      <c r="K1592" s="1">
        <f t="shared" si="25"/>
        <v>1590</v>
      </c>
    </row>
    <row r="1593" spans="1:11" hidden="1" x14ac:dyDescent="0.3">
      <c r="A1593" s="129">
        <v>-1</v>
      </c>
      <c r="B1593" s="129" t="s">
        <v>122</v>
      </c>
      <c r="C1593" s="129" t="s">
        <v>88</v>
      </c>
      <c r="D1593" s="129" t="s">
        <v>68</v>
      </c>
      <c r="E1593" s="129">
        <v>-297.221</v>
      </c>
      <c r="F1593" s="129">
        <v>-69.978399999999993</v>
      </c>
      <c r="G1593" s="129">
        <v>-0.60760000000000003</v>
      </c>
      <c r="H1593" s="129">
        <v>-0.21920000000000001</v>
      </c>
      <c r="I1593" s="129">
        <v>-0.36459999999999998</v>
      </c>
      <c r="J1593" s="129">
        <v>-53.664299999999997</v>
      </c>
      <c r="K1593" s="1">
        <f t="shared" si="25"/>
        <v>1591</v>
      </c>
    </row>
    <row r="1594" spans="1:11" hidden="1" x14ac:dyDescent="0.3">
      <c r="A1594" s="129">
        <v>-1</v>
      </c>
      <c r="B1594" s="129" t="s">
        <v>122</v>
      </c>
      <c r="C1594" s="129" t="s">
        <v>89</v>
      </c>
      <c r="D1594" s="129" t="s">
        <v>67</v>
      </c>
      <c r="E1594" s="129">
        <v>-228.7517</v>
      </c>
      <c r="F1594" s="129">
        <v>-40.982500000000002</v>
      </c>
      <c r="G1594" s="129">
        <v>-0.14910000000000001</v>
      </c>
      <c r="H1594" s="129">
        <v>4.3400000000000001E-2</v>
      </c>
      <c r="I1594" s="129">
        <v>1.2081</v>
      </c>
      <c r="J1594" s="129">
        <v>134.95590000000001</v>
      </c>
      <c r="K1594" s="1">
        <f t="shared" si="25"/>
        <v>1592</v>
      </c>
    </row>
    <row r="1595" spans="1:11" hidden="1" x14ac:dyDescent="0.3">
      <c r="A1595" s="129">
        <v>-1</v>
      </c>
      <c r="B1595" s="129" t="s">
        <v>122</v>
      </c>
      <c r="C1595" s="129" t="s">
        <v>89</v>
      </c>
      <c r="D1595" s="129" t="s">
        <v>68</v>
      </c>
      <c r="E1595" s="129">
        <v>-234.17420000000001</v>
      </c>
      <c r="F1595" s="129">
        <v>-40.982500000000002</v>
      </c>
      <c r="G1595" s="129">
        <v>-0.14910000000000001</v>
      </c>
      <c r="H1595" s="129">
        <v>4.3400000000000001E-2</v>
      </c>
      <c r="I1595" s="129">
        <v>-7.6499999999999999E-2</v>
      </c>
      <c r="J1595" s="129">
        <v>11.676</v>
      </c>
      <c r="K1595" s="1">
        <f t="shared" si="25"/>
        <v>1593</v>
      </c>
    </row>
    <row r="1596" spans="1:11" hidden="1" x14ac:dyDescent="0.3">
      <c r="A1596" s="129">
        <v>-1</v>
      </c>
      <c r="B1596" s="129" t="s">
        <v>122</v>
      </c>
      <c r="C1596" s="129" t="s">
        <v>90</v>
      </c>
      <c r="D1596" s="129" t="s">
        <v>67</v>
      </c>
      <c r="E1596" s="129">
        <v>-291.79849999999999</v>
      </c>
      <c r="F1596" s="129">
        <v>-69.978399999999993</v>
      </c>
      <c r="G1596" s="129">
        <v>-0.60760000000000003</v>
      </c>
      <c r="H1596" s="129">
        <v>-0.21920000000000001</v>
      </c>
      <c r="I1596" s="129">
        <v>0.2424</v>
      </c>
      <c r="J1596" s="129">
        <v>100.4581</v>
      </c>
      <c r="K1596" s="1">
        <f t="shared" si="25"/>
        <v>1594</v>
      </c>
    </row>
    <row r="1597" spans="1:11" hidden="1" x14ac:dyDescent="0.3">
      <c r="A1597" s="129">
        <v>-1</v>
      </c>
      <c r="B1597" s="129" t="s">
        <v>122</v>
      </c>
      <c r="C1597" s="129" t="s">
        <v>90</v>
      </c>
      <c r="D1597" s="129" t="s">
        <v>68</v>
      </c>
      <c r="E1597" s="129">
        <v>-297.221</v>
      </c>
      <c r="F1597" s="129">
        <v>-69.978399999999993</v>
      </c>
      <c r="G1597" s="129">
        <v>-0.60760000000000003</v>
      </c>
      <c r="H1597" s="129">
        <v>-0.21920000000000001</v>
      </c>
      <c r="I1597" s="129">
        <v>-0.36459999999999998</v>
      </c>
      <c r="J1597" s="129">
        <v>-53.664299999999997</v>
      </c>
      <c r="K1597" s="1">
        <f t="shared" si="25"/>
        <v>1595</v>
      </c>
    </row>
    <row r="1598" spans="1:11" hidden="1" x14ac:dyDescent="0.3">
      <c r="A1598" s="129">
        <v>-1</v>
      </c>
      <c r="B1598" s="129" t="s">
        <v>122</v>
      </c>
      <c r="C1598" s="129" t="s">
        <v>91</v>
      </c>
      <c r="D1598" s="129" t="s">
        <v>67</v>
      </c>
      <c r="E1598" s="129">
        <v>-113.19710000000001</v>
      </c>
      <c r="F1598" s="129">
        <v>-20.5107</v>
      </c>
      <c r="G1598" s="129">
        <v>1.8599999999999998E-2</v>
      </c>
      <c r="H1598" s="129">
        <v>0.25969999999999999</v>
      </c>
      <c r="I1598" s="129">
        <v>1.2081</v>
      </c>
      <c r="J1598" s="129">
        <v>148.93360000000001</v>
      </c>
      <c r="K1598" s="1">
        <f t="shared" si="25"/>
        <v>1596</v>
      </c>
    </row>
    <row r="1599" spans="1:11" hidden="1" x14ac:dyDescent="0.3">
      <c r="A1599" s="129">
        <v>-1</v>
      </c>
      <c r="B1599" s="129" t="s">
        <v>122</v>
      </c>
      <c r="C1599" s="129" t="s">
        <v>91</v>
      </c>
      <c r="D1599" s="129" t="s">
        <v>68</v>
      </c>
      <c r="E1599" s="129">
        <v>-117.264</v>
      </c>
      <c r="F1599" s="129">
        <v>-20.5107</v>
      </c>
      <c r="G1599" s="129">
        <v>1.8599999999999998E-2</v>
      </c>
      <c r="H1599" s="129">
        <v>0.25969999999999999</v>
      </c>
      <c r="I1599" s="129">
        <v>0.71040000000000003</v>
      </c>
      <c r="J1599" s="129">
        <v>19.550699999999999</v>
      </c>
      <c r="K1599" s="1">
        <f t="shared" si="25"/>
        <v>1597</v>
      </c>
    </row>
    <row r="1600" spans="1:11" hidden="1" x14ac:dyDescent="0.3">
      <c r="A1600" s="129">
        <v>-1</v>
      </c>
      <c r="B1600" s="129" t="s">
        <v>122</v>
      </c>
      <c r="C1600" s="129" t="s">
        <v>92</v>
      </c>
      <c r="D1600" s="129" t="s">
        <v>67</v>
      </c>
      <c r="E1600" s="129">
        <v>-311.86239999999998</v>
      </c>
      <c r="F1600" s="129">
        <v>-69.978399999999993</v>
      </c>
      <c r="G1600" s="129">
        <v>-0.6371</v>
      </c>
      <c r="H1600" s="129">
        <v>-0.40770000000000001</v>
      </c>
      <c r="I1600" s="129">
        <v>-2.4899999999999999E-2</v>
      </c>
      <c r="J1600" s="129">
        <v>43.175600000000003</v>
      </c>
      <c r="K1600" s="1">
        <f t="shared" si="25"/>
        <v>1598</v>
      </c>
    </row>
    <row r="1601" spans="1:11" hidden="1" x14ac:dyDescent="0.3">
      <c r="A1601" s="129">
        <v>-1</v>
      </c>
      <c r="B1601" s="129" t="s">
        <v>122</v>
      </c>
      <c r="C1601" s="129" t="s">
        <v>92</v>
      </c>
      <c r="D1601" s="129" t="s">
        <v>68</v>
      </c>
      <c r="E1601" s="129">
        <v>-317.28489999999999</v>
      </c>
      <c r="F1601" s="129">
        <v>-69.978399999999993</v>
      </c>
      <c r="G1601" s="129">
        <v>-0.6371</v>
      </c>
      <c r="H1601" s="129">
        <v>-0.40770000000000001</v>
      </c>
      <c r="I1601" s="129">
        <v>-1.0736000000000001</v>
      </c>
      <c r="J1601" s="129">
        <v>-53.664299999999997</v>
      </c>
      <c r="K1601" s="1">
        <f t="shared" si="25"/>
        <v>1599</v>
      </c>
    </row>
    <row r="1602" spans="1:11" hidden="1" x14ac:dyDescent="0.3">
      <c r="A1602" s="129">
        <v>-1</v>
      </c>
      <c r="B1602" s="129" t="s">
        <v>123</v>
      </c>
      <c r="C1602" s="129" t="s">
        <v>66</v>
      </c>
      <c r="D1602" s="129" t="s">
        <v>67</v>
      </c>
      <c r="E1602" s="129">
        <v>-31.084800000000001</v>
      </c>
      <c r="F1602" s="129">
        <v>-2.8900999999999999</v>
      </c>
      <c r="G1602" s="129">
        <v>-0.42</v>
      </c>
      <c r="H1602" s="129">
        <v>4.4299999999999999E-2</v>
      </c>
      <c r="I1602" s="129">
        <v>0.77429999999999999</v>
      </c>
      <c r="J1602" s="129">
        <v>6.5346000000000002</v>
      </c>
      <c r="K1602" s="1">
        <f t="shared" si="25"/>
        <v>1600</v>
      </c>
    </row>
    <row r="1603" spans="1:11" x14ac:dyDescent="0.3">
      <c r="A1603" s="129">
        <v>-1</v>
      </c>
      <c r="B1603" s="129" t="s">
        <v>123</v>
      </c>
      <c r="C1603" s="129" t="s">
        <v>66</v>
      </c>
      <c r="D1603" s="129" t="s">
        <v>68</v>
      </c>
      <c r="E1603" s="129">
        <v>-36.016100000000002</v>
      </c>
      <c r="F1603" s="129">
        <v>-2.8900999999999999</v>
      </c>
      <c r="G1603" s="129">
        <v>-0.42</v>
      </c>
      <c r="H1603" s="129">
        <v>4.4299999999999999E-2</v>
      </c>
      <c r="I1603" s="129">
        <v>-0.2757</v>
      </c>
      <c r="J1603" s="129">
        <v>-0.69059999999999999</v>
      </c>
      <c r="K1603" s="1">
        <f t="shared" si="25"/>
        <v>1601</v>
      </c>
    </row>
    <row r="1604" spans="1:11" hidden="1" x14ac:dyDescent="0.3">
      <c r="A1604" s="129">
        <v>-1</v>
      </c>
      <c r="B1604" s="129" t="s">
        <v>123</v>
      </c>
      <c r="C1604" s="129" t="s">
        <v>69</v>
      </c>
      <c r="D1604" s="129" t="s">
        <v>67</v>
      </c>
      <c r="E1604" s="129">
        <v>-8.5885999999999996</v>
      </c>
      <c r="F1604" s="129">
        <v>-0.95009999999999895</v>
      </c>
      <c r="G1604" s="129">
        <v>-0.1305</v>
      </c>
      <c r="H1604" s="129">
        <v>-1.3599999999999999E-2</v>
      </c>
      <c r="I1604" s="129">
        <v>0.23749999999999999</v>
      </c>
      <c r="J1604" s="129">
        <v>1.8631</v>
      </c>
      <c r="K1604" s="1">
        <f t="shared" si="25"/>
        <v>1602</v>
      </c>
    </row>
    <row r="1605" spans="1:11" x14ac:dyDescent="0.3">
      <c r="A1605" s="129">
        <v>-1</v>
      </c>
      <c r="B1605" s="129" t="s">
        <v>123</v>
      </c>
      <c r="C1605" s="129" t="s">
        <v>69</v>
      </c>
      <c r="D1605" s="129" t="s">
        <v>68</v>
      </c>
      <c r="E1605" s="129">
        <v>-8.5885999999999996</v>
      </c>
      <c r="F1605" s="129">
        <v>-0.95009999999999895</v>
      </c>
      <c r="G1605" s="129">
        <v>-0.1305</v>
      </c>
      <c r="H1605" s="129">
        <v>-1.3599999999999999E-2</v>
      </c>
      <c r="I1605" s="129">
        <v>-8.8700000000000001E-2</v>
      </c>
      <c r="J1605" s="129">
        <v>-0.51219999999999999</v>
      </c>
      <c r="K1605" s="1">
        <f t="shared" si="25"/>
        <v>1603</v>
      </c>
    </row>
    <row r="1606" spans="1:11" hidden="1" x14ac:dyDescent="0.3">
      <c r="A1606" s="129">
        <v>-1</v>
      </c>
      <c r="B1606" s="129" t="s">
        <v>123</v>
      </c>
      <c r="C1606" s="129" t="s">
        <v>70</v>
      </c>
      <c r="D1606" s="129" t="s">
        <v>67</v>
      </c>
      <c r="E1606" s="129">
        <v>48.734000000000002</v>
      </c>
      <c r="F1606" s="129">
        <v>10.469099999999999</v>
      </c>
      <c r="G1606" s="129">
        <v>0.82379999999999998</v>
      </c>
      <c r="H1606" s="129">
        <v>0.12570000000000001</v>
      </c>
      <c r="I1606" s="129">
        <v>0.89390000000000003</v>
      </c>
      <c r="J1606" s="129">
        <v>28.489100000000001</v>
      </c>
      <c r="K1606" s="1">
        <f t="shared" ref="K1606:K1669" si="26">K1605+1</f>
        <v>1604</v>
      </c>
    </row>
    <row r="1607" spans="1:11" x14ac:dyDescent="0.3">
      <c r="A1607" s="129">
        <v>-1</v>
      </c>
      <c r="B1607" s="129" t="s">
        <v>123</v>
      </c>
      <c r="C1607" s="129" t="s">
        <v>70</v>
      </c>
      <c r="D1607" s="129" t="s">
        <v>68</v>
      </c>
      <c r="E1607" s="129">
        <v>48.734000000000002</v>
      </c>
      <c r="F1607" s="129">
        <v>10.469099999999999</v>
      </c>
      <c r="G1607" s="129">
        <v>0.82379999999999998</v>
      </c>
      <c r="H1607" s="129">
        <v>0.12570000000000001</v>
      </c>
      <c r="I1607" s="129">
        <v>1.1701999999999999</v>
      </c>
      <c r="J1607" s="129">
        <v>4.4439000000000002</v>
      </c>
      <c r="K1607" s="1">
        <f t="shared" si="26"/>
        <v>1605</v>
      </c>
    </row>
    <row r="1608" spans="1:11" hidden="1" x14ac:dyDescent="0.3">
      <c r="A1608" s="129">
        <v>-1</v>
      </c>
      <c r="B1608" s="129" t="s">
        <v>123</v>
      </c>
      <c r="C1608" s="129" t="s">
        <v>71</v>
      </c>
      <c r="D1608" s="129" t="s">
        <v>67</v>
      </c>
      <c r="E1608" s="129">
        <v>14.108700000000001</v>
      </c>
      <c r="F1608" s="129">
        <v>11.127599999999999</v>
      </c>
      <c r="G1608" s="129">
        <v>0.1623</v>
      </c>
      <c r="H1608" s="129">
        <v>7.9200000000000007E-2</v>
      </c>
      <c r="I1608" s="129">
        <v>0.23400000000000001</v>
      </c>
      <c r="J1608" s="129">
        <v>7.5797999999999996</v>
      </c>
      <c r="K1608" s="1">
        <f t="shared" si="26"/>
        <v>1606</v>
      </c>
    </row>
    <row r="1609" spans="1:11" x14ac:dyDescent="0.3">
      <c r="A1609" s="129">
        <v>-1</v>
      </c>
      <c r="B1609" s="129" t="s">
        <v>123</v>
      </c>
      <c r="C1609" s="129" t="s">
        <v>71</v>
      </c>
      <c r="D1609" s="129" t="s">
        <v>68</v>
      </c>
      <c r="E1609" s="129">
        <v>14.108700000000001</v>
      </c>
      <c r="F1609" s="129">
        <v>11.127599999999999</v>
      </c>
      <c r="G1609" s="129">
        <v>0.1623</v>
      </c>
      <c r="H1609" s="129">
        <v>7.9200000000000007E-2</v>
      </c>
      <c r="I1609" s="129">
        <v>0.19570000000000001</v>
      </c>
      <c r="J1609" s="129">
        <v>31.666899999999998</v>
      </c>
      <c r="K1609" s="1">
        <f t="shared" si="26"/>
        <v>1607</v>
      </c>
    </row>
    <row r="1610" spans="1:11" hidden="1" x14ac:dyDescent="0.3">
      <c r="A1610" s="129">
        <v>-1</v>
      </c>
      <c r="B1610" s="129" t="s">
        <v>123</v>
      </c>
      <c r="C1610" s="129" t="s">
        <v>72</v>
      </c>
      <c r="D1610" s="129" t="s">
        <v>67</v>
      </c>
      <c r="E1610" s="129">
        <v>-39.673400000000001</v>
      </c>
      <c r="F1610" s="129">
        <v>-3.8401999999999998</v>
      </c>
      <c r="G1610" s="129">
        <v>-0.55049999999999999</v>
      </c>
      <c r="H1610" s="129">
        <v>3.0700000000000002E-2</v>
      </c>
      <c r="I1610" s="129">
        <v>1.0119</v>
      </c>
      <c r="J1610" s="129">
        <v>8.3977000000000004</v>
      </c>
      <c r="K1610" s="1">
        <f t="shared" si="26"/>
        <v>1608</v>
      </c>
    </row>
    <row r="1611" spans="1:11" hidden="1" x14ac:dyDescent="0.3">
      <c r="A1611" s="129">
        <v>-1</v>
      </c>
      <c r="B1611" s="129" t="s">
        <v>123</v>
      </c>
      <c r="C1611" s="129" t="s">
        <v>72</v>
      </c>
      <c r="D1611" s="129" t="s">
        <v>68</v>
      </c>
      <c r="E1611" s="129">
        <v>-44.604700000000001</v>
      </c>
      <c r="F1611" s="129">
        <v>-3.8401999999999998</v>
      </c>
      <c r="G1611" s="129">
        <v>-0.55049999999999999</v>
      </c>
      <c r="H1611" s="129">
        <v>3.0700000000000002E-2</v>
      </c>
      <c r="I1611" s="129">
        <v>-0.3644</v>
      </c>
      <c r="J1611" s="129">
        <v>-1.2028000000000001</v>
      </c>
      <c r="K1611" s="1">
        <f t="shared" si="26"/>
        <v>1609</v>
      </c>
    </row>
    <row r="1612" spans="1:11" hidden="1" x14ac:dyDescent="0.3">
      <c r="A1612" s="129">
        <v>-1</v>
      </c>
      <c r="B1612" s="129" t="s">
        <v>123</v>
      </c>
      <c r="C1612" s="129" t="s">
        <v>73</v>
      </c>
      <c r="D1612" s="129" t="s">
        <v>67</v>
      </c>
      <c r="E1612" s="129">
        <v>-43.518700000000003</v>
      </c>
      <c r="F1612" s="129">
        <v>-4.0461999999999998</v>
      </c>
      <c r="G1612" s="129">
        <v>-0.58799999999999997</v>
      </c>
      <c r="H1612" s="129">
        <v>6.2E-2</v>
      </c>
      <c r="I1612" s="129">
        <v>1.0840000000000001</v>
      </c>
      <c r="J1612" s="129">
        <v>9.1485000000000003</v>
      </c>
      <c r="K1612" s="1">
        <f t="shared" si="26"/>
        <v>1610</v>
      </c>
    </row>
    <row r="1613" spans="1:11" hidden="1" x14ac:dyDescent="0.3">
      <c r="A1613" s="129">
        <v>-1</v>
      </c>
      <c r="B1613" s="129" t="s">
        <v>123</v>
      </c>
      <c r="C1613" s="129" t="s">
        <v>73</v>
      </c>
      <c r="D1613" s="129" t="s">
        <v>68</v>
      </c>
      <c r="E1613" s="129">
        <v>-50.422499999999999</v>
      </c>
      <c r="F1613" s="129">
        <v>-4.0461999999999998</v>
      </c>
      <c r="G1613" s="129">
        <v>-0.58799999999999997</v>
      </c>
      <c r="H1613" s="129">
        <v>6.2E-2</v>
      </c>
      <c r="I1613" s="129">
        <v>-0.38590000000000002</v>
      </c>
      <c r="J1613" s="129">
        <v>-0.96689999999999998</v>
      </c>
      <c r="K1613" s="1">
        <f t="shared" si="26"/>
        <v>1611</v>
      </c>
    </row>
    <row r="1614" spans="1:11" hidden="1" x14ac:dyDescent="0.3">
      <c r="A1614" s="129">
        <v>-1</v>
      </c>
      <c r="B1614" s="129" t="s">
        <v>123</v>
      </c>
      <c r="C1614" s="129" t="s">
        <v>74</v>
      </c>
      <c r="D1614" s="129" t="s">
        <v>67</v>
      </c>
      <c r="E1614" s="129">
        <v>-51.043500000000002</v>
      </c>
      <c r="F1614" s="129">
        <v>-4.9882999999999997</v>
      </c>
      <c r="G1614" s="129">
        <v>-0.71279999999999999</v>
      </c>
      <c r="H1614" s="129">
        <v>3.1399999999999997E-2</v>
      </c>
      <c r="I1614" s="129">
        <v>1.3091999999999999</v>
      </c>
      <c r="J1614" s="129">
        <v>10.8225</v>
      </c>
      <c r="K1614" s="1">
        <f t="shared" si="26"/>
        <v>1612</v>
      </c>
    </row>
    <row r="1615" spans="1:11" hidden="1" x14ac:dyDescent="0.3">
      <c r="A1615" s="129">
        <v>-1</v>
      </c>
      <c r="B1615" s="129" t="s">
        <v>123</v>
      </c>
      <c r="C1615" s="129" t="s">
        <v>74</v>
      </c>
      <c r="D1615" s="129" t="s">
        <v>68</v>
      </c>
      <c r="E1615" s="129">
        <v>-56.960999999999999</v>
      </c>
      <c r="F1615" s="129">
        <v>-4.9882999999999997</v>
      </c>
      <c r="G1615" s="129">
        <v>-0.71279999999999999</v>
      </c>
      <c r="H1615" s="129">
        <v>3.1399999999999997E-2</v>
      </c>
      <c r="I1615" s="129">
        <v>-0.4728</v>
      </c>
      <c r="J1615" s="129">
        <v>-1.6483000000000001</v>
      </c>
      <c r="K1615" s="1">
        <f t="shared" si="26"/>
        <v>1613</v>
      </c>
    </row>
    <row r="1616" spans="1:11" hidden="1" x14ac:dyDescent="0.3">
      <c r="A1616" s="129">
        <v>-1</v>
      </c>
      <c r="B1616" s="129" t="s">
        <v>123</v>
      </c>
      <c r="C1616" s="129" t="s">
        <v>75</v>
      </c>
      <c r="D1616" s="129" t="s">
        <v>67</v>
      </c>
      <c r="E1616" s="129">
        <v>40.251300000000001</v>
      </c>
      <c r="F1616" s="129">
        <v>12.0556</v>
      </c>
      <c r="G1616" s="129">
        <v>0.77539999999999998</v>
      </c>
      <c r="H1616" s="129">
        <v>0.21579999999999999</v>
      </c>
      <c r="I1616" s="129">
        <v>1.9483999999999999</v>
      </c>
      <c r="J1616" s="129">
        <v>45.765999999999998</v>
      </c>
      <c r="K1616" s="1">
        <f t="shared" si="26"/>
        <v>1614</v>
      </c>
    </row>
    <row r="1617" spans="1:11" hidden="1" x14ac:dyDescent="0.3">
      <c r="A1617" s="129">
        <v>-1</v>
      </c>
      <c r="B1617" s="129" t="s">
        <v>123</v>
      </c>
      <c r="C1617" s="129" t="s">
        <v>75</v>
      </c>
      <c r="D1617" s="129" t="s">
        <v>68</v>
      </c>
      <c r="E1617" s="129">
        <v>35.813099999999999</v>
      </c>
      <c r="F1617" s="129">
        <v>12.0556</v>
      </c>
      <c r="G1617" s="129">
        <v>0.77539999999999998</v>
      </c>
      <c r="H1617" s="129">
        <v>0.21579999999999999</v>
      </c>
      <c r="I1617" s="129">
        <v>1.3902000000000001</v>
      </c>
      <c r="J1617" s="129">
        <v>5.5998999999999999</v>
      </c>
      <c r="K1617" s="1">
        <f t="shared" si="26"/>
        <v>1615</v>
      </c>
    </row>
    <row r="1618" spans="1:11" hidden="1" x14ac:dyDescent="0.3">
      <c r="A1618" s="129">
        <v>-1</v>
      </c>
      <c r="B1618" s="129" t="s">
        <v>123</v>
      </c>
      <c r="C1618" s="129" t="s">
        <v>76</v>
      </c>
      <c r="D1618" s="129" t="s">
        <v>67</v>
      </c>
      <c r="E1618" s="129">
        <v>-96.203900000000004</v>
      </c>
      <c r="F1618" s="129">
        <v>-17.2578</v>
      </c>
      <c r="G1618" s="129">
        <v>-1.5314000000000001</v>
      </c>
      <c r="H1618" s="129">
        <v>-0.1361</v>
      </c>
      <c r="I1618" s="129">
        <v>-0.55459999999999998</v>
      </c>
      <c r="J1618" s="129">
        <v>-34.003599999999999</v>
      </c>
      <c r="K1618" s="1">
        <f t="shared" si="26"/>
        <v>1616</v>
      </c>
    </row>
    <row r="1619" spans="1:11" hidden="1" x14ac:dyDescent="0.3">
      <c r="A1619" s="129">
        <v>-1</v>
      </c>
      <c r="B1619" s="129" t="s">
        <v>123</v>
      </c>
      <c r="C1619" s="129" t="s">
        <v>76</v>
      </c>
      <c r="D1619" s="129" t="s">
        <v>68</v>
      </c>
      <c r="E1619" s="129">
        <v>-100.642</v>
      </c>
      <c r="F1619" s="129">
        <v>-17.2578</v>
      </c>
      <c r="G1619" s="129">
        <v>-1.5314000000000001</v>
      </c>
      <c r="H1619" s="129">
        <v>-0.1361</v>
      </c>
      <c r="I1619" s="129">
        <v>-1.8864000000000001</v>
      </c>
      <c r="J1619" s="129">
        <v>-6.843</v>
      </c>
      <c r="K1619" s="1">
        <f t="shared" si="26"/>
        <v>1617</v>
      </c>
    </row>
    <row r="1620" spans="1:11" hidden="1" x14ac:dyDescent="0.3">
      <c r="A1620" s="129">
        <v>-1</v>
      </c>
      <c r="B1620" s="129" t="s">
        <v>123</v>
      </c>
      <c r="C1620" s="129" t="s">
        <v>77</v>
      </c>
      <c r="D1620" s="129" t="s">
        <v>67</v>
      </c>
      <c r="E1620" s="129">
        <v>40.251300000000001</v>
      </c>
      <c r="F1620" s="129">
        <v>12.0556</v>
      </c>
      <c r="G1620" s="129">
        <v>0.77539999999999998</v>
      </c>
      <c r="H1620" s="129">
        <v>0.21579999999999999</v>
      </c>
      <c r="I1620" s="129">
        <v>1.9483999999999999</v>
      </c>
      <c r="J1620" s="129">
        <v>45.765999999999998</v>
      </c>
      <c r="K1620" s="1">
        <f t="shared" si="26"/>
        <v>1618</v>
      </c>
    </row>
    <row r="1621" spans="1:11" hidden="1" x14ac:dyDescent="0.3">
      <c r="A1621" s="129">
        <v>-1</v>
      </c>
      <c r="B1621" s="129" t="s">
        <v>123</v>
      </c>
      <c r="C1621" s="129" t="s">
        <v>77</v>
      </c>
      <c r="D1621" s="129" t="s">
        <v>68</v>
      </c>
      <c r="E1621" s="129">
        <v>35.813099999999999</v>
      </c>
      <c r="F1621" s="129">
        <v>12.0556</v>
      </c>
      <c r="G1621" s="129">
        <v>0.77539999999999998</v>
      </c>
      <c r="H1621" s="129">
        <v>0.21579999999999999</v>
      </c>
      <c r="I1621" s="129">
        <v>1.3902000000000001</v>
      </c>
      <c r="J1621" s="129">
        <v>5.5998999999999999</v>
      </c>
      <c r="K1621" s="1">
        <f t="shared" si="26"/>
        <v>1619</v>
      </c>
    </row>
    <row r="1622" spans="1:11" hidden="1" x14ac:dyDescent="0.3">
      <c r="A1622" s="129">
        <v>-1</v>
      </c>
      <c r="B1622" s="129" t="s">
        <v>123</v>
      </c>
      <c r="C1622" s="129" t="s">
        <v>78</v>
      </c>
      <c r="D1622" s="129" t="s">
        <v>67</v>
      </c>
      <c r="E1622" s="129">
        <v>-96.203900000000004</v>
      </c>
      <c r="F1622" s="129">
        <v>-17.2578</v>
      </c>
      <c r="G1622" s="129">
        <v>-1.5314000000000001</v>
      </c>
      <c r="H1622" s="129">
        <v>-0.1361</v>
      </c>
      <c r="I1622" s="129">
        <v>-0.55459999999999998</v>
      </c>
      <c r="J1622" s="129">
        <v>-34.003599999999999</v>
      </c>
      <c r="K1622" s="1">
        <f t="shared" si="26"/>
        <v>1620</v>
      </c>
    </row>
    <row r="1623" spans="1:11" hidden="1" x14ac:dyDescent="0.3">
      <c r="A1623" s="129">
        <v>-1</v>
      </c>
      <c r="B1623" s="129" t="s">
        <v>123</v>
      </c>
      <c r="C1623" s="129" t="s">
        <v>78</v>
      </c>
      <c r="D1623" s="129" t="s">
        <v>68</v>
      </c>
      <c r="E1623" s="129">
        <v>-100.642</v>
      </c>
      <c r="F1623" s="129">
        <v>-17.2578</v>
      </c>
      <c r="G1623" s="129">
        <v>-1.5314000000000001</v>
      </c>
      <c r="H1623" s="129">
        <v>-0.1361</v>
      </c>
      <c r="I1623" s="129">
        <v>-1.8864000000000001</v>
      </c>
      <c r="J1623" s="129">
        <v>-6.843</v>
      </c>
      <c r="K1623" s="1">
        <f t="shared" si="26"/>
        <v>1621</v>
      </c>
    </row>
    <row r="1624" spans="1:11" hidden="1" x14ac:dyDescent="0.3">
      <c r="A1624" s="129">
        <v>-1</v>
      </c>
      <c r="B1624" s="129" t="s">
        <v>123</v>
      </c>
      <c r="C1624" s="129" t="s">
        <v>79</v>
      </c>
      <c r="D1624" s="129" t="s">
        <v>67</v>
      </c>
      <c r="E1624" s="129">
        <v>-8.2241999999999997</v>
      </c>
      <c r="F1624" s="129">
        <v>12.977499999999999</v>
      </c>
      <c r="G1624" s="129">
        <v>-0.1507</v>
      </c>
      <c r="H1624" s="129">
        <v>0.15079999999999999</v>
      </c>
      <c r="I1624" s="129">
        <v>1.0244</v>
      </c>
      <c r="J1624" s="129">
        <v>16.492899999999999</v>
      </c>
      <c r="K1624" s="1">
        <f t="shared" si="26"/>
        <v>1622</v>
      </c>
    </row>
    <row r="1625" spans="1:11" hidden="1" x14ac:dyDescent="0.3">
      <c r="A1625" s="129">
        <v>-1</v>
      </c>
      <c r="B1625" s="129" t="s">
        <v>123</v>
      </c>
      <c r="C1625" s="129" t="s">
        <v>79</v>
      </c>
      <c r="D1625" s="129" t="s">
        <v>68</v>
      </c>
      <c r="E1625" s="129">
        <v>-12.6623</v>
      </c>
      <c r="F1625" s="129">
        <v>12.977499999999999</v>
      </c>
      <c r="G1625" s="129">
        <v>-0.1507</v>
      </c>
      <c r="H1625" s="129">
        <v>0.15079999999999999</v>
      </c>
      <c r="I1625" s="129">
        <v>2.5899999999999999E-2</v>
      </c>
      <c r="J1625" s="129">
        <v>43.7121</v>
      </c>
      <c r="K1625" s="1">
        <f t="shared" si="26"/>
        <v>1623</v>
      </c>
    </row>
    <row r="1626" spans="1:11" hidden="1" x14ac:dyDescent="0.3">
      <c r="A1626" s="129">
        <v>-1</v>
      </c>
      <c r="B1626" s="129" t="s">
        <v>123</v>
      </c>
      <c r="C1626" s="129" t="s">
        <v>80</v>
      </c>
      <c r="D1626" s="129" t="s">
        <v>67</v>
      </c>
      <c r="E1626" s="129">
        <v>-47.728499999999997</v>
      </c>
      <c r="F1626" s="129">
        <v>-18.1797</v>
      </c>
      <c r="G1626" s="129">
        <v>-0.60519999999999996</v>
      </c>
      <c r="H1626" s="129">
        <v>-7.1099999999999997E-2</v>
      </c>
      <c r="I1626" s="129">
        <v>0.36930000000000002</v>
      </c>
      <c r="J1626" s="129">
        <v>-4.7305000000000001</v>
      </c>
      <c r="K1626" s="1">
        <f t="shared" si="26"/>
        <v>1624</v>
      </c>
    </row>
    <row r="1627" spans="1:11" hidden="1" x14ac:dyDescent="0.3">
      <c r="A1627" s="129">
        <v>-1</v>
      </c>
      <c r="B1627" s="129" t="s">
        <v>123</v>
      </c>
      <c r="C1627" s="129" t="s">
        <v>80</v>
      </c>
      <c r="D1627" s="129" t="s">
        <v>68</v>
      </c>
      <c r="E1627" s="129">
        <v>-52.166600000000003</v>
      </c>
      <c r="F1627" s="129">
        <v>-18.1797</v>
      </c>
      <c r="G1627" s="129">
        <v>-0.60519999999999996</v>
      </c>
      <c r="H1627" s="129">
        <v>-7.1099999999999997E-2</v>
      </c>
      <c r="I1627" s="129">
        <v>-0.5222</v>
      </c>
      <c r="J1627" s="129">
        <v>-44.955300000000001</v>
      </c>
      <c r="K1627" s="1">
        <f t="shared" si="26"/>
        <v>1625</v>
      </c>
    </row>
    <row r="1628" spans="1:11" hidden="1" x14ac:dyDescent="0.3">
      <c r="A1628" s="129">
        <v>-1</v>
      </c>
      <c r="B1628" s="129" t="s">
        <v>123</v>
      </c>
      <c r="C1628" s="129" t="s">
        <v>81</v>
      </c>
      <c r="D1628" s="129" t="s">
        <v>67</v>
      </c>
      <c r="E1628" s="129">
        <v>-8.2241999999999997</v>
      </c>
      <c r="F1628" s="129">
        <v>12.977499999999999</v>
      </c>
      <c r="G1628" s="129">
        <v>-0.1507</v>
      </c>
      <c r="H1628" s="129">
        <v>0.15079999999999999</v>
      </c>
      <c r="I1628" s="129">
        <v>1.0244</v>
      </c>
      <c r="J1628" s="129">
        <v>16.492899999999999</v>
      </c>
      <c r="K1628" s="1">
        <f t="shared" si="26"/>
        <v>1626</v>
      </c>
    </row>
    <row r="1629" spans="1:11" hidden="1" x14ac:dyDescent="0.3">
      <c r="A1629" s="129">
        <v>-1</v>
      </c>
      <c r="B1629" s="129" t="s">
        <v>123</v>
      </c>
      <c r="C1629" s="129" t="s">
        <v>81</v>
      </c>
      <c r="D1629" s="129" t="s">
        <v>68</v>
      </c>
      <c r="E1629" s="129">
        <v>-12.6623</v>
      </c>
      <c r="F1629" s="129">
        <v>12.977499999999999</v>
      </c>
      <c r="G1629" s="129">
        <v>-0.1507</v>
      </c>
      <c r="H1629" s="129">
        <v>0.15079999999999999</v>
      </c>
      <c r="I1629" s="129">
        <v>2.5899999999999999E-2</v>
      </c>
      <c r="J1629" s="129">
        <v>43.7121</v>
      </c>
      <c r="K1629" s="1">
        <f t="shared" si="26"/>
        <v>1627</v>
      </c>
    </row>
    <row r="1630" spans="1:11" hidden="1" x14ac:dyDescent="0.3">
      <c r="A1630" s="129">
        <v>-1</v>
      </c>
      <c r="B1630" s="129" t="s">
        <v>123</v>
      </c>
      <c r="C1630" s="129" t="s">
        <v>82</v>
      </c>
      <c r="D1630" s="129" t="s">
        <v>67</v>
      </c>
      <c r="E1630" s="129">
        <v>-47.728499999999997</v>
      </c>
      <c r="F1630" s="129">
        <v>-18.1797</v>
      </c>
      <c r="G1630" s="129">
        <v>-0.60519999999999996</v>
      </c>
      <c r="H1630" s="129">
        <v>-7.1099999999999997E-2</v>
      </c>
      <c r="I1630" s="129">
        <v>0.36930000000000002</v>
      </c>
      <c r="J1630" s="129">
        <v>-4.7305000000000001</v>
      </c>
      <c r="K1630" s="1">
        <f t="shared" si="26"/>
        <v>1628</v>
      </c>
    </row>
    <row r="1631" spans="1:11" hidden="1" x14ac:dyDescent="0.3">
      <c r="A1631" s="129">
        <v>-1</v>
      </c>
      <c r="B1631" s="129" t="s">
        <v>123</v>
      </c>
      <c r="C1631" s="129" t="s">
        <v>82</v>
      </c>
      <c r="D1631" s="129" t="s">
        <v>68</v>
      </c>
      <c r="E1631" s="129">
        <v>-52.166600000000003</v>
      </c>
      <c r="F1631" s="129">
        <v>-18.1797</v>
      </c>
      <c r="G1631" s="129">
        <v>-0.60519999999999996</v>
      </c>
      <c r="H1631" s="129">
        <v>-7.1099999999999997E-2</v>
      </c>
      <c r="I1631" s="129">
        <v>-0.5222</v>
      </c>
      <c r="J1631" s="129">
        <v>-44.955300000000001</v>
      </c>
      <c r="K1631" s="1">
        <f t="shared" si="26"/>
        <v>1629</v>
      </c>
    </row>
    <row r="1632" spans="1:11" hidden="1" x14ac:dyDescent="0.3">
      <c r="A1632" s="129">
        <v>-1</v>
      </c>
      <c r="B1632" s="129" t="s">
        <v>123</v>
      </c>
      <c r="C1632" s="129" t="s">
        <v>83</v>
      </c>
      <c r="D1632" s="129" t="s">
        <v>67</v>
      </c>
      <c r="E1632" s="129">
        <v>22.337199999999999</v>
      </c>
      <c r="F1632" s="129">
        <v>10.2385</v>
      </c>
      <c r="G1632" s="129">
        <v>0.51890000000000003</v>
      </c>
      <c r="H1632" s="129">
        <v>0.21560000000000001</v>
      </c>
      <c r="I1632" s="129">
        <v>2.4182000000000001</v>
      </c>
      <c r="J1632" s="129">
        <v>49.589399999999998</v>
      </c>
      <c r="K1632" s="1">
        <f t="shared" si="26"/>
        <v>1630</v>
      </c>
    </row>
    <row r="1633" spans="1:11" hidden="1" x14ac:dyDescent="0.3">
      <c r="A1633" s="129">
        <v>-1</v>
      </c>
      <c r="B1633" s="129" t="s">
        <v>123</v>
      </c>
      <c r="C1633" s="129" t="s">
        <v>83</v>
      </c>
      <c r="D1633" s="129" t="s">
        <v>68</v>
      </c>
      <c r="E1633" s="129">
        <v>16.419699999999999</v>
      </c>
      <c r="F1633" s="129">
        <v>10.2385</v>
      </c>
      <c r="G1633" s="129">
        <v>0.51890000000000003</v>
      </c>
      <c r="H1633" s="129">
        <v>0.21560000000000001</v>
      </c>
      <c r="I1633" s="129">
        <v>1.2186999999999999</v>
      </c>
      <c r="J1633" s="129">
        <v>4.8804999999999996</v>
      </c>
      <c r="K1633" s="1">
        <f t="shared" si="26"/>
        <v>1631</v>
      </c>
    </row>
    <row r="1634" spans="1:11" hidden="1" x14ac:dyDescent="0.3">
      <c r="A1634" s="129">
        <v>-1</v>
      </c>
      <c r="B1634" s="129" t="s">
        <v>123</v>
      </c>
      <c r="C1634" s="129" t="s">
        <v>84</v>
      </c>
      <c r="D1634" s="129" t="s">
        <v>67</v>
      </c>
      <c r="E1634" s="129">
        <v>-114.11799999999999</v>
      </c>
      <c r="F1634" s="129">
        <v>-19.074999999999999</v>
      </c>
      <c r="G1634" s="129">
        <v>-1.7879</v>
      </c>
      <c r="H1634" s="129">
        <v>-0.13639999999999999</v>
      </c>
      <c r="I1634" s="129">
        <v>-8.4699999999999998E-2</v>
      </c>
      <c r="J1634" s="129">
        <v>-30.180199999999999</v>
      </c>
      <c r="K1634" s="1">
        <f t="shared" si="26"/>
        <v>1632</v>
      </c>
    </row>
    <row r="1635" spans="1:11" hidden="1" x14ac:dyDescent="0.3">
      <c r="A1635" s="129">
        <v>-1</v>
      </c>
      <c r="B1635" s="129" t="s">
        <v>123</v>
      </c>
      <c r="C1635" s="129" t="s">
        <v>84</v>
      </c>
      <c r="D1635" s="129" t="s">
        <v>68</v>
      </c>
      <c r="E1635" s="129">
        <v>-120.0355</v>
      </c>
      <c r="F1635" s="129">
        <v>-19.074999999999999</v>
      </c>
      <c r="G1635" s="129">
        <v>-1.7879</v>
      </c>
      <c r="H1635" s="129">
        <v>-0.13639999999999999</v>
      </c>
      <c r="I1635" s="129">
        <v>-2.0577999999999999</v>
      </c>
      <c r="J1635" s="129">
        <v>-7.5624000000000002</v>
      </c>
      <c r="K1635" s="1">
        <f t="shared" si="26"/>
        <v>1633</v>
      </c>
    </row>
    <row r="1636" spans="1:11" hidden="1" x14ac:dyDescent="0.3">
      <c r="A1636" s="129">
        <v>-1</v>
      </c>
      <c r="B1636" s="129" t="s">
        <v>123</v>
      </c>
      <c r="C1636" s="129" t="s">
        <v>85</v>
      </c>
      <c r="D1636" s="129" t="s">
        <v>67</v>
      </c>
      <c r="E1636" s="129">
        <v>22.337199999999999</v>
      </c>
      <c r="F1636" s="129">
        <v>10.2385</v>
      </c>
      <c r="G1636" s="129">
        <v>0.51890000000000003</v>
      </c>
      <c r="H1636" s="129">
        <v>0.21560000000000001</v>
      </c>
      <c r="I1636" s="129">
        <v>2.4182000000000001</v>
      </c>
      <c r="J1636" s="129">
        <v>49.589399999999998</v>
      </c>
      <c r="K1636" s="1">
        <f t="shared" si="26"/>
        <v>1634</v>
      </c>
    </row>
    <row r="1637" spans="1:11" hidden="1" x14ac:dyDescent="0.3">
      <c r="A1637" s="129">
        <v>-1</v>
      </c>
      <c r="B1637" s="129" t="s">
        <v>123</v>
      </c>
      <c r="C1637" s="129" t="s">
        <v>85</v>
      </c>
      <c r="D1637" s="129" t="s">
        <v>68</v>
      </c>
      <c r="E1637" s="129">
        <v>16.419699999999999</v>
      </c>
      <c r="F1637" s="129">
        <v>10.2385</v>
      </c>
      <c r="G1637" s="129">
        <v>0.51890000000000003</v>
      </c>
      <c r="H1637" s="129">
        <v>0.21560000000000001</v>
      </c>
      <c r="I1637" s="129">
        <v>1.2186999999999999</v>
      </c>
      <c r="J1637" s="129">
        <v>4.8804999999999996</v>
      </c>
      <c r="K1637" s="1">
        <f t="shared" si="26"/>
        <v>1635</v>
      </c>
    </row>
    <row r="1638" spans="1:11" hidden="1" x14ac:dyDescent="0.3">
      <c r="A1638" s="129">
        <v>-1</v>
      </c>
      <c r="B1638" s="129" t="s">
        <v>123</v>
      </c>
      <c r="C1638" s="129" t="s">
        <v>86</v>
      </c>
      <c r="D1638" s="129" t="s">
        <v>67</v>
      </c>
      <c r="E1638" s="129">
        <v>-114.11799999999999</v>
      </c>
      <c r="F1638" s="129">
        <v>-19.074999999999999</v>
      </c>
      <c r="G1638" s="129">
        <v>-1.7879</v>
      </c>
      <c r="H1638" s="129">
        <v>-0.13639999999999999</v>
      </c>
      <c r="I1638" s="129">
        <v>-8.4699999999999998E-2</v>
      </c>
      <c r="J1638" s="129">
        <v>-30.180199999999999</v>
      </c>
      <c r="K1638" s="1">
        <f t="shared" si="26"/>
        <v>1636</v>
      </c>
    </row>
    <row r="1639" spans="1:11" hidden="1" x14ac:dyDescent="0.3">
      <c r="A1639" s="129">
        <v>-1</v>
      </c>
      <c r="B1639" s="129" t="s">
        <v>123</v>
      </c>
      <c r="C1639" s="129" t="s">
        <v>86</v>
      </c>
      <c r="D1639" s="129" t="s">
        <v>68</v>
      </c>
      <c r="E1639" s="129">
        <v>-120.0355</v>
      </c>
      <c r="F1639" s="129">
        <v>-19.074999999999999</v>
      </c>
      <c r="G1639" s="129">
        <v>-1.7879</v>
      </c>
      <c r="H1639" s="129">
        <v>-0.13639999999999999</v>
      </c>
      <c r="I1639" s="129">
        <v>-2.0577999999999999</v>
      </c>
      <c r="J1639" s="129">
        <v>-7.5624000000000002</v>
      </c>
      <c r="K1639" s="1">
        <f t="shared" si="26"/>
        <v>1637</v>
      </c>
    </row>
    <row r="1640" spans="1:11" hidden="1" x14ac:dyDescent="0.3">
      <c r="A1640" s="129">
        <v>-1</v>
      </c>
      <c r="B1640" s="129" t="s">
        <v>123</v>
      </c>
      <c r="C1640" s="129" t="s">
        <v>87</v>
      </c>
      <c r="D1640" s="129" t="s">
        <v>67</v>
      </c>
      <c r="E1640" s="129">
        <v>-26.138200000000001</v>
      </c>
      <c r="F1640" s="129">
        <v>11.160399999999999</v>
      </c>
      <c r="G1640" s="129">
        <v>-0.4073</v>
      </c>
      <c r="H1640" s="129">
        <v>0.15049999999999999</v>
      </c>
      <c r="I1640" s="129">
        <v>1.4943</v>
      </c>
      <c r="J1640" s="129">
        <v>20.316299999999998</v>
      </c>
      <c r="K1640" s="1">
        <f t="shared" si="26"/>
        <v>1638</v>
      </c>
    </row>
    <row r="1641" spans="1:11" hidden="1" x14ac:dyDescent="0.3">
      <c r="A1641" s="129">
        <v>-1</v>
      </c>
      <c r="B1641" s="129" t="s">
        <v>123</v>
      </c>
      <c r="C1641" s="129" t="s">
        <v>87</v>
      </c>
      <c r="D1641" s="129" t="s">
        <v>68</v>
      </c>
      <c r="E1641" s="129">
        <v>-32.055700000000002</v>
      </c>
      <c r="F1641" s="129">
        <v>11.160399999999999</v>
      </c>
      <c r="G1641" s="129">
        <v>-0.4073</v>
      </c>
      <c r="H1641" s="129">
        <v>0.15049999999999999</v>
      </c>
      <c r="I1641" s="129">
        <v>-0.14549999999999999</v>
      </c>
      <c r="J1641" s="129">
        <v>42.992699999999999</v>
      </c>
      <c r="K1641" s="1">
        <f t="shared" si="26"/>
        <v>1639</v>
      </c>
    </row>
    <row r="1642" spans="1:11" hidden="1" x14ac:dyDescent="0.3">
      <c r="A1642" s="129">
        <v>-1</v>
      </c>
      <c r="B1642" s="129" t="s">
        <v>123</v>
      </c>
      <c r="C1642" s="129" t="s">
        <v>88</v>
      </c>
      <c r="D1642" s="129" t="s">
        <v>67</v>
      </c>
      <c r="E1642" s="129">
        <v>-65.642499999999998</v>
      </c>
      <c r="F1642" s="129">
        <v>-19.9968</v>
      </c>
      <c r="G1642" s="129">
        <v>-0.86180000000000001</v>
      </c>
      <c r="H1642" s="129">
        <v>-7.1400000000000005E-2</v>
      </c>
      <c r="I1642" s="129">
        <v>0.83919999999999995</v>
      </c>
      <c r="J1642" s="129">
        <v>-0.90710000000000002</v>
      </c>
      <c r="K1642" s="1">
        <f t="shared" si="26"/>
        <v>1640</v>
      </c>
    </row>
    <row r="1643" spans="1:11" hidden="1" x14ac:dyDescent="0.3">
      <c r="A1643" s="129">
        <v>-1</v>
      </c>
      <c r="B1643" s="129" t="s">
        <v>123</v>
      </c>
      <c r="C1643" s="129" t="s">
        <v>88</v>
      </c>
      <c r="D1643" s="129" t="s">
        <v>68</v>
      </c>
      <c r="E1643" s="129">
        <v>-71.56</v>
      </c>
      <c r="F1643" s="129">
        <v>-19.9968</v>
      </c>
      <c r="G1643" s="129">
        <v>-0.86180000000000001</v>
      </c>
      <c r="H1643" s="129">
        <v>-7.1400000000000005E-2</v>
      </c>
      <c r="I1643" s="129">
        <v>-0.69359999999999999</v>
      </c>
      <c r="J1643" s="129">
        <v>-45.674700000000001</v>
      </c>
      <c r="K1643" s="1">
        <f t="shared" si="26"/>
        <v>1641</v>
      </c>
    </row>
    <row r="1644" spans="1:11" hidden="1" x14ac:dyDescent="0.3">
      <c r="A1644" s="129">
        <v>-1</v>
      </c>
      <c r="B1644" s="129" t="s">
        <v>123</v>
      </c>
      <c r="C1644" s="129" t="s">
        <v>89</v>
      </c>
      <c r="D1644" s="129" t="s">
        <v>67</v>
      </c>
      <c r="E1644" s="129">
        <v>-26.138200000000001</v>
      </c>
      <c r="F1644" s="129">
        <v>11.160399999999999</v>
      </c>
      <c r="G1644" s="129">
        <v>-0.4073</v>
      </c>
      <c r="H1644" s="129">
        <v>0.15049999999999999</v>
      </c>
      <c r="I1644" s="129">
        <v>1.4943</v>
      </c>
      <c r="J1644" s="129">
        <v>20.316299999999998</v>
      </c>
      <c r="K1644" s="1">
        <f t="shared" si="26"/>
        <v>1642</v>
      </c>
    </row>
    <row r="1645" spans="1:11" hidden="1" x14ac:dyDescent="0.3">
      <c r="A1645" s="129">
        <v>-1</v>
      </c>
      <c r="B1645" s="129" t="s">
        <v>123</v>
      </c>
      <c r="C1645" s="129" t="s">
        <v>89</v>
      </c>
      <c r="D1645" s="129" t="s">
        <v>68</v>
      </c>
      <c r="E1645" s="129">
        <v>-32.055700000000002</v>
      </c>
      <c r="F1645" s="129">
        <v>11.160399999999999</v>
      </c>
      <c r="G1645" s="129">
        <v>-0.4073</v>
      </c>
      <c r="H1645" s="129">
        <v>0.15049999999999999</v>
      </c>
      <c r="I1645" s="129">
        <v>-0.14549999999999999</v>
      </c>
      <c r="J1645" s="129">
        <v>42.992699999999999</v>
      </c>
      <c r="K1645" s="1">
        <f t="shared" si="26"/>
        <v>1643</v>
      </c>
    </row>
    <row r="1646" spans="1:11" hidden="1" x14ac:dyDescent="0.3">
      <c r="A1646" s="129">
        <v>-1</v>
      </c>
      <c r="B1646" s="129" t="s">
        <v>123</v>
      </c>
      <c r="C1646" s="129" t="s">
        <v>90</v>
      </c>
      <c r="D1646" s="129" t="s">
        <v>67</v>
      </c>
      <c r="E1646" s="129">
        <v>-65.642499999999998</v>
      </c>
      <c r="F1646" s="129">
        <v>-19.9968</v>
      </c>
      <c r="G1646" s="129">
        <v>-0.86180000000000001</v>
      </c>
      <c r="H1646" s="129">
        <v>-7.1400000000000005E-2</v>
      </c>
      <c r="I1646" s="129">
        <v>0.83919999999999995</v>
      </c>
      <c r="J1646" s="129">
        <v>-0.90710000000000002</v>
      </c>
      <c r="K1646" s="1">
        <f t="shared" si="26"/>
        <v>1644</v>
      </c>
    </row>
    <row r="1647" spans="1:11" hidden="1" x14ac:dyDescent="0.3">
      <c r="A1647" s="129">
        <v>-1</v>
      </c>
      <c r="B1647" s="129" t="s">
        <v>123</v>
      </c>
      <c r="C1647" s="129" t="s">
        <v>90</v>
      </c>
      <c r="D1647" s="129" t="s">
        <v>68</v>
      </c>
      <c r="E1647" s="129">
        <v>-71.56</v>
      </c>
      <c r="F1647" s="129">
        <v>-19.9968</v>
      </c>
      <c r="G1647" s="129">
        <v>-0.86180000000000001</v>
      </c>
      <c r="H1647" s="129">
        <v>-7.1400000000000005E-2</v>
      </c>
      <c r="I1647" s="129">
        <v>-0.69359999999999999</v>
      </c>
      <c r="J1647" s="129">
        <v>-45.674700000000001</v>
      </c>
      <c r="K1647" s="1">
        <f t="shared" si="26"/>
        <v>1645</v>
      </c>
    </row>
    <row r="1648" spans="1:11" hidden="1" x14ac:dyDescent="0.3">
      <c r="A1648" s="129">
        <v>-1</v>
      </c>
      <c r="B1648" s="129" t="s">
        <v>123</v>
      </c>
      <c r="C1648" s="129" t="s">
        <v>91</v>
      </c>
      <c r="D1648" s="129" t="s">
        <v>67</v>
      </c>
      <c r="E1648" s="129">
        <v>40.251300000000001</v>
      </c>
      <c r="F1648" s="129">
        <v>12.977499999999999</v>
      </c>
      <c r="G1648" s="129">
        <v>0.77539999999999998</v>
      </c>
      <c r="H1648" s="129">
        <v>0.21579999999999999</v>
      </c>
      <c r="I1648" s="129">
        <v>2.4182000000000001</v>
      </c>
      <c r="J1648" s="129">
        <v>49.589399999999998</v>
      </c>
      <c r="K1648" s="1">
        <f t="shared" si="26"/>
        <v>1646</v>
      </c>
    </row>
    <row r="1649" spans="1:11" hidden="1" x14ac:dyDescent="0.3">
      <c r="A1649" s="129">
        <v>-1</v>
      </c>
      <c r="B1649" s="129" t="s">
        <v>123</v>
      </c>
      <c r="C1649" s="129" t="s">
        <v>91</v>
      </c>
      <c r="D1649" s="129" t="s">
        <v>68</v>
      </c>
      <c r="E1649" s="129">
        <v>35.813099999999999</v>
      </c>
      <c r="F1649" s="129">
        <v>12.977499999999999</v>
      </c>
      <c r="G1649" s="129">
        <v>0.77539999999999998</v>
      </c>
      <c r="H1649" s="129">
        <v>0.21579999999999999</v>
      </c>
      <c r="I1649" s="129">
        <v>1.3902000000000001</v>
      </c>
      <c r="J1649" s="129">
        <v>43.7121</v>
      </c>
      <c r="K1649" s="1">
        <f t="shared" si="26"/>
        <v>1647</v>
      </c>
    </row>
    <row r="1650" spans="1:11" hidden="1" x14ac:dyDescent="0.3">
      <c r="A1650" s="129">
        <v>-1</v>
      </c>
      <c r="B1650" s="129" t="s">
        <v>123</v>
      </c>
      <c r="C1650" s="129" t="s">
        <v>92</v>
      </c>
      <c r="D1650" s="129" t="s">
        <v>67</v>
      </c>
      <c r="E1650" s="129">
        <v>-114.11799999999999</v>
      </c>
      <c r="F1650" s="129">
        <v>-19.9968</v>
      </c>
      <c r="G1650" s="129">
        <v>-1.7879</v>
      </c>
      <c r="H1650" s="129">
        <v>-0.13639999999999999</v>
      </c>
      <c r="I1650" s="129">
        <v>-0.55459999999999998</v>
      </c>
      <c r="J1650" s="129">
        <v>-34.003599999999999</v>
      </c>
      <c r="K1650" s="1">
        <f t="shared" si="26"/>
        <v>1648</v>
      </c>
    </row>
    <row r="1651" spans="1:11" hidden="1" x14ac:dyDescent="0.3">
      <c r="A1651" s="129">
        <v>-1</v>
      </c>
      <c r="B1651" s="129" t="s">
        <v>123</v>
      </c>
      <c r="C1651" s="129" t="s">
        <v>92</v>
      </c>
      <c r="D1651" s="129" t="s">
        <v>68</v>
      </c>
      <c r="E1651" s="129">
        <v>-120.0355</v>
      </c>
      <c r="F1651" s="129">
        <v>-19.9968</v>
      </c>
      <c r="G1651" s="129">
        <v>-1.7879</v>
      </c>
      <c r="H1651" s="129">
        <v>-0.13639999999999999</v>
      </c>
      <c r="I1651" s="129">
        <v>-2.0577999999999999</v>
      </c>
      <c r="J1651" s="129">
        <v>-45.674700000000001</v>
      </c>
      <c r="K1651" s="1">
        <f t="shared" si="26"/>
        <v>1649</v>
      </c>
    </row>
    <row r="1652" spans="1:11" hidden="1" x14ac:dyDescent="0.3">
      <c r="A1652" s="129">
        <v>-1</v>
      </c>
      <c r="B1652" s="129" t="s">
        <v>124</v>
      </c>
      <c r="C1652" s="129" t="s">
        <v>66</v>
      </c>
      <c r="D1652" s="129" t="s">
        <v>67</v>
      </c>
      <c r="E1652" s="129">
        <v>-52.468499999999999</v>
      </c>
      <c r="F1652" s="129">
        <v>9.5779999999999994</v>
      </c>
      <c r="G1652" s="129">
        <v>5.0799999999999998E-2</v>
      </c>
      <c r="H1652" s="129">
        <v>2.5999999999999999E-3</v>
      </c>
      <c r="I1652" s="129">
        <v>-6.0400000000000002E-2</v>
      </c>
      <c r="J1652" s="129">
        <v>-12.8992</v>
      </c>
      <c r="K1652" s="1">
        <f t="shared" si="26"/>
        <v>1650</v>
      </c>
    </row>
    <row r="1653" spans="1:11" x14ac:dyDescent="0.3">
      <c r="A1653" s="129">
        <v>-1</v>
      </c>
      <c r="B1653" s="129" t="s">
        <v>124</v>
      </c>
      <c r="C1653" s="129" t="s">
        <v>66</v>
      </c>
      <c r="D1653" s="129" t="s">
        <v>68</v>
      </c>
      <c r="E1653" s="129">
        <v>-54.006</v>
      </c>
      <c r="F1653" s="129">
        <v>9.5779999999999994</v>
      </c>
      <c r="G1653" s="129">
        <v>5.0799999999999998E-2</v>
      </c>
      <c r="H1653" s="129">
        <v>2.5999999999999999E-3</v>
      </c>
      <c r="I1653" s="129">
        <v>6.6600000000000006E-2</v>
      </c>
      <c r="J1653" s="129">
        <v>11.0459</v>
      </c>
      <c r="K1653" s="1">
        <f t="shared" si="26"/>
        <v>1651</v>
      </c>
    </row>
    <row r="1654" spans="1:11" hidden="1" x14ac:dyDescent="0.3">
      <c r="A1654" s="129">
        <v>-1</v>
      </c>
      <c r="B1654" s="129" t="s">
        <v>124</v>
      </c>
      <c r="C1654" s="129" t="s">
        <v>69</v>
      </c>
      <c r="D1654" s="129" t="s">
        <v>67</v>
      </c>
      <c r="E1654" s="129">
        <v>-14.3527</v>
      </c>
      <c r="F1654" s="129">
        <v>2.589</v>
      </c>
      <c r="G1654" s="129">
        <v>-3.6499999999999998E-2</v>
      </c>
      <c r="H1654" s="129">
        <v>2.5999999999999999E-3</v>
      </c>
      <c r="I1654" s="129">
        <v>6.7199999999999996E-2</v>
      </c>
      <c r="J1654" s="129">
        <v>-3.4950000000000001</v>
      </c>
      <c r="K1654" s="1">
        <f t="shared" si="26"/>
        <v>1652</v>
      </c>
    </row>
    <row r="1655" spans="1:11" x14ac:dyDescent="0.3">
      <c r="A1655" s="129">
        <v>-1</v>
      </c>
      <c r="B1655" s="129" t="s">
        <v>124</v>
      </c>
      <c r="C1655" s="129" t="s">
        <v>69</v>
      </c>
      <c r="D1655" s="129" t="s">
        <v>68</v>
      </c>
      <c r="E1655" s="129">
        <v>-14.3527</v>
      </c>
      <c r="F1655" s="129">
        <v>2.589</v>
      </c>
      <c r="G1655" s="129">
        <v>-3.6499999999999998E-2</v>
      </c>
      <c r="H1655" s="129">
        <v>2.5999999999999999E-3</v>
      </c>
      <c r="I1655" s="129">
        <v>-2.41E-2</v>
      </c>
      <c r="J1655" s="129">
        <v>2.9775</v>
      </c>
      <c r="K1655" s="1">
        <f t="shared" si="26"/>
        <v>1653</v>
      </c>
    </row>
    <row r="1656" spans="1:11" hidden="1" x14ac:dyDescent="0.3">
      <c r="A1656" s="129">
        <v>-1</v>
      </c>
      <c r="B1656" s="129" t="s">
        <v>124</v>
      </c>
      <c r="C1656" s="129" t="s">
        <v>70</v>
      </c>
      <c r="D1656" s="129" t="s">
        <v>67</v>
      </c>
      <c r="E1656" s="129">
        <v>82.848799999999997</v>
      </c>
      <c r="F1656" s="129">
        <v>13.691599999999999</v>
      </c>
      <c r="G1656" s="129">
        <v>0.50609999999999999</v>
      </c>
      <c r="H1656" s="129">
        <v>5.0000000000000001E-3</v>
      </c>
      <c r="I1656" s="129">
        <v>0.9869</v>
      </c>
      <c r="J1656" s="129">
        <v>18.4253</v>
      </c>
      <c r="K1656" s="1">
        <f t="shared" si="26"/>
        <v>1654</v>
      </c>
    </row>
    <row r="1657" spans="1:11" x14ac:dyDescent="0.3">
      <c r="A1657" s="129">
        <v>-1</v>
      </c>
      <c r="B1657" s="129" t="s">
        <v>124</v>
      </c>
      <c r="C1657" s="129" t="s">
        <v>70</v>
      </c>
      <c r="D1657" s="129" t="s">
        <v>68</v>
      </c>
      <c r="E1657" s="129">
        <v>82.848799999999997</v>
      </c>
      <c r="F1657" s="129">
        <v>13.691599999999999</v>
      </c>
      <c r="G1657" s="129">
        <v>0.50609999999999999</v>
      </c>
      <c r="H1657" s="129">
        <v>5.0000000000000001E-3</v>
      </c>
      <c r="I1657" s="129">
        <v>0.28310000000000002</v>
      </c>
      <c r="J1657" s="129">
        <v>15.8042</v>
      </c>
      <c r="K1657" s="1">
        <f t="shared" si="26"/>
        <v>1655</v>
      </c>
    </row>
    <row r="1658" spans="1:11" hidden="1" x14ac:dyDescent="0.3">
      <c r="A1658" s="129">
        <v>-1</v>
      </c>
      <c r="B1658" s="129" t="s">
        <v>124</v>
      </c>
      <c r="C1658" s="129" t="s">
        <v>71</v>
      </c>
      <c r="D1658" s="129" t="s">
        <v>67</v>
      </c>
      <c r="E1658" s="129">
        <v>22.132100000000001</v>
      </c>
      <c r="F1658" s="129">
        <v>13.1289</v>
      </c>
      <c r="G1658" s="129">
        <v>0.1416</v>
      </c>
      <c r="H1658" s="129">
        <v>4.4999999999999997E-3</v>
      </c>
      <c r="I1658" s="129">
        <v>0.2535</v>
      </c>
      <c r="J1658" s="129">
        <v>18.508900000000001</v>
      </c>
      <c r="K1658" s="1">
        <f t="shared" si="26"/>
        <v>1656</v>
      </c>
    </row>
    <row r="1659" spans="1:11" x14ac:dyDescent="0.3">
      <c r="A1659" s="129">
        <v>-1</v>
      </c>
      <c r="B1659" s="129" t="s">
        <v>124</v>
      </c>
      <c r="C1659" s="129" t="s">
        <v>71</v>
      </c>
      <c r="D1659" s="129" t="s">
        <v>68</v>
      </c>
      <c r="E1659" s="129">
        <v>22.132100000000001</v>
      </c>
      <c r="F1659" s="129">
        <v>13.1289</v>
      </c>
      <c r="G1659" s="129">
        <v>0.1416</v>
      </c>
      <c r="H1659" s="129">
        <v>4.4999999999999997E-3</v>
      </c>
      <c r="I1659" s="129">
        <v>0.10100000000000001</v>
      </c>
      <c r="J1659" s="129">
        <v>14.3156</v>
      </c>
      <c r="K1659" s="1">
        <f t="shared" si="26"/>
        <v>1657</v>
      </c>
    </row>
    <row r="1660" spans="1:11" hidden="1" x14ac:dyDescent="0.3">
      <c r="A1660" s="129">
        <v>-1</v>
      </c>
      <c r="B1660" s="129" t="s">
        <v>124</v>
      </c>
      <c r="C1660" s="129" t="s">
        <v>72</v>
      </c>
      <c r="D1660" s="129" t="s">
        <v>67</v>
      </c>
      <c r="E1660" s="129">
        <v>-66.821200000000005</v>
      </c>
      <c r="F1660" s="129">
        <v>12.1671</v>
      </c>
      <c r="G1660" s="129">
        <v>1.43E-2</v>
      </c>
      <c r="H1660" s="129">
        <v>5.1999999999999998E-3</v>
      </c>
      <c r="I1660" s="129">
        <v>6.7999999999999996E-3</v>
      </c>
      <c r="J1660" s="129">
        <v>-16.394300000000001</v>
      </c>
      <c r="K1660" s="1">
        <f t="shared" si="26"/>
        <v>1658</v>
      </c>
    </row>
    <row r="1661" spans="1:11" hidden="1" x14ac:dyDescent="0.3">
      <c r="A1661" s="129">
        <v>-1</v>
      </c>
      <c r="B1661" s="129" t="s">
        <v>124</v>
      </c>
      <c r="C1661" s="129" t="s">
        <v>72</v>
      </c>
      <c r="D1661" s="129" t="s">
        <v>68</v>
      </c>
      <c r="E1661" s="129">
        <v>-68.358699999999999</v>
      </c>
      <c r="F1661" s="129">
        <v>12.1671</v>
      </c>
      <c r="G1661" s="129">
        <v>1.43E-2</v>
      </c>
      <c r="H1661" s="129">
        <v>5.1999999999999998E-3</v>
      </c>
      <c r="I1661" s="129">
        <v>4.2500000000000003E-2</v>
      </c>
      <c r="J1661" s="129">
        <v>14.023400000000001</v>
      </c>
      <c r="K1661" s="1">
        <f t="shared" si="26"/>
        <v>1659</v>
      </c>
    </row>
    <row r="1662" spans="1:11" hidden="1" x14ac:dyDescent="0.3">
      <c r="A1662" s="129">
        <v>-1</v>
      </c>
      <c r="B1662" s="129" t="s">
        <v>124</v>
      </c>
      <c r="C1662" s="129" t="s">
        <v>73</v>
      </c>
      <c r="D1662" s="129" t="s">
        <v>67</v>
      </c>
      <c r="E1662" s="129">
        <v>-73.4559</v>
      </c>
      <c r="F1662" s="129">
        <v>13.4093</v>
      </c>
      <c r="G1662" s="129">
        <v>7.1099999999999997E-2</v>
      </c>
      <c r="H1662" s="129">
        <v>3.7000000000000002E-3</v>
      </c>
      <c r="I1662" s="129">
        <v>-8.4500000000000006E-2</v>
      </c>
      <c r="J1662" s="129">
        <v>-18.058900000000001</v>
      </c>
      <c r="K1662" s="1">
        <f t="shared" si="26"/>
        <v>1660</v>
      </c>
    </row>
    <row r="1663" spans="1:11" hidden="1" x14ac:dyDescent="0.3">
      <c r="A1663" s="129">
        <v>-1</v>
      </c>
      <c r="B1663" s="129" t="s">
        <v>124</v>
      </c>
      <c r="C1663" s="129" t="s">
        <v>73</v>
      </c>
      <c r="D1663" s="129" t="s">
        <v>68</v>
      </c>
      <c r="E1663" s="129">
        <v>-75.608400000000003</v>
      </c>
      <c r="F1663" s="129">
        <v>13.4093</v>
      </c>
      <c r="G1663" s="129">
        <v>7.1099999999999997E-2</v>
      </c>
      <c r="H1663" s="129">
        <v>3.7000000000000002E-3</v>
      </c>
      <c r="I1663" s="129">
        <v>9.3200000000000005E-2</v>
      </c>
      <c r="J1663" s="129">
        <v>15.4642</v>
      </c>
      <c r="K1663" s="1">
        <f t="shared" si="26"/>
        <v>1661</v>
      </c>
    </row>
    <row r="1664" spans="1:11" hidden="1" x14ac:dyDescent="0.3">
      <c r="A1664" s="129">
        <v>-1</v>
      </c>
      <c r="B1664" s="129" t="s">
        <v>124</v>
      </c>
      <c r="C1664" s="129" t="s">
        <v>74</v>
      </c>
      <c r="D1664" s="129" t="s">
        <v>67</v>
      </c>
      <c r="E1664" s="129">
        <v>-85.926500000000004</v>
      </c>
      <c r="F1664" s="129">
        <v>15.636100000000001</v>
      </c>
      <c r="G1664" s="129">
        <v>2.5000000000000001E-3</v>
      </c>
      <c r="H1664" s="129">
        <v>7.3000000000000001E-3</v>
      </c>
      <c r="I1664" s="129">
        <v>3.5000000000000003E-2</v>
      </c>
      <c r="J1664" s="129">
        <v>-21.071100000000001</v>
      </c>
      <c r="K1664" s="1">
        <f t="shared" si="26"/>
        <v>1662</v>
      </c>
    </row>
    <row r="1665" spans="1:11" hidden="1" x14ac:dyDescent="0.3">
      <c r="A1665" s="129">
        <v>-1</v>
      </c>
      <c r="B1665" s="129" t="s">
        <v>124</v>
      </c>
      <c r="C1665" s="129" t="s">
        <v>74</v>
      </c>
      <c r="D1665" s="129" t="s">
        <v>68</v>
      </c>
      <c r="E1665" s="129">
        <v>-87.771500000000003</v>
      </c>
      <c r="F1665" s="129">
        <v>15.636100000000001</v>
      </c>
      <c r="G1665" s="129">
        <v>2.5000000000000001E-3</v>
      </c>
      <c r="H1665" s="129">
        <v>7.3000000000000001E-3</v>
      </c>
      <c r="I1665" s="129">
        <v>4.1300000000000003E-2</v>
      </c>
      <c r="J1665" s="129">
        <v>18.019100000000002</v>
      </c>
      <c r="K1665" s="1">
        <f t="shared" si="26"/>
        <v>1663</v>
      </c>
    </row>
    <row r="1666" spans="1:11" hidden="1" x14ac:dyDescent="0.3">
      <c r="A1666" s="129">
        <v>-1</v>
      </c>
      <c r="B1666" s="129" t="s">
        <v>124</v>
      </c>
      <c r="C1666" s="129" t="s">
        <v>75</v>
      </c>
      <c r="D1666" s="129" t="s">
        <v>67</v>
      </c>
      <c r="E1666" s="129">
        <v>68.766599999999997</v>
      </c>
      <c r="F1666" s="129">
        <v>27.788499999999999</v>
      </c>
      <c r="G1666" s="129">
        <v>0.75429999999999997</v>
      </c>
      <c r="H1666" s="129">
        <v>9.2999999999999992E-3</v>
      </c>
      <c r="I1666" s="129">
        <v>1.3272999999999999</v>
      </c>
      <c r="J1666" s="129">
        <v>14.1861</v>
      </c>
      <c r="K1666" s="1">
        <f t="shared" si="26"/>
        <v>1664</v>
      </c>
    </row>
    <row r="1667" spans="1:11" hidden="1" x14ac:dyDescent="0.3">
      <c r="A1667" s="129">
        <v>-1</v>
      </c>
      <c r="B1667" s="129" t="s">
        <v>124</v>
      </c>
      <c r="C1667" s="129" t="s">
        <v>75</v>
      </c>
      <c r="D1667" s="129" t="s">
        <v>68</v>
      </c>
      <c r="E1667" s="129">
        <v>67.382900000000006</v>
      </c>
      <c r="F1667" s="129">
        <v>27.788499999999999</v>
      </c>
      <c r="G1667" s="129">
        <v>0.75429999999999997</v>
      </c>
      <c r="H1667" s="129">
        <v>9.2999999999999992E-3</v>
      </c>
      <c r="I1667" s="129">
        <v>0.45629999999999998</v>
      </c>
      <c r="J1667" s="129">
        <v>32.067100000000003</v>
      </c>
      <c r="K1667" s="1">
        <f t="shared" si="26"/>
        <v>1665</v>
      </c>
    </row>
    <row r="1668" spans="1:11" hidden="1" x14ac:dyDescent="0.3">
      <c r="A1668" s="129">
        <v>-1</v>
      </c>
      <c r="B1668" s="129" t="s">
        <v>124</v>
      </c>
      <c r="C1668" s="129" t="s">
        <v>76</v>
      </c>
      <c r="D1668" s="129" t="s">
        <v>67</v>
      </c>
      <c r="E1668" s="129">
        <v>-163.2099</v>
      </c>
      <c r="F1668" s="129">
        <v>-10.548</v>
      </c>
      <c r="G1668" s="129">
        <v>-0.66290000000000004</v>
      </c>
      <c r="H1668" s="129">
        <v>-4.5999999999999999E-3</v>
      </c>
      <c r="I1668" s="129">
        <v>-1.4359999999999999</v>
      </c>
      <c r="J1668" s="129">
        <v>-37.404699999999998</v>
      </c>
      <c r="K1668" s="1">
        <f t="shared" si="26"/>
        <v>1666</v>
      </c>
    </row>
    <row r="1669" spans="1:11" hidden="1" x14ac:dyDescent="0.3">
      <c r="A1669" s="129">
        <v>-1</v>
      </c>
      <c r="B1669" s="129" t="s">
        <v>124</v>
      </c>
      <c r="C1669" s="129" t="s">
        <v>76</v>
      </c>
      <c r="D1669" s="129" t="s">
        <v>68</v>
      </c>
      <c r="E1669" s="129">
        <v>-164.59360000000001</v>
      </c>
      <c r="F1669" s="129">
        <v>-10.548</v>
      </c>
      <c r="G1669" s="129">
        <v>-0.66290000000000004</v>
      </c>
      <c r="H1669" s="129">
        <v>-4.5999999999999999E-3</v>
      </c>
      <c r="I1669" s="129">
        <v>-0.33650000000000002</v>
      </c>
      <c r="J1669" s="129">
        <v>-12.1846</v>
      </c>
      <c r="K1669" s="1">
        <f t="shared" si="26"/>
        <v>1667</v>
      </c>
    </row>
    <row r="1670" spans="1:11" hidden="1" x14ac:dyDescent="0.3">
      <c r="A1670" s="129">
        <v>-1</v>
      </c>
      <c r="B1670" s="129" t="s">
        <v>124</v>
      </c>
      <c r="C1670" s="129" t="s">
        <v>77</v>
      </c>
      <c r="D1670" s="129" t="s">
        <v>67</v>
      </c>
      <c r="E1670" s="129">
        <v>68.766599999999997</v>
      </c>
      <c r="F1670" s="129">
        <v>27.788499999999999</v>
      </c>
      <c r="G1670" s="129">
        <v>0.75429999999999997</v>
      </c>
      <c r="H1670" s="129">
        <v>9.2999999999999992E-3</v>
      </c>
      <c r="I1670" s="129">
        <v>1.3272999999999999</v>
      </c>
      <c r="J1670" s="129">
        <v>14.1861</v>
      </c>
      <c r="K1670" s="1">
        <f t="shared" ref="K1670:K1733" si="27">K1669+1</f>
        <v>1668</v>
      </c>
    </row>
    <row r="1671" spans="1:11" hidden="1" x14ac:dyDescent="0.3">
      <c r="A1671" s="129">
        <v>-1</v>
      </c>
      <c r="B1671" s="129" t="s">
        <v>124</v>
      </c>
      <c r="C1671" s="129" t="s">
        <v>77</v>
      </c>
      <c r="D1671" s="129" t="s">
        <v>68</v>
      </c>
      <c r="E1671" s="129">
        <v>67.382900000000006</v>
      </c>
      <c r="F1671" s="129">
        <v>27.788499999999999</v>
      </c>
      <c r="G1671" s="129">
        <v>0.75429999999999997</v>
      </c>
      <c r="H1671" s="129">
        <v>9.2999999999999992E-3</v>
      </c>
      <c r="I1671" s="129">
        <v>0.45629999999999998</v>
      </c>
      <c r="J1671" s="129">
        <v>32.067100000000003</v>
      </c>
      <c r="K1671" s="1">
        <f t="shared" si="27"/>
        <v>1669</v>
      </c>
    </row>
    <row r="1672" spans="1:11" hidden="1" x14ac:dyDescent="0.3">
      <c r="A1672" s="129">
        <v>-1</v>
      </c>
      <c r="B1672" s="129" t="s">
        <v>124</v>
      </c>
      <c r="C1672" s="129" t="s">
        <v>78</v>
      </c>
      <c r="D1672" s="129" t="s">
        <v>67</v>
      </c>
      <c r="E1672" s="129">
        <v>-163.2099</v>
      </c>
      <c r="F1672" s="129">
        <v>-10.548</v>
      </c>
      <c r="G1672" s="129">
        <v>-0.66290000000000004</v>
      </c>
      <c r="H1672" s="129">
        <v>-4.5999999999999999E-3</v>
      </c>
      <c r="I1672" s="129">
        <v>-1.4359999999999999</v>
      </c>
      <c r="J1672" s="129">
        <v>-37.404699999999998</v>
      </c>
      <c r="K1672" s="1">
        <f t="shared" si="27"/>
        <v>1670</v>
      </c>
    </row>
    <row r="1673" spans="1:11" hidden="1" x14ac:dyDescent="0.3">
      <c r="A1673" s="129">
        <v>-1</v>
      </c>
      <c r="B1673" s="129" t="s">
        <v>124</v>
      </c>
      <c r="C1673" s="129" t="s">
        <v>78</v>
      </c>
      <c r="D1673" s="129" t="s">
        <v>68</v>
      </c>
      <c r="E1673" s="129">
        <v>-164.59360000000001</v>
      </c>
      <c r="F1673" s="129">
        <v>-10.548</v>
      </c>
      <c r="G1673" s="129">
        <v>-0.66290000000000004</v>
      </c>
      <c r="H1673" s="129">
        <v>-4.5999999999999999E-3</v>
      </c>
      <c r="I1673" s="129">
        <v>-0.33650000000000002</v>
      </c>
      <c r="J1673" s="129">
        <v>-12.1846</v>
      </c>
      <c r="K1673" s="1">
        <f t="shared" si="27"/>
        <v>1671</v>
      </c>
    </row>
    <row r="1674" spans="1:11" hidden="1" x14ac:dyDescent="0.3">
      <c r="A1674" s="129">
        <v>-1</v>
      </c>
      <c r="B1674" s="129" t="s">
        <v>124</v>
      </c>
      <c r="C1674" s="129" t="s">
        <v>79</v>
      </c>
      <c r="D1674" s="129" t="s">
        <v>67</v>
      </c>
      <c r="E1674" s="129">
        <v>-16.236799999999999</v>
      </c>
      <c r="F1674" s="129">
        <v>27.000699999999998</v>
      </c>
      <c r="G1674" s="129">
        <v>0.24390000000000001</v>
      </c>
      <c r="H1674" s="129">
        <v>8.6999999999999994E-3</v>
      </c>
      <c r="I1674" s="129">
        <v>0.30049999999999999</v>
      </c>
      <c r="J1674" s="129">
        <v>14.303100000000001</v>
      </c>
      <c r="K1674" s="1">
        <f t="shared" si="27"/>
        <v>1672</v>
      </c>
    </row>
    <row r="1675" spans="1:11" hidden="1" x14ac:dyDescent="0.3">
      <c r="A1675" s="129">
        <v>-1</v>
      </c>
      <c r="B1675" s="129" t="s">
        <v>124</v>
      </c>
      <c r="C1675" s="129" t="s">
        <v>79</v>
      </c>
      <c r="D1675" s="129" t="s">
        <v>68</v>
      </c>
      <c r="E1675" s="129">
        <v>-17.6205</v>
      </c>
      <c r="F1675" s="129">
        <v>27.000699999999998</v>
      </c>
      <c r="G1675" s="129">
        <v>0.24390000000000001</v>
      </c>
      <c r="H1675" s="129">
        <v>8.6999999999999994E-3</v>
      </c>
      <c r="I1675" s="129">
        <v>0.2014</v>
      </c>
      <c r="J1675" s="129">
        <v>29.9832</v>
      </c>
      <c r="K1675" s="1">
        <f t="shared" si="27"/>
        <v>1673</v>
      </c>
    </row>
    <row r="1676" spans="1:11" hidden="1" x14ac:dyDescent="0.3">
      <c r="A1676" s="129">
        <v>-1</v>
      </c>
      <c r="B1676" s="129" t="s">
        <v>124</v>
      </c>
      <c r="C1676" s="129" t="s">
        <v>80</v>
      </c>
      <c r="D1676" s="129" t="s">
        <v>67</v>
      </c>
      <c r="E1676" s="129">
        <v>-78.206500000000005</v>
      </c>
      <c r="F1676" s="129">
        <v>-9.7601999999999993</v>
      </c>
      <c r="G1676" s="129">
        <v>-0.1525</v>
      </c>
      <c r="H1676" s="129">
        <v>-4.0000000000000001E-3</v>
      </c>
      <c r="I1676" s="129">
        <v>-0.40920000000000001</v>
      </c>
      <c r="J1676" s="129">
        <v>-37.521700000000003</v>
      </c>
      <c r="K1676" s="1">
        <f t="shared" si="27"/>
        <v>1674</v>
      </c>
    </row>
    <row r="1677" spans="1:11" hidden="1" x14ac:dyDescent="0.3">
      <c r="A1677" s="129">
        <v>-1</v>
      </c>
      <c r="B1677" s="129" t="s">
        <v>124</v>
      </c>
      <c r="C1677" s="129" t="s">
        <v>80</v>
      </c>
      <c r="D1677" s="129" t="s">
        <v>68</v>
      </c>
      <c r="E1677" s="129">
        <v>-79.590299999999999</v>
      </c>
      <c r="F1677" s="129">
        <v>-9.7601999999999993</v>
      </c>
      <c r="G1677" s="129">
        <v>-0.1525</v>
      </c>
      <c r="H1677" s="129">
        <v>-4.0000000000000001E-3</v>
      </c>
      <c r="I1677" s="129">
        <v>-8.1500000000000003E-2</v>
      </c>
      <c r="J1677" s="129">
        <v>-10.1006</v>
      </c>
      <c r="K1677" s="1">
        <f t="shared" si="27"/>
        <v>1675</v>
      </c>
    </row>
    <row r="1678" spans="1:11" hidden="1" x14ac:dyDescent="0.3">
      <c r="A1678" s="129">
        <v>-1</v>
      </c>
      <c r="B1678" s="129" t="s">
        <v>124</v>
      </c>
      <c r="C1678" s="129" t="s">
        <v>81</v>
      </c>
      <c r="D1678" s="129" t="s">
        <v>67</v>
      </c>
      <c r="E1678" s="129">
        <v>-16.236799999999999</v>
      </c>
      <c r="F1678" s="129">
        <v>27.000699999999998</v>
      </c>
      <c r="G1678" s="129">
        <v>0.24390000000000001</v>
      </c>
      <c r="H1678" s="129">
        <v>8.6999999999999994E-3</v>
      </c>
      <c r="I1678" s="129">
        <v>0.30049999999999999</v>
      </c>
      <c r="J1678" s="129">
        <v>14.303100000000001</v>
      </c>
      <c r="K1678" s="1">
        <f t="shared" si="27"/>
        <v>1676</v>
      </c>
    </row>
    <row r="1679" spans="1:11" hidden="1" x14ac:dyDescent="0.3">
      <c r="A1679" s="129">
        <v>-1</v>
      </c>
      <c r="B1679" s="129" t="s">
        <v>124</v>
      </c>
      <c r="C1679" s="129" t="s">
        <v>81</v>
      </c>
      <c r="D1679" s="129" t="s">
        <v>68</v>
      </c>
      <c r="E1679" s="129">
        <v>-17.6205</v>
      </c>
      <c r="F1679" s="129">
        <v>27.000699999999998</v>
      </c>
      <c r="G1679" s="129">
        <v>0.24390000000000001</v>
      </c>
      <c r="H1679" s="129">
        <v>8.6999999999999994E-3</v>
      </c>
      <c r="I1679" s="129">
        <v>0.2014</v>
      </c>
      <c r="J1679" s="129">
        <v>29.9832</v>
      </c>
      <c r="K1679" s="1">
        <f t="shared" si="27"/>
        <v>1677</v>
      </c>
    </row>
    <row r="1680" spans="1:11" hidden="1" x14ac:dyDescent="0.3">
      <c r="A1680" s="129">
        <v>-1</v>
      </c>
      <c r="B1680" s="129" t="s">
        <v>124</v>
      </c>
      <c r="C1680" s="129" t="s">
        <v>82</v>
      </c>
      <c r="D1680" s="129" t="s">
        <v>67</v>
      </c>
      <c r="E1680" s="129">
        <v>-78.206500000000005</v>
      </c>
      <c r="F1680" s="129">
        <v>-9.7601999999999993</v>
      </c>
      <c r="G1680" s="129">
        <v>-0.1525</v>
      </c>
      <c r="H1680" s="129">
        <v>-4.0000000000000001E-3</v>
      </c>
      <c r="I1680" s="129">
        <v>-0.40920000000000001</v>
      </c>
      <c r="J1680" s="129">
        <v>-37.521700000000003</v>
      </c>
      <c r="K1680" s="1">
        <f t="shared" si="27"/>
        <v>1678</v>
      </c>
    </row>
    <row r="1681" spans="1:11" hidden="1" x14ac:dyDescent="0.3">
      <c r="A1681" s="129">
        <v>-1</v>
      </c>
      <c r="B1681" s="129" t="s">
        <v>124</v>
      </c>
      <c r="C1681" s="129" t="s">
        <v>82</v>
      </c>
      <c r="D1681" s="129" t="s">
        <v>68</v>
      </c>
      <c r="E1681" s="129">
        <v>-79.590299999999999</v>
      </c>
      <c r="F1681" s="129">
        <v>-9.7601999999999993</v>
      </c>
      <c r="G1681" s="129">
        <v>-0.1525</v>
      </c>
      <c r="H1681" s="129">
        <v>-4.0000000000000001E-3</v>
      </c>
      <c r="I1681" s="129">
        <v>-8.1500000000000003E-2</v>
      </c>
      <c r="J1681" s="129">
        <v>-10.1006</v>
      </c>
      <c r="K1681" s="1">
        <f t="shared" si="27"/>
        <v>1679</v>
      </c>
    </row>
    <row r="1682" spans="1:11" hidden="1" x14ac:dyDescent="0.3">
      <c r="A1682" s="129">
        <v>-1</v>
      </c>
      <c r="B1682" s="129" t="s">
        <v>124</v>
      </c>
      <c r="C1682" s="129" t="s">
        <v>83</v>
      </c>
      <c r="D1682" s="129" t="s">
        <v>67</v>
      </c>
      <c r="E1682" s="129">
        <v>38.673299999999998</v>
      </c>
      <c r="F1682" s="129">
        <v>33.250900000000001</v>
      </c>
      <c r="G1682" s="129">
        <v>0.73299999999999998</v>
      </c>
      <c r="H1682" s="129">
        <v>1.2699999999999999E-2</v>
      </c>
      <c r="I1682" s="129">
        <v>1.3764000000000001</v>
      </c>
      <c r="J1682" s="129">
        <v>6.8212999999999999</v>
      </c>
      <c r="K1682" s="1">
        <f t="shared" si="27"/>
        <v>1680</v>
      </c>
    </row>
    <row r="1683" spans="1:11" hidden="1" x14ac:dyDescent="0.3">
      <c r="A1683" s="129">
        <v>-1</v>
      </c>
      <c r="B1683" s="129" t="s">
        <v>124</v>
      </c>
      <c r="C1683" s="129" t="s">
        <v>83</v>
      </c>
      <c r="D1683" s="129" t="s">
        <v>68</v>
      </c>
      <c r="E1683" s="129">
        <v>36.828299999999999</v>
      </c>
      <c r="F1683" s="129">
        <v>33.250900000000001</v>
      </c>
      <c r="G1683" s="129">
        <v>0.73299999999999998</v>
      </c>
      <c r="H1683" s="129">
        <v>1.2699999999999999E-2</v>
      </c>
      <c r="I1683" s="129">
        <v>0.45219999999999999</v>
      </c>
      <c r="J1683" s="129">
        <v>38.358400000000003</v>
      </c>
      <c r="K1683" s="1">
        <f t="shared" si="27"/>
        <v>1681</v>
      </c>
    </row>
    <row r="1684" spans="1:11" hidden="1" x14ac:dyDescent="0.3">
      <c r="A1684" s="129">
        <v>-1</v>
      </c>
      <c r="B1684" s="129" t="s">
        <v>124</v>
      </c>
      <c r="C1684" s="129" t="s">
        <v>84</v>
      </c>
      <c r="D1684" s="129" t="s">
        <v>67</v>
      </c>
      <c r="E1684" s="129">
        <v>-193.3032</v>
      </c>
      <c r="F1684" s="129">
        <v>-5.0856000000000003</v>
      </c>
      <c r="G1684" s="129">
        <v>-0.68420000000000003</v>
      </c>
      <c r="H1684" s="129">
        <v>-1.1999999999999999E-3</v>
      </c>
      <c r="I1684" s="129">
        <v>-1.3869</v>
      </c>
      <c r="J1684" s="129">
        <v>-44.769500000000001</v>
      </c>
      <c r="K1684" s="1">
        <f t="shared" si="27"/>
        <v>1682</v>
      </c>
    </row>
    <row r="1685" spans="1:11" hidden="1" x14ac:dyDescent="0.3">
      <c r="A1685" s="129">
        <v>-1</v>
      </c>
      <c r="B1685" s="129" t="s">
        <v>124</v>
      </c>
      <c r="C1685" s="129" t="s">
        <v>84</v>
      </c>
      <c r="D1685" s="129" t="s">
        <v>68</v>
      </c>
      <c r="E1685" s="129">
        <v>-195.1482</v>
      </c>
      <c r="F1685" s="129">
        <v>-5.0856000000000003</v>
      </c>
      <c r="G1685" s="129">
        <v>-0.68420000000000003</v>
      </c>
      <c r="H1685" s="129">
        <v>-1.1999999999999999E-3</v>
      </c>
      <c r="I1685" s="129">
        <v>-0.34060000000000001</v>
      </c>
      <c r="J1685" s="129">
        <v>-5.8933</v>
      </c>
      <c r="K1685" s="1">
        <f t="shared" si="27"/>
        <v>1683</v>
      </c>
    </row>
    <row r="1686" spans="1:11" hidden="1" x14ac:dyDescent="0.3">
      <c r="A1686" s="129">
        <v>-1</v>
      </c>
      <c r="B1686" s="129" t="s">
        <v>124</v>
      </c>
      <c r="C1686" s="129" t="s">
        <v>85</v>
      </c>
      <c r="D1686" s="129" t="s">
        <v>67</v>
      </c>
      <c r="E1686" s="129">
        <v>38.673299999999998</v>
      </c>
      <c r="F1686" s="129">
        <v>33.250900000000001</v>
      </c>
      <c r="G1686" s="129">
        <v>0.73299999999999998</v>
      </c>
      <c r="H1686" s="129">
        <v>1.2699999999999999E-2</v>
      </c>
      <c r="I1686" s="129">
        <v>1.3764000000000001</v>
      </c>
      <c r="J1686" s="129">
        <v>6.8212999999999999</v>
      </c>
      <c r="K1686" s="1">
        <f t="shared" si="27"/>
        <v>1684</v>
      </c>
    </row>
    <row r="1687" spans="1:11" hidden="1" x14ac:dyDescent="0.3">
      <c r="A1687" s="129">
        <v>-1</v>
      </c>
      <c r="B1687" s="129" t="s">
        <v>124</v>
      </c>
      <c r="C1687" s="129" t="s">
        <v>85</v>
      </c>
      <c r="D1687" s="129" t="s">
        <v>68</v>
      </c>
      <c r="E1687" s="129">
        <v>36.828299999999999</v>
      </c>
      <c r="F1687" s="129">
        <v>33.250900000000001</v>
      </c>
      <c r="G1687" s="129">
        <v>0.73299999999999998</v>
      </c>
      <c r="H1687" s="129">
        <v>1.2699999999999999E-2</v>
      </c>
      <c r="I1687" s="129">
        <v>0.45219999999999999</v>
      </c>
      <c r="J1687" s="129">
        <v>38.358400000000003</v>
      </c>
      <c r="K1687" s="1">
        <f t="shared" si="27"/>
        <v>1685</v>
      </c>
    </row>
    <row r="1688" spans="1:11" hidden="1" x14ac:dyDescent="0.3">
      <c r="A1688" s="129">
        <v>-1</v>
      </c>
      <c r="B1688" s="129" t="s">
        <v>124</v>
      </c>
      <c r="C1688" s="129" t="s">
        <v>86</v>
      </c>
      <c r="D1688" s="129" t="s">
        <v>67</v>
      </c>
      <c r="E1688" s="129">
        <v>-193.3032</v>
      </c>
      <c r="F1688" s="129">
        <v>-5.0856000000000003</v>
      </c>
      <c r="G1688" s="129">
        <v>-0.68420000000000003</v>
      </c>
      <c r="H1688" s="129">
        <v>-1.1999999999999999E-3</v>
      </c>
      <c r="I1688" s="129">
        <v>-1.3869</v>
      </c>
      <c r="J1688" s="129">
        <v>-44.769500000000001</v>
      </c>
      <c r="K1688" s="1">
        <f t="shared" si="27"/>
        <v>1686</v>
      </c>
    </row>
    <row r="1689" spans="1:11" hidden="1" x14ac:dyDescent="0.3">
      <c r="A1689" s="129">
        <v>-1</v>
      </c>
      <c r="B1689" s="129" t="s">
        <v>124</v>
      </c>
      <c r="C1689" s="129" t="s">
        <v>86</v>
      </c>
      <c r="D1689" s="129" t="s">
        <v>68</v>
      </c>
      <c r="E1689" s="129">
        <v>-195.1482</v>
      </c>
      <c r="F1689" s="129">
        <v>-5.0856000000000003</v>
      </c>
      <c r="G1689" s="129">
        <v>-0.68420000000000003</v>
      </c>
      <c r="H1689" s="129">
        <v>-1.1999999999999999E-3</v>
      </c>
      <c r="I1689" s="129">
        <v>-0.34060000000000001</v>
      </c>
      <c r="J1689" s="129">
        <v>-5.8933</v>
      </c>
      <c r="K1689" s="1">
        <f t="shared" si="27"/>
        <v>1687</v>
      </c>
    </row>
    <row r="1690" spans="1:11" hidden="1" x14ac:dyDescent="0.3">
      <c r="A1690" s="129">
        <v>-1</v>
      </c>
      <c r="B1690" s="129" t="s">
        <v>124</v>
      </c>
      <c r="C1690" s="129" t="s">
        <v>87</v>
      </c>
      <c r="D1690" s="129" t="s">
        <v>67</v>
      </c>
      <c r="E1690" s="129">
        <v>-46.33</v>
      </c>
      <c r="F1690" s="129">
        <v>32.463099999999997</v>
      </c>
      <c r="G1690" s="129">
        <v>0.22259999999999999</v>
      </c>
      <c r="H1690" s="129">
        <v>1.21E-2</v>
      </c>
      <c r="I1690" s="129">
        <v>0.34960000000000002</v>
      </c>
      <c r="J1690" s="129">
        <v>6.9382999999999999</v>
      </c>
      <c r="K1690" s="1">
        <f t="shared" si="27"/>
        <v>1688</v>
      </c>
    </row>
    <row r="1691" spans="1:11" hidden="1" x14ac:dyDescent="0.3">
      <c r="A1691" s="129">
        <v>-1</v>
      </c>
      <c r="B1691" s="129" t="s">
        <v>124</v>
      </c>
      <c r="C1691" s="129" t="s">
        <v>87</v>
      </c>
      <c r="D1691" s="129" t="s">
        <v>68</v>
      </c>
      <c r="E1691" s="129">
        <v>-48.174999999999997</v>
      </c>
      <c r="F1691" s="129">
        <v>32.463099999999997</v>
      </c>
      <c r="G1691" s="129">
        <v>0.22259999999999999</v>
      </c>
      <c r="H1691" s="129">
        <v>1.21E-2</v>
      </c>
      <c r="I1691" s="129">
        <v>0.19719999999999999</v>
      </c>
      <c r="J1691" s="129">
        <v>36.274500000000003</v>
      </c>
      <c r="K1691" s="1">
        <f t="shared" si="27"/>
        <v>1689</v>
      </c>
    </row>
    <row r="1692" spans="1:11" hidden="1" x14ac:dyDescent="0.3">
      <c r="A1692" s="129">
        <v>-1</v>
      </c>
      <c r="B1692" s="129" t="s">
        <v>124</v>
      </c>
      <c r="C1692" s="129" t="s">
        <v>88</v>
      </c>
      <c r="D1692" s="129" t="s">
        <v>67</v>
      </c>
      <c r="E1692" s="129">
        <v>-108.2998</v>
      </c>
      <c r="F1692" s="129">
        <v>-4.2977999999999996</v>
      </c>
      <c r="G1692" s="129">
        <v>-0.17380000000000001</v>
      </c>
      <c r="H1692" s="129">
        <v>-5.9999999999999995E-4</v>
      </c>
      <c r="I1692" s="129">
        <v>-0.36009999999999998</v>
      </c>
      <c r="J1692" s="129">
        <v>-44.886499999999998</v>
      </c>
      <c r="K1692" s="1">
        <f t="shared" si="27"/>
        <v>1690</v>
      </c>
    </row>
    <row r="1693" spans="1:11" hidden="1" x14ac:dyDescent="0.3">
      <c r="A1693" s="129">
        <v>-1</v>
      </c>
      <c r="B1693" s="129" t="s">
        <v>124</v>
      </c>
      <c r="C1693" s="129" t="s">
        <v>88</v>
      </c>
      <c r="D1693" s="129" t="s">
        <v>68</v>
      </c>
      <c r="E1693" s="129">
        <v>-110.1448</v>
      </c>
      <c r="F1693" s="129">
        <v>-4.2977999999999996</v>
      </c>
      <c r="G1693" s="129">
        <v>-0.17380000000000001</v>
      </c>
      <c r="H1693" s="129">
        <v>-5.9999999999999995E-4</v>
      </c>
      <c r="I1693" s="129">
        <v>-8.5699999999999998E-2</v>
      </c>
      <c r="J1693" s="129">
        <v>-3.8092999999999999</v>
      </c>
      <c r="K1693" s="1">
        <f t="shared" si="27"/>
        <v>1691</v>
      </c>
    </row>
    <row r="1694" spans="1:11" hidden="1" x14ac:dyDescent="0.3">
      <c r="A1694" s="129">
        <v>-1</v>
      </c>
      <c r="B1694" s="129" t="s">
        <v>124</v>
      </c>
      <c r="C1694" s="129" t="s">
        <v>89</v>
      </c>
      <c r="D1694" s="129" t="s">
        <v>67</v>
      </c>
      <c r="E1694" s="129">
        <v>-46.33</v>
      </c>
      <c r="F1694" s="129">
        <v>32.463099999999997</v>
      </c>
      <c r="G1694" s="129">
        <v>0.22259999999999999</v>
      </c>
      <c r="H1694" s="129">
        <v>1.21E-2</v>
      </c>
      <c r="I1694" s="129">
        <v>0.34960000000000002</v>
      </c>
      <c r="J1694" s="129">
        <v>6.9382999999999999</v>
      </c>
      <c r="K1694" s="1">
        <f t="shared" si="27"/>
        <v>1692</v>
      </c>
    </row>
    <row r="1695" spans="1:11" hidden="1" x14ac:dyDescent="0.3">
      <c r="A1695" s="129">
        <v>-1</v>
      </c>
      <c r="B1695" s="129" t="s">
        <v>124</v>
      </c>
      <c r="C1695" s="129" t="s">
        <v>89</v>
      </c>
      <c r="D1695" s="129" t="s">
        <v>68</v>
      </c>
      <c r="E1695" s="129">
        <v>-48.174999999999997</v>
      </c>
      <c r="F1695" s="129">
        <v>32.463099999999997</v>
      </c>
      <c r="G1695" s="129">
        <v>0.22259999999999999</v>
      </c>
      <c r="H1695" s="129">
        <v>1.21E-2</v>
      </c>
      <c r="I1695" s="129">
        <v>0.19719999999999999</v>
      </c>
      <c r="J1695" s="129">
        <v>36.274500000000003</v>
      </c>
      <c r="K1695" s="1">
        <f t="shared" si="27"/>
        <v>1693</v>
      </c>
    </row>
    <row r="1696" spans="1:11" hidden="1" x14ac:dyDescent="0.3">
      <c r="A1696" s="129">
        <v>-1</v>
      </c>
      <c r="B1696" s="129" t="s">
        <v>124</v>
      </c>
      <c r="C1696" s="129" t="s">
        <v>90</v>
      </c>
      <c r="D1696" s="129" t="s">
        <v>67</v>
      </c>
      <c r="E1696" s="129">
        <v>-108.2998</v>
      </c>
      <c r="F1696" s="129">
        <v>-4.2977999999999996</v>
      </c>
      <c r="G1696" s="129">
        <v>-0.17380000000000001</v>
      </c>
      <c r="H1696" s="129">
        <v>-5.9999999999999995E-4</v>
      </c>
      <c r="I1696" s="129">
        <v>-0.36009999999999998</v>
      </c>
      <c r="J1696" s="129">
        <v>-44.886499999999998</v>
      </c>
      <c r="K1696" s="1">
        <f t="shared" si="27"/>
        <v>1694</v>
      </c>
    </row>
    <row r="1697" spans="1:11" hidden="1" x14ac:dyDescent="0.3">
      <c r="A1697" s="129">
        <v>-1</v>
      </c>
      <c r="B1697" s="129" t="s">
        <v>124</v>
      </c>
      <c r="C1697" s="129" t="s">
        <v>90</v>
      </c>
      <c r="D1697" s="129" t="s">
        <v>68</v>
      </c>
      <c r="E1697" s="129">
        <v>-110.1448</v>
      </c>
      <c r="F1697" s="129">
        <v>-4.2977999999999996</v>
      </c>
      <c r="G1697" s="129">
        <v>-0.17380000000000001</v>
      </c>
      <c r="H1697" s="129">
        <v>-5.9999999999999995E-4</v>
      </c>
      <c r="I1697" s="129">
        <v>-8.5699999999999998E-2</v>
      </c>
      <c r="J1697" s="129">
        <v>-3.8092999999999999</v>
      </c>
      <c r="K1697" s="1">
        <f t="shared" si="27"/>
        <v>1695</v>
      </c>
    </row>
    <row r="1698" spans="1:11" hidden="1" x14ac:dyDescent="0.3">
      <c r="A1698" s="129">
        <v>-1</v>
      </c>
      <c r="B1698" s="129" t="s">
        <v>124</v>
      </c>
      <c r="C1698" s="129" t="s">
        <v>91</v>
      </c>
      <c r="D1698" s="129" t="s">
        <v>67</v>
      </c>
      <c r="E1698" s="129">
        <v>68.766599999999997</v>
      </c>
      <c r="F1698" s="129">
        <v>33.250900000000001</v>
      </c>
      <c r="G1698" s="129">
        <v>0.75429999999999997</v>
      </c>
      <c r="H1698" s="129">
        <v>1.2699999999999999E-2</v>
      </c>
      <c r="I1698" s="129">
        <v>1.3764000000000001</v>
      </c>
      <c r="J1698" s="129">
        <v>14.303100000000001</v>
      </c>
      <c r="K1698" s="1">
        <f t="shared" si="27"/>
        <v>1696</v>
      </c>
    </row>
    <row r="1699" spans="1:11" hidden="1" x14ac:dyDescent="0.3">
      <c r="A1699" s="129">
        <v>-1</v>
      </c>
      <c r="B1699" s="129" t="s">
        <v>124</v>
      </c>
      <c r="C1699" s="129" t="s">
        <v>91</v>
      </c>
      <c r="D1699" s="129" t="s">
        <v>68</v>
      </c>
      <c r="E1699" s="129">
        <v>67.382900000000006</v>
      </c>
      <c r="F1699" s="129">
        <v>33.250900000000001</v>
      </c>
      <c r="G1699" s="129">
        <v>0.75429999999999997</v>
      </c>
      <c r="H1699" s="129">
        <v>1.2699999999999999E-2</v>
      </c>
      <c r="I1699" s="129">
        <v>0.45629999999999998</v>
      </c>
      <c r="J1699" s="129">
        <v>38.358400000000003</v>
      </c>
      <c r="K1699" s="1">
        <f t="shared" si="27"/>
        <v>1697</v>
      </c>
    </row>
    <row r="1700" spans="1:11" hidden="1" x14ac:dyDescent="0.3">
      <c r="A1700" s="129">
        <v>-1</v>
      </c>
      <c r="B1700" s="129" t="s">
        <v>124</v>
      </c>
      <c r="C1700" s="129" t="s">
        <v>92</v>
      </c>
      <c r="D1700" s="129" t="s">
        <v>67</v>
      </c>
      <c r="E1700" s="129">
        <v>-193.3032</v>
      </c>
      <c r="F1700" s="129">
        <v>-10.548</v>
      </c>
      <c r="G1700" s="129">
        <v>-0.68420000000000003</v>
      </c>
      <c r="H1700" s="129">
        <v>-4.5999999999999999E-3</v>
      </c>
      <c r="I1700" s="129">
        <v>-1.4359999999999999</v>
      </c>
      <c r="J1700" s="129">
        <v>-44.886499999999998</v>
      </c>
      <c r="K1700" s="1">
        <f t="shared" si="27"/>
        <v>1698</v>
      </c>
    </row>
    <row r="1701" spans="1:11" hidden="1" x14ac:dyDescent="0.3">
      <c r="A1701" s="129">
        <v>-1</v>
      </c>
      <c r="B1701" s="129" t="s">
        <v>124</v>
      </c>
      <c r="C1701" s="129" t="s">
        <v>92</v>
      </c>
      <c r="D1701" s="129" t="s">
        <v>68</v>
      </c>
      <c r="E1701" s="129">
        <v>-195.1482</v>
      </c>
      <c r="F1701" s="129">
        <v>-10.548</v>
      </c>
      <c r="G1701" s="129">
        <v>-0.68420000000000003</v>
      </c>
      <c r="H1701" s="129">
        <v>-4.5999999999999999E-3</v>
      </c>
      <c r="I1701" s="129">
        <v>-0.34060000000000001</v>
      </c>
      <c r="J1701" s="129">
        <v>-12.1846</v>
      </c>
      <c r="K1701" s="1">
        <f t="shared" si="27"/>
        <v>1699</v>
      </c>
    </row>
    <row r="1702" spans="1:11" hidden="1" x14ac:dyDescent="0.3">
      <c r="A1702" s="129">
        <v>-1</v>
      </c>
      <c r="B1702" s="129" t="s">
        <v>125</v>
      </c>
      <c r="C1702" s="129" t="s">
        <v>66</v>
      </c>
      <c r="D1702" s="129" t="s">
        <v>67</v>
      </c>
      <c r="E1702" s="129">
        <v>-53.414999999999999</v>
      </c>
      <c r="F1702" s="129">
        <v>5.7443</v>
      </c>
      <c r="G1702" s="129">
        <v>0.12139999999999999</v>
      </c>
      <c r="H1702" s="129">
        <v>-5.8999999999999999E-3</v>
      </c>
      <c r="I1702" s="129">
        <v>-0.183</v>
      </c>
      <c r="J1702" s="129">
        <v>-7.5566000000000004</v>
      </c>
      <c r="K1702" s="1">
        <f t="shared" si="27"/>
        <v>1700</v>
      </c>
    </row>
    <row r="1703" spans="1:11" x14ac:dyDescent="0.3">
      <c r="A1703" s="129">
        <v>-1</v>
      </c>
      <c r="B1703" s="129" t="s">
        <v>125</v>
      </c>
      <c r="C1703" s="129" t="s">
        <v>66</v>
      </c>
      <c r="D1703" s="129" t="s">
        <v>68</v>
      </c>
      <c r="E1703" s="129">
        <v>-54.727499999999999</v>
      </c>
      <c r="F1703" s="129">
        <v>5.7443</v>
      </c>
      <c r="G1703" s="129">
        <v>0.12139999999999999</v>
      </c>
      <c r="H1703" s="129">
        <v>-5.8999999999999999E-3</v>
      </c>
      <c r="I1703" s="129">
        <v>0.1206</v>
      </c>
      <c r="J1703" s="129">
        <v>6.8041</v>
      </c>
      <c r="K1703" s="1">
        <f t="shared" si="27"/>
        <v>1701</v>
      </c>
    </row>
    <row r="1704" spans="1:11" hidden="1" x14ac:dyDescent="0.3">
      <c r="A1704" s="129">
        <v>-1</v>
      </c>
      <c r="B1704" s="129" t="s">
        <v>125</v>
      </c>
      <c r="C1704" s="129" t="s">
        <v>69</v>
      </c>
      <c r="D1704" s="129" t="s">
        <v>67</v>
      </c>
      <c r="E1704" s="129">
        <v>-14.792199999999999</v>
      </c>
      <c r="F1704" s="129">
        <v>1.8562000000000001</v>
      </c>
      <c r="G1704" s="129">
        <v>7.7299999999999994E-2</v>
      </c>
      <c r="H1704" s="129">
        <v>4.1000000000000003E-3</v>
      </c>
      <c r="I1704" s="129">
        <v>-0.1226</v>
      </c>
      <c r="J1704" s="129">
        <v>-2.4483999999999999</v>
      </c>
      <c r="K1704" s="1">
        <f t="shared" si="27"/>
        <v>1702</v>
      </c>
    </row>
    <row r="1705" spans="1:11" x14ac:dyDescent="0.3">
      <c r="A1705" s="129">
        <v>-1</v>
      </c>
      <c r="B1705" s="129" t="s">
        <v>125</v>
      </c>
      <c r="C1705" s="129" t="s">
        <v>69</v>
      </c>
      <c r="D1705" s="129" t="s">
        <v>68</v>
      </c>
      <c r="E1705" s="129">
        <v>-14.792199999999999</v>
      </c>
      <c r="F1705" s="129">
        <v>1.8562000000000001</v>
      </c>
      <c r="G1705" s="129">
        <v>7.7299999999999994E-2</v>
      </c>
      <c r="H1705" s="129">
        <v>4.1000000000000003E-3</v>
      </c>
      <c r="I1705" s="129">
        <v>7.0699999999999999E-2</v>
      </c>
      <c r="J1705" s="129">
        <v>2.1920999999999999</v>
      </c>
      <c r="K1705" s="1">
        <f t="shared" si="27"/>
        <v>1703</v>
      </c>
    </row>
    <row r="1706" spans="1:11" hidden="1" x14ac:dyDescent="0.3">
      <c r="A1706" s="129">
        <v>-1</v>
      </c>
      <c r="B1706" s="129" t="s">
        <v>125</v>
      </c>
      <c r="C1706" s="129" t="s">
        <v>70</v>
      </c>
      <c r="D1706" s="129" t="s">
        <v>67</v>
      </c>
      <c r="E1706" s="129">
        <v>84.444699999999997</v>
      </c>
      <c r="F1706" s="129">
        <v>4.8384999999999998</v>
      </c>
      <c r="G1706" s="129">
        <v>0.45579999999999998</v>
      </c>
      <c r="H1706" s="129">
        <v>2.6700000000000002E-2</v>
      </c>
      <c r="I1706" s="129">
        <v>0.88649999999999995</v>
      </c>
      <c r="J1706" s="129">
        <v>6.42</v>
      </c>
      <c r="K1706" s="1">
        <f t="shared" si="27"/>
        <v>1704</v>
      </c>
    </row>
    <row r="1707" spans="1:11" x14ac:dyDescent="0.3">
      <c r="A1707" s="129">
        <v>-1</v>
      </c>
      <c r="B1707" s="129" t="s">
        <v>125</v>
      </c>
      <c r="C1707" s="129" t="s">
        <v>70</v>
      </c>
      <c r="D1707" s="129" t="s">
        <v>68</v>
      </c>
      <c r="E1707" s="129">
        <v>84.444699999999997</v>
      </c>
      <c r="F1707" s="129">
        <v>4.8384999999999998</v>
      </c>
      <c r="G1707" s="129">
        <v>0.45579999999999998</v>
      </c>
      <c r="H1707" s="129">
        <v>2.6700000000000002E-2</v>
      </c>
      <c r="I1707" s="129">
        <v>0.25719999999999998</v>
      </c>
      <c r="J1707" s="129">
        <v>5.6802999999999999</v>
      </c>
      <c r="K1707" s="1">
        <f t="shared" si="27"/>
        <v>1705</v>
      </c>
    </row>
    <row r="1708" spans="1:11" hidden="1" x14ac:dyDescent="0.3">
      <c r="A1708" s="129">
        <v>-1</v>
      </c>
      <c r="B1708" s="129" t="s">
        <v>125</v>
      </c>
      <c r="C1708" s="129" t="s">
        <v>71</v>
      </c>
      <c r="D1708" s="129" t="s">
        <v>67</v>
      </c>
      <c r="E1708" s="129">
        <v>13.891299999999999</v>
      </c>
      <c r="F1708" s="129">
        <v>11.8794</v>
      </c>
      <c r="G1708" s="129">
        <v>0.1019</v>
      </c>
      <c r="H1708" s="129">
        <v>3.5999999999999999E-3</v>
      </c>
      <c r="I1708" s="129">
        <v>0.1837</v>
      </c>
      <c r="J1708" s="129">
        <v>16.2333</v>
      </c>
      <c r="K1708" s="1">
        <f t="shared" si="27"/>
        <v>1706</v>
      </c>
    </row>
    <row r="1709" spans="1:11" x14ac:dyDescent="0.3">
      <c r="A1709" s="129">
        <v>-1</v>
      </c>
      <c r="B1709" s="129" t="s">
        <v>125</v>
      </c>
      <c r="C1709" s="129" t="s">
        <v>71</v>
      </c>
      <c r="D1709" s="129" t="s">
        <v>68</v>
      </c>
      <c r="E1709" s="129">
        <v>13.891299999999999</v>
      </c>
      <c r="F1709" s="129">
        <v>11.8794</v>
      </c>
      <c r="G1709" s="129">
        <v>0.1019</v>
      </c>
      <c r="H1709" s="129">
        <v>3.5999999999999999E-3</v>
      </c>
      <c r="I1709" s="129">
        <v>7.1800000000000003E-2</v>
      </c>
      <c r="J1709" s="129">
        <v>13.4665</v>
      </c>
      <c r="K1709" s="1">
        <f t="shared" si="27"/>
        <v>1707</v>
      </c>
    </row>
    <row r="1710" spans="1:11" hidden="1" x14ac:dyDescent="0.3">
      <c r="A1710" s="129">
        <v>-1</v>
      </c>
      <c r="B1710" s="129" t="s">
        <v>125</v>
      </c>
      <c r="C1710" s="129" t="s">
        <v>72</v>
      </c>
      <c r="D1710" s="129" t="s">
        <v>67</v>
      </c>
      <c r="E1710" s="129">
        <v>-68.207099999999997</v>
      </c>
      <c r="F1710" s="129">
        <v>7.6005000000000003</v>
      </c>
      <c r="G1710" s="129">
        <v>0.19869999999999999</v>
      </c>
      <c r="H1710" s="129">
        <v>-1.6999999999999999E-3</v>
      </c>
      <c r="I1710" s="129">
        <v>-0.30559999999999998</v>
      </c>
      <c r="J1710" s="129">
        <v>-10.005000000000001</v>
      </c>
      <c r="K1710" s="1">
        <f t="shared" si="27"/>
        <v>1708</v>
      </c>
    </row>
    <row r="1711" spans="1:11" hidden="1" x14ac:dyDescent="0.3">
      <c r="A1711" s="129">
        <v>-1</v>
      </c>
      <c r="B1711" s="129" t="s">
        <v>125</v>
      </c>
      <c r="C1711" s="129" t="s">
        <v>72</v>
      </c>
      <c r="D1711" s="129" t="s">
        <v>68</v>
      </c>
      <c r="E1711" s="129">
        <v>-69.519599999999997</v>
      </c>
      <c r="F1711" s="129">
        <v>7.6005000000000003</v>
      </c>
      <c r="G1711" s="129">
        <v>0.19869999999999999</v>
      </c>
      <c r="H1711" s="129">
        <v>-1.6999999999999999E-3</v>
      </c>
      <c r="I1711" s="129">
        <v>0.19120000000000001</v>
      </c>
      <c r="J1711" s="129">
        <v>8.9961000000000002</v>
      </c>
      <c r="K1711" s="1">
        <f t="shared" si="27"/>
        <v>1709</v>
      </c>
    </row>
    <row r="1712" spans="1:11" hidden="1" x14ac:dyDescent="0.3">
      <c r="A1712" s="129">
        <v>-1</v>
      </c>
      <c r="B1712" s="129" t="s">
        <v>125</v>
      </c>
      <c r="C1712" s="129" t="s">
        <v>73</v>
      </c>
      <c r="D1712" s="129" t="s">
        <v>67</v>
      </c>
      <c r="E1712" s="129">
        <v>-74.780900000000003</v>
      </c>
      <c r="F1712" s="129">
        <v>8.0419999999999998</v>
      </c>
      <c r="G1712" s="129">
        <v>0.17</v>
      </c>
      <c r="H1712" s="129">
        <v>-8.2000000000000007E-3</v>
      </c>
      <c r="I1712" s="129">
        <v>-0.25609999999999999</v>
      </c>
      <c r="J1712" s="129">
        <v>-10.5792</v>
      </c>
      <c r="K1712" s="1">
        <f t="shared" si="27"/>
        <v>1710</v>
      </c>
    </row>
    <row r="1713" spans="1:11" hidden="1" x14ac:dyDescent="0.3">
      <c r="A1713" s="129">
        <v>-1</v>
      </c>
      <c r="B1713" s="129" t="s">
        <v>125</v>
      </c>
      <c r="C1713" s="129" t="s">
        <v>73</v>
      </c>
      <c r="D1713" s="129" t="s">
        <v>68</v>
      </c>
      <c r="E1713" s="129">
        <v>-76.618399999999994</v>
      </c>
      <c r="F1713" s="129">
        <v>8.0419999999999998</v>
      </c>
      <c r="G1713" s="129">
        <v>0.17</v>
      </c>
      <c r="H1713" s="129">
        <v>-8.2000000000000007E-3</v>
      </c>
      <c r="I1713" s="129">
        <v>0.16880000000000001</v>
      </c>
      <c r="J1713" s="129">
        <v>9.5257000000000005</v>
      </c>
      <c r="K1713" s="1">
        <f t="shared" si="27"/>
        <v>1711</v>
      </c>
    </row>
    <row r="1714" spans="1:11" hidden="1" x14ac:dyDescent="0.3">
      <c r="A1714" s="129">
        <v>-1</v>
      </c>
      <c r="B1714" s="129" t="s">
        <v>125</v>
      </c>
      <c r="C1714" s="129" t="s">
        <v>74</v>
      </c>
      <c r="D1714" s="129" t="s">
        <v>67</v>
      </c>
      <c r="E1714" s="129">
        <v>-87.7654</v>
      </c>
      <c r="F1714" s="129">
        <v>9.8629999999999995</v>
      </c>
      <c r="G1714" s="129">
        <v>0.26939999999999997</v>
      </c>
      <c r="H1714" s="129">
        <v>-4.0000000000000002E-4</v>
      </c>
      <c r="I1714" s="129">
        <v>-0.4158</v>
      </c>
      <c r="J1714" s="129">
        <v>-12.985300000000001</v>
      </c>
      <c r="K1714" s="1">
        <f t="shared" si="27"/>
        <v>1712</v>
      </c>
    </row>
    <row r="1715" spans="1:11" hidden="1" x14ac:dyDescent="0.3">
      <c r="A1715" s="129">
        <v>-1</v>
      </c>
      <c r="B1715" s="129" t="s">
        <v>125</v>
      </c>
      <c r="C1715" s="129" t="s">
        <v>74</v>
      </c>
      <c r="D1715" s="129" t="s">
        <v>68</v>
      </c>
      <c r="E1715" s="129">
        <v>-89.340400000000002</v>
      </c>
      <c r="F1715" s="129">
        <v>9.8629999999999995</v>
      </c>
      <c r="G1715" s="129">
        <v>0.26939999999999997</v>
      </c>
      <c r="H1715" s="129">
        <v>-4.0000000000000002E-4</v>
      </c>
      <c r="I1715" s="129">
        <v>0.25779999999999997</v>
      </c>
      <c r="J1715" s="129">
        <v>11.6722</v>
      </c>
      <c r="K1715" s="1">
        <f t="shared" si="27"/>
        <v>1713</v>
      </c>
    </row>
    <row r="1716" spans="1:11" hidden="1" x14ac:dyDescent="0.3">
      <c r="A1716" s="129">
        <v>-1</v>
      </c>
      <c r="B1716" s="129" t="s">
        <v>125</v>
      </c>
      <c r="C1716" s="129" t="s">
        <v>75</v>
      </c>
      <c r="D1716" s="129" t="s">
        <v>67</v>
      </c>
      <c r="E1716" s="129">
        <v>70.149100000000004</v>
      </c>
      <c r="F1716" s="129">
        <v>11.9437</v>
      </c>
      <c r="G1716" s="129">
        <v>0.74739999999999995</v>
      </c>
      <c r="H1716" s="129">
        <v>3.2099999999999997E-2</v>
      </c>
      <c r="I1716" s="129">
        <v>1.0764</v>
      </c>
      <c r="J1716" s="129">
        <v>2.1869999999999998</v>
      </c>
      <c r="K1716" s="1">
        <f t="shared" si="27"/>
        <v>1714</v>
      </c>
    </row>
    <row r="1717" spans="1:11" hidden="1" x14ac:dyDescent="0.3">
      <c r="A1717" s="129">
        <v>-1</v>
      </c>
      <c r="B1717" s="129" t="s">
        <v>125</v>
      </c>
      <c r="C1717" s="129" t="s">
        <v>75</v>
      </c>
      <c r="D1717" s="129" t="s">
        <v>68</v>
      </c>
      <c r="E1717" s="129">
        <v>68.967799999999997</v>
      </c>
      <c r="F1717" s="129">
        <v>11.9437</v>
      </c>
      <c r="G1717" s="129">
        <v>0.74739999999999995</v>
      </c>
      <c r="H1717" s="129">
        <v>3.2099999999999997E-2</v>
      </c>
      <c r="I1717" s="129">
        <v>0.46850000000000003</v>
      </c>
      <c r="J1717" s="129">
        <v>14.076000000000001</v>
      </c>
      <c r="K1717" s="1">
        <f t="shared" si="27"/>
        <v>1715</v>
      </c>
    </row>
    <row r="1718" spans="1:11" hidden="1" x14ac:dyDescent="0.3">
      <c r="A1718" s="129">
        <v>-1</v>
      </c>
      <c r="B1718" s="129" t="s">
        <v>125</v>
      </c>
      <c r="C1718" s="129" t="s">
        <v>76</v>
      </c>
      <c r="D1718" s="129" t="s">
        <v>67</v>
      </c>
      <c r="E1718" s="129">
        <v>-166.29599999999999</v>
      </c>
      <c r="F1718" s="129">
        <v>-1.6040000000000001</v>
      </c>
      <c r="G1718" s="129">
        <v>-0.52890000000000004</v>
      </c>
      <c r="H1718" s="129">
        <v>-4.2700000000000002E-2</v>
      </c>
      <c r="I1718" s="129">
        <v>-1.4057999999999999</v>
      </c>
      <c r="J1718" s="129">
        <v>-15.7889</v>
      </c>
      <c r="K1718" s="1">
        <f t="shared" si="27"/>
        <v>1716</v>
      </c>
    </row>
    <row r="1719" spans="1:11" hidden="1" x14ac:dyDescent="0.3">
      <c r="A1719" s="129">
        <v>-1</v>
      </c>
      <c r="B1719" s="129" t="s">
        <v>125</v>
      </c>
      <c r="C1719" s="129" t="s">
        <v>76</v>
      </c>
      <c r="D1719" s="129" t="s">
        <v>68</v>
      </c>
      <c r="E1719" s="129">
        <v>-167.47730000000001</v>
      </c>
      <c r="F1719" s="129">
        <v>-1.6040000000000001</v>
      </c>
      <c r="G1719" s="129">
        <v>-0.52890000000000004</v>
      </c>
      <c r="H1719" s="129">
        <v>-4.2700000000000002E-2</v>
      </c>
      <c r="I1719" s="129">
        <v>-0.25159999999999999</v>
      </c>
      <c r="J1719" s="129">
        <v>-1.8287</v>
      </c>
      <c r="K1719" s="1">
        <f t="shared" si="27"/>
        <v>1717</v>
      </c>
    </row>
    <row r="1720" spans="1:11" hidden="1" x14ac:dyDescent="0.3">
      <c r="A1720" s="129">
        <v>-1</v>
      </c>
      <c r="B1720" s="129" t="s">
        <v>125</v>
      </c>
      <c r="C1720" s="129" t="s">
        <v>77</v>
      </c>
      <c r="D1720" s="129" t="s">
        <v>67</v>
      </c>
      <c r="E1720" s="129">
        <v>70.149100000000004</v>
      </c>
      <c r="F1720" s="129">
        <v>11.9437</v>
      </c>
      <c r="G1720" s="129">
        <v>0.74739999999999995</v>
      </c>
      <c r="H1720" s="129">
        <v>3.2099999999999997E-2</v>
      </c>
      <c r="I1720" s="129">
        <v>1.0764</v>
      </c>
      <c r="J1720" s="129">
        <v>2.1869999999999998</v>
      </c>
      <c r="K1720" s="1">
        <f t="shared" si="27"/>
        <v>1718</v>
      </c>
    </row>
    <row r="1721" spans="1:11" hidden="1" x14ac:dyDescent="0.3">
      <c r="A1721" s="129">
        <v>-1</v>
      </c>
      <c r="B1721" s="129" t="s">
        <v>125</v>
      </c>
      <c r="C1721" s="129" t="s">
        <v>77</v>
      </c>
      <c r="D1721" s="129" t="s">
        <v>68</v>
      </c>
      <c r="E1721" s="129">
        <v>68.967799999999997</v>
      </c>
      <c r="F1721" s="129">
        <v>11.9437</v>
      </c>
      <c r="G1721" s="129">
        <v>0.74739999999999995</v>
      </c>
      <c r="H1721" s="129">
        <v>3.2099999999999997E-2</v>
      </c>
      <c r="I1721" s="129">
        <v>0.46850000000000003</v>
      </c>
      <c r="J1721" s="129">
        <v>14.076000000000001</v>
      </c>
      <c r="K1721" s="1">
        <f t="shared" si="27"/>
        <v>1719</v>
      </c>
    </row>
    <row r="1722" spans="1:11" hidden="1" x14ac:dyDescent="0.3">
      <c r="A1722" s="129">
        <v>-1</v>
      </c>
      <c r="B1722" s="129" t="s">
        <v>125</v>
      </c>
      <c r="C1722" s="129" t="s">
        <v>78</v>
      </c>
      <c r="D1722" s="129" t="s">
        <v>67</v>
      </c>
      <c r="E1722" s="129">
        <v>-166.29599999999999</v>
      </c>
      <c r="F1722" s="129">
        <v>-1.6040000000000001</v>
      </c>
      <c r="G1722" s="129">
        <v>-0.52890000000000004</v>
      </c>
      <c r="H1722" s="129">
        <v>-4.2700000000000002E-2</v>
      </c>
      <c r="I1722" s="129">
        <v>-1.4057999999999999</v>
      </c>
      <c r="J1722" s="129">
        <v>-15.7889</v>
      </c>
      <c r="K1722" s="1">
        <f t="shared" si="27"/>
        <v>1720</v>
      </c>
    </row>
    <row r="1723" spans="1:11" hidden="1" x14ac:dyDescent="0.3">
      <c r="A1723" s="129">
        <v>-1</v>
      </c>
      <c r="B1723" s="129" t="s">
        <v>125</v>
      </c>
      <c r="C1723" s="129" t="s">
        <v>78</v>
      </c>
      <c r="D1723" s="129" t="s">
        <v>68</v>
      </c>
      <c r="E1723" s="129">
        <v>-167.47730000000001</v>
      </c>
      <c r="F1723" s="129">
        <v>-1.6040000000000001</v>
      </c>
      <c r="G1723" s="129">
        <v>-0.52890000000000004</v>
      </c>
      <c r="H1723" s="129">
        <v>-4.2700000000000002E-2</v>
      </c>
      <c r="I1723" s="129">
        <v>-0.25159999999999999</v>
      </c>
      <c r="J1723" s="129">
        <v>-1.8287</v>
      </c>
      <c r="K1723" s="1">
        <f t="shared" si="27"/>
        <v>1721</v>
      </c>
    </row>
    <row r="1724" spans="1:11" hidden="1" x14ac:dyDescent="0.3">
      <c r="A1724" s="129">
        <v>-1</v>
      </c>
      <c r="B1724" s="129" t="s">
        <v>125</v>
      </c>
      <c r="C1724" s="129" t="s">
        <v>79</v>
      </c>
      <c r="D1724" s="129" t="s">
        <v>67</v>
      </c>
      <c r="E1724" s="129">
        <v>-28.625699999999998</v>
      </c>
      <c r="F1724" s="129">
        <v>21.801100000000002</v>
      </c>
      <c r="G1724" s="129">
        <v>0.252</v>
      </c>
      <c r="H1724" s="129">
        <v>-2.9999999999999997E-4</v>
      </c>
      <c r="I1724" s="129">
        <v>9.2499999999999999E-2</v>
      </c>
      <c r="J1724" s="129">
        <v>15.925700000000001</v>
      </c>
      <c r="K1724" s="1">
        <f t="shared" si="27"/>
        <v>1722</v>
      </c>
    </row>
    <row r="1725" spans="1:11" hidden="1" x14ac:dyDescent="0.3">
      <c r="A1725" s="129">
        <v>-1</v>
      </c>
      <c r="B1725" s="129" t="s">
        <v>125</v>
      </c>
      <c r="C1725" s="129" t="s">
        <v>79</v>
      </c>
      <c r="D1725" s="129" t="s">
        <v>68</v>
      </c>
      <c r="E1725" s="129">
        <v>-29.806999999999999</v>
      </c>
      <c r="F1725" s="129">
        <v>21.801100000000002</v>
      </c>
      <c r="G1725" s="129">
        <v>0.252</v>
      </c>
      <c r="H1725" s="129">
        <v>-2.9999999999999997E-4</v>
      </c>
      <c r="I1725" s="129">
        <v>0.20899999999999999</v>
      </c>
      <c r="J1725" s="129">
        <v>24.976700000000001</v>
      </c>
      <c r="K1725" s="1">
        <f t="shared" si="27"/>
        <v>1723</v>
      </c>
    </row>
    <row r="1726" spans="1:11" hidden="1" x14ac:dyDescent="0.3">
      <c r="A1726" s="129">
        <v>-1</v>
      </c>
      <c r="B1726" s="129" t="s">
        <v>125</v>
      </c>
      <c r="C1726" s="129" t="s">
        <v>80</v>
      </c>
      <c r="D1726" s="129" t="s">
        <v>67</v>
      </c>
      <c r="E1726" s="129">
        <v>-67.521199999999993</v>
      </c>
      <c r="F1726" s="129">
        <v>-11.461399999999999</v>
      </c>
      <c r="G1726" s="129">
        <v>-3.3500000000000002E-2</v>
      </c>
      <c r="H1726" s="129">
        <v>-1.03E-2</v>
      </c>
      <c r="I1726" s="129">
        <v>-0.42180000000000001</v>
      </c>
      <c r="J1726" s="129">
        <v>-29.5275</v>
      </c>
      <c r="K1726" s="1">
        <f t="shared" si="27"/>
        <v>1724</v>
      </c>
    </row>
    <row r="1727" spans="1:11" hidden="1" x14ac:dyDescent="0.3">
      <c r="A1727" s="129">
        <v>-1</v>
      </c>
      <c r="B1727" s="129" t="s">
        <v>125</v>
      </c>
      <c r="C1727" s="129" t="s">
        <v>80</v>
      </c>
      <c r="D1727" s="129" t="s">
        <v>68</v>
      </c>
      <c r="E1727" s="129">
        <v>-68.702500000000001</v>
      </c>
      <c r="F1727" s="129">
        <v>-11.461399999999999</v>
      </c>
      <c r="G1727" s="129">
        <v>-3.3500000000000002E-2</v>
      </c>
      <c r="H1727" s="129">
        <v>-1.03E-2</v>
      </c>
      <c r="I1727" s="129">
        <v>8.0000000000000002E-3</v>
      </c>
      <c r="J1727" s="129">
        <v>-12.7294</v>
      </c>
      <c r="K1727" s="1">
        <f t="shared" si="27"/>
        <v>1725</v>
      </c>
    </row>
    <row r="1728" spans="1:11" hidden="1" x14ac:dyDescent="0.3">
      <c r="A1728" s="129">
        <v>-1</v>
      </c>
      <c r="B1728" s="129" t="s">
        <v>125</v>
      </c>
      <c r="C1728" s="129" t="s">
        <v>81</v>
      </c>
      <c r="D1728" s="129" t="s">
        <v>67</v>
      </c>
      <c r="E1728" s="129">
        <v>-28.625699999999998</v>
      </c>
      <c r="F1728" s="129">
        <v>21.801100000000002</v>
      </c>
      <c r="G1728" s="129">
        <v>0.252</v>
      </c>
      <c r="H1728" s="129">
        <v>-2.9999999999999997E-4</v>
      </c>
      <c r="I1728" s="129">
        <v>9.2499999999999999E-2</v>
      </c>
      <c r="J1728" s="129">
        <v>15.925700000000001</v>
      </c>
      <c r="K1728" s="1">
        <f t="shared" si="27"/>
        <v>1726</v>
      </c>
    </row>
    <row r="1729" spans="1:11" hidden="1" x14ac:dyDescent="0.3">
      <c r="A1729" s="129">
        <v>-1</v>
      </c>
      <c r="B1729" s="129" t="s">
        <v>125</v>
      </c>
      <c r="C1729" s="129" t="s">
        <v>81</v>
      </c>
      <c r="D1729" s="129" t="s">
        <v>68</v>
      </c>
      <c r="E1729" s="129">
        <v>-29.806999999999999</v>
      </c>
      <c r="F1729" s="129">
        <v>21.801100000000002</v>
      </c>
      <c r="G1729" s="129">
        <v>0.252</v>
      </c>
      <c r="H1729" s="129">
        <v>-2.9999999999999997E-4</v>
      </c>
      <c r="I1729" s="129">
        <v>0.20899999999999999</v>
      </c>
      <c r="J1729" s="129">
        <v>24.976700000000001</v>
      </c>
      <c r="K1729" s="1">
        <f t="shared" si="27"/>
        <v>1727</v>
      </c>
    </row>
    <row r="1730" spans="1:11" hidden="1" x14ac:dyDescent="0.3">
      <c r="A1730" s="129">
        <v>-1</v>
      </c>
      <c r="B1730" s="129" t="s">
        <v>125</v>
      </c>
      <c r="C1730" s="129" t="s">
        <v>82</v>
      </c>
      <c r="D1730" s="129" t="s">
        <v>67</v>
      </c>
      <c r="E1730" s="129">
        <v>-67.521199999999993</v>
      </c>
      <c r="F1730" s="129">
        <v>-11.461399999999999</v>
      </c>
      <c r="G1730" s="129">
        <v>-3.3500000000000002E-2</v>
      </c>
      <c r="H1730" s="129">
        <v>-1.03E-2</v>
      </c>
      <c r="I1730" s="129">
        <v>-0.42180000000000001</v>
      </c>
      <c r="J1730" s="129">
        <v>-29.5275</v>
      </c>
      <c r="K1730" s="1">
        <f t="shared" si="27"/>
        <v>1728</v>
      </c>
    </row>
    <row r="1731" spans="1:11" hidden="1" x14ac:dyDescent="0.3">
      <c r="A1731" s="129">
        <v>-1</v>
      </c>
      <c r="B1731" s="129" t="s">
        <v>125</v>
      </c>
      <c r="C1731" s="129" t="s">
        <v>82</v>
      </c>
      <c r="D1731" s="129" t="s">
        <v>68</v>
      </c>
      <c r="E1731" s="129">
        <v>-68.702500000000001</v>
      </c>
      <c r="F1731" s="129">
        <v>-11.461399999999999</v>
      </c>
      <c r="G1731" s="129">
        <v>-3.3500000000000002E-2</v>
      </c>
      <c r="H1731" s="129">
        <v>-1.03E-2</v>
      </c>
      <c r="I1731" s="129">
        <v>8.0000000000000002E-3</v>
      </c>
      <c r="J1731" s="129">
        <v>-12.7294</v>
      </c>
      <c r="K1731" s="1">
        <f t="shared" si="27"/>
        <v>1729</v>
      </c>
    </row>
    <row r="1732" spans="1:11" hidden="1" x14ac:dyDescent="0.3">
      <c r="A1732" s="129">
        <v>-1</v>
      </c>
      <c r="B1732" s="129" t="s">
        <v>125</v>
      </c>
      <c r="C1732" s="129" t="s">
        <v>83</v>
      </c>
      <c r="D1732" s="129" t="s">
        <v>67</v>
      </c>
      <c r="E1732" s="129">
        <v>39.3324</v>
      </c>
      <c r="F1732" s="129">
        <v>15.523199999999999</v>
      </c>
      <c r="G1732" s="129">
        <v>0.86119999999999997</v>
      </c>
      <c r="H1732" s="129">
        <v>3.4500000000000003E-2</v>
      </c>
      <c r="I1732" s="129">
        <v>0.89890000000000003</v>
      </c>
      <c r="J1732" s="129">
        <v>-2.5283000000000002</v>
      </c>
      <c r="K1732" s="1">
        <f t="shared" si="27"/>
        <v>1730</v>
      </c>
    </row>
    <row r="1733" spans="1:11" hidden="1" x14ac:dyDescent="0.3">
      <c r="A1733" s="129">
        <v>-1</v>
      </c>
      <c r="B1733" s="129" t="s">
        <v>125</v>
      </c>
      <c r="C1733" s="129" t="s">
        <v>83</v>
      </c>
      <c r="D1733" s="129" t="s">
        <v>68</v>
      </c>
      <c r="E1733" s="129">
        <v>37.757399999999997</v>
      </c>
      <c r="F1733" s="129">
        <v>15.523199999999999</v>
      </c>
      <c r="G1733" s="129">
        <v>0.86119999999999997</v>
      </c>
      <c r="H1733" s="129">
        <v>3.4500000000000003E-2</v>
      </c>
      <c r="I1733" s="129">
        <v>0.57540000000000002</v>
      </c>
      <c r="J1733" s="129">
        <v>18.3093</v>
      </c>
      <c r="K1733" s="1">
        <f t="shared" si="27"/>
        <v>1731</v>
      </c>
    </row>
    <row r="1734" spans="1:11" hidden="1" x14ac:dyDescent="0.3">
      <c r="A1734" s="129">
        <v>-1</v>
      </c>
      <c r="B1734" s="129" t="s">
        <v>125</v>
      </c>
      <c r="C1734" s="129" t="s">
        <v>84</v>
      </c>
      <c r="D1734" s="129" t="s">
        <v>67</v>
      </c>
      <c r="E1734" s="129">
        <v>-197.11269999999999</v>
      </c>
      <c r="F1734" s="129">
        <v>1.9754</v>
      </c>
      <c r="G1734" s="129">
        <v>-0.41510000000000002</v>
      </c>
      <c r="H1734" s="129">
        <v>-4.0300000000000002E-2</v>
      </c>
      <c r="I1734" s="129">
        <v>-1.5832999999999999</v>
      </c>
      <c r="J1734" s="129">
        <v>-20.504300000000001</v>
      </c>
      <c r="K1734" s="1">
        <f t="shared" ref="K1734:K1797" si="28">K1733+1</f>
        <v>1732</v>
      </c>
    </row>
    <row r="1735" spans="1:11" hidden="1" x14ac:dyDescent="0.3">
      <c r="A1735" s="129">
        <v>-1</v>
      </c>
      <c r="B1735" s="129" t="s">
        <v>125</v>
      </c>
      <c r="C1735" s="129" t="s">
        <v>84</v>
      </c>
      <c r="D1735" s="129" t="s">
        <v>68</v>
      </c>
      <c r="E1735" s="129">
        <v>-198.68770000000001</v>
      </c>
      <c r="F1735" s="129">
        <v>1.9754</v>
      </c>
      <c r="G1735" s="129">
        <v>-0.41510000000000002</v>
      </c>
      <c r="H1735" s="129">
        <v>-4.0300000000000002E-2</v>
      </c>
      <c r="I1735" s="129">
        <v>-0.1447</v>
      </c>
      <c r="J1735" s="129">
        <v>2.4045999999999998</v>
      </c>
      <c r="K1735" s="1">
        <f t="shared" si="28"/>
        <v>1733</v>
      </c>
    </row>
    <row r="1736" spans="1:11" hidden="1" x14ac:dyDescent="0.3">
      <c r="A1736" s="129">
        <v>-1</v>
      </c>
      <c r="B1736" s="129" t="s">
        <v>125</v>
      </c>
      <c r="C1736" s="129" t="s">
        <v>85</v>
      </c>
      <c r="D1736" s="129" t="s">
        <v>67</v>
      </c>
      <c r="E1736" s="129">
        <v>39.3324</v>
      </c>
      <c r="F1736" s="129">
        <v>15.523199999999999</v>
      </c>
      <c r="G1736" s="129">
        <v>0.86119999999999997</v>
      </c>
      <c r="H1736" s="129">
        <v>3.4500000000000003E-2</v>
      </c>
      <c r="I1736" s="129">
        <v>0.89890000000000003</v>
      </c>
      <c r="J1736" s="129">
        <v>-2.5283000000000002</v>
      </c>
      <c r="K1736" s="1">
        <f t="shared" si="28"/>
        <v>1734</v>
      </c>
    </row>
    <row r="1737" spans="1:11" hidden="1" x14ac:dyDescent="0.3">
      <c r="A1737" s="129">
        <v>-1</v>
      </c>
      <c r="B1737" s="129" t="s">
        <v>125</v>
      </c>
      <c r="C1737" s="129" t="s">
        <v>85</v>
      </c>
      <c r="D1737" s="129" t="s">
        <v>68</v>
      </c>
      <c r="E1737" s="129">
        <v>37.757399999999997</v>
      </c>
      <c r="F1737" s="129">
        <v>15.523199999999999</v>
      </c>
      <c r="G1737" s="129">
        <v>0.86119999999999997</v>
      </c>
      <c r="H1737" s="129">
        <v>3.4500000000000003E-2</v>
      </c>
      <c r="I1737" s="129">
        <v>0.57540000000000002</v>
      </c>
      <c r="J1737" s="129">
        <v>18.3093</v>
      </c>
      <c r="K1737" s="1">
        <f t="shared" si="28"/>
        <v>1735</v>
      </c>
    </row>
    <row r="1738" spans="1:11" hidden="1" x14ac:dyDescent="0.3">
      <c r="A1738" s="129">
        <v>-1</v>
      </c>
      <c r="B1738" s="129" t="s">
        <v>125</v>
      </c>
      <c r="C1738" s="129" t="s">
        <v>86</v>
      </c>
      <c r="D1738" s="129" t="s">
        <v>67</v>
      </c>
      <c r="E1738" s="129">
        <v>-197.11269999999999</v>
      </c>
      <c r="F1738" s="129">
        <v>1.9754</v>
      </c>
      <c r="G1738" s="129">
        <v>-0.41510000000000002</v>
      </c>
      <c r="H1738" s="129">
        <v>-4.0300000000000002E-2</v>
      </c>
      <c r="I1738" s="129">
        <v>-1.5832999999999999</v>
      </c>
      <c r="J1738" s="129">
        <v>-20.504300000000001</v>
      </c>
      <c r="K1738" s="1">
        <f t="shared" si="28"/>
        <v>1736</v>
      </c>
    </row>
    <row r="1739" spans="1:11" hidden="1" x14ac:dyDescent="0.3">
      <c r="A1739" s="129">
        <v>-1</v>
      </c>
      <c r="B1739" s="129" t="s">
        <v>125</v>
      </c>
      <c r="C1739" s="129" t="s">
        <v>86</v>
      </c>
      <c r="D1739" s="129" t="s">
        <v>68</v>
      </c>
      <c r="E1739" s="129">
        <v>-198.68770000000001</v>
      </c>
      <c r="F1739" s="129">
        <v>1.9754</v>
      </c>
      <c r="G1739" s="129">
        <v>-0.41510000000000002</v>
      </c>
      <c r="H1739" s="129">
        <v>-4.0300000000000002E-2</v>
      </c>
      <c r="I1739" s="129">
        <v>-0.1447</v>
      </c>
      <c r="J1739" s="129">
        <v>2.4045999999999998</v>
      </c>
      <c r="K1739" s="1">
        <f t="shared" si="28"/>
        <v>1737</v>
      </c>
    </row>
    <row r="1740" spans="1:11" hidden="1" x14ac:dyDescent="0.3">
      <c r="A1740" s="129">
        <v>-1</v>
      </c>
      <c r="B1740" s="129" t="s">
        <v>125</v>
      </c>
      <c r="C1740" s="129" t="s">
        <v>87</v>
      </c>
      <c r="D1740" s="129" t="s">
        <v>67</v>
      </c>
      <c r="E1740" s="129">
        <v>-59.442399999999999</v>
      </c>
      <c r="F1740" s="129">
        <v>25.380500000000001</v>
      </c>
      <c r="G1740" s="129">
        <v>0.36570000000000003</v>
      </c>
      <c r="H1740" s="129">
        <v>2E-3</v>
      </c>
      <c r="I1740" s="129">
        <v>-8.5099999999999995E-2</v>
      </c>
      <c r="J1740" s="129">
        <v>11.2103</v>
      </c>
      <c r="K1740" s="1">
        <f t="shared" si="28"/>
        <v>1738</v>
      </c>
    </row>
    <row r="1741" spans="1:11" hidden="1" x14ac:dyDescent="0.3">
      <c r="A1741" s="129">
        <v>-1</v>
      </c>
      <c r="B1741" s="129" t="s">
        <v>125</v>
      </c>
      <c r="C1741" s="129" t="s">
        <v>87</v>
      </c>
      <c r="D1741" s="129" t="s">
        <v>68</v>
      </c>
      <c r="E1741" s="129">
        <v>-61.017400000000002</v>
      </c>
      <c r="F1741" s="129">
        <v>25.380500000000001</v>
      </c>
      <c r="G1741" s="129">
        <v>0.36570000000000003</v>
      </c>
      <c r="H1741" s="129">
        <v>2E-3</v>
      </c>
      <c r="I1741" s="129">
        <v>0.31590000000000001</v>
      </c>
      <c r="J1741" s="129">
        <v>29.21</v>
      </c>
      <c r="K1741" s="1">
        <f t="shared" si="28"/>
        <v>1739</v>
      </c>
    </row>
    <row r="1742" spans="1:11" hidden="1" x14ac:dyDescent="0.3">
      <c r="A1742" s="129">
        <v>-1</v>
      </c>
      <c r="B1742" s="129" t="s">
        <v>125</v>
      </c>
      <c r="C1742" s="129" t="s">
        <v>88</v>
      </c>
      <c r="D1742" s="129" t="s">
        <v>67</v>
      </c>
      <c r="E1742" s="129">
        <v>-98.337900000000005</v>
      </c>
      <c r="F1742" s="129">
        <v>-7.8818999999999999</v>
      </c>
      <c r="G1742" s="129">
        <v>8.0299999999999996E-2</v>
      </c>
      <c r="H1742" s="129">
        <v>-7.9000000000000008E-3</v>
      </c>
      <c r="I1742" s="129">
        <v>-0.59930000000000005</v>
      </c>
      <c r="J1742" s="129">
        <v>-34.242899999999999</v>
      </c>
      <c r="K1742" s="1">
        <f t="shared" si="28"/>
        <v>1740</v>
      </c>
    </row>
    <row r="1743" spans="1:11" hidden="1" x14ac:dyDescent="0.3">
      <c r="A1743" s="129">
        <v>-1</v>
      </c>
      <c r="B1743" s="129" t="s">
        <v>125</v>
      </c>
      <c r="C1743" s="129" t="s">
        <v>88</v>
      </c>
      <c r="D1743" s="129" t="s">
        <v>68</v>
      </c>
      <c r="E1743" s="129">
        <v>-99.912899999999993</v>
      </c>
      <c r="F1743" s="129">
        <v>-7.8818999999999999</v>
      </c>
      <c r="G1743" s="129">
        <v>8.0299999999999996E-2</v>
      </c>
      <c r="H1743" s="129">
        <v>-7.9000000000000008E-3</v>
      </c>
      <c r="I1743" s="129">
        <v>0.1148</v>
      </c>
      <c r="J1743" s="129">
        <v>-8.4961000000000002</v>
      </c>
      <c r="K1743" s="1">
        <f t="shared" si="28"/>
        <v>1741</v>
      </c>
    </row>
    <row r="1744" spans="1:11" hidden="1" x14ac:dyDescent="0.3">
      <c r="A1744" s="129">
        <v>-1</v>
      </c>
      <c r="B1744" s="129" t="s">
        <v>125</v>
      </c>
      <c r="C1744" s="129" t="s">
        <v>89</v>
      </c>
      <c r="D1744" s="129" t="s">
        <v>67</v>
      </c>
      <c r="E1744" s="129">
        <v>-59.442399999999999</v>
      </c>
      <c r="F1744" s="129">
        <v>25.380500000000001</v>
      </c>
      <c r="G1744" s="129">
        <v>0.36570000000000003</v>
      </c>
      <c r="H1744" s="129">
        <v>2E-3</v>
      </c>
      <c r="I1744" s="129">
        <v>-8.5099999999999995E-2</v>
      </c>
      <c r="J1744" s="129">
        <v>11.2103</v>
      </c>
      <c r="K1744" s="1">
        <f t="shared" si="28"/>
        <v>1742</v>
      </c>
    </row>
    <row r="1745" spans="1:11" hidden="1" x14ac:dyDescent="0.3">
      <c r="A1745" s="129">
        <v>-1</v>
      </c>
      <c r="B1745" s="129" t="s">
        <v>125</v>
      </c>
      <c r="C1745" s="129" t="s">
        <v>89</v>
      </c>
      <c r="D1745" s="129" t="s">
        <v>68</v>
      </c>
      <c r="E1745" s="129">
        <v>-61.017400000000002</v>
      </c>
      <c r="F1745" s="129">
        <v>25.380500000000001</v>
      </c>
      <c r="G1745" s="129">
        <v>0.36570000000000003</v>
      </c>
      <c r="H1745" s="129">
        <v>2E-3</v>
      </c>
      <c r="I1745" s="129">
        <v>0.31590000000000001</v>
      </c>
      <c r="J1745" s="129">
        <v>29.21</v>
      </c>
      <c r="K1745" s="1">
        <f t="shared" si="28"/>
        <v>1743</v>
      </c>
    </row>
    <row r="1746" spans="1:11" hidden="1" x14ac:dyDescent="0.3">
      <c r="A1746" s="129">
        <v>-1</v>
      </c>
      <c r="B1746" s="129" t="s">
        <v>125</v>
      </c>
      <c r="C1746" s="129" t="s">
        <v>90</v>
      </c>
      <c r="D1746" s="129" t="s">
        <v>67</v>
      </c>
      <c r="E1746" s="129">
        <v>-98.337900000000005</v>
      </c>
      <c r="F1746" s="129">
        <v>-7.8818999999999999</v>
      </c>
      <c r="G1746" s="129">
        <v>8.0299999999999996E-2</v>
      </c>
      <c r="H1746" s="129">
        <v>-7.9000000000000008E-3</v>
      </c>
      <c r="I1746" s="129">
        <v>-0.59930000000000005</v>
      </c>
      <c r="J1746" s="129">
        <v>-34.242899999999999</v>
      </c>
      <c r="K1746" s="1">
        <f t="shared" si="28"/>
        <v>1744</v>
      </c>
    </row>
    <row r="1747" spans="1:11" hidden="1" x14ac:dyDescent="0.3">
      <c r="A1747" s="129">
        <v>-1</v>
      </c>
      <c r="B1747" s="129" t="s">
        <v>125</v>
      </c>
      <c r="C1747" s="129" t="s">
        <v>90</v>
      </c>
      <c r="D1747" s="129" t="s">
        <v>68</v>
      </c>
      <c r="E1747" s="129">
        <v>-99.912899999999993</v>
      </c>
      <c r="F1747" s="129">
        <v>-7.8818999999999999</v>
      </c>
      <c r="G1747" s="129">
        <v>8.0299999999999996E-2</v>
      </c>
      <c r="H1747" s="129">
        <v>-7.9000000000000008E-3</v>
      </c>
      <c r="I1747" s="129">
        <v>0.1148</v>
      </c>
      <c r="J1747" s="129">
        <v>-8.4961000000000002</v>
      </c>
      <c r="K1747" s="1">
        <f t="shared" si="28"/>
        <v>1745</v>
      </c>
    </row>
    <row r="1748" spans="1:11" hidden="1" x14ac:dyDescent="0.3">
      <c r="A1748" s="129">
        <v>-1</v>
      </c>
      <c r="B1748" s="129" t="s">
        <v>125</v>
      </c>
      <c r="C1748" s="129" t="s">
        <v>91</v>
      </c>
      <c r="D1748" s="129" t="s">
        <v>67</v>
      </c>
      <c r="E1748" s="129">
        <v>70.149100000000004</v>
      </c>
      <c r="F1748" s="129">
        <v>25.380500000000001</v>
      </c>
      <c r="G1748" s="129">
        <v>0.86119999999999997</v>
      </c>
      <c r="H1748" s="129">
        <v>3.4500000000000003E-2</v>
      </c>
      <c r="I1748" s="129">
        <v>1.0764</v>
      </c>
      <c r="J1748" s="129">
        <v>15.925700000000001</v>
      </c>
      <c r="K1748" s="1">
        <f t="shared" si="28"/>
        <v>1746</v>
      </c>
    </row>
    <row r="1749" spans="1:11" hidden="1" x14ac:dyDescent="0.3">
      <c r="A1749" s="129">
        <v>-1</v>
      </c>
      <c r="B1749" s="129" t="s">
        <v>125</v>
      </c>
      <c r="C1749" s="129" t="s">
        <v>91</v>
      </c>
      <c r="D1749" s="129" t="s">
        <v>68</v>
      </c>
      <c r="E1749" s="129">
        <v>68.967799999999997</v>
      </c>
      <c r="F1749" s="129">
        <v>25.380500000000001</v>
      </c>
      <c r="G1749" s="129">
        <v>0.86119999999999997</v>
      </c>
      <c r="H1749" s="129">
        <v>3.4500000000000003E-2</v>
      </c>
      <c r="I1749" s="129">
        <v>0.57540000000000002</v>
      </c>
      <c r="J1749" s="129">
        <v>29.21</v>
      </c>
      <c r="K1749" s="1">
        <f t="shared" si="28"/>
        <v>1747</v>
      </c>
    </row>
    <row r="1750" spans="1:11" hidden="1" x14ac:dyDescent="0.3">
      <c r="A1750" s="129">
        <v>-1</v>
      </c>
      <c r="B1750" s="129" t="s">
        <v>125</v>
      </c>
      <c r="C1750" s="129" t="s">
        <v>92</v>
      </c>
      <c r="D1750" s="129" t="s">
        <v>67</v>
      </c>
      <c r="E1750" s="129">
        <v>-197.11269999999999</v>
      </c>
      <c r="F1750" s="129">
        <v>-11.461399999999999</v>
      </c>
      <c r="G1750" s="129">
        <v>-0.52890000000000004</v>
      </c>
      <c r="H1750" s="129">
        <v>-4.2700000000000002E-2</v>
      </c>
      <c r="I1750" s="129">
        <v>-1.5832999999999999</v>
      </c>
      <c r="J1750" s="129">
        <v>-34.242899999999999</v>
      </c>
      <c r="K1750" s="1">
        <f t="shared" si="28"/>
        <v>1748</v>
      </c>
    </row>
    <row r="1751" spans="1:11" hidden="1" x14ac:dyDescent="0.3">
      <c r="A1751" s="129">
        <v>-1</v>
      </c>
      <c r="B1751" s="129" t="s">
        <v>125</v>
      </c>
      <c r="C1751" s="129" t="s">
        <v>92</v>
      </c>
      <c r="D1751" s="129" t="s">
        <v>68</v>
      </c>
      <c r="E1751" s="129">
        <v>-198.68770000000001</v>
      </c>
      <c r="F1751" s="129">
        <v>-11.461399999999999</v>
      </c>
      <c r="G1751" s="129">
        <v>-0.52890000000000004</v>
      </c>
      <c r="H1751" s="129">
        <v>-4.2700000000000002E-2</v>
      </c>
      <c r="I1751" s="129">
        <v>-0.25159999999999999</v>
      </c>
      <c r="J1751" s="129">
        <v>-12.7294</v>
      </c>
      <c r="K1751" s="1">
        <f t="shared" si="28"/>
        <v>1749</v>
      </c>
    </row>
    <row r="1752" spans="1:11" hidden="1" x14ac:dyDescent="0.3">
      <c r="A1752" s="129">
        <v>-1</v>
      </c>
      <c r="B1752" s="129" t="s">
        <v>126</v>
      </c>
      <c r="C1752" s="129" t="s">
        <v>66</v>
      </c>
      <c r="D1752" s="129" t="s">
        <v>67</v>
      </c>
      <c r="E1752" s="129">
        <v>-292.60840000000002</v>
      </c>
      <c r="F1752" s="129">
        <v>0.9456</v>
      </c>
      <c r="G1752" s="129">
        <v>1.5809</v>
      </c>
      <c r="H1752" s="129">
        <v>-1.1829000000000001</v>
      </c>
      <c r="I1752" s="129">
        <v>-2.4887999999999999</v>
      </c>
      <c r="J1752" s="129">
        <v>-6.4572000000000003</v>
      </c>
      <c r="K1752" s="1">
        <f t="shared" si="28"/>
        <v>1750</v>
      </c>
    </row>
    <row r="1753" spans="1:11" x14ac:dyDescent="0.3">
      <c r="A1753" s="129">
        <v>-1</v>
      </c>
      <c r="B1753" s="129" t="s">
        <v>126</v>
      </c>
      <c r="C1753" s="129" t="s">
        <v>66</v>
      </c>
      <c r="D1753" s="129" t="s">
        <v>68</v>
      </c>
      <c r="E1753" s="129">
        <v>-301.28969999999998</v>
      </c>
      <c r="F1753" s="129">
        <v>0.9456</v>
      </c>
      <c r="G1753" s="129">
        <v>1.5809</v>
      </c>
      <c r="H1753" s="129">
        <v>-1.1829000000000001</v>
      </c>
      <c r="I1753" s="129">
        <v>1.4635</v>
      </c>
      <c r="J1753" s="129">
        <v>-4.0933000000000002</v>
      </c>
      <c r="K1753" s="1">
        <f t="shared" si="28"/>
        <v>1751</v>
      </c>
    </row>
    <row r="1754" spans="1:11" hidden="1" x14ac:dyDescent="0.3">
      <c r="A1754" s="129">
        <v>-1</v>
      </c>
      <c r="B1754" s="129" t="s">
        <v>126</v>
      </c>
      <c r="C1754" s="129" t="s">
        <v>69</v>
      </c>
      <c r="D1754" s="129" t="s">
        <v>67</v>
      </c>
      <c r="E1754" s="129">
        <v>-85.029499999999999</v>
      </c>
      <c r="F1754" s="129">
        <v>-0.60129999999999995</v>
      </c>
      <c r="G1754" s="129">
        <v>2.0177</v>
      </c>
      <c r="H1754" s="129">
        <v>-1.4335</v>
      </c>
      <c r="I1754" s="129">
        <v>-3.3260999999999998</v>
      </c>
      <c r="J1754" s="129">
        <v>0.47960000000000003</v>
      </c>
      <c r="K1754" s="1">
        <f t="shared" si="28"/>
        <v>1752</v>
      </c>
    </row>
    <row r="1755" spans="1:11" x14ac:dyDescent="0.3">
      <c r="A1755" s="129">
        <v>-1</v>
      </c>
      <c r="B1755" s="129" t="s">
        <v>126</v>
      </c>
      <c r="C1755" s="129" t="s">
        <v>69</v>
      </c>
      <c r="D1755" s="129" t="s">
        <v>68</v>
      </c>
      <c r="E1755" s="129">
        <v>-85.029499999999999</v>
      </c>
      <c r="F1755" s="129">
        <v>-0.60129999999999995</v>
      </c>
      <c r="G1755" s="129">
        <v>2.0177</v>
      </c>
      <c r="H1755" s="129">
        <v>-1.4335</v>
      </c>
      <c r="I1755" s="129">
        <v>1.718</v>
      </c>
      <c r="J1755" s="129">
        <v>-1.0236000000000001</v>
      </c>
      <c r="K1755" s="1">
        <f t="shared" si="28"/>
        <v>1753</v>
      </c>
    </row>
    <row r="1756" spans="1:11" hidden="1" x14ac:dyDescent="0.3">
      <c r="A1756" s="129">
        <v>-1</v>
      </c>
      <c r="B1756" s="129" t="s">
        <v>126</v>
      </c>
      <c r="C1756" s="129" t="s">
        <v>70</v>
      </c>
      <c r="D1756" s="129" t="s">
        <v>67</v>
      </c>
      <c r="E1756" s="129">
        <v>538.66399999999999</v>
      </c>
      <c r="F1756" s="129">
        <v>18.259799999999998</v>
      </c>
      <c r="G1756" s="129">
        <v>0.54249999999999998</v>
      </c>
      <c r="H1756" s="129">
        <v>3.7100000000000001E-2</v>
      </c>
      <c r="I1756" s="129">
        <v>1.6120000000000001</v>
      </c>
      <c r="J1756" s="129">
        <v>104.9205</v>
      </c>
      <c r="K1756" s="1">
        <f t="shared" si="28"/>
        <v>1754</v>
      </c>
    </row>
    <row r="1757" spans="1:11" x14ac:dyDescent="0.3">
      <c r="A1757" s="129">
        <v>-1</v>
      </c>
      <c r="B1757" s="129" t="s">
        <v>126</v>
      </c>
      <c r="C1757" s="129" t="s">
        <v>70</v>
      </c>
      <c r="D1757" s="129" t="s">
        <v>68</v>
      </c>
      <c r="E1757" s="129">
        <v>538.66399999999999</v>
      </c>
      <c r="F1757" s="129">
        <v>18.259799999999998</v>
      </c>
      <c r="G1757" s="129">
        <v>0.54249999999999998</v>
      </c>
      <c r="H1757" s="129">
        <v>3.7100000000000001E-2</v>
      </c>
      <c r="I1757" s="129">
        <v>0.62709999999999999</v>
      </c>
      <c r="J1757" s="129">
        <v>60.168300000000002</v>
      </c>
      <c r="K1757" s="1">
        <f t="shared" si="28"/>
        <v>1755</v>
      </c>
    </row>
    <row r="1758" spans="1:11" hidden="1" x14ac:dyDescent="0.3">
      <c r="A1758" s="129">
        <v>-1</v>
      </c>
      <c r="B1758" s="129" t="s">
        <v>126</v>
      </c>
      <c r="C1758" s="129" t="s">
        <v>71</v>
      </c>
      <c r="D1758" s="129" t="s">
        <v>67</v>
      </c>
      <c r="E1758" s="129">
        <v>109.252</v>
      </c>
      <c r="F1758" s="129">
        <v>16.1191</v>
      </c>
      <c r="G1758" s="129">
        <v>8.7300000000000003E-2</v>
      </c>
      <c r="H1758" s="129">
        <v>4.1000000000000002E-2</v>
      </c>
      <c r="I1758" s="129">
        <v>0.1923</v>
      </c>
      <c r="J1758" s="129">
        <v>217.88820000000001</v>
      </c>
      <c r="K1758" s="1">
        <f t="shared" si="28"/>
        <v>1756</v>
      </c>
    </row>
    <row r="1759" spans="1:11" x14ac:dyDescent="0.3">
      <c r="A1759" s="129">
        <v>-1</v>
      </c>
      <c r="B1759" s="129" t="s">
        <v>126</v>
      </c>
      <c r="C1759" s="129" t="s">
        <v>71</v>
      </c>
      <c r="D1759" s="129" t="s">
        <v>68</v>
      </c>
      <c r="E1759" s="129">
        <v>109.252</v>
      </c>
      <c r="F1759" s="129">
        <v>16.1191</v>
      </c>
      <c r="G1759" s="129">
        <v>8.7300000000000003E-2</v>
      </c>
      <c r="H1759" s="129">
        <v>4.1000000000000002E-2</v>
      </c>
      <c r="I1759" s="129">
        <v>9.1999999999999998E-2</v>
      </c>
      <c r="J1759" s="129">
        <v>183.33869999999999</v>
      </c>
      <c r="K1759" s="1">
        <f t="shared" si="28"/>
        <v>1757</v>
      </c>
    </row>
    <row r="1760" spans="1:11" hidden="1" x14ac:dyDescent="0.3">
      <c r="A1760" s="129">
        <v>-1</v>
      </c>
      <c r="B1760" s="129" t="s">
        <v>126</v>
      </c>
      <c r="C1760" s="129" t="s">
        <v>72</v>
      </c>
      <c r="D1760" s="129" t="s">
        <v>67</v>
      </c>
      <c r="E1760" s="129">
        <v>-377.6379</v>
      </c>
      <c r="F1760" s="129">
        <v>0.34429999999999999</v>
      </c>
      <c r="G1760" s="129">
        <v>3.5985999999999998</v>
      </c>
      <c r="H1760" s="129">
        <v>-2.6162999999999998</v>
      </c>
      <c r="I1760" s="129">
        <v>-5.8148999999999997</v>
      </c>
      <c r="J1760" s="129">
        <v>-5.9775999999999998</v>
      </c>
      <c r="K1760" s="1">
        <f t="shared" si="28"/>
        <v>1758</v>
      </c>
    </row>
    <row r="1761" spans="1:11" hidden="1" x14ac:dyDescent="0.3">
      <c r="A1761" s="129">
        <v>-1</v>
      </c>
      <c r="B1761" s="129" t="s">
        <v>126</v>
      </c>
      <c r="C1761" s="129" t="s">
        <v>72</v>
      </c>
      <c r="D1761" s="129" t="s">
        <v>68</v>
      </c>
      <c r="E1761" s="129">
        <v>-386.31909999999999</v>
      </c>
      <c r="F1761" s="129">
        <v>0.34429999999999999</v>
      </c>
      <c r="G1761" s="129">
        <v>3.5985999999999998</v>
      </c>
      <c r="H1761" s="129">
        <v>-2.6162999999999998</v>
      </c>
      <c r="I1761" s="129">
        <v>3.1815000000000002</v>
      </c>
      <c r="J1761" s="129">
        <v>-5.1169000000000002</v>
      </c>
      <c r="K1761" s="1">
        <f t="shared" si="28"/>
        <v>1759</v>
      </c>
    </row>
    <row r="1762" spans="1:11" hidden="1" x14ac:dyDescent="0.3">
      <c r="A1762" s="129">
        <v>-1</v>
      </c>
      <c r="B1762" s="129" t="s">
        <v>126</v>
      </c>
      <c r="C1762" s="129" t="s">
        <v>73</v>
      </c>
      <c r="D1762" s="129" t="s">
        <v>67</v>
      </c>
      <c r="E1762" s="129">
        <v>-409.65179999999998</v>
      </c>
      <c r="F1762" s="129">
        <v>1.3238000000000001</v>
      </c>
      <c r="G1762" s="129">
        <v>2.2132999999999998</v>
      </c>
      <c r="H1762" s="129">
        <v>-1.6559999999999999</v>
      </c>
      <c r="I1762" s="129">
        <v>-3.4843000000000002</v>
      </c>
      <c r="J1762" s="129">
        <v>-9.0399999999999991</v>
      </c>
      <c r="K1762" s="1">
        <f t="shared" si="28"/>
        <v>1760</v>
      </c>
    </row>
    <row r="1763" spans="1:11" hidden="1" x14ac:dyDescent="0.3">
      <c r="A1763" s="129">
        <v>-1</v>
      </c>
      <c r="B1763" s="129" t="s">
        <v>126</v>
      </c>
      <c r="C1763" s="129" t="s">
        <v>73</v>
      </c>
      <c r="D1763" s="129" t="s">
        <v>68</v>
      </c>
      <c r="E1763" s="129">
        <v>-421.80549999999999</v>
      </c>
      <c r="F1763" s="129">
        <v>1.3238000000000001</v>
      </c>
      <c r="G1763" s="129">
        <v>2.2132999999999998</v>
      </c>
      <c r="H1763" s="129">
        <v>-1.6559999999999999</v>
      </c>
      <c r="I1763" s="129">
        <v>2.0488</v>
      </c>
      <c r="J1763" s="129">
        <v>-5.7305999999999999</v>
      </c>
      <c r="K1763" s="1">
        <f t="shared" si="28"/>
        <v>1761</v>
      </c>
    </row>
    <row r="1764" spans="1:11" hidden="1" x14ac:dyDescent="0.3">
      <c r="A1764" s="129">
        <v>-1</v>
      </c>
      <c r="B1764" s="129" t="s">
        <v>126</v>
      </c>
      <c r="C1764" s="129" t="s">
        <v>74</v>
      </c>
      <c r="D1764" s="129" t="s">
        <v>67</v>
      </c>
      <c r="E1764" s="129">
        <v>-487.17720000000003</v>
      </c>
      <c r="F1764" s="129">
        <v>0.1726</v>
      </c>
      <c r="G1764" s="129">
        <v>5.1253000000000002</v>
      </c>
      <c r="H1764" s="129">
        <v>-3.7130000000000001</v>
      </c>
      <c r="I1764" s="129">
        <v>-8.3084000000000007</v>
      </c>
      <c r="J1764" s="129">
        <v>-6.9812000000000003</v>
      </c>
      <c r="K1764" s="1">
        <f t="shared" si="28"/>
        <v>1762</v>
      </c>
    </row>
    <row r="1765" spans="1:11" hidden="1" x14ac:dyDescent="0.3">
      <c r="A1765" s="129">
        <v>-1</v>
      </c>
      <c r="B1765" s="129" t="s">
        <v>126</v>
      </c>
      <c r="C1765" s="129" t="s">
        <v>74</v>
      </c>
      <c r="D1765" s="129" t="s">
        <v>68</v>
      </c>
      <c r="E1765" s="129">
        <v>-497.59469999999999</v>
      </c>
      <c r="F1765" s="129">
        <v>0.1726</v>
      </c>
      <c r="G1765" s="129">
        <v>5.1253000000000002</v>
      </c>
      <c r="H1765" s="129">
        <v>-3.7130000000000001</v>
      </c>
      <c r="I1765" s="129">
        <v>4.5049999999999999</v>
      </c>
      <c r="J1765" s="129">
        <v>-6.5498000000000003</v>
      </c>
      <c r="K1765" s="1">
        <f t="shared" si="28"/>
        <v>1763</v>
      </c>
    </row>
    <row r="1766" spans="1:11" hidden="1" x14ac:dyDescent="0.3">
      <c r="A1766" s="129">
        <v>-1</v>
      </c>
      <c r="B1766" s="129" t="s">
        <v>126</v>
      </c>
      <c r="C1766" s="129" t="s">
        <v>75</v>
      </c>
      <c r="D1766" s="129" t="s">
        <v>67</v>
      </c>
      <c r="E1766" s="129">
        <v>490.78199999999998</v>
      </c>
      <c r="F1766" s="129">
        <v>26.4147</v>
      </c>
      <c r="G1766" s="129">
        <v>2.1823000000000001</v>
      </c>
      <c r="H1766" s="129">
        <v>-1.0126999999999999</v>
      </c>
      <c r="I1766" s="129">
        <v>1.6899999999999998E-2</v>
      </c>
      <c r="J1766" s="129">
        <v>141.07730000000001</v>
      </c>
      <c r="K1766" s="1">
        <f t="shared" si="28"/>
        <v>1764</v>
      </c>
    </row>
    <row r="1767" spans="1:11" hidden="1" x14ac:dyDescent="0.3">
      <c r="A1767" s="129">
        <v>-1</v>
      </c>
      <c r="B1767" s="129" t="s">
        <v>126</v>
      </c>
      <c r="C1767" s="129" t="s">
        <v>75</v>
      </c>
      <c r="D1767" s="129" t="s">
        <v>68</v>
      </c>
      <c r="E1767" s="129">
        <v>482.96890000000002</v>
      </c>
      <c r="F1767" s="129">
        <v>26.4147</v>
      </c>
      <c r="G1767" s="129">
        <v>2.1823000000000001</v>
      </c>
      <c r="H1767" s="129">
        <v>-1.0126999999999999</v>
      </c>
      <c r="I1767" s="129">
        <v>2.1951000000000001</v>
      </c>
      <c r="J1767" s="129">
        <v>80.551699999999997</v>
      </c>
      <c r="K1767" s="1">
        <f t="shared" si="28"/>
        <v>1765</v>
      </c>
    </row>
    <row r="1768" spans="1:11" hidden="1" x14ac:dyDescent="0.3">
      <c r="A1768" s="129">
        <v>-1</v>
      </c>
      <c r="B1768" s="129" t="s">
        <v>126</v>
      </c>
      <c r="C1768" s="129" t="s">
        <v>76</v>
      </c>
      <c r="D1768" s="129" t="s">
        <v>67</v>
      </c>
      <c r="E1768" s="129">
        <v>-1017.4772</v>
      </c>
      <c r="F1768" s="129">
        <v>-24.712800000000001</v>
      </c>
      <c r="G1768" s="129">
        <v>0.6633</v>
      </c>
      <c r="H1768" s="129">
        <v>-1.1165</v>
      </c>
      <c r="I1768" s="129">
        <v>-4.4966999999999997</v>
      </c>
      <c r="J1768" s="129">
        <v>-152.7002</v>
      </c>
      <c r="K1768" s="1">
        <f t="shared" si="28"/>
        <v>1766</v>
      </c>
    </row>
    <row r="1769" spans="1:11" hidden="1" x14ac:dyDescent="0.3">
      <c r="A1769" s="129">
        <v>-1</v>
      </c>
      <c r="B1769" s="129" t="s">
        <v>126</v>
      </c>
      <c r="C1769" s="129" t="s">
        <v>76</v>
      </c>
      <c r="D1769" s="129" t="s">
        <v>68</v>
      </c>
      <c r="E1769" s="129">
        <v>-1025.2902999999999</v>
      </c>
      <c r="F1769" s="129">
        <v>-24.712800000000001</v>
      </c>
      <c r="G1769" s="129">
        <v>0.6633</v>
      </c>
      <c r="H1769" s="129">
        <v>-1.1165</v>
      </c>
      <c r="I1769" s="129">
        <v>0.43919999999999998</v>
      </c>
      <c r="J1769" s="129">
        <v>-87.919600000000003</v>
      </c>
      <c r="K1769" s="1">
        <f t="shared" si="28"/>
        <v>1767</v>
      </c>
    </row>
    <row r="1770" spans="1:11" hidden="1" x14ac:dyDescent="0.3">
      <c r="A1770" s="129">
        <v>-1</v>
      </c>
      <c r="B1770" s="129" t="s">
        <v>126</v>
      </c>
      <c r="C1770" s="129" t="s">
        <v>77</v>
      </c>
      <c r="D1770" s="129" t="s">
        <v>67</v>
      </c>
      <c r="E1770" s="129">
        <v>490.78199999999998</v>
      </c>
      <c r="F1770" s="129">
        <v>26.4147</v>
      </c>
      <c r="G1770" s="129">
        <v>2.1823000000000001</v>
      </c>
      <c r="H1770" s="129">
        <v>-1.0126999999999999</v>
      </c>
      <c r="I1770" s="129">
        <v>1.6899999999999998E-2</v>
      </c>
      <c r="J1770" s="129">
        <v>141.07730000000001</v>
      </c>
      <c r="K1770" s="1">
        <f t="shared" si="28"/>
        <v>1768</v>
      </c>
    </row>
    <row r="1771" spans="1:11" hidden="1" x14ac:dyDescent="0.3">
      <c r="A1771" s="129">
        <v>-1</v>
      </c>
      <c r="B1771" s="129" t="s">
        <v>126</v>
      </c>
      <c r="C1771" s="129" t="s">
        <v>77</v>
      </c>
      <c r="D1771" s="129" t="s">
        <v>68</v>
      </c>
      <c r="E1771" s="129">
        <v>482.96890000000002</v>
      </c>
      <c r="F1771" s="129">
        <v>26.4147</v>
      </c>
      <c r="G1771" s="129">
        <v>2.1823000000000001</v>
      </c>
      <c r="H1771" s="129">
        <v>-1.0126999999999999</v>
      </c>
      <c r="I1771" s="129">
        <v>2.1951000000000001</v>
      </c>
      <c r="J1771" s="129">
        <v>80.551699999999997</v>
      </c>
      <c r="K1771" s="1">
        <f t="shared" si="28"/>
        <v>1769</v>
      </c>
    </row>
    <row r="1772" spans="1:11" hidden="1" x14ac:dyDescent="0.3">
      <c r="A1772" s="129">
        <v>-1</v>
      </c>
      <c r="B1772" s="129" t="s">
        <v>126</v>
      </c>
      <c r="C1772" s="129" t="s">
        <v>78</v>
      </c>
      <c r="D1772" s="129" t="s">
        <v>67</v>
      </c>
      <c r="E1772" s="129">
        <v>-1017.4772</v>
      </c>
      <c r="F1772" s="129">
        <v>-24.712800000000001</v>
      </c>
      <c r="G1772" s="129">
        <v>0.6633</v>
      </c>
      <c r="H1772" s="129">
        <v>-1.1165</v>
      </c>
      <c r="I1772" s="129">
        <v>-4.4966999999999997</v>
      </c>
      <c r="J1772" s="129">
        <v>-152.7002</v>
      </c>
      <c r="K1772" s="1">
        <f t="shared" si="28"/>
        <v>1770</v>
      </c>
    </row>
    <row r="1773" spans="1:11" hidden="1" x14ac:dyDescent="0.3">
      <c r="A1773" s="129">
        <v>-1</v>
      </c>
      <c r="B1773" s="129" t="s">
        <v>126</v>
      </c>
      <c r="C1773" s="129" t="s">
        <v>78</v>
      </c>
      <c r="D1773" s="129" t="s">
        <v>68</v>
      </c>
      <c r="E1773" s="129">
        <v>-1025.2902999999999</v>
      </c>
      <c r="F1773" s="129">
        <v>-24.712800000000001</v>
      </c>
      <c r="G1773" s="129">
        <v>0.6633</v>
      </c>
      <c r="H1773" s="129">
        <v>-1.1165</v>
      </c>
      <c r="I1773" s="129">
        <v>0.43919999999999998</v>
      </c>
      <c r="J1773" s="129">
        <v>-87.919600000000003</v>
      </c>
      <c r="K1773" s="1">
        <f t="shared" si="28"/>
        <v>1771</v>
      </c>
    </row>
    <row r="1774" spans="1:11" hidden="1" x14ac:dyDescent="0.3">
      <c r="A1774" s="129">
        <v>-1</v>
      </c>
      <c r="B1774" s="129" t="s">
        <v>126</v>
      </c>
      <c r="C1774" s="129" t="s">
        <v>79</v>
      </c>
      <c r="D1774" s="129" t="s">
        <v>67</v>
      </c>
      <c r="E1774" s="129">
        <v>-110.3948</v>
      </c>
      <c r="F1774" s="129">
        <v>23.4177</v>
      </c>
      <c r="G1774" s="129">
        <v>1.5449999999999999</v>
      </c>
      <c r="H1774" s="129">
        <v>-1.0072000000000001</v>
      </c>
      <c r="I1774" s="129">
        <v>-1.9706999999999999</v>
      </c>
      <c r="J1774" s="129">
        <v>299.23200000000003</v>
      </c>
      <c r="K1774" s="1">
        <f t="shared" si="28"/>
        <v>1772</v>
      </c>
    </row>
    <row r="1775" spans="1:11" hidden="1" x14ac:dyDescent="0.3">
      <c r="A1775" s="129">
        <v>-1</v>
      </c>
      <c r="B1775" s="129" t="s">
        <v>126</v>
      </c>
      <c r="C1775" s="129" t="s">
        <v>79</v>
      </c>
      <c r="D1775" s="129" t="s">
        <v>68</v>
      </c>
      <c r="E1775" s="129">
        <v>-118.2079</v>
      </c>
      <c r="F1775" s="129">
        <v>23.4177</v>
      </c>
      <c r="G1775" s="129">
        <v>1.5449999999999999</v>
      </c>
      <c r="H1775" s="129">
        <v>-1.0072000000000001</v>
      </c>
      <c r="I1775" s="129">
        <v>1.4459</v>
      </c>
      <c r="J1775" s="129">
        <v>252.99019999999999</v>
      </c>
      <c r="K1775" s="1">
        <f t="shared" si="28"/>
        <v>1773</v>
      </c>
    </row>
    <row r="1776" spans="1:11" hidden="1" x14ac:dyDescent="0.3">
      <c r="A1776" s="129">
        <v>-1</v>
      </c>
      <c r="B1776" s="129" t="s">
        <v>126</v>
      </c>
      <c r="C1776" s="129" t="s">
        <v>80</v>
      </c>
      <c r="D1776" s="129" t="s">
        <v>67</v>
      </c>
      <c r="E1776" s="129">
        <v>-416.30029999999999</v>
      </c>
      <c r="F1776" s="129">
        <v>-21.715699999999899</v>
      </c>
      <c r="G1776" s="129">
        <v>1.3006</v>
      </c>
      <c r="H1776" s="129">
        <v>-1.1220000000000001</v>
      </c>
      <c r="I1776" s="129">
        <v>-2.5091000000000001</v>
      </c>
      <c r="J1776" s="129">
        <v>-310.85489999999999</v>
      </c>
      <c r="K1776" s="1">
        <f t="shared" si="28"/>
        <v>1774</v>
      </c>
    </row>
    <row r="1777" spans="1:11" hidden="1" x14ac:dyDescent="0.3">
      <c r="A1777" s="129">
        <v>-1</v>
      </c>
      <c r="B1777" s="129" t="s">
        <v>126</v>
      </c>
      <c r="C1777" s="129" t="s">
        <v>80</v>
      </c>
      <c r="D1777" s="129" t="s">
        <v>68</v>
      </c>
      <c r="E1777" s="129">
        <v>-424.11349999999999</v>
      </c>
      <c r="F1777" s="129">
        <v>-21.715699999999899</v>
      </c>
      <c r="G1777" s="129">
        <v>1.3006</v>
      </c>
      <c r="H1777" s="129">
        <v>-1.1220000000000001</v>
      </c>
      <c r="I1777" s="129">
        <v>1.1882999999999999</v>
      </c>
      <c r="J1777" s="129">
        <v>-260.35809999999998</v>
      </c>
      <c r="K1777" s="1">
        <f t="shared" si="28"/>
        <v>1775</v>
      </c>
    </row>
    <row r="1778" spans="1:11" hidden="1" x14ac:dyDescent="0.3">
      <c r="A1778" s="129">
        <v>-1</v>
      </c>
      <c r="B1778" s="129" t="s">
        <v>126</v>
      </c>
      <c r="C1778" s="129" t="s">
        <v>81</v>
      </c>
      <c r="D1778" s="129" t="s">
        <v>67</v>
      </c>
      <c r="E1778" s="129">
        <v>-110.3948</v>
      </c>
      <c r="F1778" s="129">
        <v>23.4177</v>
      </c>
      <c r="G1778" s="129">
        <v>1.5449999999999999</v>
      </c>
      <c r="H1778" s="129">
        <v>-1.0072000000000001</v>
      </c>
      <c r="I1778" s="129">
        <v>-1.9706999999999999</v>
      </c>
      <c r="J1778" s="129">
        <v>299.23200000000003</v>
      </c>
      <c r="K1778" s="1">
        <f t="shared" si="28"/>
        <v>1776</v>
      </c>
    </row>
    <row r="1779" spans="1:11" hidden="1" x14ac:dyDescent="0.3">
      <c r="A1779" s="129">
        <v>-1</v>
      </c>
      <c r="B1779" s="129" t="s">
        <v>126</v>
      </c>
      <c r="C1779" s="129" t="s">
        <v>81</v>
      </c>
      <c r="D1779" s="129" t="s">
        <v>68</v>
      </c>
      <c r="E1779" s="129">
        <v>-118.2079</v>
      </c>
      <c r="F1779" s="129">
        <v>23.4177</v>
      </c>
      <c r="G1779" s="129">
        <v>1.5449999999999999</v>
      </c>
      <c r="H1779" s="129">
        <v>-1.0072000000000001</v>
      </c>
      <c r="I1779" s="129">
        <v>1.4459</v>
      </c>
      <c r="J1779" s="129">
        <v>252.99019999999999</v>
      </c>
      <c r="K1779" s="1">
        <f t="shared" si="28"/>
        <v>1777</v>
      </c>
    </row>
    <row r="1780" spans="1:11" hidden="1" x14ac:dyDescent="0.3">
      <c r="A1780" s="129">
        <v>-1</v>
      </c>
      <c r="B1780" s="129" t="s">
        <v>126</v>
      </c>
      <c r="C1780" s="129" t="s">
        <v>82</v>
      </c>
      <c r="D1780" s="129" t="s">
        <v>67</v>
      </c>
      <c r="E1780" s="129">
        <v>-416.30029999999999</v>
      </c>
      <c r="F1780" s="129">
        <v>-21.715699999999899</v>
      </c>
      <c r="G1780" s="129">
        <v>1.3006</v>
      </c>
      <c r="H1780" s="129">
        <v>-1.1220000000000001</v>
      </c>
      <c r="I1780" s="129">
        <v>-2.5091000000000001</v>
      </c>
      <c r="J1780" s="129">
        <v>-310.85489999999999</v>
      </c>
      <c r="K1780" s="1">
        <f t="shared" si="28"/>
        <v>1778</v>
      </c>
    </row>
    <row r="1781" spans="1:11" hidden="1" x14ac:dyDescent="0.3">
      <c r="A1781" s="129">
        <v>-1</v>
      </c>
      <c r="B1781" s="129" t="s">
        <v>126</v>
      </c>
      <c r="C1781" s="129" t="s">
        <v>82</v>
      </c>
      <c r="D1781" s="129" t="s">
        <v>68</v>
      </c>
      <c r="E1781" s="129">
        <v>-424.11349999999999</v>
      </c>
      <c r="F1781" s="129">
        <v>-21.715699999999899</v>
      </c>
      <c r="G1781" s="129">
        <v>1.3006</v>
      </c>
      <c r="H1781" s="129">
        <v>-1.1220000000000001</v>
      </c>
      <c r="I1781" s="129">
        <v>1.1882999999999999</v>
      </c>
      <c r="J1781" s="129">
        <v>-260.35809999999998</v>
      </c>
      <c r="K1781" s="1">
        <f t="shared" si="28"/>
        <v>1779</v>
      </c>
    </row>
    <row r="1782" spans="1:11" hidden="1" x14ac:dyDescent="0.3">
      <c r="A1782" s="129">
        <v>-1</v>
      </c>
      <c r="B1782" s="129" t="s">
        <v>126</v>
      </c>
      <c r="C1782" s="129" t="s">
        <v>83</v>
      </c>
      <c r="D1782" s="129" t="s">
        <v>67</v>
      </c>
      <c r="E1782" s="129">
        <v>317.9701</v>
      </c>
      <c r="F1782" s="129">
        <v>26.097100000000001</v>
      </c>
      <c r="G1782" s="129">
        <v>4.6741999999999999</v>
      </c>
      <c r="H1782" s="129">
        <v>-2.8010000000000002</v>
      </c>
      <c r="I1782" s="129">
        <v>-4.0559000000000003</v>
      </c>
      <c r="J1782" s="129">
        <v>139.61969999999999</v>
      </c>
      <c r="K1782" s="1">
        <f t="shared" si="28"/>
        <v>1780</v>
      </c>
    </row>
    <row r="1783" spans="1:11" hidden="1" x14ac:dyDescent="0.3">
      <c r="A1783" s="129">
        <v>-1</v>
      </c>
      <c r="B1783" s="129" t="s">
        <v>126</v>
      </c>
      <c r="C1783" s="129" t="s">
        <v>83</v>
      </c>
      <c r="D1783" s="129" t="s">
        <v>68</v>
      </c>
      <c r="E1783" s="129">
        <v>307.55259999999998</v>
      </c>
      <c r="F1783" s="129">
        <v>26.097100000000001</v>
      </c>
      <c r="G1783" s="129">
        <v>4.6741999999999999</v>
      </c>
      <c r="H1783" s="129">
        <v>-2.8010000000000002</v>
      </c>
      <c r="I1783" s="129">
        <v>4.3521000000000001</v>
      </c>
      <c r="J1783" s="129">
        <v>78.3</v>
      </c>
      <c r="K1783" s="1">
        <f t="shared" si="28"/>
        <v>1781</v>
      </c>
    </row>
    <row r="1784" spans="1:11" hidden="1" x14ac:dyDescent="0.3">
      <c r="A1784" s="129">
        <v>-1</v>
      </c>
      <c r="B1784" s="129" t="s">
        <v>126</v>
      </c>
      <c r="C1784" s="129" t="s">
        <v>84</v>
      </c>
      <c r="D1784" s="129" t="s">
        <v>67</v>
      </c>
      <c r="E1784" s="129">
        <v>-1190.2891999999999</v>
      </c>
      <c r="F1784" s="129">
        <v>-25.0304</v>
      </c>
      <c r="G1784" s="129">
        <v>3.1551999999999998</v>
      </c>
      <c r="H1784" s="129">
        <v>-2.9047999999999998</v>
      </c>
      <c r="I1784" s="129">
        <v>-8.5694999999999997</v>
      </c>
      <c r="J1784" s="129">
        <v>-154.15770000000001</v>
      </c>
      <c r="K1784" s="1">
        <f t="shared" si="28"/>
        <v>1782</v>
      </c>
    </row>
    <row r="1785" spans="1:11" hidden="1" x14ac:dyDescent="0.3">
      <c r="A1785" s="129">
        <v>-1</v>
      </c>
      <c r="B1785" s="129" t="s">
        <v>126</v>
      </c>
      <c r="C1785" s="129" t="s">
        <v>84</v>
      </c>
      <c r="D1785" s="129" t="s">
        <v>68</v>
      </c>
      <c r="E1785" s="129">
        <v>-1200.7067</v>
      </c>
      <c r="F1785" s="129">
        <v>-25.0304</v>
      </c>
      <c r="G1785" s="129">
        <v>3.1551999999999998</v>
      </c>
      <c r="H1785" s="129">
        <v>-2.9047999999999998</v>
      </c>
      <c r="I1785" s="129">
        <v>2.5962000000000001</v>
      </c>
      <c r="J1785" s="129">
        <v>-90.171199999999999</v>
      </c>
      <c r="K1785" s="1">
        <f t="shared" si="28"/>
        <v>1783</v>
      </c>
    </row>
    <row r="1786" spans="1:11" hidden="1" x14ac:dyDescent="0.3">
      <c r="A1786" s="129">
        <v>-1</v>
      </c>
      <c r="B1786" s="129" t="s">
        <v>126</v>
      </c>
      <c r="C1786" s="129" t="s">
        <v>85</v>
      </c>
      <c r="D1786" s="129" t="s">
        <v>67</v>
      </c>
      <c r="E1786" s="129">
        <v>317.9701</v>
      </c>
      <c r="F1786" s="129">
        <v>26.097100000000001</v>
      </c>
      <c r="G1786" s="129">
        <v>4.6741999999999999</v>
      </c>
      <c r="H1786" s="129">
        <v>-2.8010000000000002</v>
      </c>
      <c r="I1786" s="129">
        <v>-4.0559000000000003</v>
      </c>
      <c r="J1786" s="129">
        <v>139.61969999999999</v>
      </c>
      <c r="K1786" s="1">
        <f t="shared" si="28"/>
        <v>1784</v>
      </c>
    </row>
    <row r="1787" spans="1:11" hidden="1" x14ac:dyDescent="0.3">
      <c r="A1787" s="129">
        <v>-1</v>
      </c>
      <c r="B1787" s="129" t="s">
        <v>126</v>
      </c>
      <c r="C1787" s="129" t="s">
        <v>85</v>
      </c>
      <c r="D1787" s="129" t="s">
        <v>68</v>
      </c>
      <c r="E1787" s="129">
        <v>307.55259999999998</v>
      </c>
      <c r="F1787" s="129">
        <v>26.097100000000001</v>
      </c>
      <c r="G1787" s="129">
        <v>4.6741999999999999</v>
      </c>
      <c r="H1787" s="129">
        <v>-2.8010000000000002</v>
      </c>
      <c r="I1787" s="129">
        <v>4.3521000000000001</v>
      </c>
      <c r="J1787" s="129">
        <v>78.3</v>
      </c>
      <c r="K1787" s="1">
        <f t="shared" si="28"/>
        <v>1785</v>
      </c>
    </row>
    <row r="1788" spans="1:11" hidden="1" x14ac:dyDescent="0.3">
      <c r="A1788" s="129">
        <v>-1</v>
      </c>
      <c r="B1788" s="129" t="s">
        <v>126</v>
      </c>
      <c r="C1788" s="129" t="s">
        <v>86</v>
      </c>
      <c r="D1788" s="129" t="s">
        <v>67</v>
      </c>
      <c r="E1788" s="129">
        <v>-1190.2891999999999</v>
      </c>
      <c r="F1788" s="129">
        <v>-25.0304</v>
      </c>
      <c r="G1788" s="129">
        <v>3.1551999999999998</v>
      </c>
      <c r="H1788" s="129">
        <v>-2.9047999999999998</v>
      </c>
      <c r="I1788" s="129">
        <v>-8.5694999999999997</v>
      </c>
      <c r="J1788" s="129">
        <v>-154.15770000000001</v>
      </c>
      <c r="K1788" s="1">
        <f t="shared" si="28"/>
        <v>1786</v>
      </c>
    </row>
    <row r="1789" spans="1:11" hidden="1" x14ac:dyDescent="0.3">
      <c r="A1789" s="129">
        <v>-1</v>
      </c>
      <c r="B1789" s="129" t="s">
        <v>126</v>
      </c>
      <c r="C1789" s="129" t="s">
        <v>86</v>
      </c>
      <c r="D1789" s="129" t="s">
        <v>68</v>
      </c>
      <c r="E1789" s="129">
        <v>-1200.7067</v>
      </c>
      <c r="F1789" s="129">
        <v>-25.0304</v>
      </c>
      <c r="G1789" s="129">
        <v>3.1551999999999998</v>
      </c>
      <c r="H1789" s="129">
        <v>-2.9047999999999998</v>
      </c>
      <c r="I1789" s="129">
        <v>2.5962000000000001</v>
      </c>
      <c r="J1789" s="129">
        <v>-90.171199999999999</v>
      </c>
      <c r="K1789" s="1">
        <f t="shared" si="28"/>
        <v>1787</v>
      </c>
    </row>
    <row r="1790" spans="1:11" hidden="1" x14ac:dyDescent="0.3">
      <c r="A1790" s="129">
        <v>-1</v>
      </c>
      <c r="B1790" s="129" t="s">
        <v>126</v>
      </c>
      <c r="C1790" s="129" t="s">
        <v>87</v>
      </c>
      <c r="D1790" s="129" t="s">
        <v>67</v>
      </c>
      <c r="E1790" s="129">
        <v>-283.20679999999999</v>
      </c>
      <c r="F1790" s="129">
        <v>23.100100000000001</v>
      </c>
      <c r="G1790" s="129">
        <v>4.0369000000000002</v>
      </c>
      <c r="H1790" s="129">
        <v>-2.7955000000000001</v>
      </c>
      <c r="I1790" s="129">
        <v>-6.0434999999999999</v>
      </c>
      <c r="J1790" s="129">
        <v>297.77449999999999</v>
      </c>
      <c r="K1790" s="1">
        <f t="shared" si="28"/>
        <v>1788</v>
      </c>
    </row>
    <row r="1791" spans="1:11" hidden="1" x14ac:dyDescent="0.3">
      <c r="A1791" s="129">
        <v>-1</v>
      </c>
      <c r="B1791" s="129" t="s">
        <v>126</v>
      </c>
      <c r="C1791" s="129" t="s">
        <v>87</v>
      </c>
      <c r="D1791" s="129" t="s">
        <v>68</v>
      </c>
      <c r="E1791" s="129">
        <v>-293.62430000000001</v>
      </c>
      <c r="F1791" s="129">
        <v>23.100100000000001</v>
      </c>
      <c r="G1791" s="129">
        <v>4.0369000000000002</v>
      </c>
      <c r="H1791" s="129">
        <v>-2.7955000000000001</v>
      </c>
      <c r="I1791" s="129">
        <v>3.6030000000000002</v>
      </c>
      <c r="J1791" s="129">
        <v>250.73859999999999</v>
      </c>
      <c r="K1791" s="1">
        <f t="shared" si="28"/>
        <v>1789</v>
      </c>
    </row>
    <row r="1792" spans="1:11" hidden="1" x14ac:dyDescent="0.3">
      <c r="A1792" s="129">
        <v>-1</v>
      </c>
      <c r="B1792" s="129" t="s">
        <v>126</v>
      </c>
      <c r="C1792" s="129" t="s">
        <v>88</v>
      </c>
      <c r="D1792" s="129" t="s">
        <v>67</v>
      </c>
      <c r="E1792" s="129">
        <v>-589.1123</v>
      </c>
      <c r="F1792" s="129">
        <v>-22.033300000000001</v>
      </c>
      <c r="G1792" s="129">
        <v>3.7925</v>
      </c>
      <c r="H1792" s="129">
        <v>-2.9102999999999999</v>
      </c>
      <c r="I1792" s="129">
        <v>-6.5819000000000001</v>
      </c>
      <c r="J1792" s="129">
        <v>-312.31240000000003</v>
      </c>
      <c r="K1792" s="1">
        <f t="shared" si="28"/>
        <v>1790</v>
      </c>
    </row>
    <row r="1793" spans="1:11" hidden="1" x14ac:dyDescent="0.3">
      <c r="A1793" s="129">
        <v>-1</v>
      </c>
      <c r="B1793" s="129" t="s">
        <v>126</v>
      </c>
      <c r="C1793" s="129" t="s">
        <v>88</v>
      </c>
      <c r="D1793" s="129" t="s">
        <v>68</v>
      </c>
      <c r="E1793" s="129">
        <v>-599.52980000000002</v>
      </c>
      <c r="F1793" s="129">
        <v>-22.033300000000001</v>
      </c>
      <c r="G1793" s="129">
        <v>3.7925</v>
      </c>
      <c r="H1793" s="129">
        <v>-2.9102999999999999</v>
      </c>
      <c r="I1793" s="129">
        <v>3.3452999999999999</v>
      </c>
      <c r="J1793" s="129">
        <v>-262.60969999999998</v>
      </c>
      <c r="K1793" s="1">
        <f t="shared" si="28"/>
        <v>1791</v>
      </c>
    </row>
    <row r="1794" spans="1:11" hidden="1" x14ac:dyDescent="0.3">
      <c r="A1794" s="129">
        <v>-1</v>
      </c>
      <c r="B1794" s="129" t="s">
        <v>126</v>
      </c>
      <c r="C1794" s="129" t="s">
        <v>89</v>
      </c>
      <c r="D1794" s="129" t="s">
        <v>67</v>
      </c>
      <c r="E1794" s="129">
        <v>-283.20679999999999</v>
      </c>
      <c r="F1794" s="129">
        <v>23.100100000000001</v>
      </c>
      <c r="G1794" s="129">
        <v>4.0369000000000002</v>
      </c>
      <c r="H1794" s="129">
        <v>-2.7955000000000001</v>
      </c>
      <c r="I1794" s="129">
        <v>-6.0434999999999999</v>
      </c>
      <c r="J1794" s="129">
        <v>297.77449999999999</v>
      </c>
      <c r="K1794" s="1">
        <f t="shared" si="28"/>
        <v>1792</v>
      </c>
    </row>
    <row r="1795" spans="1:11" hidden="1" x14ac:dyDescent="0.3">
      <c r="A1795" s="129">
        <v>-1</v>
      </c>
      <c r="B1795" s="129" t="s">
        <v>126</v>
      </c>
      <c r="C1795" s="129" t="s">
        <v>89</v>
      </c>
      <c r="D1795" s="129" t="s">
        <v>68</v>
      </c>
      <c r="E1795" s="129">
        <v>-293.62430000000001</v>
      </c>
      <c r="F1795" s="129">
        <v>23.100100000000001</v>
      </c>
      <c r="G1795" s="129">
        <v>4.0369000000000002</v>
      </c>
      <c r="H1795" s="129">
        <v>-2.7955000000000001</v>
      </c>
      <c r="I1795" s="129">
        <v>3.6030000000000002</v>
      </c>
      <c r="J1795" s="129">
        <v>250.73859999999999</v>
      </c>
      <c r="K1795" s="1">
        <f t="shared" si="28"/>
        <v>1793</v>
      </c>
    </row>
    <row r="1796" spans="1:11" hidden="1" x14ac:dyDescent="0.3">
      <c r="A1796" s="129">
        <v>-1</v>
      </c>
      <c r="B1796" s="129" t="s">
        <v>126</v>
      </c>
      <c r="C1796" s="129" t="s">
        <v>90</v>
      </c>
      <c r="D1796" s="129" t="s">
        <v>67</v>
      </c>
      <c r="E1796" s="129">
        <v>-589.1123</v>
      </c>
      <c r="F1796" s="129">
        <v>-22.033300000000001</v>
      </c>
      <c r="G1796" s="129">
        <v>3.7925</v>
      </c>
      <c r="H1796" s="129">
        <v>-2.9102999999999999</v>
      </c>
      <c r="I1796" s="129">
        <v>-6.5819000000000001</v>
      </c>
      <c r="J1796" s="129">
        <v>-312.31240000000003</v>
      </c>
      <c r="K1796" s="1">
        <f t="shared" si="28"/>
        <v>1794</v>
      </c>
    </row>
    <row r="1797" spans="1:11" hidden="1" x14ac:dyDescent="0.3">
      <c r="A1797" s="129">
        <v>-1</v>
      </c>
      <c r="B1797" s="129" t="s">
        <v>126</v>
      </c>
      <c r="C1797" s="129" t="s">
        <v>90</v>
      </c>
      <c r="D1797" s="129" t="s">
        <v>68</v>
      </c>
      <c r="E1797" s="129">
        <v>-599.52980000000002</v>
      </c>
      <c r="F1797" s="129">
        <v>-22.033300000000001</v>
      </c>
      <c r="G1797" s="129">
        <v>3.7925</v>
      </c>
      <c r="H1797" s="129">
        <v>-2.9102999999999999</v>
      </c>
      <c r="I1797" s="129">
        <v>3.3452999999999999</v>
      </c>
      <c r="J1797" s="129">
        <v>-262.60969999999998</v>
      </c>
      <c r="K1797" s="1">
        <f t="shared" si="28"/>
        <v>1795</v>
      </c>
    </row>
    <row r="1798" spans="1:11" hidden="1" x14ac:dyDescent="0.3">
      <c r="A1798" s="129">
        <v>-1</v>
      </c>
      <c r="B1798" s="129" t="s">
        <v>126</v>
      </c>
      <c r="C1798" s="129" t="s">
        <v>91</v>
      </c>
      <c r="D1798" s="129" t="s">
        <v>67</v>
      </c>
      <c r="E1798" s="129">
        <v>490.78199999999998</v>
      </c>
      <c r="F1798" s="129">
        <v>26.4147</v>
      </c>
      <c r="G1798" s="129">
        <v>5.1253000000000002</v>
      </c>
      <c r="H1798" s="129">
        <v>-1.0072000000000001</v>
      </c>
      <c r="I1798" s="129">
        <v>1.6899999999999998E-2</v>
      </c>
      <c r="J1798" s="129">
        <v>299.23200000000003</v>
      </c>
      <c r="K1798" s="1">
        <f t="shared" ref="K1798:K1861" si="29">K1797+1</f>
        <v>1796</v>
      </c>
    </row>
    <row r="1799" spans="1:11" hidden="1" x14ac:dyDescent="0.3">
      <c r="A1799" s="129">
        <v>-1</v>
      </c>
      <c r="B1799" s="129" t="s">
        <v>126</v>
      </c>
      <c r="C1799" s="129" t="s">
        <v>91</v>
      </c>
      <c r="D1799" s="129" t="s">
        <v>68</v>
      </c>
      <c r="E1799" s="129">
        <v>482.96890000000002</v>
      </c>
      <c r="F1799" s="129">
        <v>26.4147</v>
      </c>
      <c r="G1799" s="129">
        <v>5.1253000000000002</v>
      </c>
      <c r="H1799" s="129">
        <v>-1.0072000000000001</v>
      </c>
      <c r="I1799" s="129">
        <v>4.5049999999999999</v>
      </c>
      <c r="J1799" s="129">
        <v>252.99019999999999</v>
      </c>
      <c r="K1799" s="1">
        <f t="shared" si="29"/>
        <v>1797</v>
      </c>
    </row>
    <row r="1800" spans="1:11" hidden="1" x14ac:dyDescent="0.3">
      <c r="A1800" s="129">
        <v>-1</v>
      </c>
      <c r="B1800" s="129" t="s">
        <v>126</v>
      </c>
      <c r="C1800" s="129" t="s">
        <v>92</v>
      </c>
      <c r="D1800" s="129" t="s">
        <v>67</v>
      </c>
      <c r="E1800" s="129">
        <v>-1190.2891999999999</v>
      </c>
      <c r="F1800" s="129">
        <v>-25.0304</v>
      </c>
      <c r="G1800" s="129">
        <v>0.6633</v>
      </c>
      <c r="H1800" s="129">
        <v>-3.7130000000000001</v>
      </c>
      <c r="I1800" s="129">
        <v>-8.5694999999999997</v>
      </c>
      <c r="J1800" s="129">
        <v>-312.31240000000003</v>
      </c>
      <c r="K1800" s="1">
        <f t="shared" si="29"/>
        <v>1798</v>
      </c>
    </row>
    <row r="1801" spans="1:11" hidden="1" x14ac:dyDescent="0.3">
      <c r="A1801" s="129">
        <v>-1</v>
      </c>
      <c r="B1801" s="129" t="s">
        <v>126</v>
      </c>
      <c r="C1801" s="129" t="s">
        <v>92</v>
      </c>
      <c r="D1801" s="129" t="s">
        <v>68</v>
      </c>
      <c r="E1801" s="129">
        <v>-1200.7067</v>
      </c>
      <c r="F1801" s="129">
        <v>-25.0304</v>
      </c>
      <c r="G1801" s="129">
        <v>0.6633</v>
      </c>
      <c r="H1801" s="129">
        <v>-3.7130000000000001</v>
      </c>
      <c r="I1801" s="129">
        <v>0.43919999999999998</v>
      </c>
      <c r="J1801" s="129">
        <v>-262.60969999999998</v>
      </c>
      <c r="K1801" s="1">
        <f t="shared" si="29"/>
        <v>1799</v>
      </c>
    </row>
    <row r="1802" spans="1:11" hidden="1" x14ac:dyDescent="0.3">
      <c r="A1802" s="129">
        <v>-1</v>
      </c>
      <c r="B1802" s="129" t="s">
        <v>127</v>
      </c>
      <c r="C1802" s="129" t="s">
        <v>66</v>
      </c>
      <c r="D1802" s="129" t="s">
        <v>67</v>
      </c>
      <c r="E1802" s="129">
        <v>24.815999999999999</v>
      </c>
      <c r="F1802" s="129">
        <v>3.8738000000000001</v>
      </c>
      <c r="G1802" s="129">
        <v>-0.48420000000000002</v>
      </c>
      <c r="H1802" s="129">
        <v>-7.6E-3</v>
      </c>
      <c r="I1802" s="129">
        <v>0.91779999999999995</v>
      </c>
      <c r="J1802" s="129">
        <v>-16.842500000000001</v>
      </c>
      <c r="K1802" s="1">
        <f t="shared" si="29"/>
        <v>1800</v>
      </c>
    </row>
    <row r="1803" spans="1:11" x14ac:dyDescent="0.3">
      <c r="A1803" s="129">
        <v>-1</v>
      </c>
      <c r="B1803" s="129" t="s">
        <v>127</v>
      </c>
      <c r="C1803" s="129" t="s">
        <v>66</v>
      </c>
      <c r="D1803" s="129" t="s">
        <v>68</v>
      </c>
      <c r="E1803" s="129">
        <v>17.709800000000001</v>
      </c>
      <c r="F1803" s="129">
        <v>3.8738000000000001</v>
      </c>
      <c r="G1803" s="129">
        <v>-0.48420000000000002</v>
      </c>
      <c r="H1803" s="129">
        <v>-7.6E-3</v>
      </c>
      <c r="I1803" s="129">
        <v>-0.29270000000000002</v>
      </c>
      <c r="J1803" s="129">
        <v>-7.1580000000000004</v>
      </c>
      <c r="K1803" s="1">
        <f t="shared" si="29"/>
        <v>1801</v>
      </c>
    </row>
    <row r="1804" spans="1:11" hidden="1" x14ac:dyDescent="0.3">
      <c r="A1804" s="129">
        <v>-1</v>
      </c>
      <c r="B1804" s="129" t="s">
        <v>127</v>
      </c>
      <c r="C1804" s="129" t="s">
        <v>69</v>
      </c>
      <c r="D1804" s="129" t="s">
        <v>67</v>
      </c>
      <c r="E1804" s="129">
        <v>2.6533000000000002</v>
      </c>
      <c r="F1804" s="129">
        <v>0.21890000000000001</v>
      </c>
      <c r="G1804" s="129">
        <v>-0.10440000000000001</v>
      </c>
      <c r="H1804" s="129">
        <v>-3.44E-2</v>
      </c>
      <c r="I1804" s="129">
        <v>0.20419999999999999</v>
      </c>
      <c r="J1804" s="129">
        <v>-1.9098999999999999</v>
      </c>
      <c r="K1804" s="1">
        <f t="shared" si="29"/>
        <v>1802</v>
      </c>
    </row>
    <row r="1805" spans="1:11" x14ac:dyDescent="0.3">
      <c r="A1805" s="129">
        <v>-1</v>
      </c>
      <c r="B1805" s="129" t="s">
        <v>127</v>
      </c>
      <c r="C1805" s="129" t="s">
        <v>69</v>
      </c>
      <c r="D1805" s="129" t="s">
        <v>68</v>
      </c>
      <c r="E1805" s="129">
        <v>2.6533000000000002</v>
      </c>
      <c r="F1805" s="129">
        <v>0.21890000000000001</v>
      </c>
      <c r="G1805" s="129">
        <v>-0.10440000000000001</v>
      </c>
      <c r="H1805" s="129">
        <v>-3.44E-2</v>
      </c>
      <c r="I1805" s="129">
        <v>-5.6899999999999999E-2</v>
      </c>
      <c r="J1805" s="129">
        <v>-1.3626</v>
      </c>
      <c r="K1805" s="1">
        <f t="shared" si="29"/>
        <v>1803</v>
      </c>
    </row>
    <row r="1806" spans="1:11" hidden="1" x14ac:dyDescent="0.3">
      <c r="A1806" s="129">
        <v>-1</v>
      </c>
      <c r="B1806" s="129" t="s">
        <v>127</v>
      </c>
      <c r="C1806" s="129" t="s">
        <v>70</v>
      </c>
      <c r="D1806" s="129" t="s">
        <v>67</v>
      </c>
      <c r="E1806" s="129">
        <v>14.980600000000001</v>
      </c>
      <c r="F1806" s="129">
        <v>4.1681999999999997</v>
      </c>
      <c r="G1806" s="129">
        <v>1.0550999999999999</v>
      </c>
      <c r="H1806" s="129">
        <v>0.13070000000000001</v>
      </c>
      <c r="I1806" s="129">
        <v>1.157</v>
      </c>
      <c r="J1806" s="129">
        <v>6.6851000000000003</v>
      </c>
      <c r="K1806" s="1">
        <f t="shared" si="29"/>
        <v>1804</v>
      </c>
    </row>
    <row r="1807" spans="1:11" x14ac:dyDescent="0.3">
      <c r="A1807" s="129">
        <v>-1</v>
      </c>
      <c r="B1807" s="129" t="s">
        <v>127</v>
      </c>
      <c r="C1807" s="129" t="s">
        <v>70</v>
      </c>
      <c r="D1807" s="129" t="s">
        <v>68</v>
      </c>
      <c r="E1807" s="129">
        <v>14.980600000000001</v>
      </c>
      <c r="F1807" s="129">
        <v>4.1681999999999997</v>
      </c>
      <c r="G1807" s="129">
        <v>1.0550999999999999</v>
      </c>
      <c r="H1807" s="129">
        <v>0.13070000000000001</v>
      </c>
      <c r="I1807" s="129">
        <v>1.4818</v>
      </c>
      <c r="J1807" s="129">
        <v>5.3917999999999999</v>
      </c>
      <c r="K1807" s="1">
        <f t="shared" si="29"/>
        <v>1805</v>
      </c>
    </row>
    <row r="1808" spans="1:11" hidden="1" x14ac:dyDescent="0.3">
      <c r="A1808" s="129">
        <v>-1</v>
      </c>
      <c r="B1808" s="129" t="s">
        <v>127</v>
      </c>
      <c r="C1808" s="129" t="s">
        <v>71</v>
      </c>
      <c r="D1808" s="129" t="s">
        <v>67</v>
      </c>
      <c r="E1808" s="129">
        <v>10.3485</v>
      </c>
      <c r="F1808" s="129">
        <v>20.767499999999998</v>
      </c>
      <c r="G1808" s="129">
        <v>0.27160000000000001</v>
      </c>
      <c r="H1808" s="129">
        <v>0.223</v>
      </c>
      <c r="I1808" s="129">
        <v>0.50080000000000002</v>
      </c>
      <c r="J1808" s="129">
        <v>16.6968</v>
      </c>
      <c r="K1808" s="1">
        <f t="shared" si="29"/>
        <v>1806</v>
      </c>
    </row>
    <row r="1809" spans="1:11" x14ac:dyDescent="0.3">
      <c r="A1809" s="129">
        <v>-1</v>
      </c>
      <c r="B1809" s="129" t="s">
        <v>127</v>
      </c>
      <c r="C1809" s="129" t="s">
        <v>71</v>
      </c>
      <c r="D1809" s="129" t="s">
        <v>68</v>
      </c>
      <c r="E1809" s="129">
        <v>10.3485</v>
      </c>
      <c r="F1809" s="129">
        <v>20.767499999999998</v>
      </c>
      <c r="G1809" s="129">
        <v>0.27160000000000001</v>
      </c>
      <c r="H1809" s="129">
        <v>0.223</v>
      </c>
      <c r="I1809" s="129">
        <v>0.21870000000000001</v>
      </c>
      <c r="J1809" s="129">
        <v>36.224299999999999</v>
      </c>
      <c r="K1809" s="1">
        <f t="shared" si="29"/>
        <v>1807</v>
      </c>
    </row>
    <row r="1810" spans="1:11" hidden="1" x14ac:dyDescent="0.3">
      <c r="A1810" s="129">
        <v>-1</v>
      </c>
      <c r="B1810" s="129" t="s">
        <v>127</v>
      </c>
      <c r="C1810" s="129" t="s">
        <v>72</v>
      </c>
      <c r="D1810" s="129" t="s">
        <v>67</v>
      </c>
      <c r="E1810" s="129">
        <v>27.4693</v>
      </c>
      <c r="F1810" s="129">
        <v>4.0926999999999998</v>
      </c>
      <c r="G1810" s="129">
        <v>-0.58860000000000001</v>
      </c>
      <c r="H1810" s="129">
        <v>-4.2000000000000003E-2</v>
      </c>
      <c r="I1810" s="129">
        <v>1.1220000000000001</v>
      </c>
      <c r="J1810" s="129">
        <v>-18.752400000000002</v>
      </c>
      <c r="K1810" s="1">
        <f t="shared" si="29"/>
        <v>1808</v>
      </c>
    </row>
    <row r="1811" spans="1:11" hidden="1" x14ac:dyDescent="0.3">
      <c r="A1811" s="129">
        <v>-1</v>
      </c>
      <c r="B1811" s="129" t="s">
        <v>127</v>
      </c>
      <c r="C1811" s="129" t="s">
        <v>72</v>
      </c>
      <c r="D1811" s="129" t="s">
        <v>68</v>
      </c>
      <c r="E1811" s="129">
        <v>20.363099999999999</v>
      </c>
      <c r="F1811" s="129">
        <v>4.0926999999999998</v>
      </c>
      <c r="G1811" s="129">
        <v>-0.58860000000000001</v>
      </c>
      <c r="H1811" s="129">
        <v>-4.2000000000000003E-2</v>
      </c>
      <c r="I1811" s="129">
        <v>-0.34960000000000002</v>
      </c>
      <c r="J1811" s="129">
        <v>-8.5206</v>
      </c>
      <c r="K1811" s="1">
        <f t="shared" si="29"/>
        <v>1809</v>
      </c>
    </row>
    <row r="1812" spans="1:11" hidden="1" x14ac:dyDescent="0.3">
      <c r="A1812" s="129">
        <v>-1</v>
      </c>
      <c r="B1812" s="129" t="s">
        <v>127</v>
      </c>
      <c r="C1812" s="129" t="s">
        <v>73</v>
      </c>
      <c r="D1812" s="129" t="s">
        <v>67</v>
      </c>
      <c r="E1812" s="129">
        <v>34.742400000000004</v>
      </c>
      <c r="F1812" s="129">
        <v>5.4233000000000002</v>
      </c>
      <c r="G1812" s="129">
        <v>-0.67789999999999995</v>
      </c>
      <c r="H1812" s="129">
        <v>-1.0699999999999999E-2</v>
      </c>
      <c r="I1812" s="129">
        <v>1.2848999999999999</v>
      </c>
      <c r="J1812" s="129">
        <v>-23.5794</v>
      </c>
      <c r="K1812" s="1">
        <f t="shared" si="29"/>
        <v>1810</v>
      </c>
    </row>
    <row r="1813" spans="1:11" hidden="1" x14ac:dyDescent="0.3">
      <c r="A1813" s="129">
        <v>-1</v>
      </c>
      <c r="B1813" s="129" t="s">
        <v>127</v>
      </c>
      <c r="C1813" s="129" t="s">
        <v>73</v>
      </c>
      <c r="D1813" s="129" t="s">
        <v>68</v>
      </c>
      <c r="E1813" s="129">
        <v>24.793700000000001</v>
      </c>
      <c r="F1813" s="129">
        <v>5.4233000000000002</v>
      </c>
      <c r="G1813" s="129">
        <v>-0.67789999999999995</v>
      </c>
      <c r="H1813" s="129">
        <v>-1.0699999999999999E-2</v>
      </c>
      <c r="I1813" s="129">
        <v>-0.4098</v>
      </c>
      <c r="J1813" s="129">
        <v>-10.0213</v>
      </c>
      <c r="K1813" s="1">
        <f t="shared" si="29"/>
        <v>1811</v>
      </c>
    </row>
    <row r="1814" spans="1:11" hidden="1" x14ac:dyDescent="0.3">
      <c r="A1814" s="129">
        <v>-1</v>
      </c>
      <c r="B1814" s="129" t="s">
        <v>127</v>
      </c>
      <c r="C1814" s="129" t="s">
        <v>74</v>
      </c>
      <c r="D1814" s="129" t="s">
        <v>67</v>
      </c>
      <c r="E1814" s="129">
        <v>34.024500000000003</v>
      </c>
      <c r="F1814" s="129">
        <v>4.9988000000000001</v>
      </c>
      <c r="G1814" s="129">
        <v>-0.74819999999999998</v>
      </c>
      <c r="H1814" s="129">
        <v>-6.4100000000000004E-2</v>
      </c>
      <c r="I1814" s="129">
        <v>1.4280999999999999</v>
      </c>
      <c r="J1814" s="129">
        <v>-23.2668</v>
      </c>
      <c r="K1814" s="1">
        <f t="shared" si="29"/>
        <v>1812</v>
      </c>
    </row>
    <row r="1815" spans="1:11" hidden="1" x14ac:dyDescent="0.3">
      <c r="A1815" s="129">
        <v>-1</v>
      </c>
      <c r="B1815" s="129" t="s">
        <v>127</v>
      </c>
      <c r="C1815" s="129" t="s">
        <v>74</v>
      </c>
      <c r="D1815" s="129" t="s">
        <v>68</v>
      </c>
      <c r="E1815" s="129">
        <v>25.497</v>
      </c>
      <c r="F1815" s="129">
        <v>4.9988000000000001</v>
      </c>
      <c r="G1815" s="129">
        <v>-0.74819999999999998</v>
      </c>
      <c r="H1815" s="129">
        <v>-6.4100000000000004E-2</v>
      </c>
      <c r="I1815" s="129">
        <v>-0.44230000000000003</v>
      </c>
      <c r="J1815" s="129">
        <v>-10.7698</v>
      </c>
      <c r="K1815" s="1">
        <f t="shared" si="29"/>
        <v>1813</v>
      </c>
    </row>
    <row r="1816" spans="1:11" hidden="1" x14ac:dyDescent="0.3">
      <c r="A1816" s="129">
        <v>-1</v>
      </c>
      <c r="B1816" s="129" t="s">
        <v>127</v>
      </c>
      <c r="C1816" s="129" t="s">
        <v>75</v>
      </c>
      <c r="D1816" s="129" t="s">
        <v>67</v>
      </c>
      <c r="E1816" s="129">
        <v>43.307200000000002</v>
      </c>
      <c r="F1816" s="129">
        <v>9.3218999999999994</v>
      </c>
      <c r="G1816" s="129">
        <v>1.0412999999999999</v>
      </c>
      <c r="H1816" s="129">
        <v>0.17610000000000001</v>
      </c>
      <c r="I1816" s="129">
        <v>2.4458000000000002</v>
      </c>
      <c r="J1816" s="129">
        <v>-5.7991000000000001</v>
      </c>
      <c r="K1816" s="1">
        <f t="shared" si="29"/>
        <v>1814</v>
      </c>
    </row>
    <row r="1817" spans="1:11" hidden="1" x14ac:dyDescent="0.3">
      <c r="A1817" s="129">
        <v>-1</v>
      </c>
      <c r="B1817" s="129" t="s">
        <v>127</v>
      </c>
      <c r="C1817" s="129" t="s">
        <v>75</v>
      </c>
      <c r="D1817" s="129" t="s">
        <v>68</v>
      </c>
      <c r="E1817" s="129">
        <v>36.9116</v>
      </c>
      <c r="F1817" s="129">
        <v>9.3218999999999994</v>
      </c>
      <c r="G1817" s="129">
        <v>1.0412999999999999</v>
      </c>
      <c r="H1817" s="129">
        <v>0.17610000000000001</v>
      </c>
      <c r="I1817" s="129">
        <v>1.8111999999999999</v>
      </c>
      <c r="J1817" s="129">
        <v>1.1062000000000001</v>
      </c>
      <c r="K1817" s="1">
        <f t="shared" si="29"/>
        <v>1815</v>
      </c>
    </row>
    <row r="1818" spans="1:11" hidden="1" x14ac:dyDescent="0.3">
      <c r="A1818" s="129">
        <v>-1</v>
      </c>
      <c r="B1818" s="129" t="s">
        <v>127</v>
      </c>
      <c r="C1818" s="129" t="s">
        <v>76</v>
      </c>
      <c r="D1818" s="129" t="s">
        <v>67</v>
      </c>
      <c r="E1818" s="129">
        <v>1.3615999999999999</v>
      </c>
      <c r="F1818" s="129">
        <v>-2.3491</v>
      </c>
      <c r="G1818" s="129">
        <v>-1.9129</v>
      </c>
      <c r="H1818" s="129">
        <v>-0.1898</v>
      </c>
      <c r="I1818" s="129">
        <v>-0.79369999999999996</v>
      </c>
      <c r="J1818" s="129">
        <v>-24.517299999999999</v>
      </c>
      <c r="K1818" s="1">
        <f t="shared" si="29"/>
        <v>1816</v>
      </c>
    </row>
    <row r="1819" spans="1:11" hidden="1" x14ac:dyDescent="0.3">
      <c r="A1819" s="129">
        <v>-1</v>
      </c>
      <c r="B1819" s="129" t="s">
        <v>127</v>
      </c>
      <c r="C1819" s="129" t="s">
        <v>76</v>
      </c>
      <c r="D1819" s="129" t="s">
        <v>68</v>
      </c>
      <c r="E1819" s="129">
        <v>-5.0339999999999998</v>
      </c>
      <c r="F1819" s="129">
        <v>-2.3491</v>
      </c>
      <c r="G1819" s="129">
        <v>-1.9129</v>
      </c>
      <c r="H1819" s="129">
        <v>-0.1898</v>
      </c>
      <c r="I1819" s="129">
        <v>-2.3380000000000001</v>
      </c>
      <c r="J1819" s="129">
        <v>-13.9907</v>
      </c>
      <c r="K1819" s="1">
        <f t="shared" si="29"/>
        <v>1817</v>
      </c>
    </row>
    <row r="1820" spans="1:11" hidden="1" x14ac:dyDescent="0.3">
      <c r="A1820" s="129">
        <v>-1</v>
      </c>
      <c r="B1820" s="129" t="s">
        <v>127</v>
      </c>
      <c r="C1820" s="129" t="s">
        <v>77</v>
      </c>
      <c r="D1820" s="129" t="s">
        <v>67</v>
      </c>
      <c r="E1820" s="129">
        <v>43.307200000000002</v>
      </c>
      <c r="F1820" s="129">
        <v>9.3218999999999994</v>
      </c>
      <c r="G1820" s="129">
        <v>1.0412999999999999</v>
      </c>
      <c r="H1820" s="129">
        <v>0.17610000000000001</v>
      </c>
      <c r="I1820" s="129">
        <v>2.4458000000000002</v>
      </c>
      <c r="J1820" s="129">
        <v>-5.7991000000000001</v>
      </c>
      <c r="K1820" s="1">
        <f t="shared" si="29"/>
        <v>1818</v>
      </c>
    </row>
    <row r="1821" spans="1:11" hidden="1" x14ac:dyDescent="0.3">
      <c r="A1821" s="129">
        <v>-1</v>
      </c>
      <c r="B1821" s="129" t="s">
        <v>127</v>
      </c>
      <c r="C1821" s="129" t="s">
        <v>77</v>
      </c>
      <c r="D1821" s="129" t="s">
        <v>68</v>
      </c>
      <c r="E1821" s="129">
        <v>36.9116</v>
      </c>
      <c r="F1821" s="129">
        <v>9.3218999999999994</v>
      </c>
      <c r="G1821" s="129">
        <v>1.0412999999999999</v>
      </c>
      <c r="H1821" s="129">
        <v>0.17610000000000001</v>
      </c>
      <c r="I1821" s="129">
        <v>1.8111999999999999</v>
      </c>
      <c r="J1821" s="129">
        <v>1.1062000000000001</v>
      </c>
      <c r="K1821" s="1">
        <f t="shared" si="29"/>
        <v>1819</v>
      </c>
    </row>
    <row r="1822" spans="1:11" hidden="1" x14ac:dyDescent="0.3">
      <c r="A1822" s="129">
        <v>-1</v>
      </c>
      <c r="B1822" s="129" t="s">
        <v>127</v>
      </c>
      <c r="C1822" s="129" t="s">
        <v>78</v>
      </c>
      <c r="D1822" s="129" t="s">
        <v>67</v>
      </c>
      <c r="E1822" s="129">
        <v>1.3615999999999999</v>
      </c>
      <c r="F1822" s="129">
        <v>-2.3491</v>
      </c>
      <c r="G1822" s="129">
        <v>-1.9129</v>
      </c>
      <c r="H1822" s="129">
        <v>-0.1898</v>
      </c>
      <c r="I1822" s="129">
        <v>-0.79369999999999996</v>
      </c>
      <c r="J1822" s="129">
        <v>-24.517299999999999</v>
      </c>
      <c r="K1822" s="1">
        <f t="shared" si="29"/>
        <v>1820</v>
      </c>
    </row>
    <row r="1823" spans="1:11" hidden="1" x14ac:dyDescent="0.3">
      <c r="A1823" s="129">
        <v>-1</v>
      </c>
      <c r="B1823" s="129" t="s">
        <v>127</v>
      </c>
      <c r="C1823" s="129" t="s">
        <v>78</v>
      </c>
      <c r="D1823" s="129" t="s">
        <v>68</v>
      </c>
      <c r="E1823" s="129">
        <v>-5.0339999999999998</v>
      </c>
      <c r="F1823" s="129">
        <v>-2.3491</v>
      </c>
      <c r="G1823" s="129">
        <v>-1.9129</v>
      </c>
      <c r="H1823" s="129">
        <v>-0.1898</v>
      </c>
      <c r="I1823" s="129">
        <v>-2.3380000000000001</v>
      </c>
      <c r="J1823" s="129">
        <v>-13.9907</v>
      </c>
      <c r="K1823" s="1">
        <f t="shared" si="29"/>
        <v>1821</v>
      </c>
    </row>
    <row r="1824" spans="1:11" hidden="1" x14ac:dyDescent="0.3">
      <c r="A1824" s="129">
        <v>-1</v>
      </c>
      <c r="B1824" s="129" t="s">
        <v>127</v>
      </c>
      <c r="C1824" s="129" t="s">
        <v>79</v>
      </c>
      <c r="D1824" s="129" t="s">
        <v>67</v>
      </c>
      <c r="E1824" s="129">
        <v>36.822299999999998</v>
      </c>
      <c r="F1824" s="129">
        <v>32.5608</v>
      </c>
      <c r="G1824" s="129">
        <v>-5.5500000000000001E-2</v>
      </c>
      <c r="H1824" s="129">
        <v>0.3054</v>
      </c>
      <c r="I1824" s="129">
        <v>1.5271999999999999</v>
      </c>
      <c r="J1824" s="129">
        <v>8.2172999999999998</v>
      </c>
      <c r="K1824" s="1">
        <f t="shared" si="29"/>
        <v>1822</v>
      </c>
    </row>
    <row r="1825" spans="1:11" hidden="1" x14ac:dyDescent="0.3">
      <c r="A1825" s="129">
        <v>-1</v>
      </c>
      <c r="B1825" s="129" t="s">
        <v>127</v>
      </c>
      <c r="C1825" s="129" t="s">
        <v>79</v>
      </c>
      <c r="D1825" s="129" t="s">
        <v>68</v>
      </c>
      <c r="E1825" s="129">
        <v>30.426600000000001</v>
      </c>
      <c r="F1825" s="129">
        <v>32.5608</v>
      </c>
      <c r="G1825" s="129">
        <v>-5.5500000000000001E-2</v>
      </c>
      <c r="H1825" s="129">
        <v>0.3054</v>
      </c>
      <c r="I1825" s="129">
        <v>4.2700000000000002E-2</v>
      </c>
      <c r="J1825" s="129">
        <v>44.271799999999999</v>
      </c>
      <c r="K1825" s="1">
        <f t="shared" si="29"/>
        <v>1823</v>
      </c>
    </row>
    <row r="1826" spans="1:11" hidden="1" x14ac:dyDescent="0.3">
      <c r="A1826" s="129">
        <v>-1</v>
      </c>
      <c r="B1826" s="129" t="s">
        <v>127</v>
      </c>
      <c r="C1826" s="129" t="s">
        <v>80</v>
      </c>
      <c r="D1826" s="129" t="s">
        <v>67</v>
      </c>
      <c r="E1826" s="129">
        <v>7.8465999999999996</v>
      </c>
      <c r="F1826" s="129">
        <v>-25.588100000000001</v>
      </c>
      <c r="G1826" s="129">
        <v>-0.81610000000000005</v>
      </c>
      <c r="H1826" s="129">
        <v>-0.31909999999999999</v>
      </c>
      <c r="I1826" s="129">
        <v>0.1249</v>
      </c>
      <c r="J1826" s="129">
        <v>-38.533700000000003</v>
      </c>
      <c r="K1826" s="1">
        <f t="shared" si="29"/>
        <v>1824</v>
      </c>
    </row>
    <row r="1827" spans="1:11" hidden="1" x14ac:dyDescent="0.3">
      <c r="A1827" s="129">
        <v>-1</v>
      </c>
      <c r="B1827" s="129" t="s">
        <v>127</v>
      </c>
      <c r="C1827" s="129" t="s">
        <v>80</v>
      </c>
      <c r="D1827" s="129" t="s">
        <v>68</v>
      </c>
      <c r="E1827" s="129">
        <v>1.4509000000000001</v>
      </c>
      <c r="F1827" s="129">
        <v>-25.588100000000001</v>
      </c>
      <c r="G1827" s="129">
        <v>-0.81610000000000005</v>
      </c>
      <c r="H1827" s="129">
        <v>-0.31909999999999999</v>
      </c>
      <c r="I1827" s="129">
        <v>-0.5696</v>
      </c>
      <c r="J1827" s="129">
        <v>-57.156199999999998</v>
      </c>
      <c r="K1827" s="1">
        <f t="shared" si="29"/>
        <v>1825</v>
      </c>
    </row>
    <row r="1828" spans="1:11" hidden="1" x14ac:dyDescent="0.3">
      <c r="A1828" s="129">
        <v>-1</v>
      </c>
      <c r="B1828" s="129" t="s">
        <v>127</v>
      </c>
      <c r="C1828" s="129" t="s">
        <v>81</v>
      </c>
      <c r="D1828" s="129" t="s">
        <v>67</v>
      </c>
      <c r="E1828" s="129">
        <v>36.822299999999998</v>
      </c>
      <c r="F1828" s="129">
        <v>32.5608</v>
      </c>
      <c r="G1828" s="129">
        <v>-5.5500000000000001E-2</v>
      </c>
      <c r="H1828" s="129">
        <v>0.3054</v>
      </c>
      <c r="I1828" s="129">
        <v>1.5271999999999999</v>
      </c>
      <c r="J1828" s="129">
        <v>8.2172999999999998</v>
      </c>
      <c r="K1828" s="1">
        <f t="shared" si="29"/>
        <v>1826</v>
      </c>
    </row>
    <row r="1829" spans="1:11" hidden="1" x14ac:dyDescent="0.3">
      <c r="A1829" s="129">
        <v>-1</v>
      </c>
      <c r="B1829" s="129" t="s">
        <v>127</v>
      </c>
      <c r="C1829" s="129" t="s">
        <v>81</v>
      </c>
      <c r="D1829" s="129" t="s">
        <v>68</v>
      </c>
      <c r="E1829" s="129">
        <v>30.426600000000001</v>
      </c>
      <c r="F1829" s="129">
        <v>32.5608</v>
      </c>
      <c r="G1829" s="129">
        <v>-5.5500000000000001E-2</v>
      </c>
      <c r="H1829" s="129">
        <v>0.3054</v>
      </c>
      <c r="I1829" s="129">
        <v>4.2700000000000002E-2</v>
      </c>
      <c r="J1829" s="129">
        <v>44.271799999999999</v>
      </c>
      <c r="K1829" s="1">
        <f t="shared" si="29"/>
        <v>1827</v>
      </c>
    </row>
    <row r="1830" spans="1:11" hidden="1" x14ac:dyDescent="0.3">
      <c r="A1830" s="129">
        <v>-1</v>
      </c>
      <c r="B1830" s="129" t="s">
        <v>127</v>
      </c>
      <c r="C1830" s="129" t="s">
        <v>82</v>
      </c>
      <c r="D1830" s="129" t="s">
        <v>67</v>
      </c>
      <c r="E1830" s="129">
        <v>7.8465999999999996</v>
      </c>
      <c r="F1830" s="129">
        <v>-25.588100000000001</v>
      </c>
      <c r="G1830" s="129">
        <v>-0.81610000000000005</v>
      </c>
      <c r="H1830" s="129">
        <v>-0.31909999999999999</v>
      </c>
      <c r="I1830" s="129">
        <v>0.1249</v>
      </c>
      <c r="J1830" s="129">
        <v>-38.533700000000003</v>
      </c>
      <c r="K1830" s="1">
        <f t="shared" si="29"/>
        <v>1828</v>
      </c>
    </row>
    <row r="1831" spans="1:11" hidden="1" x14ac:dyDescent="0.3">
      <c r="A1831" s="129">
        <v>-1</v>
      </c>
      <c r="B1831" s="129" t="s">
        <v>127</v>
      </c>
      <c r="C1831" s="129" t="s">
        <v>82</v>
      </c>
      <c r="D1831" s="129" t="s">
        <v>68</v>
      </c>
      <c r="E1831" s="129">
        <v>1.4509000000000001</v>
      </c>
      <c r="F1831" s="129">
        <v>-25.588100000000001</v>
      </c>
      <c r="G1831" s="129">
        <v>-0.81610000000000005</v>
      </c>
      <c r="H1831" s="129">
        <v>-0.31909999999999999</v>
      </c>
      <c r="I1831" s="129">
        <v>-0.5696</v>
      </c>
      <c r="J1831" s="129">
        <v>-57.156199999999998</v>
      </c>
      <c r="K1831" s="1">
        <f t="shared" si="29"/>
        <v>1829</v>
      </c>
    </row>
    <row r="1832" spans="1:11" hidden="1" x14ac:dyDescent="0.3">
      <c r="A1832" s="129">
        <v>-1</v>
      </c>
      <c r="B1832" s="129" t="s">
        <v>127</v>
      </c>
      <c r="C1832" s="129" t="s">
        <v>83</v>
      </c>
      <c r="D1832" s="129" t="s">
        <v>67</v>
      </c>
      <c r="E1832" s="129">
        <v>53.4054</v>
      </c>
      <c r="F1832" s="129">
        <v>10.702999999999999</v>
      </c>
      <c r="G1832" s="129">
        <v>0.79159999999999997</v>
      </c>
      <c r="H1832" s="129">
        <v>0.1394</v>
      </c>
      <c r="I1832" s="129">
        <v>2.9253</v>
      </c>
      <c r="J1832" s="129">
        <v>-12.761799999999999</v>
      </c>
      <c r="K1832" s="1">
        <f t="shared" si="29"/>
        <v>1830</v>
      </c>
    </row>
    <row r="1833" spans="1:11" hidden="1" x14ac:dyDescent="0.3">
      <c r="A1833" s="129">
        <v>-1</v>
      </c>
      <c r="B1833" s="129" t="s">
        <v>127</v>
      </c>
      <c r="C1833" s="129" t="s">
        <v>83</v>
      </c>
      <c r="D1833" s="129" t="s">
        <v>68</v>
      </c>
      <c r="E1833" s="129">
        <v>44.877899999999997</v>
      </c>
      <c r="F1833" s="129">
        <v>10.702999999999999</v>
      </c>
      <c r="G1833" s="129">
        <v>0.79159999999999997</v>
      </c>
      <c r="H1833" s="129">
        <v>0.1394</v>
      </c>
      <c r="I1833" s="129">
        <v>1.6664000000000001</v>
      </c>
      <c r="J1833" s="129">
        <v>-2.4037000000000002</v>
      </c>
      <c r="K1833" s="1">
        <f t="shared" si="29"/>
        <v>1831</v>
      </c>
    </row>
    <row r="1834" spans="1:11" hidden="1" x14ac:dyDescent="0.3">
      <c r="A1834" s="129">
        <v>-1</v>
      </c>
      <c r="B1834" s="129" t="s">
        <v>127</v>
      </c>
      <c r="C1834" s="129" t="s">
        <v>84</v>
      </c>
      <c r="D1834" s="129" t="s">
        <v>67</v>
      </c>
      <c r="E1834" s="129">
        <v>11.4597</v>
      </c>
      <c r="F1834" s="129">
        <v>-0.96809999999999996</v>
      </c>
      <c r="G1834" s="129">
        <v>-2.1625999999999999</v>
      </c>
      <c r="H1834" s="129">
        <v>-0.22639999999999999</v>
      </c>
      <c r="I1834" s="129">
        <v>-0.31419999999999998</v>
      </c>
      <c r="J1834" s="129">
        <v>-31.48</v>
      </c>
      <c r="K1834" s="1">
        <f t="shared" si="29"/>
        <v>1832</v>
      </c>
    </row>
    <row r="1835" spans="1:11" hidden="1" x14ac:dyDescent="0.3">
      <c r="A1835" s="129">
        <v>-1</v>
      </c>
      <c r="B1835" s="129" t="s">
        <v>127</v>
      </c>
      <c r="C1835" s="129" t="s">
        <v>84</v>
      </c>
      <c r="D1835" s="129" t="s">
        <v>68</v>
      </c>
      <c r="E1835" s="129">
        <v>2.9321999999999999</v>
      </c>
      <c r="F1835" s="129">
        <v>-0.96809999999999996</v>
      </c>
      <c r="G1835" s="129">
        <v>-2.1625999999999999</v>
      </c>
      <c r="H1835" s="129">
        <v>-0.22639999999999999</v>
      </c>
      <c r="I1835" s="129">
        <v>-2.4826999999999999</v>
      </c>
      <c r="J1835" s="129">
        <v>-17.500699999999998</v>
      </c>
      <c r="K1835" s="1">
        <f t="shared" si="29"/>
        <v>1833</v>
      </c>
    </row>
    <row r="1836" spans="1:11" hidden="1" x14ac:dyDescent="0.3">
      <c r="A1836" s="129">
        <v>-1</v>
      </c>
      <c r="B1836" s="129" t="s">
        <v>127</v>
      </c>
      <c r="C1836" s="129" t="s">
        <v>85</v>
      </c>
      <c r="D1836" s="129" t="s">
        <v>67</v>
      </c>
      <c r="E1836" s="129">
        <v>53.4054</v>
      </c>
      <c r="F1836" s="129">
        <v>10.702999999999999</v>
      </c>
      <c r="G1836" s="129">
        <v>0.79159999999999997</v>
      </c>
      <c r="H1836" s="129">
        <v>0.1394</v>
      </c>
      <c r="I1836" s="129">
        <v>2.9253</v>
      </c>
      <c r="J1836" s="129">
        <v>-12.761799999999999</v>
      </c>
      <c r="K1836" s="1">
        <f t="shared" si="29"/>
        <v>1834</v>
      </c>
    </row>
    <row r="1837" spans="1:11" hidden="1" x14ac:dyDescent="0.3">
      <c r="A1837" s="129">
        <v>-1</v>
      </c>
      <c r="B1837" s="129" t="s">
        <v>127</v>
      </c>
      <c r="C1837" s="129" t="s">
        <v>85</v>
      </c>
      <c r="D1837" s="129" t="s">
        <v>68</v>
      </c>
      <c r="E1837" s="129">
        <v>44.877899999999997</v>
      </c>
      <c r="F1837" s="129">
        <v>10.702999999999999</v>
      </c>
      <c r="G1837" s="129">
        <v>0.79159999999999997</v>
      </c>
      <c r="H1837" s="129">
        <v>0.1394</v>
      </c>
      <c r="I1837" s="129">
        <v>1.6664000000000001</v>
      </c>
      <c r="J1837" s="129">
        <v>-2.4037000000000002</v>
      </c>
      <c r="K1837" s="1">
        <f t="shared" si="29"/>
        <v>1835</v>
      </c>
    </row>
    <row r="1838" spans="1:11" hidden="1" x14ac:dyDescent="0.3">
      <c r="A1838" s="129">
        <v>-1</v>
      </c>
      <c r="B1838" s="129" t="s">
        <v>127</v>
      </c>
      <c r="C1838" s="129" t="s">
        <v>86</v>
      </c>
      <c r="D1838" s="129" t="s">
        <v>67</v>
      </c>
      <c r="E1838" s="129">
        <v>11.4597</v>
      </c>
      <c r="F1838" s="129">
        <v>-0.96809999999999996</v>
      </c>
      <c r="G1838" s="129">
        <v>-2.1625999999999999</v>
      </c>
      <c r="H1838" s="129">
        <v>-0.22639999999999999</v>
      </c>
      <c r="I1838" s="129">
        <v>-0.31419999999999998</v>
      </c>
      <c r="J1838" s="129">
        <v>-31.48</v>
      </c>
      <c r="K1838" s="1">
        <f t="shared" si="29"/>
        <v>1836</v>
      </c>
    </row>
    <row r="1839" spans="1:11" hidden="1" x14ac:dyDescent="0.3">
      <c r="A1839" s="129">
        <v>-1</v>
      </c>
      <c r="B1839" s="129" t="s">
        <v>127</v>
      </c>
      <c r="C1839" s="129" t="s">
        <v>86</v>
      </c>
      <c r="D1839" s="129" t="s">
        <v>68</v>
      </c>
      <c r="E1839" s="129">
        <v>2.9321999999999999</v>
      </c>
      <c r="F1839" s="129">
        <v>-0.96809999999999996</v>
      </c>
      <c r="G1839" s="129">
        <v>-2.1625999999999999</v>
      </c>
      <c r="H1839" s="129">
        <v>-0.22639999999999999</v>
      </c>
      <c r="I1839" s="129">
        <v>-2.4826999999999999</v>
      </c>
      <c r="J1839" s="129">
        <v>-17.500699999999998</v>
      </c>
      <c r="K1839" s="1">
        <f t="shared" si="29"/>
        <v>1837</v>
      </c>
    </row>
    <row r="1840" spans="1:11" hidden="1" x14ac:dyDescent="0.3">
      <c r="A1840" s="129">
        <v>-1</v>
      </c>
      <c r="B1840" s="129" t="s">
        <v>127</v>
      </c>
      <c r="C1840" s="129" t="s">
        <v>87</v>
      </c>
      <c r="D1840" s="129" t="s">
        <v>67</v>
      </c>
      <c r="E1840" s="129">
        <v>46.920400000000001</v>
      </c>
      <c r="F1840" s="129">
        <v>33.941899999999997</v>
      </c>
      <c r="G1840" s="129">
        <v>-0.30520000000000003</v>
      </c>
      <c r="H1840" s="129">
        <v>0.26869999999999999</v>
      </c>
      <c r="I1840" s="129">
        <v>2.0066999999999999</v>
      </c>
      <c r="J1840" s="129">
        <v>1.2546999999999999</v>
      </c>
      <c r="K1840" s="1">
        <f t="shared" si="29"/>
        <v>1838</v>
      </c>
    </row>
    <row r="1841" spans="1:11" hidden="1" x14ac:dyDescent="0.3">
      <c r="A1841" s="129">
        <v>-1</v>
      </c>
      <c r="B1841" s="129" t="s">
        <v>127</v>
      </c>
      <c r="C1841" s="129" t="s">
        <v>87</v>
      </c>
      <c r="D1841" s="129" t="s">
        <v>68</v>
      </c>
      <c r="E1841" s="129">
        <v>38.392899999999997</v>
      </c>
      <c r="F1841" s="129">
        <v>33.941899999999997</v>
      </c>
      <c r="G1841" s="129">
        <v>-0.30520000000000003</v>
      </c>
      <c r="H1841" s="129">
        <v>0.26869999999999999</v>
      </c>
      <c r="I1841" s="129">
        <v>-0.10199999999999999</v>
      </c>
      <c r="J1841" s="129">
        <v>40.761800000000001</v>
      </c>
      <c r="K1841" s="1">
        <f t="shared" si="29"/>
        <v>1839</v>
      </c>
    </row>
    <row r="1842" spans="1:11" hidden="1" x14ac:dyDescent="0.3">
      <c r="A1842" s="129">
        <v>-1</v>
      </c>
      <c r="B1842" s="129" t="s">
        <v>127</v>
      </c>
      <c r="C1842" s="129" t="s">
        <v>88</v>
      </c>
      <c r="D1842" s="129" t="s">
        <v>67</v>
      </c>
      <c r="E1842" s="129">
        <v>17.944700000000001</v>
      </c>
      <c r="F1842" s="129">
        <v>-24.207000000000001</v>
      </c>
      <c r="G1842" s="129">
        <v>-1.0658000000000001</v>
      </c>
      <c r="H1842" s="129">
        <v>-0.35570000000000002</v>
      </c>
      <c r="I1842" s="129">
        <v>0.60440000000000005</v>
      </c>
      <c r="J1842" s="129">
        <v>-45.496400000000001</v>
      </c>
      <c r="K1842" s="1">
        <f t="shared" si="29"/>
        <v>1840</v>
      </c>
    </row>
    <row r="1843" spans="1:11" hidden="1" x14ac:dyDescent="0.3">
      <c r="A1843" s="129">
        <v>-1</v>
      </c>
      <c r="B1843" s="129" t="s">
        <v>127</v>
      </c>
      <c r="C1843" s="129" t="s">
        <v>88</v>
      </c>
      <c r="D1843" s="129" t="s">
        <v>68</v>
      </c>
      <c r="E1843" s="129">
        <v>9.4171999999999993</v>
      </c>
      <c r="F1843" s="129">
        <v>-24.207000000000001</v>
      </c>
      <c r="G1843" s="129">
        <v>-1.0658000000000001</v>
      </c>
      <c r="H1843" s="129">
        <v>-0.35570000000000002</v>
      </c>
      <c r="I1843" s="129">
        <v>-0.71430000000000005</v>
      </c>
      <c r="J1843" s="129">
        <v>-60.666200000000003</v>
      </c>
      <c r="K1843" s="1">
        <f t="shared" si="29"/>
        <v>1841</v>
      </c>
    </row>
    <row r="1844" spans="1:11" hidden="1" x14ac:dyDescent="0.3">
      <c r="A1844" s="129">
        <v>-1</v>
      </c>
      <c r="B1844" s="129" t="s">
        <v>127</v>
      </c>
      <c r="C1844" s="129" t="s">
        <v>89</v>
      </c>
      <c r="D1844" s="129" t="s">
        <v>67</v>
      </c>
      <c r="E1844" s="129">
        <v>46.920400000000001</v>
      </c>
      <c r="F1844" s="129">
        <v>33.941899999999997</v>
      </c>
      <c r="G1844" s="129">
        <v>-0.30520000000000003</v>
      </c>
      <c r="H1844" s="129">
        <v>0.26869999999999999</v>
      </c>
      <c r="I1844" s="129">
        <v>2.0066999999999999</v>
      </c>
      <c r="J1844" s="129">
        <v>1.2546999999999999</v>
      </c>
      <c r="K1844" s="1">
        <f t="shared" si="29"/>
        <v>1842</v>
      </c>
    </row>
    <row r="1845" spans="1:11" hidden="1" x14ac:dyDescent="0.3">
      <c r="A1845" s="129">
        <v>-1</v>
      </c>
      <c r="B1845" s="129" t="s">
        <v>127</v>
      </c>
      <c r="C1845" s="129" t="s">
        <v>89</v>
      </c>
      <c r="D1845" s="129" t="s">
        <v>68</v>
      </c>
      <c r="E1845" s="129">
        <v>38.392899999999997</v>
      </c>
      <c r="F1845" s="129">
        <v>33.941899999999997</v>
      </c>
      <c r="G1845" s="129">
        <v>-0.30520000000000003</v>
      </c>
      <c r="H1845" s="129">
        <v>0.26869999999999999</v>
      </c>
      <c r="I1845" s="129">
        <v>-0.10199999999999999</v>
      </c>
      <c r="J1845" s="129">
        <v>40.761800000000001</v>
      </c>
      <c r="K1845" s="1">
        <f t="shared" si="29"/>
        <v>1843</v>
      </c>
    </row>
    <row r="1846" spans="1:11" hidden="1" x14ac:dyDescent="0.3">
      <c r="A1846" s="129">
        <v>-1</v>
      </c>
      <c r="B1846" s="129" t="s">
        <v>127</v>
      </c>
      <c r="C1846" s="129" t="s">
        <v>90</v>
      </c>
      <c r="D1846" s="129" t="s">
        <v>67</v>
      </c>
      <c r="E1846" s="129">
        <v>17.944700000000001</v>
      </c>
      <c r="F1846" s="129">
        <v>-24.207000000000001</v>
      </c>
      <c r="G1846" s="129">
        <v>-1.0658000000000001</v>
      </c>
      <c r="H1846" s="129">
        <v>-0.35570000000000002</v>
      </c>
      <c r="I1846" s="129">
        <v>0.60440000000000005</v>
      </c>
      <c r="J1846" s="129">
        <v>-45.496400000000001</v>
      </c>
      <c r="K1846" s="1">
        <f t="shared" si="29"/>
        <v>1844</v>
      </c>
    </row>
    <row r="1847" spans="1:11" hidden="1" x14ac:dyDescent="0.3">
      <c r="A1847" s="129">
        <v>-1</v>
      </c>
      <c r="B1847" s="129" t="s">
        <v>127</v>
      </c>
      <c r="C1847" s="129" t="s">
        <v>90</v>
      </c>
      <c r="D1847" s="129" t="s">
        <v>68</v>
      </c>
      <c r="E1847" s="129">
        <v>9.4171999999999993</v>
      </c>
      <c r="F1847" s="129">
        <v>-24.207000000000001</v>
      </c>
      <c r="G1847" s="129">
        <v>-1.0658000000000001</v>
      </c>
      <c r="H1847" s="129">
        <v>-0.35570000000000002</v>
      </c>
      <c r="I1847" s="129">
        <v>-0.71430000000000005</v>
      </c>
      <c r="J1847" s="129">
        <v>-60.666200000000003</v>
      </c>
      <c r="K1847" s="1">
        <f t="shared" si="29"/>
        <v>1845</v>
      </c>
    </row>
    <row r="1848" spans="1:11" hidden="1" x14ac:dyDescent="0.3">
      <c r="A1848" s="129">
        <v>-1</v>
      </c>
      <c r="B1848" s="129" t="s">
        <v>127</v>
      </c>
      <c r="C1848" s="129" t="s">
        <v>91</v>
      </c>
      <c r="D1848" s="129" t="s">
        <v>67</v>
      </c>
      <c r="E1848" s="129">
        <v>53.4054</v>
      </c>
      <c r="F1848" s="129">
        <v>33.941899999999997</v>
      </c>
      <c r="G1848" s="129">
        <v>1.0412999999999999</v>
      </c>
      <c r="H1848" s="129">
        <v>0.3054</v>
      </c>
      <c r="I1848" s="129">
        <v>2.9253</v>
      </c>
      <c r="J1848" s="129">
        <v>8.2172999999999998</v>
      </c>
      <c r="K1848" s="1">
        <f t="shared" si="29"/>
        <v>1846</v>
      </c>
    </row>
    <row r="1849" spans="1:11" hidden="1" x14ac:dyDescent="0.3">
      <c r="A1849" s="129">
        <v>-1</v>
      </c>
      <c r="B1849" s="129" t="s">
        <v>127</v>
      </c>
      <c r="C1849" s="129" t="s">
        <v>91</v>
      </c>
      <c r="D1849" s="129" t="s">
        <v>68</v>
      </c>
      <c r="E1849" s="129">
        <v>44.877899999999997</v>
      </c>
      <c r="F1849" s="129">
        <v>33.941899999999997</v>
      </c>
      <c r="G1849" s="129">
        <v>1.0412999999999999</v>
      </c>
      <c r="H1849" s="129">
        <v>0.3054</v>
      </c>
      <c r="I1849" s="129">
        <v>1.8111999999999999</v>
      </c>
      <c r="J1849" s="129">
        <v>44.271799999999999</v>
      </c>
      <c r="K1849" s="1">
        <f t="shared" si="29"/>
        <v>1847</v>
      </c>
    </row>
    <row r="1850" spans="1:11" hidden="1" x14ac:dyDescent="0.3">
      <c r="A1850" s="129">
        <v>-1</v>
      </c>
      <c r="B1850" s="129" t="s">
        <v>127</v>
      </c>
      <c r="C1850" s="129" t="s">
        <v>92</v>
      </c>
      <c r="D1850" s="129" t="s">
        <v>67</v>
      </c>
      <c r="E1850" s="129">
        <v>1.3615999999999999</v>
      </c>
      <c r="F1850" s="129">
        <v>-25.588100000000001</v>
      </c>
      <c r="G1850" s="129">
        <v>-2.1625999999999999</v>
      </c>
      <c r="H1850" s="129">
        <v>-0.35570000000000002</v>
      </c>
      <c r="I1850" s="129">
        <v>-0.79369999999999996</v>
      </c>
      <c r="J1850" s="129">
        <v>-45.496400000000001</v>
      </c>
      <c r="K1850" s="1">
        <f t="shared" si="29"/>
        <v>1848</v>
      </c>
    </row>
    <row r="1851" spans="1:11" hidden="1" x14ac:dyDescent="0.3">
      <c r="A1851" s="129">
        <v>-1</v>
      </c>
      <c r="B1851" s="129" t="s">
        <v>127</v>
      </c>
      <c r="C1851" s="129" t="s">
        <v>92</v>
      </c>
      <c r="D1851" s="129" t="s">
        <v>68</v>
      </c>
      <c r="E1851" s="129">
        <v>-5.0339999999999998</v>
      </c>
      <c r="F1851" s="129">
        <v>-25.588100000000001</v>
      </c>
      <c r="G1851" s="129">
        <v>-2.1625999999999999</v>
      </c>
      <c r="H1851" s="129">
        <v>-0.35570000000000002</v>
      </c>
      <c r="I1851" s="129">
        <v>-2.4826999999999999</v>
      </c>
      <c r="J1851" s="129">
        <v>-60.666200000000003</v>
      </c>
      <c r="K1851" s="1">
        <f t="shared" si="29"/>
        <v>1849</v>
      </c>
    </row>
    <row r="1852" spans="1:11" hidden="1" x14ac:dyDescent="0.3">
      <c r="A1852" s="129">
        <v>-1</v>
      </c>
      <c r="B1852" s="129" t="s">
        <v>128</v>
      </c>
      <c r="C1852" s="129" t="s">
        <v>66</v>
      </c>
      <c r="D1852" s="129" t="s">
        <v>67</v>
      </c>
      <c r="E1852" s="129">
        <v>-25.373100000000001</v>
      </c>
      <c r="F1852" s="129">
        <v>-0.89770000000000005</v>
      </c>
      <c r="G1852" s="129">
        <v>0.68969999999999998</v>
      </c>
      <c r="H1852" s="129">
        <v>0.82479999999999998</v>
      </c>
      <c r="I1852" s="129">
        <v>-0.96599999999999997</v>
      </c>
      <c r="J1852" s="129">
        <v>31.721800000000002</v>
      </c>
      <c r="K1852" s="1">
        <f t="shared" si="29"/>
        <v>1850</v>
      </c>
    </row>
    <row r="1853" spans="1:11" x14ac:dyDescent="0.3">
      <c r="A1853" s="129">
        <v>-1</v>
      </c>
      <c r="B1853" s="129" t="s">
        <v>128</v>
      </c>
      <c r="C1853" s="129" t="s">
        <v>66</v>
      </c>
      <c r="D1853" s="129" t="s">
        <v>68</v>
      </c>
      <c r="E1853" s="129">
        <v>-41.522500000000001</v>
      </c>
      <c r="F1853" s="129">
        <v>-0.89770000000000005</v>
      </c>
      <c r="G1853" s="129">
        <v>0.68969999999999998</v>
      </c>
      <c r="H1853" s="129">
        <v>0.82479999999999998</v>
      </c>
      <c r="I1853" s="129">
        <v>0.75819999999999999</v>
      </c>
      <c r="J1853" s="129">
        <v>29.477699999999999</v>
      </c>
      <c r="K1853" s="1">
        <f t="shared" si="29"/>
        <v>1851</v>
      </c>
    </row>
    <row r="1854" spans="1:11" hidden="1" x14ac:dyDescent="0.3">
      <c r="A1854" s="129">
        <v>-1</v>
      </c>
      <c r="B1854" s="129" t="s">
        <v>128</v>
      </c>
      <c r="C1854" s="129" t="s">
        <v>69</v>
      </c>
      <c r="D1854" s="129" t="s">
        <v>67</v>
      </c>
      <c r="E1854" s="129">
        <v>-20.046199999999999</v>
      </c>
      <c r="F1854" s="129">
        <v>-0.62019999999999997</v>
      </c>
      <c r="G1854" s="129">
        <v>0.2492</v>
      </c>
      <c r="H1854" s="129">
        <v>0.62090000000000001</v>
      </c>
      <c r="I1854" s="129">
        <v>-0.33229999999999998</v>
      </c>
      <c r="J1854" s="129">
        <v>29.785900000000002</v>
      </c>
      <c r="K1854" s="1">
        <f t="shared" si="29"/>
        <v>1852</v>
      </c>
    </row>
    <row r="1855" spans="1:11" x14ac:dyDescent="0.3">
      <c r="A1855" s="129">
        <v>-1</v>
      </c>
      <c r="B1855" s="129" t="s">
        <v>128</v>
      </c>
      <c r="C1855" s="129" t="s">
        <v>69</v>
      </c>
      <c r="D1855" s="129" t="s">
        <v>68</v>
      </c>
      <c r="E1855" s="129">
        <v>-20.046199999999999</v>
      </c>
      <c r="F1855" s="129">
        <v>-0.62019999999999997</v>
      </c>
      <c r="G1855" s="129">
        <v>0.2492</v>
      </c>
      <c r="H1855" s="129">
        <v>0.62090000000000001</v>
      </c>
      <c r="I1855" s="129">
        <v>0.29070000000000001</v>
      </c>
      <c r="J1855" s="129">
        <v>28.235299999999999</v>
      </c>
      <c r="K1855" s="1">
        <f t="shared" si="29"/>
        <v>1853</v>
      </c>
    </row>
    <row r="1856" spans="1:11" hidden="1" x14ac:dyDescent="0.3">
      <c r="A1856" s="129">
        <v>-1</v>
      </c>
      <c r="B1856" s="129" t="s">
        <v>128</v>
      </c>
      <c r="C1856" s="129" t="s">
        <v>70</v>
      </c>
      <c r="D1856" s="129" t="s">
        <v>67</v>
      </c>
      <c r="E1856" s="129">
        <v>6.1562000000000001</v>
      </c>
      <c r="F1856" s="129">
        <v>3.3879999999999999</v>
      </c>
      <c r="G1856" s="129">
        <v>2.2067999999999999</v>
      </c>
      <c r="H1856" s="129">
        <v>1.9396</v>
      </c>
      <c r="I1856" s="129">
        <v>2.484</v>
      </c>
      <c r="J1856" s="129">
        <v>1.9406000000000001</v>
      </c>
      <c r="K1856" s="1">
        <f t="shared" si="29"/>
        <v>1854</v>
      </c>
    </row>
    <row r="1857" spans="1:11" x14ac:dyDescent="0.3">
      <c r="A1857" s="129">
        <v>-1</v>
      </c>
      <c r="B1857" s="129" t="s">
        <v>128</v>
      </c>
      <c r="C1857" s="129" t="s">
        <v>70</v>
      </c>
      <c r="D1857" s="129" t="s">
        <v>68</v>
      </c>
      <c r="E1857" s="129">
        <v>6.1562000000000001</v>
      </c>
      <c r="F1857" s="129">
        <v>3.3879999999999999</v>
      </c>
      <c r="G1857" s="129">
        <v>2.2067999999999999</v>
      </c>
      <c r="H1857" s="129">
        <v>1.9396</v>
      </c>
      <c r="I1857" s="129">
        <v>3.0337000000000001</v>
      </c>
      <c r="J1857" s="129">
        <v>7.6595000000000004</v>
      </c>
      <c r="K1857" s="1">
        <f t="shared" si="29"/>
        <v>1855</v>
      </c>
    </row>
    <row r="1858" spans="1:11" hidden="1" x14ac:dyDescent="0.3">
      <c r="A1858" s="129">
        <v>-1</v>
      </c>
      <c r="B1858" s="129" t="s">
        <v>128</v>
      </c>
      <c r="C1858" s="129" t="s">
        <v>71</v>
      </c>
      <c r="D1858" s="129" t="s">
        <v>67</v>
      </c>
      <c r="E1858" s="129">
        <v>1.0454000000000001</v>
      </c>
      <c r="F1858" s="129">
        <v>18.024699999999999</v>
      </c>
      <c r="G1858" s="129">
        <v>0.36880000000000002</v>
      </c>
      <c r="H1858" s="129">
        <v>0.35820000000000002</v>
      </c>
      <c r="I1858" s="129">
        <v>0.51429999999999998</v>
      </c>
      <c r="J1858" s="129">
        <v>1.1676</v>
      </c>
      <c r="K1858" s="1">
        <f t="shared" si="29"/>
        <v>1856</v>
      </c>
    </row>
    <row r="1859" spans="1:11" x14ac:dyDescent="0.3">
      <c r="A1859" s="129">
        <v>-1</v>
      </c>
      <c r="B1859" s="129" t="s">
        <v>128</v>
      </c>
      <c r="C1859" s="129" t="s">
        <v>71</v>
      </c>
      <c r="D1859" s="129" t="s">
        <v>68</v>
      </c>
      <c r="E1859" s="129">
        <v>1.0454000000000001</v>
      </c>
      <c r="F1859" s="129">
        <v>18.024699999999999</v>
      </c>
      <c r="G1859" s="129">
        <v>0.36880000000000002</v>
      </c>
      <c r="H1859" s="129">
        <v>0.35820000000000002</v>
      </c>
      <c r="I1859" s="129">
        <v>0.42680000000000001</v>
      </c>
      <c r="J1859" s="129">
        <v>43.931199999999997</v>
      </c>
      <c r="K1859" s="1">
        <f t="shared" si="29"/>
        <v>1857</v>
      </c>
    </row>
    <row r="1860" spans="1:11" hidden="1" x14ac:dyDescent="0.3">
      <c r="A1860" s="129">
        <v>-1</v>
      </c>
      <c r="B1860" s="129" t="s">
        <v>128</v>
      </c>
      <c r="C1860" s="129" t="s">
        <v>72</v>
      </c>
      <c r="D1860" s="129" t="s">
        <v>67</v>
      </c>
      <c r="E1860" s="129">
        <v>-45.419400000000003</v>
      </c>
      <c r="F1860" s="129">
        <v>-1.5179</v>
      </c>
      <c r="G1860" s="129">
        <v>0.93889999999999996</v>
      </c>
      <c r="H1860" s="129">
        <v>1.4457</v>
      </c>
      <c r="I1860" s="129">
        <v>-1.2983</v>
      </c>
      <c r="J1860" s="129">
        <v>61.5077</v>
      </c>
      <c r="K1860" s="1">
        <f t="shared" si="29"/>
        <v>1858</v>
      </c>
    </row>
    <row r="1861" spans="1:11" hidden="1" x14ac:dyDescent="0.3">
      <c r="A1861" s="129">
        <v>-1</v>
      </c>
      <c r="B1861" s="129" t="s">
        <v>128</v>
      </c>
      <c r="C1861" s="129" t="s">
        <v>72</v>
      </c>
      <c r="D1861" s="129" t="s">
        <v>68</v>
      </c>
      <c r="E1861" s="129">
        <v>-61.568800000000003</v>
      </c>
      <c r="F1861" s="129">
        <v>-1.5179</v>
      </c>
      <c r="G1861" s="129">
        <v>0.93889999999999996</v>
      </c>
      <c r="H1861" s="129">
        <v>1.4457</v>
      </c>
      <c r="I1861" s="129">
        <v>1.0488999999999999</v>
      </c>
      <c r="J1861" s="129">
        <v>57.713000000000001</v>
      </c>
      <c r="K1861" s="1">
        <f t="shared" si="29"/>
        <v>1859</v>
      </c>
    </row>
    <row r="1862" spans="1:11" hidden="1" x14ac:dyDescent="0.3">
      <c r="A1862" s="129">
        <v>-1</v>
      </c>
      <c r="B1862" s="129" t="s">
        <v>128</v>
      </c>
      <c r="C1862" s="129" t="s">
        <v>73</v>
      </c>
      <c r="D1862" s="129" t="s">
        <v>67</v>
      </c>
      <c r="E1862" s="129">
        <v>-35.522399999999998</v>
      </c>
      <c r="F1862" s="129">
        <v>-1.2566999999999999</v>
      </c>
      <c r="G1862" s="129">
        <v>0.96560000000000001</v>
      </c>
      <c r="H1862" s="129">
        <v>1.1547000000000001</v>
      </c>
      <c r="I1862" s="129">
        <v>-1.3524</v>
      </c>
      <c r="J1862" s="129">
        <v>44.410499999999999</v>
      </c>
      <c r="K1862" s="1">
        <f t="shared" ref="K1862:K1925" si="30">K1861+1</f>
        <v>1860</v>
      </c>
    </row>
    <row r="1863" spans="1:11" hidden="1" x14ac:dyDescent="0.3">
      <c r="A1863" s="129">
        <v>-1</v>
      </c>
      <c r="B1863" s="129" t="s">
        <v>128</v>
      </c>
      <c r="C1863" s="129" t="s">
        <v>73</v>
      </c>
      <c r="D1863" s="129" t="s">
        <v>68</v>
      </c>
      <c r="E1863" s="129">
        <v>-58.131500000000003</v>
      </c>
      <c r="F1863" s="129">
        <v>-1.2566999999999999</v>
      </c>
      <c r="G1863" s="129">
        <v>0.96560000000000001</v>
      </c>
      <c r="H1863" s="129">
        <v>1.1547000000000001</v>
      </c>
      <c r="I1863" s="129">
        <v>1.0615000000000001</v>
      </c>
      <c r="J1863" s="129">
        <v>41.268700000000003</v>
      </c>
      <c r="K1863" s="1">
        <f t="shared" si="30"/>
        <v>1861</v>
      </c>
    </row>
    <row r="1864" spans="1:11" hidden="1" x14ac:dyDescent="0.3">
      <c r="A1864" s="129">
        <v>-1</v>
      </c>
      <c r="B1864" s="129" t="s">
        <v>128</v>
      </c>
      <c r="C1864" s="129" t="s">
        <v>74</v>
      </c>
      <c r="D1864" s="129" t="s">
        <v>67</v>
      </c>
      <c r="E1864" s="129">
        <v>-62.521799999999999</v>
      </c>
      <c r="F1864" s="129">
        <v>-2.0695999999999999</v>
      </c>
      <c r="G1864" s="129">
        <v>1.2262999999999999</v>
      </c>
      <c r="H1864" s="129">
        <v>1.9831000000000001</v>
      </c>
      <c r="I1864" s="129">
        <v>-1.6909000000000001</v>
      </c>
      <c r="J1864" s="129">
        <v>85.723600000000005</v>
      </c>
      <c r="K1864" s="1">
        <f t="shared" si="30"/>
        <v>1862</v>
      </c>
    </row>
    <row r="1865" spans="1:11" hidden="1" x14ac:dyDescent="0.3">
      <c r="A1865" s="129">
        <v>-1</v>
      </c>
      <c r="B1865" s="129" t="s">
        <v>128</v>
      </c>
      <c r="C1865" s="129" t="s">
        <v>74</v>
      </c>
      <c r="D1865" s="129" t="s">
        <v>68</v>
      </c>
      <c r="E1865" s="129">
        <v>-81.900999999999996</v>
      </c>
      <c r="F1865" s="129">
        <v>-2.0695999999999999</v>
      </c>
      <c r="G1865" s="129">
        <v>1.2262999999999999</v>
      </c>
      <c r="H1865" s="129">
        <v>1.9831000000000001</v>
      </c>
      <c r="I1865" s="129">
        <v>1.375</v>
      </c>
      <c r="J1865" s="129">
        <v>80.549700000000001</v>
      </c>
      <c r="K1865" s="1">
        <f t="shared" si="30"/>
        <v>1863</v>
      </c>
    </row>
    <row r="1866" spans="1:11" hidden="1" x14ac:dyDescent="0.3">
      <c r="A1866" s="129">
        <v>-1</v>
      </c>
      <c r="B1866" s="129" t="s">
        <v>128</v>
      </c>
      <c r="C1866" s="129" t="s">
        <v>75</v>
      </c>
      <c r="D1866" s="129" t="s">
        <v>67</v>
      </c>
      <c r="E1866" s="129">
        <v>-14.2171</v>
      </c>
      <c r="F1866" s="129">
        <v>3.9352999999999998</v>
      </c>
      <c r="G1866" s="129">
        <v>3.7103000000000002</v>
      </c>
      <c r="H1866" s="129">
        <v>3.4578000000000002</v>
      </c>
      <c r="I1866" s="129">
        <v>2.6080999999999999</v>
      </c>
      <c r="J1866" s="129">
        <v>31.266500000000001</v>
      </c>
      <c r="K1866" s="1">
        <f t="shared" si="30"/>
        <v>1864</v>
      </c>
    </row>
    <row r="1867" spans="1:11" hidden="1" x14ac:dyDescent="0.3">
      <c r="A1867" s="129">
        <v>-1</v>
      </c>
      <c r="B1867" s="129" t="s">
        <v>128</v>
      </c>
      <c r="C1867" s="129" t="s">
        <v>75</v>
      </c>
      <c r="D1867" s="129" t="s">
        <v>68</v>
      </c>
      <c r="E1867" s="129">
        <v>-28.7516</v>
      </c>
      <c r="F1867" s="129">
        <v>3.9352999999999998</v>
      </c>
      <c r="G1867" s="129">
        <v>3.7103000000000002</v>
      </c>
      <c r="H1867" s="129">
        <v>3.4578000000000002</v>
      </c>
      <c r="I1867" s="129">
        <v>4.9295999999999998</v>
      </c>
      <c r="J1867" s="129">
        <v>37.253100000000003</v>
      </c>
      <c r="K1867" s="1">
        <f t="shared" si="30"/>
        <v>1865</v>
      </c>
    </row>
    <row r="1868" spans="1:11" hidden="1" x14ac:dyDescent="0.3">
      <c r="A1868" s="129">
        <v>-1</v>
      </c>
      <c r="B1868" s="129" t="s">
        <v>128</v>
      </c>
      <c r="C1868" s="129" t="s">
        <v>76</v>
      </c>
      <c r="D1868" s="129" t="s">
        <v>67</v>
      </c>
      <c r="E1868" s="129">
        <v>-31.454499999999999</v>
      </c>
      <c r="F1868" s="129">
        <v>-5.5510999999999999</v>
      </c>
      <c r="G1868" s="129">
        <v>-2.4687999999999999</v>
      </c>
      <c r="H1868" s="129">
        <v>-1.9732000000000001</v>
      </c>
      <c r="I1868" s="129">
        <v>-4.3470000000000004</v>
      </c>
      <c r="J1868" s="129">
        <v>25.832799999999999</v>
      </c>
      <c r="K1868" s="1">
        <f t="shared" si="30"/>
        <v>1866</v>
      </c>
    </row>
    <row r="1869" spans="1:11" hidden="1" x14ac:dyDescent="0.3">
      <c r="A1869" s="129">
        <v>-1</v>
      </c>
      <c r="B1869" s="129" t="s">
        <v>128</v>
      </c>
      <c r="C1869" s="129" t="s">
        <v>76</v>
      </c>
      <c r="D1869" s="129" t="s">
        <v>68</v>
      </c>
      <c r="E1869" s="129">
        <v>-45.988999999999997</v>
      </c>
      <c r="F1869" s="129">
        <v>-5.5510999999999999</v>
      </c>
      <c r="G1869" s="129">
        <v>-2.4687999999999999</v>
      </c>
      <c r="H1869" s="129">
        <v>-1.9732000000000001</v>
      </c>
      <c r="I1869" s="129">
        <v>-3.5647000000000002</v>
      </c>
      <c r="J1869" s="129">
        <v>15.8066</v>
      </c>
      <c r="K1869" s="1">
        <f t="shared" si="30"/>
        <v>1867</v>
      </c>
    </row>
    <row r="1870" spans="1:11" hidden="1" x14ac:dyDescent="0.3">
      <c r="A1870" s="129">
        <v>-1</v>
      </c>
      <c r="B1870" s="129" t="s">
        <v>128</v>
      </c>
      <c r="C1870" s="129" t="s">
        <v>77</v>
      </c>
      <c r="D1870" s="129" t="s">
        <v>67</v>
      </c>
      <c r="E1870" s="129">
        <v>-14.2171</v>
      </c>
      <c r="F1870" s="129">
        <v>3.9352999999999998</v>
      </c>
      <c r="G1870" s="129">
        <v>3.7103000000000002</v>
      </c>
      <c r="H1870" s="129">
        <v>3.4578000000000002</v>
      </c>
      <c r="I1870" s="129">
        <v>2.6080999999999999</v>
      </c>
      <c r="J1870" s="129">
        <v>31.266500000000001</v>
      </c>
      <c r="K1870" s="1">
        <f t="shared" si="30"/>
        <v>1868</v>
      </c>
    </row>
    <row r="1871" spans="1:11" hidden="1" x14ac:dyDescent="0.3">
      <c r="A1871" s="129">
        <v>-1</v>
      </c>
      <c r="B1871" s="129" t="s">
        <v>128</v>
      </c>
      <c r="C1871" s="129" t="s">
        <v>77</v>
      </c>
      <c r="D1871" s="129" t="s">
        <v>68</v>
      </c>
      <c r="E1871" s="129">
        <v>-28.7516</v>
      </c>
      <c r="F1871" s="129">
        <v>3.9352999999999998</v>
      </c>
      <c r="G1871" s="129">
        <v>3.7103000000000002</v>
      </c>
      <c r="H1871" s="129">
        <v>3.4578000000000002</v>
      </c>
      <c r="I1871" s="129">
        <v>4.9295999999999998</v>
      </c>
      <c r="J1871" s="129">
        <v>37.253100000000003</v>
      </c>
      <c r="K1871" s="1">
        <f t="shared" si="30"/>
        <v>1869</v>
      </c>
    </row>
    <row r="1872" spans="1:11" hidden="1" x14ac:dyDescent="0.3">
      <c r="A1872" s="129">
        <v>-1</v>
      </c>
      <c r="B1872" s="129" t="s">
        <v>128</v>
      </c>
      <c r="C1872" s="129" t="s">
        <v>78</v>
      </c>
      <c r="D1872" s="129" t="s">
        <v>67</v>
      </c>
      <c r="E1872" s="129">
        <v>-31.454499999999999</v>
      </c>
      <c r="F1872" s="129">
        <v>-5.5510999999999999</v>
      </c>
      <c r="G1872" s="129">
        <v>-2.4687999999999999</v>
      </c>
      <c r="H1872" s="129">
        <v>-1.9732000000000001</v>
      </c>
      <c r="I1872" s="129">
        <v>-4.3470000000000004</v>
      </c>
      <c r="J1872" s="129">
        <v>25.832799999999999</v>
      </c>
      <c r="K1872" s="1">
        <f t="shared" si="30"/>
        <v>1870</v>
      </c>
    </row>
    <row r="1873" spans="1:11" hidden="1" x14ac:dyDescent="0.3">
      <c r="A1873" s="129">
        <v>-1</v>
      </c>
      <c r="B1873" s="129" t="s">
        <v>128</v>
      </c>
      <c r="C1873" s="129" t="s">
        <v>78</v>
      </c>
      <c r="D1873" s="129" t="s">
        <v>68</v>
      </c>
      <c r="E1873" s="129">
        <v>-45.988999999999997</v>
      </c>
      <c r="F1873" s="129">
        <v>-5.5510999999999999</v>
      </c>
      <c r="G1873" s="129">
        <v>-2.4687999999999999</v>
      </c>
      <c r="H1873" s="129">
        <v>-1.9732000000000001</v>
      </c>
      <c r="I1873" s="129">
        <v>-3.5647000000000002</v>
      </c>
      <c r="J1873" s="129">
        <v>15.8066</v>
      </c>
      <c r="K1873" s="1">
        <f t="shared" si="30"/>
        <v>1871</v>
      </c>
    </row>
    <row r="1874" spans="1:11" hidden="1" x14ac:dyDescent="0.3">
      <c r="A1874" s="129">
        <v>-1</v>
      </c>
      <c r="B1874" s="129" t="s">
        <v>128</v>
      </c>
      <c r="C1874" s="129" t="s">
        <v>79</v>
      </c>
      <c r="D1874" s="129" t="s">
        <v>67</v>
      </c>
      <c r="E1874" s="129">
        <v>-21.372299999999999</v>
      </c>
      <c r="F1874" s="129">
        <v>24.4267</v>
      </c>
      <c r="G1874" s="129">
        <v>1.137</v>
      </c>
      <c r="H1874" s="129">
        <v>1.2438</v>
      </c>
      <c r="I1874" s="129">
        <v>-0.14940000000000001</v>
      </c>
      <c r="J1874" s="129">
        <v>30.184200000000001</v>
      </c>
      <c r="K1874" s="1">
        <f t="shared" si="30"/>
        <v>1872</v>
      </c>
    </row>
    <row r="1875" spans="1:11" hidden="1" x14ac:dyDescent="0.3">
      <c r="A1875" s="129">
        <v>-1</v>
      </c>
      <c r="B1875" s="129" t="s">
        <v>128</v>
      </c>
      <c r="C1875" s="129" t="s">
        <v>79</v>
      </c>
      <c r="D1875" s="129" t="s">
        <v>68</v>
      </c>
      <c r="E1875" s="129">
        <v>-35.906700000000001</v>
      </c>
      <c r="F1875" s="129">
        <v>24.4267</v>
      </c>
      <c r="G1875" s="129">
        <v>1.137</v>
      </c>
      <c r="H1875" s="129">
        <v>1.2438</v>
      </c>
      <c r="I1875" s="129">
        <v>1.28</v>
      </c>
      <c r="J1875" s="129">
        <v>88.033500000000004</v>
      </c>
      <c r="K1875" s="1">
        <f t="shared" si="30"/>
        <v>1873</v>
      </c>
    </row>
    <row r="1876" spans="1:11" hidden="1" x14ac:dyDescent="0.3">
      <c r="A1876" s="129">
        <v>-1</v>
      </c>
      <c r="B1876" s="129" t="s">
        <v>128</v>
      </c>
      <c r="C1876" s="129" t="s">
        <v>80</v>
      </c>
      <c r="D1876" s="129" t="s">
        <v>67</v>
      </c>
      <c r="E1876" s="129">
        <v>-24.299399999999999</v>
      </c>
      <c r="F1876" s="129">
        <v>-26.0425</v>
      </c>
      <c r="G1876" s="129">
        <v>0.10440000000000001</v>
      </c>
      <c r="H1876" s="129">
        <v>0.24079999999999999</v>
      </c>
      <c r="I1876" s="129">
        <v>-1.5893999999999999</v>
      </c>
      <c r="J1876" s="129">
        <v>26.914999999999999</v>
      </c>
      <c r="K1876" s="1">
        <f t="shared" si="30"/>
        <v>1874</v>
      </c>
    </row>
    <row r="1877" spans="1:11" hidden="1" x14ac:dyDescent="0.3">
      <c r="A1877" s="129">
        <v>-1</v>
      </c>
      <c r="B1877" s="129" t="s">
        <v>128</v>
      </c>
      <c r="C1877" s="129" t="s">
        <v>80</v>
      </c>
      <c r="D1877" s="129" t="s">
        <v>68</v>
      </c>
      <c r="E1877" s="129">
        <v>-38.833799999999997</v>
      </c>
      <c r="F1877" s="129">
        <v>-26.0425</v>
      </c>
      <c r="G1877" s="129">
        <v>0.10440000000000001</v>
      </c>
      <c r="H1877" s="129">
        <v>0.24079999999999999</v>
      </c>
      <c r="I1877" s="129">
        <v>8.48E-2</v>
      </c>
      <c r="J1877" s="129">
        <v>-34.973700000000001</v>
      </c>
      <c r="K1877" s="1">
        <f t="shared" si="30"/>
        <v>1875</v>
      </c>
    </row>
    <row r="1878" spans="1:11" hidden="1" x14ac:dyDescent="0.3">
      <c r="A1878" s="129">
        <v>-1</v>
      </c>
      <c r="B1878" s="129" t="s">
        <v>128</v>
      </c>
      <c r="C1878" s="129" t="s">
        <v>81</v>
      </c>
      <c r="D1878" s="129" t="s">
        <v>67</v>
      </c>
      <c r="E1878" s="129">
        <v>-21.372299999999999</v>
      </c>
      <c r="F1878" s="129">
        <v>24.4267</v>
      </c>
      <c r="G1878" s="129">
        <v>1.137</v>
      </c>
      <c r="H1878" s="129">
        <v>1.2438</v>
      </c>
      <c r="I1878" s="129">
        <v>-0.14940000000000001</v>
      </c>
      <c r="J1878" s="129">
        <v>30.184200000000001</v>
      </c>
      <c r="K1878" s="1">
        <f t="shared" si="30"/>
        <v>1876</v>
      </c>
    </row>
    <row r="1879" spans="1:11" hidden="1" x14ac:dyDescent="0.3">
      <c r="A1879" s="129">
        <v>-1</v>
      </c>
      <c r="B1879" s="129" t="s">
        <v>128</v>
      </c>
      <c r="C1879" s="129" t="s">
        <v>81</v>
      </c>
      <c r="D1879" s="129" t="s">
        <v>68</v>
      </c>
      <c r="E1879" s="129">
        <v>-35.906700000000001</v>
      </c>
      <c r="F1879" s="129">
        <v>24.4267</v>
      </c>
      <c r="G1879" s="129">
        <v>1.137</v>
      </c>
      <c r="H1879" s="129">
        <v>1.2438</v>
      </c>
      <c r="I1879" s="129">
        <v>1.28</v>
      </c>
      <c r="J1879" s="129">
        <v>88.033500000000004</v>
      </c>
      <c r="K1879" s="1">
        <f t="shared" si="30"/>
        <v>1877</v>
      </c>
    </row>
    <row r="1880" spans="1:11" hidden="1" x14ac:dyDescent="0.3">
      <c r="A1880" s="129">
        <v>-1</v>
      </c>
      <c r="B1880" s="129" t="s">
        <v>128</v>
      </c>
      <c r="C1880" s="129" t="s">
        <v>82</v>
      </c>
      <c r="D1880" s="129" t="s">
        <v>67</v>
      </c>
      <c r="E1880" s="129">
        <v>-24.299399999999999</v>
      </c>
      <c r="F1880" s="129">
        <v>-26.0425</v>
      </c>
      <c r="G1880" s="129">
        <v>0.10440000000000001</v>
      </c>
      <c r="H1880" s="129">
        <v>0.24079999999999999</v>
      </c>
      <c r="I1880" s="129">
        <v>-1.5893999999999999</v>
      </c>
      <c r="J1880" s="129">
        <v>26.914999999999999</v>
      </c>
      <c r="K1880" s="1">
        <f t="shared" si="30"/>
        <v>1878</v>
      </c>
    </row>
    <row r="1881" spans="1:11" hidden="1" x14ac:dyDescent="0.3">
      <c r="A1881" s="129">
        <v>-1</v>
      </c>
      <c r="B1881" s="129" t="s">
        <v>128</v>
      </c>
      <c r="C1881" s="129" t="s">
        <v>82</v>
      </c>
      <c r="D1881" s="129" t="s">
        <v>68</v>
      </c>
      <c r="E1881" s="129">
        <v>-38.833799999999997</v>
      </c>
      <c r="F1881" s="129">
        <v>-26.0425</v>
      </c>
      <c r="G1881" s="129">
        <v>0.10440000000000001</v>
      </c>
      <c r="H1881" s="129">
        <v>0.24079999999999999</v>
      </c>
      <c r="I1881" s="129">
        <v>8.48E-2</v>
      </c>
      <c r="J1881" s="129">
        <v>-34.973700000000001</v>
      </c>
      <c r="K1881" s="1">
        <f t="shared" si="30"/>
        <v>1879</v>
      </c>
    </row>
    <row r="1882" spans="1:11" hidden="1" x14ac:dyDescent="0.3">
      <c r="A1882" s="129">
        <v>-1</v>
      </c>
      <c r="B1882" s="129" t="s">
        <v>128</v>
      </c>
      <c r="C1882" s="129" t="s">
        <v>83</v>
      </c>
      <c r="D1882" s="129" t="s">
        <v>67</v>
      </c>
      <c r="E1882" s="129">
        <v>-41.875300000000003</v>
      </c>
      <c r="F1882" s="129">
        <v>3.0457999999999998</v>
      </c>
      <c r="G1882" s="129">
        <v>4.1662999999999997</v>
      </c>
      <c r="H1882" s="129">
        <v>4.3261000000000003</v>
      </c>
      <c r="I1882" s="129">
        <v>1.9861</v>
      </c>
      <c r="J1882" s="129">
        <v>70.568899999999999</v>
      </c>
      <c r="K1882" s="1">
        <f t="shared" si="30"/>
        <v>1880</v>
      </c>
    </row>
    <row r="1883" spans="1:11" hidden="1" x14ac:dyDescent="0.3">
      <c r="A1883" s="129">
        <v>-1</v>
      </c>
      <c r="B1883" s="129" t="s">
        <v>128</v>
      </c>
      <c r="C1883" s="129" t="s">
        <v>83</v>
      </c>
      <c r="D1883" s="129" t="s">
        <v>68</v>
      </c>
      <c r="E1883" s="129">
        <v>-61.254600000000003</v>
      </c>
      <c r="F1883" s="129">
        <v>3.0457999999999998</v>
      </c>
      <c r="G1883" s="129">
        <v>4.1662999999999997</v>
      </c>
      <c r="H1883" s="129">
        <v>4.3261000000000003</v>
      </c>
      <c r="I1883" s="129">
        <v>5.4477000000000002</v>
      </c>
      <c r="J1883" s="129">
        <v>74.331699999999998</v>
      </c>
      <c r="K1883" s="1">
        <f t="shared" si="30"/>
        <v>1881</v>
      </c>
    </row>
    <row r="1884" spans="1:11" hidden="1" x14ac:dyDescent="0.3">
      <c r="A1884" s="129">
        <v>-1</v>
      </c>
      <c r="B1884" s="129" t="s">
        <v>128</v>
      </c>
      <c r="C1884" s="129" t="s">
        <v>84</v>
      </c>
      <c r="D1884" s="129" t="s">
        <v>67</v>
      </c>
      <c r="E1884" s="129">
        <v>-59.112699999999997</v>
      </c>
      <c r="F1884" s="129">
        <v>-6.4406999999999996</v>
      </c>
      <c r="G1884" s="129">
        <v>-2.0127000000000002</v>
      </c>
      <c r="H1884" s="129">
        <v>-1.1049</v>
      </c>
      <c r="I1884" s="129">
        <v>-4.9690000000000003</v>
      </c>
      <c r="J1884" s="129">
        <v>65.135199999999998</v>
      </c>
      <c r="K1884" s="1">
        <f t="shared" si="30"/>
        <v>1882</v>
      </c>
    </row>
    <row r="1885" spans="1:11" hidden="1" x14ac:dyDescent="0.3">
      <c r="A1885" s="129">
        <v>-1</v>
      </c>
      <c r="B1885" s="129" t="s">
        <v>128</v>
      </c>
      <c r="C1885" s="129" t="s">
        <v>84</v>
      </c>
      <c r="D1885" s="129" t="s">
        <v>68</v>
      </c>
      <c r="E1885" s="129">
        <v>-78.492000000000004</v>
      </c>
      <c r="F1885" s="129">
        <v>-6.4406999999999996</v>
      </c>
      <c r="G1885" s="129">
        <v>-2.0127000000000002</v>
      </c>
      <c r="H1885" s="129">
        <v>-1.1049</v>
      </c>
      <c r="I1885" s="129">
        <v>-3.0466000000000002</v>
      </c>
      <c r="J1885" s="129">
        <v>52.885199999999998</v>
      </c>
      <c r="K1885" s="1">
        <f t="shared" si="30"/>
        <v>1883</v>
      </c>
    </row>
    <row r="1886" spans="1:11" hidden="1" x14ac:dyDescent="0.3">
      <c r="A1886" s="129">
        <v>-1</v>
      </c>
      <c r="B1886" s="129" t="s">
        <v>128</v>
      </c>
      <c r="C1886" s="129" t="s">
        <v>85</v>
      </c>
      <c r="D1886" s="129" t="s">
        <v>67</v>
      </c>
      <c r="E1886" s="129">
        <v>-41.875300000000003</v>
      </c>
      <c r="F1886" s="129">
        <v>3.0457999999999998</v>
      </c>
      <c r="G1886" s="129">
        <v>4.1662999999999997</v>
      </c>
      <c r="H1886" s="129">
        <v>4.3261000000000003</v>
      </c>
      <c r="I1886" s="129">
        <v>1.9861</v>
      </c>
      <c r="J1886" s="129">
        <v>70.568899999999999</v>
      </c>
      <c r="K1886" s="1">
        <f t="shared" si="30"/>
        <v>1884</v>
      </c>
    </row>
    <row r="1887" spans="1:11" hidden="1" x14ac:dyDescent="0.3">
      <c r="A1887" s="129">
        <v>-1</v>
      </c>
      <c r="B1887" s="129" t="s">
        <v>128</v>
      </c>
      <c r="C1887" s="129" t="s">
        <v>85</v>
      </c>
      <c r="D1887" s="129" t="s">
        <v>68</v>
      </c>
      <c r="E1887" s="129">
        <v>-61.254600000000003</v>
      </c>
      <c r="F1887" s="129">
        <v>3.0457999999999998</v>
      </c>
      <c r="G1887" s="129">
        <v>4.1662999999999997</v>
      </c>
      <c r="H1887" s="129">
        <v>4.3261000000000003</v>
      </c>
      <c r="I1887" s="129">
        <v>5.4477000000000002</v>
      </c>
      <c r="J1887" s="129">
        <v>74.331699999999998</v>
      </c>
      <c r="K1887" s="1">
        <f t="shared" si="30"/>
        <v>1885</v>
      </c>
    </row>
    <row r="1888" spans="1:11" hidden="1" x14ac:dyDescent="0.3">
      <c r="A1888" s="129">
        <v>-1</v>
      </c>
      <c r="B1888" s="129" t="s">
        <v>128</v>
      </c>
      <c r="C1888" s="129" t="s">
        <v>86</v>
      </c>
      <c r="D1888" s="129" t="s">
        <v>67</v>
      </c>
      <c r="E1888" s="129">
        <v>-59.112699999999997</v>
      </c>
      <c r="F1888" s="129">
        <v>-6.4406999999999996</v>
      </c>
      <c r="G1888" s="129">
        <v>-2.0127000000000002</v>
      </c>
      <c r="H1888" s="129">
        <v>-1.1049</v>
      </c>
      <c r="I1888" s="129">
        <v>-4.9690000000000003</v>
      </c>
      <c r="J1888" s="129">
        <v>65.135199999999998</v>
      </c>
      <c r="K1888" s="1">
        <f t="shared" si="30"/>
        <v>1886</v>
      </c>
    </row>
    <row r="1889" spans="1:11" hidden="1" x14ac:dyDescent="0.3">
      <c r="A1889" s="129">
        <v>-1</v>
      </c>
      <c r="B1889" s="129" t="s">
        <v>128</v>
      </c>
      <c r="C1889" s="129" t="s">
        <v>86</v>
      </c>
      <c r="D1889" s="129" t="s">
        <v>68</v>
      </c>
      <c r="E1889" s="129">
        <v>-78.492000000000004</v>
      </c>
      <c r="F1889" s="129">
        <v>-6.4406999999999996</v>
      </c>
      <c r="G1889" s="129">
        <v>-2.0127000000000002</v>
      </c>
      <c r="H1889" s="129">
        <v>-1.1049</v>
      </c>
      <c r="I1889" s="129">
        <v>-3.0466000000000002</v>
      </c>
      <c r="J1889" s="129">
        <v>52.885199999999998</v>
      </c>
      <c r="K1889" s="1">
        <f t="shared" si="30"/>
        <v>1887</v>
      </c>
    </row>
    <row r="1890" spans="1:11" hidden="1" x14ac:dyDescent="0.3">
      <c r="A1890" s="129">
        <v>-1</v>
      </c>
      <c r="B1890" s="129" t="s">
        <v>128</v>
      </c>
      <c r="C1890" s="129" t="s">
        <v>87</v>
      </c>
      <c r="D1890" s="129" t="s">
        <v>67</v>
      </c>
      <c r="E1890" s="129">
        <v>-49.0304</v>
      </c>
      <c r="F1890" s="129">
        <v>23.537099999999999</v>
      </c>
      <c r="G1890" s="129">
        <v>1.5931</v>
      </c>
      <c r="H1890" s="129">
        <v>2.1120999999999999</v>
      </c>
      <c r="I1890" s="129">
        <v>-0.77149999999999996</v>
      </c>
      <c r="J1890" s="129">
        <v>69.486699999999999</v>
      </c>
      <c r="K1890" s="1">
        <f t="shared" si="30"/>
        <v>1888</v>
      </c>
    </row>
    <row r="1891" spans="1:11" hidden="1" x14ac:dyDescent="0.3">
      <c r="A1891" s="129">
        <v>-1</v>
      </c>
      <c r="B1891" s="129" t="s">
        <v>128</v>
      </c>
      <c r="C1891" s="129" t="s">
        <v>87</v>
      </c>
      <c r="D1891" s="129" t="s">
        <v>68</v>
      </c>
      <c r="E1891" s="129">
        <v>-68.409700000000001</v>
      </c>
      <c r="F1891" s="129">
        <v>23.537099999999999</v>
      </c>
      <c r="G1891" s="129">
        <v>1.5931</v>
      </c>
      <c r="H1891" s="129">
        <v>2.1120999999999999</v>
      </c>
      <c r="I1891" s="129">
        <v>1.7981</v>
      </c>
      <c r="J1891" s="129">
        <v>125.1121</v>
      </c>
      <c r="K1891" s="1">
        <f t="shared" si="30"/>
        <v>1889</v>
      </c>
    </row>
    <row r="1892" spans="1:11" hidden="1" x14ac:dyDescent="0.3">
      <c r="A1892" s="129">
        <v>-1</v>
      </c>
      <c r="B1892" s="129" t="s">
        <v>128</v>
      </c>
      <c r="C1892" s="129" t="s">
        <v>88</v>
      </c>
      <c r="D1892" s="129" t="s">
        <v>67</v>
      </c>
      <c r="E1892" s="129">
        <v>-51.957599999999999</v>
      </c>
      <c r="F1892" s="129">
        <v>-26.931999999999999</v>
      </c>
      <c r="G1892" s="129">
        <v>0.5605</v>
      </c>
      <c r="H1892" s="129">
        <v>1.1091</v>
      </c>
      <c r="I1892" s="129">
        <v>-2.2115</v>
      </c>
      <c r="J1892" s="129">
        <v>66.217500000000001</v>
      </c>
      <c r="K1892" s="1">
        <f t="shared" si="30"/>
        <v>1890</v>
      </c>
    </row>
    <row r="1893" spans="1:11" hidden="1" x14ac:dyDescent="0.3">
      <c r="A1893" s="129">
        <v>-1</v>
      </c>
      <c r="B1893" s="129" t="s">
        <v>128</v>
      </c>
      <c r="C1893" s="129" t="s">
        <v>88</v>
      </c>
      <c r="D1893" s="129" t="s">
        <v>68</v>
      </c>
      <c r="E1893" s="129">
        <v>-71.336799999999997</v>
      </c>
      <c r="F1893" s="129">
        <v>-26.931999999999999</v>
      </c>
      <c r="G1893" s="129">
        <v>0.5605</v>
      </c>
      <c r="H1893" s="129">
        <v>1.1091</v>
      </c>
      <c r="I1893" s="129">
        <v>0.60299999999999998</v>
      </c>
      <c r="J1893" s="129">
        <v>2.1049000000000002</v>
      </c>
      <c r="K1893" s="1">
        <f t="shared" si="30"/>
        <v>1891</v>
      </c>
    </row>
    <row r="1894" spans="1:11" hidden="1" x14ac:dyDescent="0.3">
      <c r="A1894" s="129">
        <v>-1</v>
      </c>
      <c r="B1894" s="129" t="s">
        <v>128</v>
      </c>
      <c r="C1894" s="129" t="s">
        <v>89</v>
      </c>
      <c r="D1894" s="129" t="s">
        <v>67</v>
      </c>
      <c r="E1894" s="129">
        <v>-49.0304</v>
      </c>
      <c r="F1894" s="129">
        <v>23.537099999999999</v>
      </c>
      <c r="G1894" s="129">
        <v>1.5931</v>
      </c>
      <c r="H1894" s="129">
        <v>2.1120999999999999</v>
      </c>
      <c r="I1894" s="129">
        <v>-0.77149999999999996</v>
      </c>
      <c r="J1894" s="129">
        <v>69.486699999999999</v>
      </c>
      <c r="K1894" s="1">
        <f t="shared" si="30"/>
        <v>1892</v>
      </c>
    </row>
    <row r="1895" spans="1:11" hidden="1" x14ac:dyDescent="0.3">
      <c r="A1895" s="129">
        <v>-1</v>
      </c>
      <c r="B1895" s="129" t="s">
        <v>128</v>
      </c>
      <c r="C1895" s="129" t="s">
        <v>89</v>
      </c>
      <c r="D1895" s="129" t="s">
        <v>68</v>
      </c>
      <c r="E1895" s="129">
        <v>-68.409700000000001</v>
      </c>
      <c r="F1895" s="129">
        <v>23.537099999999999</v>
      </c>
      <c r="G1895" s="129">
        <v>1.5931</v>
      </c>
      <c r="H1895" s="129">
        <v>2.1120999999999999</v>
      </c>
      <c r="I1895" s="129">
        <v>1.7981</v>
      </c>
      <c r="J1895" s="129">
        <v>125.1121</v>
      </c>
      <c r="K1895" s="1">
        <f t="shared" si="30"/>
        <v>1893</v>
      </c>
    </row>
    <row r="1896" spans="1:11" hidden="1" x14ac:dyDescent="0.3">
      <c r="A1896" s="129">
        <v>-1</v>
      </c>
      <c r="B1896" s="129" t="s">
        <v>128</v>
      </c>
      <c r="C1896" s="129" t="s">
        <v>90</v>
      </c>
      <c r="D1896" s="129" t="s">
        <v>67</v>
      </c>
      <c r="E1896" s="129">
        <v>-51.957599999999999</v>
      </c>
      <c r="F1896" s="129">
        <v>-26.931999999999999</v>
      </c>
      <c r="G1896" s="129">
        <v>0.5605</v>
      </c>
      <c r="H1896" s="129">
        <v>1.1091</v>
      </c>
      <c r="I1896" s="129">
        <v>-2.2115</v>
      </c>
      <c r="J1896" s="129">
        <v>66.217500000000001</v>
      </c>
      <c r="K1896" s="1">
        <f t="shared" si="30"/>
        <v>1894</v>
      </c>
    </row>
    <row r="1897" spans="1:11" hidden="1" x14ac:dyDescent="0.3">
      <c r="A1897" s="129">
        <v>-1</v>
      </c>
      <c r="B1897" s="129" t="s">
        <v>128</v>
      </c>
      <c r="C1897" s="129" t="s">
        <v>90</v>
      </c>
      <c r="D1897" s="129" t="s">
        <v>68</v>
      </c>
      <c r="E1897" s="129">
        <v>-71.336799999999997</v>
      </c>
      <c r="F1897" s="129">
        <v>-26.931999999999999</v>
      </c>
      <c r="G1897" s="129">
        <v>0.5605</v>
      </c>
      <c r="H1897" s="129">
        <v>1.1091</v>
      </c>
      <c r="I1897" s="129">
        <v>0.60299999999999998</v>
      </c>
      <c r="J1897" s="129">
        <v>2.1049000000000002</v>
      </c>
      <c r="K1897" s="1">
        <f t="shared" si="30"/>
        <v>1895</v>
      </c>
    </row>
    <row r="1898" spans="1:11" hidden="1" x14ac:dyDescent="0.3">
      <c r="A1898" s="129">
        <v>-1</v>
      </c>
      <c r="B1898" s="129" t="s">
        <v>128</v>
      </c>
      <c r="C1898" s="129" t="s">
        <v>91</v>
      </c>
      <c r="D1898" s="129" t="s">
        <v>67</v>
      </c>
      <c r="E1898" s="129">
        <v>-14.2171</v>
      </c>
      <c r="F1898" s="129">
        <v>24.4267</v>
      </c>
      <c r="G1898" s="129">
        <v>4.1662999999999997</v>
      </c>
      <c r="H1898" s="129">
        <v>4.3261000000000003</v>
      </c>
      <c r="I1898" s="129">
        <v>2.6080999999999999</v>
      </c>
      <c r="J1898" s="129">
        <v>85.723600000000005</v>
      </c>
      <c r="K1898" s="1">
        <f t="shared" si="30"/>
        <v>1896</v>
      </c>
    </row>
    <row r="1899" spans="1:11" hidden="1" x14ac:dyDescent="0.3">
      <c r="A1899" s="129">
        <v>-1</v>
      </c>
      <c r="B1899" s="129" t="s">
        <v>128</v>
      </c>
      <c r="C1899" s="129" t="s">
        <v>91</v>
      </c>
      <c r="D1899" s="129" t="s">
        <v>68</v>
      </c>
      <c r="E1899" s="129">
        <v>-28.7516</v>
      </c>
      <c r="F1899" s="129">
        <v>24.4267</v>
      </c>
      <c r="G1899" s="129">
        <v>4.1662999999999997</v>
      </c>
      <c r="H1899" s="129">
        <v>4.3261000000000003</v>
      </c>
      <c r="I1899" s="129">
        <v>5.4477000000000002</v>
      </c>
      <c r="J1899" s="129">
        <v>125.1121</v>
      </c>
      <c r="K1899" s="1">
        <f t="shared" si="30"/>
        <v>1897</v>
      </c>
    </row>
    <row r="1900" spans="1:11" hidden="1" x14ac:dyDescent="0.3">
      <c r="A1900" s="129">
        <v>-1</v>
      </c>
      <c r="B1900" s="129" t="s">
        <v>128</v>
      </c>
      <c r="C1900" s="129" t="s">
        <v>92</v>
      </c>
      <c r="D1900" s="129" t="s">
        <v>67</v>
      </c>
      <c r="E1900" s="129">
        <v>-62.521799999999999</v>
      </c>
      <c r="F1900" s="129">
        <v>-26.931999999999999</v>
      </c>
      <c r="G1900" s="129">
        <v>-2.4687999999999999</v>
      </c>
      <c r="H1900" s="129">
        <v>-1.9732000000000001</v>
      </c>
      <c r="I1900" s="129">
        <v>-4.9690000000000003</v>
      </c>
      <c r="J1900" s="129">
        <v>25.832799999999999</v>
      </c>
      <c r="K1900" s="1">
        <f t="shared" si="30"/>
        <v>1898</v>
      </c>
    </row>
    <row r="1901" spans="1:11" hidden="1" x14ac:dyDescent="0.3">
      <c r="A1901" s="129">
        <v>-1</v>
      </c>
      <c r="B1901" s="129" t="s">
        <v>128</v>
      </c>
      <c r="C1901" s="129" t="s">
        <v>92</v>
      </c>
      <c r="D1901" s="129" t="s">
        <v>68</v>
      </c>
      <c r="E1901" s="129">
        <v>-81.900999999999996</v>
      </c>
      <c r="F1901" s="129">
        <v>-26.931999999999999</v>
      </c>
      <c r="G1901" s="129">
        <v>-2.4687999999999999</v>
      </c>
      <c r="H1901" s="129">
        <v>-1.9732000000000001</v>
      </c>
      <c r="I1901" s="129">
        <v>-3.5647000000000002</v>
      </c>
      <c r="J1901" s="129">
        <v>-34.973700000000001</v>
      </c>
      <c r="K1901" s="1">
        <f t="shared" si="30"/>
        <v>1899</v>
      </c>
    </row>
    <row r="1902" spans="1:11" hidden="1" x14ac:dyDescent="0.3">
      <c r="A1902" s="129">
        <v>-1</v>
      </c>
      <c r="B1902" s="129" t="s">
        <v>129</v>
      </c>
      <c r="C1902" s="129" t="s">
        <v>66</v>
      </c>
      <c r="D1902" s="129" t="s">
        <v>67</v>
      </c>
      <c r="E1902" s="129">
        <v>-21.279900000000001</v>
      </c>
      <c r="F1902" s="129">
        <v>12.9338</v>
      </c>
      <c r="G1902" s="129">
        <v>-8.3297000000000008</v>
      </c>
      <c r="H1902" s="129">
        <v>21.752800000000001</v>
      </c>
      <c r="I1902" s="129">
        <v>15.2643</v>
      </c>
      <c r="J1902" s="129">
        <v>-101.52119999999999</v>
      </c>
      <c r="K1902" s="1">
        <f t="shared" si="30"/>
        <v>1900</v>
      </c>
    </row>
    <row r="1903" spans="1:11" x14ac:dyDescent="0.3">
      <c r="A1903" s="129">
        <v>-1</v>
      </c>
      <c r="B1903" s="129" t="s">
        <v>129</v>
      </c>
      <c r="C1903" s="129" t="s">
        <v>66</v>
      </c>
      <c r="D1903" s="129" t="s">
        <v>68</v>
      </c>
      <c r="E1903" s="129">
        <v>-92.679900000000004</v>
      </c>
      <c r="F1903" s="129">
        <v>12.9338</v>
      </c>
      <c r="G1903" s="129">
        <v>-8.3297000000000008</v>
      </c>
      <c r="H1903" s="129">
        <v>21.752800000000001</v>
      </c>
      <c r="I1903" s="129">
        <v>-5.56</v>
      </c>
      <c r="J1903" s="129">
        <v>-69.186599999999999</v>
      </c>
      <c r="K1903" s="1">
        <f t="shared" si="30"/>
        <v>1901</v>
      </c>
    </row>
    <row r="1904" spans="1:11" hidden="1" x14ac:dyDescent="0.3">
      <c r="A1904" s="129">
        <v>-1</v>
      </c>
      <c r="B1904" s="129" t="s">
        <v>129</v>
      </c>
      <c r="C1904" s="129" t="s">
        <v>69</v>
      </c>
      <c r="D1904" s="129" t="s">
        <v>67</v>
      </c>
      <c r="E1904" s="129">
        <v>-26.739100000000001</v>
      </c>
      <c r="F1904" s="129">
        <v>3.8071999999999999</v>
      </c>
      <c r="G1904" s="129">
        <v>-10.0312</v>
      </c>
      <c r="H1904" s="129">
        <v>21.389500000000002</v>
      </c>
      <c r="I1904" s="129">
        <v>17.241800000000001</v>
      </c>
      <c r="J1904" s="129">
        <v>-78.323300000000003</v>
      </c>
      <c r="K1904" s="1">
        <f t="shared" si="30"/>
        <v>1902</v>
      </c>
    </row>
    <row r="1905" spans="1:11" x14ac:dyDescent="0.3">
      <c r="A1905" s="129">
        <v>-1</v>
      </c>
      <c r="B1905" s="129" t="s">
        <v>129</v>
      </c>
      <c r="C1905" s="129" t="s">
        <v>69</v>
      </c>
      <c r="D1905" s="129" t="s">
        <v>68</v>
      </c>
      <c r="E1905" s="129">
        <v>-26.739100000000001</v>
      </c>
      <c r="F1905" s="129">
        <v>3.8071999999999999</v>
      </c>
      <c r="G1905" s="129">
        <v>-10.0312</v>
      </c>
      <c r="H1905" s="129">
        <v>21.389500000000002</v>
      </c>
      <c r="I1905" s="129">
        <v>-7.8362999999999996</v>
      </c>
      <c r="J1905" s="129">
        <v>-68.805300000000003</v>
      </c>
      <c r="K1905" s="1">
        <f t="shared" si="30"/>
        <v>1903</v>
      </c>
    </row>
    <row r="1906" spans="1:11" hidden="1" x14ac:dyDescent="0.3">
      <c r="A1906" s="129">
        <v>-1</v>
      </c>
      <c r="B1906" s="129" t="s">
        <v>129</v>
      </c>
      <c r="C1906" s="129" t="s">
        <v>70</v>
      </c>
      <c r="D1906" s="129" t="s">
        <v>67</v>
      </c>
      <c r="E1906" s="129">
        <v>16.033100000000001</v>
      </c>
      <c r="F1906" s="129">
        <v>57.710799999999999</v>
      </c>
      <c r="G1906" s="129">
        <v>6.1212999999999997</v>
      </c>
      <c r="H1906" s="129">
        <v>7.2131999999999996</v>
      </c>
      <c r="I1906" s="129">
        <v>3.7452000000000001</v>
      </c>
      <c r="J1906" s="129">
        <v>119.4359</v>
      </c>
      <c r="K1906" s="1">
        <f t="shared" si="30"/>
        <v>1904</v>
      </c>
    </row>
    <row r="1907" spans="1:11" x14ac:dyDescent="0.3">
      <c r="A1907" s="129">
        <v>-1</v>
      </c>
      <c r="B1907" s="129" t="s">
        <v>129</v>
      </c>
      <c r="C1907" s="129" t="s">
        <v>70</v>
      </c>
      <c r="D1907" s="129" t="s">
        <v>68</v>
      </c>
      <c r="E1907" s="129">
        <v>16.033100000000001</v>
      </c>
      <c r="F1907" s="129">
        <v>57.710799999999999</v>
      </c>
      <c r="G1907" s="129">
        <v>6.1212999999999997</v>
      </c>
      <c r="H1907" s="129">
        <v>7.2131999999999996</v>
      </c>
      <c r="I1907" s="129">
        <v>11.558999999999999</v>
      </c>
      <c r="J1907" s="129">
        <v>196.10169999999999</v>
      </c>
      <c r="K1907" s="1">
        <f t="shared" si="30"/>
        <v>1905</v>
      </c>
    </row>
    <row r="1908" spans="1:11" hidden="1" x14ac:dyDescent="0.3">
      <c r="A1908" s="129">
        <v>-1</v>
      </c>
      <c r="B1908" s="129" t="s">
        <v>129</v>
      </c>
      <c r="C1908" s="129" t="s">
        <v>71</v>
      </c>
      <c r="D1908" s="129" t="s">
        <v>67</v>
      </c>
      <c r="E1908" s="129">
        <v>10.980499999999999</v>
      </c>
      <c r="F1908" s="129">
        <v>270.2901</v>
      </c>
      <c r="G1908" s="129">
        <v>0.66180000000000005</v>
      </c>
      <c r="H1908" s="129">
        <v>7.3910999999999998</v>
      </c>
      <c r="I1908" s="129">
        <v>0.3654</v>
      </c>
      <c r="J1908" s="129">
        <v>208.09649999999999</v>
      </c>
      <c r="K1908" s="1">
        <f t="shared" si="30"/>
        <v>1906</v>
      </c>
    </row>
    <row r="1909" spans="1:11" x14ac:dyDescent="0.3">
      <c r="A1909" s="129">
        <v>-1</v>
      </c>
      <c r="B1909" s="129" t="s">
        <v>129</v>
      </c>
      <c r="C1909" s="129" t="s">
        <v>71</v>
      </c>
      <c r="D1909" s="129" t="s">
        <v>68</v>
      </c>
      <c r="E1909" s="129">
        <v>10.980499999999999</v>
      </c>
      <c r="F1909" s="129">
        <v>270.2901</v>
      </c>
      <c r="G1909" s="129">
        <v>0.66180000000000005</v>
      </c>
      <c r="H1909" s="129">
        <v>7.3910999999999998</v>
      </c>
      <c r="I1909" s="129">
        <v>1.3401000000000001</v>
      </c>
      <c r="J1909" s="129">
        <v>468.2029</v>
      </c>
      <c r="K1909" s="129">
        <f t="shared" si="30"/>
        <v>1907</v>
      </c>
    </row>
    <row r="1910" spans="1:11" hidden="1" x14ac:dyDescent="0.3">
      <c r="A1910" s="129">
        <v>-1</v>
      </c>
      <c r="B1910" s="129" t="s">
        <v>129</v>
      </c>
      <c r="C1910" s="129" t="s">
        <v>72</v>
      </c>
      <c r="D1910" s="129" t="s">
        <v>67</v>
      </c>
      <c r="E1910" s="129">
        <v>-48.018999999999998</v>
      </c>
      <c r="F1910" s="129">
        <v>16.741</v>
      </c>
      <c r="G1910" s="129">
        <v>-18.360900000000001</v>
      </c>
      <c r="H1910" s="129">
        <v>43.142400000000002</v>
      </c>
      <c r="I1910" s="129">
        <v>32.506</v>
      </c>
      <c r="J1910" s="129">
        <v>-179.84440000000001</v>
      </c>
      <c r="K1910" s="1">
        <f t="shared" si="30"/>
        <v>1908</v>
      </c>
    </row>
    <row r="1911" spans="1:11" hidden="1" x14ac:dyDescent="0.3">
      <c r="A1911" s="129">
        <v>-1</v>
      </c>
      <c r="B1911" s="129" t="s">
        <v>129</v>
      </c>
      <c r="C1911" s="129" t="s">
        <v>72</v>
      </c>
      <c r="D1911" s="129" t="s">
        <v>68</v>
      </c>
      <c r="E1911" s="129">
        <v>-119.419</v>
      </c>
      <c r="F1911" s="129">
        <v>16.741</v>
      </c>
      <c r="G1911" s="129">
        <v>-18.360900000000001</v>
      </c>
      <c r="H1911" s="129">
        <v>43.142400000000002</v>
      </c>
      <c r="I1911" s="129">
        <v>-13.3963</v>
      </c>
      <c r="J1911" s="129">
        <v>-137.99189999999999</v>
      </c>
      <c r="K1911" s="1">
        <f t="shared" si="30"/>
        <v>1909</v>
      </c>
    </row>
    <row r="1912" spans="1:11" hidden="1" x14ac:dyDescent="0.3">
      <c r="A1912" s="129">
        <v>-1</v>
      </c>
      <c r="B1912" s="129" t="s">
        <v>129</v>
      </c>
      <c r="C1912" s="129" t="s">
        <v>73</v>
      </c>
      <c r="D1912" s="129" t="s">
        <v>67</v>
      </c>
      <c r="E1912" s="129">
        <v>-29.791899999999998</v>
      </c>
      <c r="F1912" s="129">
        <v>18.107399999999998</v>
      </c>
      <c r="G1912" s="129">
        <v>-11.6616</v>
      </c>
      <c r="H1912" s="129">
        <v>30.454000000000001</v>
      </c>
      <c r="I1912" s="129">
        <v>21.37</v>
      </c>
      <c r="J1912" s="129">
        <v>-142.12960000000001</v>
      </c>
      <c r="K1912" s="1">
        <f t="shared" si="30"/>
        <v>1910</v>
      </c>
    </row>
    <row r="1913" spans="1:11" hidden="1" x14ac:dyDescent="0.3">
      <c r="A1913" s="129">
        <v>-1</v>
      </c>
      <c r="B1913" s="129" t="s">
        <v>129</v>
      </c>
      <c r="C1913" s="129" t="s">
        <v>73</v>
      </c>
      <c r="D1913" s="129" t="s">
        <v>68</v>
      </c>
      <c r="E1913" s="129">
        <v>-129.75190000000001</v>
      </c>
      <c r="F1913" s="129">
        <v>18.107399999999998</v>
      </c>
      <c r="G1913" s="129">
        <v>-11.6616</v>
      </c>
      <c r="H1913" s="129">
        <v>30.454000000000001</v>
      </c>
      <c r="I1913" s="129">
        <v>-7.7839</v>
      </c>
      <c r="J1913" s="129">
        <v>-96.861199999999997</v>
      </c>
      <c r="K1913" s="1">
        <f t="shared" si="30"/>
        <v>1911</v>
      </c>
    </row>
    <row r="1914" spans="1:11" hidden="1" x14ac:dyDescent="0.3">
      <c r="A1914" s="129">
        <v>-1</v>
      </c>
      <c r="B1914" s="129" t="s">
        <v>129</v>
      </c>
      <c r="C1914" s="129" t="s">
        <v>74</v>
      </c>
      <c r="D1914" s="129" t="s">
        <v>67</v>
      </c>
      <c r="E1914" s="129">
        <v>-68.318399999999997</v>
      </c>
      <c r="F1914" s="129">
        <v>21.612100000000002</v>
      </c>
      <c r="G1914" s="129">
        <v>-26.0456</v>
      </c>
      <c r="H1914" s="129">
        <v>60.326700000000002</v>
      </c>
      <c r="I1914" s="129">
        <v>45.904000000000003</v>
      </c>
      <c r="J1914" s="129">
        <v>-247.14259999999999</v>
      </c>
      <c r="K1914" s="1">
        <f t="shared" si="30"/>
        <v>1912</v>
      </c>
    </row>
    <row r="1915" spans="1:11" hidden="1" x14ac:dyDescent="0.3">
      <c r="A1915" s="129">
        <v>-1</v>
      </c>
      <c r="B1915" s="129" t="s">
        <v>129</v>
      </c>
      <c r="C1915" s="129" t="s">
        <v>74</v>
      </c>
      <c r="D1915" s="129" t="s">
        <v>68</v>
      </c>
      <c r="E1915" s="129">
        <v>-153.9984</v>
      </c>
      <c r="F1915" s="129">
        <v>21.612100000000002</v>
      </c>
      <c r="G1915" s="129">
        <v>-26.0456</v>
      </c>
      <c r="H1915" s="129">
        <v>60.326700000000002</v>
      </c>
      <c r="I1915" s="129">
        <v>-19.210100000000001</v>
      </c>
      <c r="J1915" s="129">
        <v>-193.11240000000001</v>
      </c>
      <c r="K1915" s="1">
        <f t="shared" si="30"/>
        <v>1913</v>
      </c>
    </row>
    <row r="1916" spans="1:11" hidden="1" x14ac:dyDescent="0.3">
      <c r="A1916" s="129">
        <v>-1</v>
      </c>
      <c r="B1916" s="129" t="s">
        <v>129</v>
      </c>
      <c r="C1916" s="129" t="s">
        <v>75</v>
      </c>
      <c r="D1916" s="129" t="s">
        <v>67</v>
      </c>
      <c r="E1916" s="129">
        <v>3.2944</v>
      </c>
      <c r="F1916" s="129">
        <v>92.435599999999994</v>
      </c>
      <c r="G1916" s="129">
        <v>1.073</v>
      </c>
      <c r="H1916" s="129">
        <v>29.675999999999998</v>
      </c>
      <c r="I1916" s="129">
        <v>18.981100000000001</v>
      </c>
      <c r="J1916" s="129">
        <v>75.841200000000001</v>
      </c>
      <c r="K1916" s="1">
        <f t="shared" si="30"/>
        <v>1914</v>
      </c>
    </row>
    <row r="1917" spans="1:11" hidden="1" x14ac:dyDescent="0.3">
      <c r="A1917" s="129">
        <v>-1</v>
      </c>
      <c r="B1917" s="129" t="s">
        <v>129</v>
      </c>
      <c r="C1917" s="129" t="s">
        <v>75</v>
      </c>
      <c r="D1917" s="129" t="s">
        <v>68</v>
      </c>
      <c r="E1917" s="129">
        <v>-60.965600000000002</v>
      </c>
      <c r="F1917" s="129">
        <v>92.435599999999994</v>
      </c>
      <c r="G1917" s="129">
        <v>1.073</v>
      </c>
      <c r="H1917" s="129">
        <v>29.675999999999998</v>
      </c>
      <c r="I1917" s="129">
        <v>11.178599999999999</v>
      </c>
      <c r="J1917" s="129">
        <v>212.27449999999999</v>
      </c>
      <c r="K1917" s="1">
        <f t="shared" si="30"/>
        <v>1915</v>
      </c>
    </row>
    <row r="1918" spans="1:11" hidden="1" x14ac:dyDescent="0.3">
      <c r="A1918" s="129">
        <v>-1</v>
      </c>
      <c r="B1918" s="129" t="s">
        <v>129</v>
      </c>
      <c r="C1918" s="129" t="s">
        <v>76</v>
      </c>
      <c r="D1918" s="129" t="s">
        <v>67</v>
      </c>
      <c r="E1918" s="129">
        <v>-41.598199999999999</v>
      </c>
      <c r="F1918" s="129">
        <v>-69.154700000000005</v>
      </c>
      <c r="G1918" s="129">
        <v>-16.066500000000001</v>
      </c>
      <c r="H1918" s="129">
        <v>9.4791000000000007</v>
      </c>
      <c r="I1918" s="129">
        <v>8.4946000000000002</v>
      </c>
      <c r="J1918" s="129">
        <v>-258.57940000000002</v>
      </c>
      <c r="K1918" s="1">
        <f t="shared" si="30"/>
        <v>1916</v>
      </c>
    </row>
    <row r="1919" spans="1:11" hidden="1" x14ac:dyDescent="0.3">
      <c r="A1919" s="129">
        <v>-1</v>
      </c>
      <c r="B1919" s="129" t="s">
        <v>129</v>
      </c>
      <c r="C1919" s="129" t="s">
        <v>76</v>
      </c>
      <c r="D1919" s="129" t="s">
        <v>68</v>
      </c>
      <c r="E1919" s="129">
        <v>-105.8582</v>
      </c>
      <c r="F1919" s="129">
        <v>-69.154700000000005</v>
      </c>
      <c r="G1919" s="129">
        <v>-16.066500000000001</v>
      </c>
      <c r="H1919" s="129">
        <v>9.4791000000000007</v>
      </c>
      <c r="I1919" s="129">
        <v>-21.186499999999999</v>
      </c>
      <c r="J1919" s="129">
        <v>-336.81029999999998</v>
      </c>
      <c r="K1919" s="1">
        <f t="shared" si="30"/>
        <v>1917</v>
      </c>
    </row>
    <row r="1920" spans="1:11" hidden="1" x14ac:dyDescent="0.3">
      <c r="A1920" s="129">
        <v>-1</v>
      </c>
      <c r="B1920" s="129" t="s">
        <v>129</v>
      </c>
      <c r="C1920" s="129" t="s">
        <v>77</v>
      </c>
      <c r="D1920" s="129" t="s">
        <v>67</v>
      </c>
      <c r="E1920" s="129">
        <v>3.2944</v>
      </c>
      <c r="F1920" s="129">
        <v>92.435599999999994</v>
      </c>
      <c r="G1920" s="129">
        <v>1.073</v>
      </c>
      <c r="H1920" s="129">
        <v>29.675999999999998</v>
      </c>
      <c r="I1920" s="129">
        <v>18.981100000000001</v>
      </c>
      <c r="J1920" s="129">
        <v>75.841200000000001</v>
      </c>
      <c r="K1920" s="1">
        <f t="shared" si="30"/>
        <v>1918</v>
      </c>
    </row>
    <row r="1921" spans="1:11" hidden="1" x14ac:dyDescent="0.3">
      <c r="A1921" s="129">
        <v>-1</v>
      </c>
      <c r="B1921" s="129" t="s">
        <v>129</v>
      </c>
      <c r="C1921" s="129" t="s">
        <v>77</v>
      </c>
      <c r="D1921" s="129" t="s">
        <v>68</v>
      </c>
      <c r="E1921" s="129">
        <v>-60.965600000000002</v>
      </c>
      <c r="F1921" s="129">
        <v>92.435599999999994</v>
      </c>
      <c r="G1921" s="129">
        <v>1.073</v>
      </c>
      <c r="H1921" s="129">
        <v>29.675999999999998</v>
      </c>
      <c r="I1921" s="129">
        <v>11.178599999999999</v>
      </c>
      <c r="J1921" s="129">
        <v>212.27449999999999</v>
      </c>
      <c r="K1921" s="1">
        <f t="shared" si="30"/>
        <v>1919</v>
      </c>
    </row>
    <row r="1922" spans="1:11" hidden="1" x14ac:dyDescent="0.3">
      <c r="A1922" s="129">
        <v>-1</v>
      </c>
      <c r="B1922" s="129" t="s">
        <v>129</v>
      </c>
      <c r="C1922" s="129" t="s">
        <v>78</v>
      </c>
      <c r="D1922" s="129" t="s">
        <v>67</v>
      </c>
      <c r="E1922" s="129">
        <v>-41.598199999999999</v>
      </c>
      <c r="F1922" s="129">
        <v>-69.154700000000005</v>
      </c>
      <c r="G1922" s="129">
        <v>-16.066500000000001</v>
      </c>
      <c r="H1922" s="129">
        <v>9.4791000000000007</v>
      </c>
      <c r="I1922" s="129">
        <v>8.4946000000000002</v>
      </c>
      <c r="J1922" s="129">
        <v>-258.57940000000002</v>
      </c>
      <c r="K1922" s="1">
        <f t="shared" si="30"/>
        <v>1920</v>
      </c>
    </row>
    <row r="1923" spans="1:11" hidden="1" x14ac:dyDescent="0.3">
      <c r="A1923" s="129">
        <v>-1</v>
      </c>
      <c r="B1923" s="129" t="s">
        <v>129</v>
      </c>
      <c r="C1923" s="129" t="s">
        <v>78</v>
      </c>
      <c r="D1923" s="129" t="s">
        <v>68</v>
      </c>
      <c r="E1923" s="129">
        <v>-105.8582</v>
      </c>
      <c r="F1923" s="129">
        <v>-69.154700000000005</v>
      </c>
      <c r="G1923" s="129">
        <v>-16.066500000000001</v>
      </c>
      <c r="H1923" s="129">
        <v>9.4791000000000007</v>
      </c>
      <c r="I1923" s="129">
        <v>-21.186499999999999</v>
      </c>
      <c r="J1923" s="129">
        <v>-336.81029999999998</v>
      </c>
      <c r="K1923" s="1">
        <f t="shared" si="30"/>
        <v>1921</v>
      </c>
    </row>
    <row r="1924" spans="1:11" hidden="1" x14ac:dyDescent="0.3">
      <c r="A1924" s="129">
        <v>-1</v>
      </c>
      <c r="B1924" s="129" t="s">
        <v>129</v>
      </c>
      <c r="C1924" s="129" t="s">
        <v>79</v>
      </c>
      <c r="D1924" s="129" t="s">
        <v>67</v>
      </c>
      <c r="E1924" s="129">
        <v>-3.7791999999999999</v>
      </c>
      <c r="F1924" s="129">
        <v>390.04660000000001</v>
      </c>
      <c r="G1924" s="129">
        <v>-6.5701999999999998</v>
      </c>
      <c r="H1924" s="129">
        <v>29.9251</v>
      </c>
      <c r="I1924" s="129">
        <v>14.2494</v>
      </c>
      <c r="J1924" s="129">
        <v>199.96600000000001</v>
      </c>
      <c r="K1924" s="1">
        <f t="shared" si="30"/>
        <v>1922</v>
      </c>
    </row>
    <row r="1925" spans="1:11" hidden="1" x14ac:dyDescent="0.3">
      <c r="A1925" s="129">
        <v>-1</v>
      </c>
      <c r="B1925" s="129" t="s">
        <v>129</v>
      </c>
      <c r="C1925" s="129" t="s">
        <v>79</v>
      </c>
      <c r="D1925" s="129" t="s">
        <v>68</v>
      </c>
      <c r="E1925" s="129">
        <v>-68.039199999999994</v>
      </c>
      <c r="F1925" s="129">
        <v>390.04660000000001</v>
      </c>
      <c r="G1925" s="129">
        <v>-6.5701999999999998</v>
      </c>
      <c r="H1925" s="129">
        <v>29.9251</v>
      </c>
      <c r="I1925" s="129">
        <v>-3.1278000000000001</v>
      </c>
      <c r="J1925" s="129">
        <v>593.21609999999998</v>
      </c>
      <c r="K1925" s="1">
        <f t="shared" si="30"/>
        <v>1923</v>
      </c>
    </row>
    <row r="1926" spans="1:11" hidden="1" x14ac:dyDescent="0.3">
      <c r="A1926" s="129">
        <v>-1</v>
      </c>
      <c r="B1926" s="129" t="s">
        <v>129</v>
      </c>
      <c r="C1926" s="129" t="s">
        <v>80</v>
      </c>
      <c r="D1926" s="129" t="s">
        <v>67</v>
      </c>
      <c r="E1926" s="129">
        <v>-34.524700000000003</v>
      </c>
      <c r="F1926" s="129">
        <v>-366.76560000000001</v>
      </c>
      <c r="G1926" s="129">
        <v>-8.4232999999999993</v>
      </c>
      <c r="H1926" s="129">
        <v>9.23</v>
      </c>
      <c r="I1926" s="129">
        <v>13.2263</v>
      </c>
      <c r="J1926" s="129">
        <v>-382.70409999999998</v>
      </c>
      <c r="K1926" s="1">
        <f t="shared" ref="K1926:K1989" si="31">K1925+1</f>
        <v>1924</v>
      </c>
    </row>
    <row r="1927" spans="1:11" hidden="1" x14ac:dyDescent="0.3">
      <c r="A1927" s="129">
        <v>-1</v>
      </c>
      <c r="B1927" s="129" t="s">
        <v>129</v>
      </c>
      <c r="C1927" s="129" t="s">
        <v>80</v>
      </c>
      <c r="D1927" s="129" t="s">
        <v>68</v>
      </c>
      <c r="E1927" s="129">
        <v>-98.784700000000001</v>
      </c>
      <c r="F1927" s="129">
        <v>-366.76560000000001</v>
      </c>
      <c r="G1927" s="129">
        <v>-8.4232999999999993</v>
      </c>
      <c r="H1927" s="129">
        <v>9.23</v>
      </c>
      <c r="I1927" s="129">
        <v>-6.8800999999999997</v>
      </c>
      <c r="J1927" s="129">
        <v>-717.75189999999998</v>
      </c>
      <c r="K1927" s="1">
        <f t="shared" si="31"/>
        <v>1925</v>
      </c>
    </row>
    <row r="1928" spans="1:11" hidden="1" x14ac:dyDescent="0.3">
      <c r="A1928" s="129">
        <v>-1</v>
      </c>
      <c r="B1928" s="129" t="s">
        <v>129</v>
      </c>
      <c r="C1928" s="129" t="s">
        <v>81</v>
      </c>
      <c r="D1928" s="129" t="s">
        <v>67</v>
      </c>
      <c r="E1928" s="129">
        <v>-3.7791999999999999</v>
      </c>
      <c r="F1928" s="129">
        <v>390.04660000000001</v>
      </c>
      <c r="G1928" s="129">
        <v>-6.5701999999999998</v>
      </c>
      <c r="H1928" s="129">
        <v>29.9251</v>
      </c>
      <c r="I1928" s="129">
        <v>14.2494</v>
      </c>
      <c r="J1928" s="129">
        <v>199.96600000000001</v>
      </c>
      <c r="K1928" s="1">
        <f t="shared" si="31"/>
        <v>1926</v>
      </c>
    </row>
    <row r="1929" spans="1:11" hidden="1" x14ac:dyDescent="0.3">
      <c r="A1929" s="129">
        <v>-1</v>
      </c>
      <c r="B1929" s="129" t="s">
        <v>129</v>
      </c>
      <c r="C1929" s="129" t="s">
        <v>81</v>
      </c>
      <c r="D1929" s="129" t="s">
        <v>68</v>
      </c>
      <c r="E1929" s="129">
        <v>-68.039199999999994</v>
      </c>
      <c r="F1929" s="129">
        <v>390.04660000000001</v>
      </c>
      <c r="G1929" s="129">
        <v>-6.5701999999999998</v>
      </c>
      <c r="H1929" s="129">
        <v>29.9251</v>
      </c>
      <c r="I1929" s="129">
        <v>-3.1278000000000001</v>
      </c>
      <c r="J1929" s="129">
        <v>593.21609999999998</v>
      </c>
      <c r="K1929" s="1">
        <f t="shared" si="31"/>
        <v>1927</v>
      </c>
    </row>
    <row r="1930" spans="1:11" hidden="1" x14ac:dyDescent="0.3">
      <c r="A1930" s="129">
        <v>-1</v>
      </c>
      <c r="B1930" s="129" t="s">
        <v>129</v>
      </c>
      <c r="C1930" s="129" t="s">
        <v>82</v>
      </c>
      <c r="D1930" s="129" t="s">
        <v>67</v>
      </c>
      <c r="E1930" s="129">
        <v>-34.524700000000003</v>
      </c>
      <c r="F1930" s="129">
        <v>-366.76560000000001</v>
      </c>
      <c r="G1930" s="129">
        <v>-8.4232999999999993</v>
      </c>
      <c r="H1930" s="129">
        <v>9.23</v>
      </c>
      <c r="I1930" s="129">
        <v>13.2263</v>
      </c>
      <c r="J1930" s="129">
        <v>-382.70409999999998</v>
      </c>
      <c r="K1930" s="1">
        <f t="shared" si="31"/>
        <v>1928</v>
      </c>
    </row>
    <row r="1931" spans="1:11" hidden="1" x14ac:dyDescent="0.3">
      <c r="A1931" s="129">
        <v>-1</v>
      </c>
      <c r="B1931" s="129" t="s">
        <v>129</v>
      </c>
      <c r="C1931" s="129" t="s">
        <v>82</v>
      </c>
      <c r="D1931" s="129" t="s">
        <v>68</v>
      </c>
      <c r="E1931" s="129">
        <v>-98.784700000000001</v>
      </c>
      <c r="F1931" s="129">
        <v>-366.76560000000001</v>
      </c>
      <c r="G1931" s="129">
        <v>-8.4232999999999993</v>
      </c>
      <c r="H1931" s="129">
        <v>9.23</v>
      </c>
      <c r="I1931" s="129">
        <v>-6.8800999999999997</v>
      </c>
      <c r="J1931" s="129">
        <v>-717.75189999999998</v>
      </c>
      <c r="K1931" s="1">
        <f t="shared" si="31"/>
        <v>1929</v>
      </c>
    </row>
    <row r="1932" spans="1:11" hidden="1" x14ac:dyDescent="0.3">
      <c r="A1932" s="129">
        <v>-1</v>
      </c>
      <c r="B1932" s="129" t="s">
        <v>129</v>
      </c>
      <c r="C1932" s="129" t="s">
        <v>83</v>
      </c>
      <c r="D1932" s="129" t="s">
        <v>67</v>
      </c>
      <c r="E1932" s="129">
        <v>-29.828700000000001</v>
      </c>
      <c r="F1932" s="129">
        <v>100.1229</v>
      </c>
      <c r="G1932" s="129">
        <v>-11.457100000000001</v>
      </c>
      <c r="H1932" s="129">
        <v>57.5914</v>
      </c>
      <c r="I1932" s="129">
        <v>40.802199999999999</v>
      </c>
      <c r="J1932" s="129">
        <v>-32.938400000000001</v>
      </c>
      <c r="K1932" s="1">
        <f t="shared" si="31"/>
        <v>1930</v>
      </c>
    </row>
    <row r="1933" spans="1:11" hidden="1" x14ac:dyDescent="0.3">
      <c r="A1933" s="129">
        <v>-1</v>
      </c>
      <c r="B1933" s="129" t="s">
        <v>129</v>
      </c>
      <c r="C1933" s="129" t="s">
        <v>83</v>
      </c>
      <c r="D1933" s="129" t="s">
        <v>68</v>
      </c>
      <c r="E1933" s="129">
        <v>-115.5087</v>
      </c>
      <c r="F1933" s="129">
        <v>100.1229</v>
      </c>
      <c r="G1933" s="129">
        <v>-11.457100000000001</v>
      </c>
      <c r="H1933" s="129">
        <v>57.5914</v>
      </c>
      <c r="I1933" s="129">
        <v>1.6742999999999999</v>
      </c>
      <c r="J1933" s="129">
        <v>122.7132</v>
      </c>
      <c r="K1933" s="1">
        <f t="shared" si="31"/>
        <v>1931</v>
      </c>
    </row>
    <row r="1934" spans="1:11" hidden="1" x14ac:dyDescent="0.3">
      <c r="A1934" s="129">
        <v>-1</v>
      </c>
      <c r="B1934" s="129" t="s">
        <v>129</v>
      </c>
      <c r="C1934" s="129" t="s">
        <v>84</v>
      </c>
      <c r="D1934" s="129" t="s">
        <v>67</v>
      </c>
      <c r="E1934" s="129">
        <v>-74.721299999999999</v>
      </c>
      <c r="F1934" s="129">
        <v>-61.467399999999998</v>
      </c>
      <c r="G1934" s="129">
        <v>-28.596599999999999</v>
      </c>
      <c r="H1934" s="129">
        <v>37.394500000000001</v>
      </c>
      <c r="I1934" s="129">
        <v>30.3156</v>
      </c>
      <c r="J1934" s="129">
        <v>-367.35899999999998</v>
      </c>
      <c r="K1934" s="1">
        <f t="shared" si="31"/>
        <v>1932</v>
      </c>
    </row>
    <row r="1935" spans="1:11" hidden="1" x14ac:dyDescent="0.3">
      <c r="A1935" s="129">
        <v>-1</v>
      </c>
      <c r="B1935" s="129" t="s">
        <v>129</v>
      </c>
      <c r="C1935" s="129" t="s">
        <v>84</v>
      </c>
      <c r="D1935" s="129" t="s">
        <v>68</v>
      </c>
      <c r="E1935" s="129">
        <v>-160.40129999999999</v>
      </c>
      <c r="F1935" s="129">
        <v>-61.467399999999998</v>
      </c>
      <c r="G1935" s="129">
        <v>-28.596599999999999</v>
      </c>
      <c r="H1935" s="129">
        <v>37.394500000000001</v>
      </c>
      <c r="I1935" s="129">
        <v>-30.690799999999999</v>
      </c>
      <c r="J1935" s="129">
        <v>-426.3716</v>
      </c>
      <c r="K1935" s="1">
        <f t="shared" si="31"/>
        <v>1933</v>
      </c>
    </row>
    <row r="1936" spans="1:11" hidden="1" x14ac:dyDescent="0.3">
      <c r="A1936" s="129">
        <v>-1</v>
      </c>
      <c r="B1936" s="129" t="s">
        <v>129</v>
      </c>
      <c r="C1936" s="129" t="s">
        <v>85</v>
      </c>
      <c r="D1936" s="129" t="s">
        <v>67</v>
      </c>
      <c r="E1936" s="129">
        <v>-29.828700000000001</v>
      </c>
      <c r="F1936" s="129">
        <v>100.1229</v>
      </c>
      <c r="G1936" s="129">
        <v>-11.457100000000001</v>
      </c>
      <c r="H1936" s="129">
        <v>57.5914</v>
      </c>
      <c r="I1936" s="129">
        <v>40.802199999999999</v>
      </c>
      <c r="J1936" s="129">
        <v>-32.938400000000001</v>
      </c>
      <c r="K1936" s="1">
        <f t="shared" si="31"/>
        <v>1934</v>
      </c>
    </row>
    <row r="1937" spans="1:11" hidden="1" x14ac:dyDescent="0.3">
      <c r="A1937" s="129">
        <v>-1</v>
      </c>
      <c r="B1937" s="129" t="s">
        <v>129</v>
      </c>
      <c r="C1937" s="129" t="s">
        <v>85</v>
      </c>
      <c r="D1937" s="129" t="s">
        <v>68</v>
      </c>
      <c r="E1937" s="129">
        <v>-115.5087</v>
      </c>
      <c r="F1937" s="129">
        <v>100.1229</v>
      </c>
      <c r="G1937" s="129">
        <v>-11.457100000000001</v>
      </c>
      <c r="H1937" s="129">
        <v>57.5914</v>
      </c>
      <c r="I1937" s="129">
        <v>1.6742999999999999</v>
      </c>
      <c r="J1937" s="129">
        <v>122.7132</v>
      </c>
      <c r="K1937" s="1">
        <f t="shared" si="31"/>
        <v>1935</v>
      </c>
    </row>
    <row r="1938" spans="1:11" hidden="1" x14ac:dyDescent="0.3">
      <c r="A1938" s="129">
        <v>-1</v>
      </c>
      <c r="B1938" s="129" t="s">
        <v>129</v>
      </c>
      <c r="C1938" s="129" t="s">
        <v>86</v>
      </c>
      <c r="D1938" s="129" t="s">
        <v>67</v>
      </c>
      <c r="E1938" s="129">
        <v>-74.721299999999999</v>
      </c>
      <c r="F1938" s="129">
        <v>-61.467399999999998</v>
      </c>
      <c r="G1938" s="129">
        <v>-28.596599999999999</v>
      </c>
      <c r="H1938" s="129">
        <v>37.394500000000001</v>
      </c>
      <c r="I1938" s="129">
        <v>30.3156</v>
      </c>
      <c r="J1938" s="129">
        <v>-367.35899999999998</v>
      </c>
      <c r="K1938" s="1">
        <f t="shared" si="31"/>
        <v>1936</v>
      </c>
    </row>
    <row r="1939" spans="1:11" hidden="1" x14ac:dyDescent="0.3">
      <c r="A1939" s="129">
        <v>-1</v>
      </c>
      <c r="B1939" s="129" t="s">
        <v>129</v>
      </c>
      <c r="C1939" s="129" t="s">
        <v>86</v>
      </c>
      <c r="D1939" s="129" t="s">
        <v>68</v>
      </c>
      <c r="E1939" s="129">
        <v>-160.40129999999999</v>
      </c>
      <c r="F1939" s="129">
        <v>-61.467399999999998</v>
      </c>
      <c r="G1939" s="129">
        <v>-28.596599999999999</v>
      </c>
      <c r="H1939" s="129">
        <v>37.394500000000001</v>
      </c>
      <c r="I1939" s="129">
        <v>-30.690799999999999</v>
      </c>
      <c r="J1939" s="129">
        <v>-426.3716</v>
      </c>
      <c r="K1939" s="1">
        <f t="shared" si="31"/>
        <v>1937</v>
      </c>
    </row>
    <row r="1940" spans="1:11" hidden="1" x14ac:dyDescent="0.3">
      <c r="A1940" s="129">
        <v>-1</v>
      </c>
      <c r="B1940" s="129" t="s">
        <v>129</v>
      </c>
      <c r="C1940" s="129" t="s">
        <v>87</v>
      </c>
      <c r="D1940" s="129" t="s">
        <v>67</v>
      </c>
      <c r="E1940" s="129">
        <v>-36.902200000000001</v>
      </c>
      <c r="F1940" s="129">
        <v>397.73390000000001</v>
      </c>
      <c r="G1940" s="129">
        <v>-19.100300000000001</v>
      </c>
      <c r="H1940" s="129">
        <v>57.840499999999999</v>
      </c>
      <c r="I1940" s="129">
        <v>36.070399999999999</v>
      </c>
      <c r="J1940" s="129">
        <v>91.186400000000006</v>
      </c>
      <c r="K1940" s="1">
        <f t="shared" si="31"/>
        <v>1938</v>
      </c>
    </row>
    <row r="1941" spans="1:11" hidden="1" x14ac:dyDescent="0.3">
      <c r="A1941" s="129">
        <v>-1</v>
      </c>
      <c r="B1941" s="129" t="s">
        <v>129</v>
      </c>
      <c r="C1941" s="129" t="s">
        <v>87</v>
      </c>
      <c r="D1941" s="129" t="s">
        <v>68</v>
      </c>
      <c r="E1941" s="129">
        <v>-122.5822</v>
      </c>
      <c r="F1941" s="129">
        <v>397.73390000000001</v>
      </c>
      <c r="G1941" s="129">
        <v>-19.100300000000001</v>
      </c>
      <c r="H1941" s="129">
        <v>57.840499999999999</v>
      </c>
      <c r="I1941" s="129">
        <v>-12.632099999999999</v>
      </c>
      <c r="J1941" s="129">
        <v>503.65480000000002</v>
      </c>
      <c r="K1941" s="1">
        <f t="shared" si="31"/>
        <v>1939</v>
      </c>
    </row>
    <row r="1942" spans="1:11" hidden="1" x14ac:dyDescent="0.3">
      <c r="A1942" s="129">
        <v>-1</v>
      </c>
      <c r="B1942" s="129" t="s">
        <v>129</v>
      </c>
      <c r="C1942" s="129" t="s">
        <v>88</v>
      </c>
      <c r="D1942" s="129" t="s">
        <v>67</v>
      </c>
      <c r="E1942" s="129">
        <v>-67.6477</v>
      </c>
      <c r="F1942" s="129">
        <v>-359.07830000000001</v>
      </c>
      <c r="G1942" s="129">
        <v>-20.953399999999998</v>
      </c>
      <c r="H1942" s="129">
        <v>37.145400000000002</v>
      </c>
      <c r="I1942" s="129">
        <v>35.047400000000003</v>
      </c>
      <c r="J1942" s="129">
        <v>-491.48379999999997</v>
      </c>
      <c r="K1942" s="1">
        <f t="shared" si="31"/>
        <v>1940</v>
      </c>
    </row>
    <row r="1943" spans="1:11" hidden="1" x14ac:dyDescent="0.3">
      <c r="A1943" s="129">
        <v>-1</v>
      </c>
      <c r="B1943" s="129" t="s">
        <v>129</v>
      </c>
      <c r="C1943" s="129" t="s">
        <v>88</v>
      </c>
      <c r="D1943" s="129" t="s">
        <v>68</v>
      </c>
      <c r="E1943" s="129">
        <v>-153.32769999999999</v>
      </c>
      <c r="F1943" s="129">
        <v>-359.07830000000001</v>
      </c>
      <c r="G1943" s="129">
        <v>-20.953399999999998</v>
      </c>
      <c r="H1943" s="129">
        <v>37.145400000000002</v>
      </c>
      <c r="I1943" s="129">
        <v>-16.384399999999999</v>
      </c>
      <c r="J1943" s="129">
        <v>-807.31320000000005</v>
      </c>
      <c r="K1943" s="1">
        <f t="shared" si="31"/>
        <v>1941</v>
      </c>
    </row>
    <row r="1944" spans="1:11" hidden="1" x14ac:dyDescent="0.3">
      <c r="A1944" s="129">
        <v>-1</v>
      </c>
      <c r="B1944" s="129" t="s">
        <v>129</v>
      </c>
      <c r="C1944" s="129" t="s">
        <v>89</v>
      </c>
      <c r="D1944" s="129" t="s">
        <v>67</v>
      </c>
      <c r="E1944" s="129">
        <v>-36.902200000000001</v>
      </c>
      <c r="F1944" s="129">
        <v>397.73390000000001</v>
      </c>
      <c r="G1944" s="129">
        <v>-19.100300000000001</v>
      </c>
      <c r="H1944" s="129">
        <v>57.840499999999999</v>
      </c>
      <c r="I1944" s="129">
        <v>36.070399999999999</v>
      </c>
      <c r="J1944" s="129">
        <v>91.186400000000006</v>
      </c>
      <c r="K1944" s="1">
        <f t="shared" si="31"/>
        <v>1942</v>
      </c>
    </row>
    <row r="1945" spans="1:11" hidden="1" x14ac:dyDescent="0.3">
      <c r="A1945" s="129">
        <v>-1</v>
      </c>
      <c r="B1945" s="129" t="s">
        <v>129</v>
      </c>
      <c r="C1945" s="129" t="s">
        <v>89</v>
      </c>
      <c r="D1945" s="129" t="s">
        <v>68</v>
      </c>
      <c r="E1945" s="129">
        <v>-122.5822</v>
      </c>
      <c r="F1945" s="129">
        <v>397.73390000000001</v>
      </c>
      <c r="G1945" s="129">
        <v>-19.100300000000001</v>
      </c>
      <c r="H1945" s="129">
        <v>57.840499999999999</v>
      </c>
      <c r="I1945" s="129">
        <v>-12.632099999999999</v>
      </c>
      <c r="J1945" s="129">
        <v>503.65480000000002</v>
      </c>
      <c r="K1945" s="1">
        <f t="shared" si="31"/>
        <v>1943</v>
      </c>
    </row>
    <row r="1946" spans="1:11" hidden="1" x14ac:dyDescent="0.3">
      <c r="A1946" s="129">
        <v>-1</v>
      </c>
      <c r="B1946" s="129" t="s">
        <v>129</v>
      </c>
      <c r="C1946" s="129" t="s">
        <v>90</v>
      </c>
      <c r="D1946" s="129" t="s">
        <v>67</v>
      </c>
      <c r="E1946" s="129">
        <v>-67.6477</v>
      </c>
      <c r="F1946" s="129">
        <v>-359.07830000000001</v>
      </c>
      <c r="G1946" s="129">
        <v>-20.953399999999998</v>
      </c>
      <c r="H1946" s="129">
        <v>37.145400000000002</v>
      </c>
      <c r="I1946" s="129">
        <v>35.047400000000003</v>
      </c>
      <c r="J1946" s="129">
        <v>-491.48379999999997</v>
      </c>
      <c r="K1946" s="1">
        <f t="shared" si="31"/>
        <v>1944</v>
      </c>
    </row>
    <row r="1947" spans="1:11" hidden="1" x14ac:dyDescent="0.3">
      <c r="A1947" s="129">
        <v>-1</v>
      </c>
      <c r="B1947" s="129" t="s">
        <v>129</v>
      </c>
      <c r="C1947" s="129" t="s">
        <v>90</v>
      </c>
      <c r="D1947" s="129" t="s">
        <v>68</v>
      </c>
      <c r="E1947" s="129">
        <v>-153.32769999999999</v>
      </c>
      <c r="F1947" s="129">
        <v>-359.07830000000001</v>
      </c>
      <c r="G1947" s="129">
        <v>-20.953399999999998</v>
      </c>
      <c r="H1947" s="129">
        <v>37.145400000000002</v>
      </c>
      <c r="I1947" s="129">
        <v>-16.384399999999999</v>
      </c>
      <c r="J1947" s="129">
        <v>-807.31320000000005</v>
      </c>
      <c r="K1947" s="1">
        <f t="shared" si="31"/>
        <v>1945</v>
      </c>
    </row>
    <row r="1948" spans="1:11" hidden="1" x14ac:dyDescent="0.3">
      <c r="A1948" s="129">
        <v>-1</v>
      </c>
      <c r="B1948" s="129" t="s">
        <v>129</v>
      </c>
      <c r="C1948" s="129" t="s">
        <v>91</v>
      </c>
      <c r="D1948" s="129" t="s">
        <v>67</v>
      </c>
      <c r="E1948" s="129">
        <v>3.2944</v>
      </c>
      <c r="F1948" s="129">
        <v>397.73390000000001</v>
      </c>
      <c r="G1948" s="129">
        <v>1.073</v>
      </c>
      <c r="H1948" s="129">
        <v>60.326700000000002</v>
      </c>
      <c r="I1948" s="129">
        <v>45.904000000000003</v>
      </c>
      <c r="J1948" s="129">
        <v>199.96600000000001</v>
      </c>
      <c r="K1948" s="1">
        <f t="shared" si="31"/>
        <v>1946</v>
      </c>
    </row>
    <row r="1949" spans="1:11" hidden="1" x14ac:dyDescent="0.3">
      <c r="A1949" s="129">
        <v>-1</v>
      </c>
      <c r="B1949" s="129" t="s">
        <v>129</v>
      </c>
      <c r="C1949" s="129" t="s">
        <v>91</v>
      </c>
      <c r="D1949" s="129" t="s">
        <v>68</v>
      </c>
      <c r="E1949" s="129">
        <v>-60.965600000000002</v>
      </c>
      <c r="F1949" s="129">
        <v>397.73390000000001</v>
      </c>
      <c r="G1949" s="129">
        <v>1.073</v>
      </c>
      <c r="H1949" s="129">
        <v>60.326700000000002</v>
      </c>
      <c r="I1949" s="129">
        <v>11.178599999999999</v>
      </c>
      <c r="J1949" s="129">
        <v>593.21609999999998</v>
      </c>
      <c r="K1949" s="1">
        <f t="shared" si="31"/>
        <v>1947</v>
      </c>
    </row>
    <row r="1950" spans="1:11" hidden="1" x14ac:dyDescent="0.3">
      <c r="A1950" s="129">
        <v>-1</v>
      </c>
      <c r="B1950" s="129" t="s">
        <v>129</v>
      </c>
      <c r="C1950" s="129" t="s">
        <v>92</v>
      </c>
      <c r="D1950" s="129" t="s">
        <v>67</v>
      </c>
      <c r="E1950" s="129">
        <v>-74.721299999999999</v>
      </c>
      <c r="F1950" s="129">
        <v>-366.76560000000001</v>
      </c>
      <c r="G1950" s="129">
        <v>-28.596599999999999</v>
      </c>
      <c r="H1950" s="129">
        <v>9.23</v>
      </c>
      <c r="I1950" s="129">
        <v>8.4946000000000002</v>
      </c>
      <c r="J1950" s="129">
        <v>-491.48379999999997</v>
      </c>
      <c r="K1950" s="1">
        <f t="shared" si="31"/>
        <v>1948</v>
      </c>
    </row>
    <row r="1951" spans="1:11" hidden="1" x14ac:dyDescent="0.3">
      <c r="A1951" s="129">
        <v>-1</v>
      </c>
      <c r="B1951" s="129" t="s">
        <v>129</v>
      </c>
      <c r="C1951" s="129" t="s">
        <v>92</v>
      </c>
      <c r="D1951" s="129" t="s">
        <v>68</v>
      </c>
      <c r="E1951" s="129">
        <v>-160.40129999999999</v>
      </c>
      <c r="F1951" s="129">
        <v>-366.76560000000001</v>
      </c>
      <c r="G1951" s="129">
        <v>-28.596599999999999</v>
      </c>
      <c r="H1951" s="129">
        <v>9.23</v>
      </c>
      <c r="I1951" s="129">
        <v>-30.690799999999999</v>
      </c>
      <c r="J1951" s="129">
        <v>-807.31320000000005</v>
      </c>
      <c r="K1951" s="1">
        <f t="shared" si="31"/>
        <v>1949</v>
      </c>
    </row>
    <row r="1952" spans="1:11" hidden="1" x14ac:dyDescent="0.3">
      <c r="A1952" s="129">
        <v>-1</v>
      </c>
      <c r="B1952" s="129" t="s">
        <v>224</v>
      </c>
      <c r="C1952" s="129" t="s">
        <v>66</v>
      </c>
      <c r="D1952" s="129" t="s">
        <v>67</v>
      </c>
      <c r="E1952" s="129">
        <v>-322.37209999999999</v>
      </c>
      <c r="F1952" s="129">
        <v>26.7515</v>
      </c>
      <c r="G1952" s="129">
        <v>1.0568</v>
      </c>
      <c r="H1952" s="129">
        <v>0.78759999999999997</v>
      </c>
      <c r="I1952" s="129">
        <v>-1.7579</v>
      </c>
      <c r="J1952" s="129">
        <v>-168.31059999999999</v>
      </c>
      <c r="K1952" s="129">
        <f t="shared" si="31"/>
        <v>1950</v>
      </c>
    </row>
    <row r="1953" spans="1:11" hidden="1" x14ac:dyDescent="0.3">
      <c r="A1953" s="129">
        <v>-1</v>
      </c>
      <c r="B1953" s="129" t="s">
        <v>224</v>
      </c>
      <c r="C1953" s="129" t="s">
        <v>66</v>
      </c>
      <c r="D1953" s="129" t="s">
        <v>68</v>
      </c>
      <c r="E1953" s="129">
        <v>-330.02839999999998</v>
      </c>
      <c r="F1953" s="129">
        <v>26.7515</v>
      </c>
      <c r="G1953" s="129">
        <v>1.0568</v>
      </c>
      <c r="H1953" s="129">
        <v>0.78759999999999997</v>
      </c>
      <c r="I1953" s="129">
        <v>0.88419999999999999</v>
      </c>
      <c r="J1953" s="129">
        <v>-101.4319</v>
      </c>
      <c r="K1953" s="129">
        <f t="shared" si="31"/>
        <v>1951</v>
      </c>
    </row>
    <row r="1954" spans="1:11" hidden="1" x14ac:dyDescent="0.3">
      <c r="A1954" s="129">
        <v>-1</v>
      </c>
      <c r="B1954" s="129" t="s">
        <v>224</v>
      </c>
      <c r="C1954" s="129" t="s">
        <v>69</v>
      </c>
      <c r="D1954" s="129" t="s">
        <v>67</v>
      </c>
      <c r="E1954" s="129">
        <v>-90.919200000000004</v>
      </c>
      <c r="F1954" s="129">
        <v>2.0514000000000001</v>
      </c>
      <c r="G1954" s="129">
        <v>0.69350000000000001</v>
      </c>
      <c r="H1954" s="129">
        <v>0.6613</v>
      </c>
      <c r="I1954" s="129">
        <v>-1.1584000000000001</v>
      </c>
      <c r="J1954" s="129">
        <v>-23.870200000000001</v>
      </c>
      <c r="K1954" s="129">
        <f t="shared" si="31"/>
        <v>1952</v>
      </c>
    </row>
    <row r="1955" spans="1:11" hidden="1" x14ac:dyDescent="0.3">
      <c r="A1955" s="129">
        <v>-1</v>
      </c>
      <c r="B1955" s="129" t="s">
        <v>224</v>
      </c>
      <c r="C1955" s="129" t="s">
        <v>69</v>
      </c>
      <c r="D1955" s="129" t="s">
        <v>68</v>
      </c>
      <c r="E1955" s="129">
        <v>-90.919200000000004</v>
      </c>
      <c r="F1955" s="129">
        <v>2.0514000000000001</v>
      </c>
      <c r="G1955" s="129">
        <v>0.69350000000000001</v>
      </c>
      <c r="H1955" s="129">
        <v>0.6613</v>
      </c>
      <c r="I1955" s="129">
        <v>0.57530000000000003</v>
      </c>
      <c r="J1955" s="129">
        <v>-18.741599999999998</v>
      </c>
      <c r="K1955" s="129">
        <f t="shared" si="31"/>
        <v>1953</v>
      </c>
    </row>
    <row r="1956" spans="1:11" hidden="1" x14ac:dyDescent="0.3">
      <c r="A1956" s="129">
        <v>-1</v>
      </c>
      <c r="B1956" s="129" t="s">
        <v>224</v>
      </c>
      <c r="C1956" s="129" t="s">
        <v>70</v>
      </c>
      <c r="D1956" s="129" t="s">
        <v>67</v>
      </c>
      <c r="E1956" s="129">
        <v>126.12949999999999</v>
      </c>
      <c r="F1956" s="129">
        <v>21.927499999999998</v>
      </c>
      <c r="G1956" s="129">
        <v>0.18329999999999999</v>
      </c>
      <c r="H1956" s="129">
        <v>0.27760000000000001</v>
      </c>
      <c r="I1956" s="129">
        <v>0.29070000000000001</v>
      </c>
      <c r="J1956" s="129">
        <v>107.4299</v>
      </c>
      <c r="K1956" s="129">
        <f t="shared" si="31"/>
        <v>1954</v>
      </c>
    </row>
    <row r="1957" spans="1:11" hidden="1" x14ac:dyDescent="0.3">
      <c r="A1957" s="129">
        <v>-1</v>
      </c>
      <c r="B1957" s="129" t="s">
        <v>224</v>
      </c>
      <c r="C1957" s="129" t="s">
        <v>70</v>
      </c>
      <c r="D1957" s="129" t="s">
        <v>68</v>
      </c>
      <c r="E1957" s="129">
        <v>126.12949999999999</v>
      </c>
      <c r="F1957" s="129">
        <v>21.927499999999998</v>
      </c>
      <c r="G1957" s="129">
        <v>0.18329999999999999</v>
      </c>
      <c r="H1957" s="129">
        <v>0.27760000000000001</v>
      </c>
      <c r="I1957" s="129">
        <v>0.17519999999999999</v>
      </c>
      <c r="J1957" s="129">
        <v>161.2559</v>
      </c>
      <c r="K1957" s="129">
        <f t="shared" si="31"/>
        <v>1955</v>
      </c>
    </row>
    <row r="1958" spans="1:11" hidden="1" x14ac:dyDescent="0.3">
      <c r="A1958" s="129">
        <v>-1</v>
      </c>
      <c r="B1958" s="129" t="s">
        <v>224</v>
      </c>
      <c r="C1958" s="129" t="s">
        <v>71</v>
      </c>
      <c r="D1958" s="129" t="s">
        <v>67</v>
      </c>
      <c r="E1958" s="129">
        <v>27.7212</v>
      </c>
      <c r="F1958" s="129">
        <v>4.5606</v>
      </c>
      <c r="G1958" s="129">
        <v>0.1784</v>
      </c>
      <c r="H1958" s="129">
        <v>0.374</v>
      </c>
      <c r="I1958" s="129">
        <v>0.20399999999999999</v>
      </c>
      <c r="J1958" s="129">
        <v>38.277500000000003</v>
      </c>
      <c r="K1958" s="129">
        <f t="shared" si="31"/>
        <v>1956</v>
      </c>
    </row>
    <row r="1959" spans="1:11" hidden="1" x14ac:dyDescent="0.3">
      <c r="A1959" s="129">
        <v>-1</v>
      </c>
      <c r="B1959" s="129" t="s">
        <v>224</v>
      </c>
      <c r="C1959" s="129" t="s">
        <v>71</v>
      </c>
      <c r="D1959" s="129" t="s">
        <v>68</v>
      </c>
      <c r="E1959" s="129">
        <v>27.7212</v>
      </c>
      <c r="F1959" s="129">
        <v>4.5606</v>
      </c>
      <c r="G1959" s="129">
        <v>0.1784</v>
      </c>
      <c r="H1959" s="129">
        <v>0.374</v>
      </c>
      <c r="I1959" s="129">
        <v>0.50890000000000002</v>
      </c>
      <c r="J1959" s="129">
        <v>32.384399999999999</v>
      </c>
      <c r="K1959" s="129">
        <f t="shared" si="31"/>
        <v>1957</v>
      </c>
    </row>
    <row r="1960" spans="1:11" hidden="1" x14ac:dyDescent="0.3">
      <c r="A1960" s="129">
        <v>-1</v>
      </c>
      <c r="B1960" s="129" t="s">
        <v>224</v>
      </c>
      <c r="C1960" s="129" t="s">
        <v>72</v>
      </c>
      <c r="D1960" s="129" t="s">
        <v>67</v>
      </c>
      <c r="E1960" s="129">
        <v>-413.29129999999998</v>
      </c>
      <c r="F1960" s="129">
        <v>28.802900000000001</v>
      </c>
      <c r="G1960" s="129">
        <v>1.7504</v>
      </c>
      <c r="H1960" s="129">
        <v>1.4490000000000001</v>
      </c>
      <c r="I1960" s="129">
        <v>-2.9163999999999999</v>
      </c>
      <c r="J1960" s="129">
        <v>-192.1808</v>
      </c>
      <c r="K1960" s="129">
        <f t="shared" si="31"/>
        <v>1958</v>
      </c>
    </row>
    <row r="1961" spans="1:11" hidden="1" x14ac:dyDescent="0.3">
      <c r="A1961" s="129">
        <v>-1</v>
      </c>
      <c r="B1961" s="129" t="s">
        <v>224</v>
      </c>
      <c r="C1961" s="129" t="s">
        <v>72</v>
      </c>
      <c r="D1961" s="129" t="s">
        <v>68</v>
      </c>
      <c r="E1961" s="129">
        <v>-420.94749999999999</v>
      </c>
      <c r="F1961" s="129">
        <v>28.802900000000001</v>
      </c>
      <c r="G1961" s="129">
        <v>1.7504</v>
      </c>
      <c r="H1961" s="129">
        <v>1.4490000000000001</v>
      </c>
      <c r="I1961" s="129">
        <v>1.4595</v>
      </c>
      <c r="J1961" s="129">
        <v>-120.1735</v>
      </c>
      <c r="K1961" s="129">
        <f t="shared" si="31"/>
        <v>1959</v>
      </c>
    </row>
    <row r="1962" spans="1:11" hidden="1" x14ac:dyDescent="0.3">
      <c r="A1962" s="129">
        <v>-1</v>
      </c>
      <c r="B1962" s="129" t="s">
        <v>224</v>
      </c>
      <c r="C1962" s="129" t="s">
        <v>73</v>
      </c>
      <c r="D1962" s="129" t="s">
        <v>67</v>
      </c>
      <c r="E1962" s="129">
        <v>-451.32100000000003</v>
      </c>
      <c r="F1962" s="129">
        <v>37.452100000000002</v>
      </c>
      <c r="G1962" s="129">
        <v>1.4796</v>
      </c>
      <c r="H1962" s="129">
        <v>1.1027</v>
      </c>
      <c r="I1962" s="129">
        <v>-2.4611000000000001</v>
      </c>
      <c r="J1962" s="129">
        <v>-235.63489999999999</v>
      </c>
      <c r="K1962" s="129">
        <f t="shared" si="31"/>
        <v>1960</v>
      </c>
    </row>
    <row r="1963" spans="1:11" hidden="1" x14ac:dyDescent="0.3">
      <c r="A1963" s="129">
        <v>-1</v>
      </c>
      <c r="B1963" s="129" t="s">
        <v>224</v>
      </c>
      <c r="C1963" s="129" t="s">
        <v>73</v>
      </c>
      <c r="D1963" s="129" t="s">
        <v>68</v>
      </c>
      <c r="E1963" s="129">
        <v>-462.03969999999998</v>
      </c>
      <c r="F1963" s="129">
        <v>37.452100000000002</v>
      </c>
      <c r="G1963" s="129">
        <v>1.4796</v>
      </c>
      <c r="H1963" s="129">
        <v>1.1027</v>
      </c>
      <c r="I1963" s="129">
        <v>1.2378</v>
      </c>
      <c r="J1963" s="129">
        <v>-142.00460000000001</v>
      </c>
      <c r="K1963" s="129">
        <f t="shared" si="31"/>
        <v>1961</v>
      </c>
    </row>
    <row r="1964" spans="1:11" hidden="1" x14ac:dyDescent="0.3">
      <c r="A1964" s="129">
        <v>-1</v>
      </c>
      <c r="B1964" s="129" t="s">
        <v>224</v>
      </c>
      <c r="C1964" s="129" t="s">
        <v>74</v>
      </c>
      <c r="D1964" s="129" t="s">
        <v>67</v>
      </c>
      <c r="E1964" s="129">
        <v>-532.31719999999996</v>
      </c>
      <c r="F1964" s="129">
        <v>35.384099999999997</v>
      </c>
      <c r="G1964" s="129">
        <v>2.3778000000000001</v>
      </c>
      <c r="H1964" s="129">
        <v>2.0032999999999999</v>
      </c>
      <c r="I1964" s="129">
        <v>-3.9630000000000001</v>
      </c>
      <c r="J1964" s="129">
        <v>-240.16499999999999</v>
      </c>
      <c r="K1964" s="129">
        <f t="shared" si="31"/>
        <v>1962</v>
      </c>
    </row>
    <row r="1965" spans="1:11" hidden="1" x14ac:dyDescent="0.3">
      <c r="A1965" s="129">
        <v>-1</v>
      </c>
      <c r="B1965" s="129" t="s">
        <v>224</v>
      </c>
      <c r="C1965" s="129" t="s">
        <v>74</v>
      </c>
      <c r="D1965" s="129" t="s">
        <v>68</v>
      </c>
      <c r="E1965" s="129">
        <v>-541.50469999999996</v>
      </c>
      <c r="F1965" s="129">
        <v>35.384099999999997</v>
      </c>
      <c r="G1965" s="129">
        <v>2.3778000000000001</v>
      </c>
      <c r="H1965" s="129">
        <v>2.0032999999999999</v>
      </c>
      <c r="I1965" s="129">
        <v>1.9816</v>
      </c>
      <c r="J1965" s="129">
        <v>-151.70490000000001</v>
      </c>
      <c r="K1965" s="129">
        <f t="shared" si="31"/>
        <v>1963</v>
      </c>
    </row>
    <row r="1966" spans="1:11" hidden="1" x14ac:dyDescent="0.3">
      <c r="A1966" s="129">
        <v>-1</v>
      </c>
      <c r="B1966" s="129" t="s">
        <v>224</v>
      </c>
      <c r="C1966" s="129" t="s">
        <v>75</v>
      </c>
      <c r="D1966" s="129" t="s">
        <v>67</v>
      </c>
      <c r="E1966" s="129">
        <v>-113.5535</v>
      </c>
      <c r="F1966" s="129">
        <v>54.774900000000002</v>
      </c>
      <c r="G1966" s="129">
        <v>1.2077</v>
      </c>
      <c r="H1966" s="129">
        <v>1.0975999999999999</v>
      </c>
      <c r="I1966" s="129">
        <v>-1.1752</v>
      </c>
      <c r="J1966" s="129">
        <v>-1.0777000000000001</v>
      </c>
      <c r="K1966" s="129">
        <f t="shared" si="31"/>
        <v>1964</v>
      </c>
    </row>
    <row r="1967" spans="1:11" hidden="1" x14ac:dyDescent="0.3">
      <c r="A1967" s="129">
        <v>-1</v>
      </c>
      <c r="B1967" s="129" t="s">
        <v>224</v>
      </c>
      <c r="C1967" s="129" t="s">
        <v>75</v>
      </c>
      <c r="D1967" s="129" t="s">
        <v>68</v>
      </c>
      <c r="E1967" s="129">
        <v>-120.4442</v>
      </c>
      <c r="F1967" s="129">
        <v>54.774900000000002</v>
      </c>
      <c r="G1967" s="129">
        <v>1.2077</v>
      </c>
      <c r="H1967" s="129">
        <v>1.0975999999999999</v>
      </c>
      <c r="I1967" s="129">
        <v>1.0409999999999999</v>
      </c>
      <c r="J1967" s="129">
        <v>134.46960000000001</v>
      </c>
      <c r="K1967" s="129">
        <f t="shared" si="31"/>
        <v>1965</v>
      </c>
    </row>
    <row r="1968" spans="1:11" hidden="1" x14ac:dyDescent="0.3">
      <c r="A1968" s="129">
        <v>-1</v>
      </c>
      <c r="B1968" s="129" t="s">
        <v>224</v>
      </c>
      <c r="C1968" s="129" t="s">
        <v>76</v>
      </c>
      <c r="D1968" s="129" t="s">
        <v>67</v>
      </c>
      <c r="E1968" s="129">
        <v>-466.71629999999999</v>
      </c>
      <c r="F1968" s="129">
        <v>-6.6222000000000003</v>
      </c>
      <c r="G1968" s="129">
        <v>0.6946</v>
      </c>
      <c r="H1968" s="129">
        <v>0.32019999999999998</v>
      </c>
      <c r="I1968" s="129">
        <v>-1.9891000000000001</v>
      </c>
      <c r="J1968" s="129">
        <v>-301.88139999999999</v>
      </c>
      <c r="K1968" s="129">
        <f t="shared" si="31"/>
        <v>1966</v>
      </c>
    </row>
    <row r="1969" spans="1:11" hidden="1" x14ac:dyDescent="0.3">
      <c r="A1969" s="129">
        <v>-1</v>
      </c>
      <c r="B1969" s="129" t="s">
        <v>224</v>
      </c>
      <c r="C1969" s="129" t="s">
        <v>76</v>
      </c>
      <c r="D1969" s="129" t="s">
        <v>68</v>
      </c>
      <c r="E1969" s="129">
        <v>-473.6069</v>
      </c>
      <c r="F1969" s="129">
        <v>-6.6222000000000003</v>
      </c>
      <c r="G1969" s="129">
        <v>0.6946</v>
      </c>
      <c r="H1969" s="129">
        <v>0.32019999999999998</v>
      </c>
      <c r="I1969" s="129">
        <v>0.55049999999999999</v>
      </c>
      <c r="J1969" s="129">
        <v>-317.04689999999999</v>
      </c>
      <c r="K1969" s="129">
        <f t="shared" si="31"/>
        <v>1967</v>
      </c>
    </row>
    <row r="1970" spans="1:11" hidden="1" x14ac:dyDescent="0.3">
      <c r="A1970" s="129">
        <v>-1</v>
      </c>
      <c r="B1970" s="129" t="s">
        <v>224</v>
      </c>
      <c r="C1970" s="129" t="s">
        <v>77</v>
      </c>
      <c r="D1970" s="129" t="s">
        <v>67</v>
      </c>
      <c r="E1970" s="129">
        <v>-113.5535</v>
      </c>
      <c r="F1970" s="129">
        <v>54.774900000000002</v>
      </c>
      <c r="G1970" s="129">
        <v>1.2077</v>
      </c>
      <c r="H1970" s="129">
        <v>1.0975999999999999</v>
      </c>
      <c r="I1970" s="129">
        <v>-1.1752</v>
      </c>
      <c r="J1970" s="129">
        <v>-1.0777000000000001</v>
      </c>
      <c r="K1970" s="129">
        <f t="shared" si="31"/>
        <v>1968</v>
      </c>
    </row>
    <row r="1971" spans="1:11" hidden="1" x14ac:dyDescent="0.3">
      <c r="A1971" s="129">
        <v>-1</v>
      </c>
      <c r="B1971" s="129" t="s">
        <v>224</v>
      </c>
      <c r="C1971" s="129" t="s">
        <v>77</v>
      </c>
      <c r="D1971" s="129" t="s">
        <v>68</v>
      </c>
      <c r="E1971" s="129">
        <v>-120.4442</v>
      </c>
      <c r="F1971" s="129">
        <v>54.774900000000002</v>
      </c>
      <c r="G1971" s="129">
        <v>1.2077</v>
      </c>
      <c r="H1971" s="129">
        <v>1.0975999999999999</v>
      </c>
      <c r="I1971" s="129">
        <v>1.0409999999999999</v>
      </c>
      <c r="J1971" s="129">
        <v>134.46960000000001</v>
      </c>
      <c r="K1971" s="129">
        <f t="shared" si="31"/>
        <v>1969</v>
      </c>
    </row>
    <row r="1972" spans="1:11" hidden="1" x14ac:dyDescent="0.3">
      <c r="A1972" s="129">
        <v>-1</v>
      </c>
      <c r="B1972" s="129" t="s">
        <v>224</v>
      </c>
      <c r="C1972" s="129" t="s">
        <v>78</v>
      </c>
      <c r="D1972" s="129" t="s">
        <v>67</v>
      </c>
      <c r="E1972" s="129">
        <v>-466.71629999999999</v>
      </c>
      <c r="F1972" s="129">
        <v>-6.6222000000000003</v>
      </c>
      <c r="G1972" s="129">
        <v>0.6946</v>
      </c>
      <c r="H1972" s="129">
        <v>0.32019999999999998</v>
      </c>
      <c r="I1972" s="129">
        <v>-1.9891000000000001</v>
      </c>
      <c r="J1972" s="129">
        <v>-301.88139999999999</v>
      </c>
      <c r="K1972" s="129">
        <f t="shared" si="31"/>
        <v>1970</v>
      </c>
    </row>
    <row r="1973" spans="1:11" hidden="1" x14ac:dyDescent="0.3">
      <c r="A1973" s="129">
        <v>-1</v>
      </c>
      <c r="B1973" s="129" t="s">
        <v>224</v>
      </c>
      <c r="C1973" s="129" t="s">
        <v>78</v>
      </c>
      <c r="D1973" s="129" t="s">
        <v>68</v>
      </c>
      <c r="E1973" s="129">
        <v>-473.6069</v>
      </c>
      <c r="F1973" s="129">
        <v>-6.6222000000000003</v>
      </c>
      <c r="G1973" s="129">
        <v>0.6946</v>
      </c>
      <c r="H1973" s="129">
        <v>0.32019999999999998</v>
      </c>
      <c r="I1973" s="129">
        <v>0.55049999999999999</v>
      </c>
      <c r="J1973" s="129">
        <v>-317.04689999999999</v>
      </c>
      <c r="K1973" s="129">
        <f t="shared" si="31"/>
        <v>1971</v>
      </c>
    </row>
    <row r="1974" spans="1:11" hidden="1" x14ac:dyDescent="0.3">
      <c r="A1974" s="129">
        <v>-1</v>
      </c>
      <c r="B1974" s="129" t="s">
        <v>224</v>
      </c>
      <c r="C1974" s="129" t="s">
        <v>79</v>
      </c>
      <c r="D1974" s="129" t="s">
        <v>67</v>
      </c>
      <c r="E1974" s="129">
        <v>-251.3252</v>
      </c>
      <c r="F1974" s="129">
        <v>30.461099999999998</v>
      </c>
      <c r="G1974" s="129">
        <v>1.2009000000000001</v>
      </c>
      <c r="H1974" s="129">
        <v>1.2323999999999999</v>
      </c>
      <c r="I1974" s="129">
        <v>-1.2966</v>
      </c>
      <c r="J1974" s="129">
        <v>-97.891099999999994</v>
      </c>
      <c r="K1974" s="129">
        <f t="shared" si="31"/>
        <v>1972</v>
      </c>
    </row>
    <row r="1975" spans="1:11" hidden="1" x14ac:dyDescent="0.3">
      <c r="A1975" s="129">
        <v>-1</v>
      </c>
      <c r="B1975" s="129" t="s">
        <v>224</v>
      </c>
      <c r="C1975" s="129" t="s">
        <v>79</v>
      </c>
      <c r="D1975" s="129" t="s">
        <v>68</v>
      </c>
      <c r="E1975" s="129">
        <v>-258.2158</v>
      </c>
      <c r="F1975" s="129">
        <v>30.461099999999998</v>
      </c>
      <c r="G1975" s="129">
        <v>1.2009000000000001</v>
      </c>
      <c r="H1975" s="129">
        <v>1.2323999999999999</v>
      </c>
      <c r="I1975" s="129">
        <v>1.5082</v>
      </c>
      <c r="J1975" s="129">
        <v>-45.950499999999998</v>
      </c>
      <c r="K1975" s="129">
        <f t="shared" si="31"/>
        <v>1973</v>
      </c>
    </row>
    <row r="1976" spans="1:11" hidden="1" x14ac:dyDescent="0.3">
      <c r="A1976" s="129">
        <v>-1</v>
      </c>
      <c r="B1976" s="129" t="s">
        <v>224</v>
      </c>
      <c r="C1976" s="129" t="s">
        <v>80</v>
      </c>
      <c r="D1976" s="129" t="s">
        <v>67</v>
      </c>
      <c r="E1976" s="129">
        <v>-328.94459999999998</v>
      </c>
      <c r="F1976" s="129">
        <v>17.691600000000001</v>
      </c>
      <c r="G1976" s="129">
        <v>0.70140000000000002</v>
      </c>
      <c r="H1976" s="129">
        <v>0.18529999999999999</v>
      </c>
      <c r="I1976" s="129">
        <v>-1.8676999999999999</v>
      </c>
      <c r="J1976" s="129">
        <v>-205.06800000000001</v>
      </c>
      <c r="K1976" s="129">
        <f t="shared" si="31"/>
        <v>1974</v>
      </c>
    </row>
    <row r="1977" spans="1:11" hidden="1" x14ac:dyDescent="0.3">
      <c r="A1977" s="129">
        <v>-1</v>
      </c>
      <c r="B1977" s="129" t="s">
        <v>224</v>
      </c>
      <c r="C1977" s="129" t="s">
        <v>80</v>
      </c>
      <c r="D1977" s="129" t="s">
        <v>68</v>
      </c>
      <c r="E1977" s="129">
        <v>-335.83519999999999</v>
      </c>
      <c r="F1977" s="129">
        <v>17.691600000000001</v>
      </c>
      <c r="G1977" s="129">
        <v>0.70140000000000002</v>
      </c>
      <c r="H1977" s="129">
        <v>0.18529999999999999</v>
      </c>
      <c r="I1977" s="129">
        <v>8.3299999999999999E-2</v>
      </c>
      <c r="J1977" s="129">
        <v>-136.62690000000001</v>
      </c>
      <c r="K1977" s="129">
        <f t="shared" si="31"/>
        <v>1975</v>
      </c>
    </row>
    <row r="1978" spans="1:11" hidden="1" x14ac:dyDescent="0.3">
      <c r="A1978" s="129">
        <v>-1</v>
      </c>
      <c r="B1978" s="129" t="s">
        <v>224</v>
      </c>
      <c r="C1978" s="129" t="s">
        <v>81</v>
      </c>
      <c r="D1978" s="129" t="s">
        <v>67</v>
      </c>
      <c r="E1978" s="129">
        <v>-251.3252</v>
      </c>
      <c r="F1978" s="129">
        <v>30.461099999999998</v>
      </c>
      <c r="G1978" s="129">
        <v>1.2009000000000001</v>
      </c>
      <c r="H1978" s="129">
        <v>1.2323999999999999</v>
      </c>
      <c r="I1978" s="129">
        <v>-1.2966</v>
      </c>
      <c r="J1978" s="129">
        <v>-97.891099999999994</v>
      </c>
      <c r="K1978" s="129">
        <f t="shared" si="31"/>
        <v>1976</v>
      </c>
    </row>
    <row r="1979" spans="1:11" hidden="1" x14ac:dyDescent="0.3">
      <c r="A1979" s="129">
        <v>-1</v>
      </c>
      <c r="B1979" s="129" t="s">
        <v>224</v>
      </c>
      <c r="C1979" s="129" t="s">
        <v>81</v>
      </c>
      <c r="D1979" s="129" t="s">
        <v>68</v>
      </c>
      <c r="E1979" s="129">
        <v>-258.2158</v>
      </c>
      <c r="F1979" s="129">
        <v>30.461099999999998</v>
      </c>
      <c r="G1979" s="129">
        <v>1.2009000000000001</v>
      </c>
      <c r="H1979" s="129">
        <v>1.2323999999999999</v>
      </c>
      <c r="I1979" s="129">
        <v>1.5082</v>
      </c>
      <c r="J1979" s="129">
        <v>-45.950499999999998</v>
      </c>
      <c r="K1979" s="129">
        <f t="shared" si="31"/>
        <v>1977</v>
      </c>
    </row>
    <row r="1980" spans="1:11" hidden="1" x14ac:dyDescent="0.3">
      <c r="A1980" s="129">
        <v>-1</v>
      </c>
      <c r="B1980" s="129" t="s">
        <v>224</v>
      </c>
      <c r="C1980" s="129" t="s">
        <v>82</v>
      </c>
      <c r="D1980" s="129" t="s">
        <v>67</v>
      </c>
      <c r="E1980" s="129">
        <v>-328.94459999999998</v>
      </c>
      <c r="F1980" s="129">
        <v>17.691600000000001</v>
      </c>
      <c r="G1980" s="129">
        <v>0.70140000000000002</v>
      </c>
      <c r="H1980" s="129">
        <v>0.18529999999999999</v>
      </c>
      <c r="I1980" s="129">
        <v>-1.8676999999999999</v>
      </c>
      <c r="J1980" s="129">
        <v>-205.06800000000001</v>
      </c>
      <c r="K1980" s="129">
        <f t="shared" si="31"/>
        <v>1978</v>
      </c>
    </row>
    <row r="1981" spans="1:11" hidden="1" x14ac:dyDescent="0.3">
      <c r="A1981" s="129">
        <v>-1</v>
      </c>
      <c r="B1981" s="129" t="s">
        <v>224</v>
      </c>
      <c r="C1981" s="129" t="s">
        <v>82</v>
      </c>
      <c r="D1981" s="129" t="s">
        <v>68</v>
      </c>
      <c r="E1981" s="129">
        <v>-335.83519999999999</v>
      </c>
      <c r="F1981" s="129">
        <v>17.691600000000001</v>
      </c>
      <c r="G1981" s="129">
        <v>0.70140000000000002</v>
      </c>
      <c r="H1981" s="129">
        <v>0.18529999999999999</v>
      </c>
      <c r="I1981" s="129">
        <v>8.3299999999999999E-2</v>
      </c>
      <c r="J1981" s="129">
        <v>-136.62690000000001</v>
      </c>
      <c r="K1981" s="129">
        <f t="shared" si="31"/>
        <v>1979</v>
      </c>
    </row>
    <row r="1982" spans="1:11" hidden="1" x14ac:dyDescent="0.3">
      <c r="A1982" s="129">
        <v>-1</v>
      </c>
      <c r="B1982" s="129" t="s">
        <v>224</v>
      </c>
      <c r="C1982" s="129" t="s">
        <v>83</v>
      </c>
      <c r="D1982" s="129" t="s">
        <v>67</v>
      </c>
      <c r="E1982" s="129">
        <v>-301.18439999999998</v>
      </c>
      <c r="F1982" s="129">
        <v>64.851699999999994</v>
      </c>
      <c r="G1982" s="129">
        <v>2.2183000000000002</v>
      </c>
      <c r="H1982" s="129">
        <v>1.9952000000000001</v>
      </c>
      <c r="I1982" s="129">
        <v>-2.8610000000000002</v>
      </c>
      <c r="J1982" s="129">
        <v>-75.441100000000006</v>
      </c>
      <c r="K1982" s="129">
        <f t="shared" si="31"/>
        <v>1980</v>
      </c>
    </row>
    <row r="1983" spans="1:11" hidden="1" x14ac:dyDescent="0.3">
      <c r="A1983" s="129">
        <v>-1</v>
      </c>
      <c r="B1983" s="129" t="s">
        <v>224</v>
      </c>
      <c r="C1983" s="129" t="s">
        <v>83</v>
      </c>
      <c r="D1983" s="129" t="s">
        <v>68</v>
      </c>
      <c r="E1983" s="129">
        <v>-310.37189999999998</v>
      </c>
      <c r="F1983" s="129">
        <v>64.851699999999994</v>
      </c>
      <c r="G1983" s="129">
        <v>2.2183000000000002</v>
      </c>
      <c r="H1983" s="129">
        <v>1.9952000000000001</v>
      </c>
      <c r="I1983" s="129">
        <v>1.8815999999999999</v>
      </c>
      <c r="J1983" s="129">
        <v>85.298299999999998</v>
      </c>
      <c r="K1983" s="129">
        <f t="shared" si="31"/>
        <v>1981</v>
      </c>
    </row>
    <row r="1984" spans="1:11" hidden="1" x14ac:dyDescent="0.3">
      <c r="A1984" s="129">
        <v>-1</v>
      </c>
      <c r="B1984" s="129" t="s">
        <v>224</v>
      </c>
      <c r="C1984" s="129" t="s">
        <v>84</v>
      </c>
      <c r="D1984" s="129" t="s">
        <v>67</v>
      </c>
      <c r="E1984" s="129">
        <v>-654.34709999999995</v>
      </c>
      <c r="F1984" s="129">
        <v>3.4546999999999999</v>
      </c>
      <c r="G1984" s="129">
        <v>1.7051000000000001</v>
      </c>
      <c r="H1984" s="129">
        <v>1.2178</v>
      </c>
      <c r="I1984" s="129">
        <v>-3.6749000000000001</v>
      </c>
      <c r="J1984" s="129">
        <v>-376.24470000000002</v>
      </c>
      <c r="K1984" s="129">
        <f t="shared" si="31"/>
        <v>1982</v>
      </c>
    </row>
    <row r="1985" spans="1:11" hidden="1" x14ac:dyDescent="0.3">
      <c r="A1985" s="129">
        <v>-1</v>
      </c>
      <c r="B1985" s="129" t="s">
        <v>224</v>
      </c>
      <c r="C1985" s="129" t="s">
        <v>84</v>
      </c>
      <c r="D1985" s="129" t="s">
        <v>68</v>
      </c>
      <c r="E1985" s="129">
        <v>-663.53459999999995</v>
      </c>
      <c r="F1985" s="129">
        <v>3.4546999999999999</v>
      </c>
      <c r="G1985" s="129">
        <v>1.7051000000000001</v>
      </c>
      <c r="H1985" s="129">
        <v>1.2178</v>
      </c>
      <c r="I1985" s="129">
        <v>1.3911</v>
      </c>
      <c r="J1985" s="129">
        <v>-366.21809999999999</v>
      </c>
      <c r="K1985" s="129">
        <f t="shared" si="31"/>
        <v>1983</v>
      </c>
    </row>
    <row r="1986" spans="1:11" hidden="1" x14ac:dyDescent="0.3">
      <c r="A1986" s="129">
        <v>-1</v>
      </c>
      <c r="B1986" s="129" t="s">
        <v>224</v>
      </c>
      <c r="C1986" s="129" t="s">
        <v>85</v>
      </c>
      <c r="D1986" s="129" t="s">
        <v>67</v>
      </c>
      <c r="E1986" s="129">
        <v>-301.18439999999998</v>
      </c>
      <c r="F1986" s="129">
        <v>64.851699999999994</v>
      </c>
      <c r="G1986" s="129">
        <v>2.2183000000000002</v>
      </c>
      <c r="H1986" s="129">
        <v>1.9952000000000001</v>
      </c>
      <c r="I1986" s="129">
        <v>-2.8610000000000002</v>
      </c>
      <c r="J1986" s="129">
        <v>-75.441100000000006</v>
      </c>
      <c r="K1986" s="129">
        <f t="shared" si="31"/>
        <v>1984</v>
      </c>
    </row>
    <row r="1987" spans="1:11" hidden="1" x14ac:dyDescent="0.3">
      <c r="A1987" s="129">
        <v>-1</v>
      </c>
      <c r="B1987" s="129" t="s">
        <v>224</v>
      </c>
      <c r="C1987" s="129" t="s">
        <v>85</v>
      </c>
      <c r="D1987" s="129" t="s">
        <v>68</v>
      </c>
      <c r="E1987" s="129">
        <v>-310.37189999999998</v>
      </c>
      <c r="F1987" s="129">
        <v>64.851699999999994</v>
      </c>
      <c r="G1987" s="129">
        <v>2.2183000000000002</v>
      </c>
      <c r="H1987" s="129">
        <v>1.9952000000000001</v>
      </c>
      <c r="I1987" s="129">
        <v>1.8815999999999999</v>
      </c>
      <c r="J1987" s="129">
        <v>85.298299999999998</v>
      </c>
      <c r="K1987" s="129">
        <f t="shared" si="31"/>
        <v>1985</v>
      </c>
    </row>
    <row r="1988" spans="1:11" hidden="1" x14ac:dyDescent="0.3">
      <c r="A1988" s="129">
        <v>-1</v>
      </c>
      <c r="B1988" s="129" t="s">
        <v>224</v>
      </c>
      <c r="C1988" s="129" t="s">
        <v>86</v>
      </c>
      <c r="D1988" s="129" t="s">
        <v>67</v>
      </c>
      <c r="E1988" s="129">
        <v>-654.34709999999995</v>
      </c>
      <c r="F1988" s="129">
        <v>3.4546999999999999</v>
      </c>
      <c r="G1988" s="129">
        <v>1.7051000000000001</v>
      </c>
      <c r="H1988" s="129">
        <v>1.2178</v>
      </c>
      <c r="I1988" s="129">
        <v>-3.6749000000000001</v>
      </c>
      <c r="J1988" s="129">
        <v>-376.24470000000002</v>
      </c>
      <c r="K1988" s="129">
        <f t="shared" si="31"/>
        <v>1986</v>
      </c>
    </row>
    <row r="1989" spans="1:11" hidden="1" x14ac:dyDescent="0.3">
      <c r="A1989" s="129">
        <v>-1</v>
      </c>
      <c r="B1989" s="129" t="s">
        <v>224</v>
      </c>
      <c r="C1989" s="129" t="s">
        <v>86</v>
      </c>
      <c r="D1989" s="129" t="s">
        <v>68</v>
      </c>
      <c r="E1989" s="129">
        <v>-663.53459999999995</v>
      </c>
      <c r="F1989" s="129">
        <v>3.4546999999999999</v>
      </c>
      <c r="G1989" s="129">
        <v>1.7051000000000001</v>
      </c>
      <c r="H1989" s="129">
        <v>1.2178</v>
      </c>
      <c r="I1989" s="129">
        <v>1.3911</v>
      </c>
      <c r="J1989" s="129">
        <v>-366.21809999999999</v>
      </c>
      <c r="K1989" s="129">
        <f t="shared" si="31"/>
        <v>1987</v>
      </c>
    </row>
    <row r="1990" spans="1:11" hidden="1" x14ac:dyDescent="0.3">
      <c r="A1990" s="129">
        <v>-1</v>
      </c>
      <c r="B1990" s="129" t="s">
        <v>224</v>
      </c>
      <c r="C1990" s="129" t="s">
        <v>87</v>
      </c>
      <c r="D1990" s="129" t="s">
        <v>67</v>
      </c>
      <c r="E1990" s="129">
        <v>-438.95600000000002</v>
      </c>
      <c r="F1990" s="129">
        <v>40.537999999999997</v>
      </c>
      <c r="G1990" s="129">
        <v>2.2113999999999998</v>
      </c>
      <c r="H1990" s="129">
        <v>2.1301000000000001</v>
      </c>
      <c r="I1990" s="129">
        <v>-2.9824000000000002</v>
      </c>
      <c r="J1990" s="129">
        <v>-172.25450000000001</v>
      </c>
      <c r="K1990" s="129">
        <f t="shared" ref="K1990:K2053" si="32">K1989+1</f>
        <v>1988</v>
      </c>
    </row>
    <row r="1991" spans="1:11" hidden="1" x14ac:dyDescent="0.3">
      <c r="A1991" s="129">
        <v>-1</v>
      </c>
      <c r="B1991" s="129" t="s">
        <v>224</v>
      </c>
      <c r="C1991" s="129" t="s">
        <v>87</v>
      </c>
      <c r="D1991" s="129" t="s">
        <v>68</v>
      </c>
      <c r="E1991" s="129">
        <v>-448.14350000000002</v>
      </c>
      <c r="F1991" s="129">
        <v>40.537999999999997</v>
      </c>
      <c r="G1991" s="129">
        <v>2.2113999999999998</v>
      </c>
      <c r="H1991" s="129">
        <v>2.1301000000000001</v>
      </c>
      <c r="I1991" s="129">
        <v>2.3488000000000002</v>
      </c>
      <c r="J1991" s="129">
        <v>-95.121700000000004</v>
      </c>
      <c r="K1991" s="129">
        <f t="shared" si="32"/>
        <v>1989</v>
      </c>
    </row>
    <row r="1992" spans="1:11" hidden="1" x14ac:dyDescent="0.3">
      <c r="A1992" s="129">
        <v>-1</v>
      </c>
      <c r="B1992" s="129" t="s">
        <v>224</v>
      </c>
      <c r="C1992" s="129" t="s">
        <v>88</v>
      </c>
      <c r="D1992" s="129" t="s">
        <v>67</v>
      </c>
      <c r="E1992" s="129">
        <v>-516.57539999999995</v>
      </c>
      <c r="F1992" s="129">
        <v>27.7684</v>
      </c>
      <c r="G1992" s="129">
        <v>1.712</v>
      </c>
      <c r="H1992" s="129">
        <v>1.0829</v>
      </c>
      <c r="I1992" s="129">
        <v>-3.5535000000000001</v>
      </c>
      <c r="J1992" s="129">
        <v>-279.4314</v>
      </c>
      <c r="K1992" s="129">
        <f t="shared" si="32"/>
        <v>1990</v>
      </c>
    </row>
    <row r="1993" spans="1:11" hidden="1" x14ac:dyDescent="0.3">
      <c r="A1993" s="129">
        <v>-1</v>
      </c>
      <c r="B1993" s="129" t="s">
        <v>224</v>
      </c>
      <c r="C1993" s="129" t="s">
        <v>88</v>
      </c>
      <c r="D1993" s="129" t="s">
        <v>68</v>
      </c>
      <c r="E1993" s="129">
        <v>-525.76289999999995</v>
      </c>
      <c r="F1993" s="129">
        <v>27.7684</v>
      </c>
      <c r="G1993" s="129">
        <v>1.712</v>
      </c>
      <c r="H1993" s="129">
        <v>1.0829</v>
      </c>
      <c r="I1993" s="129">
        <v>0.92390000000000005</v>
      </c>
      <c r="J1993" s="129">
        <v>-185.79810000000001</v>
      </c>
      <c r="K1993" s="129">
        <f t="shared" si="32"/>
        <v>1991</v>
      </c>
    </row>
    <row r="1994" spans="1:11" hidden="1" x14ac:dyDescent="0.3">
      <c r="A1994" s="129">
        <v>-1</v>
      </c>
      <c r="B1994" s="129" t="s">
        <v>224</v>
      </c>
      <c r="C1994" s="129" t="s">
        <v>89</v>
      </c>
      <c r="D1994" s="129" t="s">
        <v>67</v>
      </c>
      <c r="E1994" s="129">
        <v>-438.95600000000002</v>
      </c>
      <c r="F1994" s="129">
        <v>40.537999999999997</v>
      </c>
      <c r="G1994" s="129">
        <v>2.2113999999999998</v>
      </c>
      <c r="H1994" s="129">
        <v>2.1301000000000001</v>
      </c>
      <c r="I1994" s="129">
        <v>-2.9824000000000002</v>
      </c>
      <c r="J1994" s="129">
        <v>-172.25450000000001</v>
      </c>
      <c r="K1994" s="129">
        <f t="shared" si="32"/>
        <v>1992</v>
      </c>
    </row>
    <row r="1995" spans="1:11" hidden="1" x14ac:dyDescent="0.3">
      <c r="A1995" s="129">
        <v>-1</v>
      </c>
      <c r="B1995" s="129" t="s">
        <v>224</v>
      </c>
      <c r="C1995" s="129" t="s">
        <v>89</v>
      </c>
      <c r="D1995" s="129" t="s">
        <v>68</v>
      </c>
      <c r="E1995" s="129">
        <v>-448.14350000000002</v>
      </c>
      <c r="F1995" s="129">
        <v>40.537999999999997</v>
      </c>
      <c r="G1995" s="129">
        <v>2.2113999999999998</v>
      </c>
      <c r="H1995" s="129">
        <v>2.1301000000000001</v>
      </c>
      <c r="I1995" s="129">
        <v>2.3488000000000002</v>
      </c>
      <c r="J1995" s="129">
        <v>-95.121700000000004</v>
      </c>
      <c r="K1995" s="129">
        <f t="shared" si="32"/>
        <v>1993</v>
      </c>
    </row>
    <row r="1996" spans="1:11" hidden="1" x14ac:dyDescent="0.3">
      <c r="A1996" s="129">
        <v>-1</v>
      </c>
      <c r="B1996" s="129" t="s">
        <v>224</v>
      </c>
      <c r="C1996" s="129" t="s">
        <v>90</v>
      </c>
      <c r="D1996" s="129" t="s">
        <v>67</v>
      </c>
      <c r="E1996" s="129">
        <v>-516.57539999999995</v>
      </c>
      <c r="F1996" s="129">
        <v>27.7684</v>
      </c>
      <c r="G1996" s="129">
        <v>1.712</v>
      </c>
      <c r="H1996" s="129">
        <v>1.0829</v>
      </c>
      <c r="I1996" s="129">
        <v>-3.5535000000000001</v>
      </c>
      <c r="J1996" s="129">
        <v>-279.4314</v>
      </c>
      <c r="K1996" s="129">
        <f t="shared" si="32"/>
        <v>1994</v>
      </c>
    </row>
    <row r="1997" spans="1:11" hidden="1" x14ac:dyDescent="0.3">
      <c r="A1997" s="129">
        <v>-1</v>
      </c>
      <c r="B1997" s="129" t="s">
        <v>224</v>
      </c>
      <c r="C1997" s="129" t="s">
        <v>90</v>
      </c>
      <c r="D1997" s="129" t="s">
        <v>68</v>
      </c>
      <c r="E1997" s="129">
        <v>-525.76289999999995</v>
      </c>
      <c r="F1997" s="129">
        <v>27.7684</v>
      </c>
      <c r="G1997" s="129">
        <v>1.712</v>
      </c>
      <c r="H1997" s="129">
        <v>1.0829</v>
      </c>
      <c r="I1997" s="129">
        <v>0.92390000000000005</v>
      </c>
      <c r="J1997" s="129">
        <v>-185.79810000000001</v>
      </c>
      <c r="K1997" s="129">
        <f t="shared" si="32"/>
        <v>1995</v>
      </c>
    </row>
    <row r="1998" spans="1:11" hidden="1" x14ac:dyDescent="0.3">
      <c r="A1998" s="129">
        <v>-1</v>
      </c>
      <c r="B1998" s="129" t="s">
        <v>224</v>
      </c>
      <c r="C1998" s="129" t="s">
        <v>91</v>
      </c>
      <c r="D1998" s="129" t="s">
        <v>67</v>
      </c>
      <c r="E1998" s="129">
        <v>-113.5535</v>
      </c>
      <c r="F1998" s="129">
        <v>64.851699999999994</v>
      </c>
      <c r="G1998" s="129">
        <v>2.3778000000000001</v>
      </c>
      <c r="H1998" s="129">
        <v>2.1301000000000001</v>
      </c>
      <c r="I1998" s="129">
        <v>-1.1752</v>
      </c>
      <c r="J1998" s="129">
        <v>-1.0777000000000001</v>
      </c>
      <c r="K1998" s="129">
        <f t="shared" si="32"/>
        <v>1996</v>
      </c>
    </row>
    <row r="1999" spans="1:11" hidden="1" x14ac:dyDescent="0.3">
      <c r="A1999" s="129">
        <v>-1</v>
      </c>
      <c r="B1999" s="129" t="s">
        <v>224</v>
      </c>
      <c r="C1999" s="129" t="s">
        <v>91</v>
      </c>
      <c r="D1999" s="129" t="s">
        <v>68</v>
      </c>
      <c r="E1999" s="129">
        <v>-120.4442</v>
      </c>
      <c r="F1999" s="129">
        <v>64.851699999999994</v>
      </c>
      <c r="G1999" s="129">
        <v>2.3778000000000001</v>
      </c>
      <c r="H1999" s="129">
        <v>2.1301000000000001</v>
      </c>
      <c r="I1999" s="129">
        <v>2.3488000000000002</v>
      </c>
      <c r="J1999" s="129">
        <v>134.46960000000001</v>
      </c>
      <c r="K1999" s="129">
        <f t="shared" si="32"/>
        <v>1997</v>
      </c>
    </row>
    <row r="2000" spans="1:11" hidden="1" x14ac:dyDescent="0.3">
      <c r="A2000" s="129">
        <v>-1</v>
      </c>
      <c r="B2000" s="129" t="s">
        <v>224</v>
      </c>
      <c r="C2000" s="129" t="s">
        <v>92</v>
      </c>
      <c r="D2000" s="129" t="s">
        <v>67</v>
      </c>
      <c r="E2000" s="129">
        <v>-654.34709999999995</v>
      </c>
      <c r="F2000" s="129">
        <v>-6.6222000000000003</v>
      </c>
      <c r="G2000" s="129">
        <v>0.6946</v>
      </c>
      <c r="H2000" s="129">
        <v>0.18529999999999999</v>
      </c>
      <c r="I2000" s="129">
        <v>-3.9630000000000001</v>
      </c>
      <c r="J2000" s="129">
        <v>-376.24470000000002</v>
      </c>
      <c r="K2000" s="129">
        <f t="shared" si="32"/>
        <v>1998</v>
      </c>
    </row>
    <row r="2001" spans="1:11" hidden="1" x14ac:dyDescent="0.3">
      <c r="A2001" s="129">
        <v>-1</v>
      </c>
      <c r="B2001" s="129" t="s">
        <v>224</v>
      </c>
      <c r="C2001" s="129" t="s">
        <v>92</v>
      </c>
      <c r="D2001" s="129" t="s">
        <v>68</v>
      </c>
      <c r="E2001" s="129">
        <v>-663.53459999999995</v>
      </c>
      <c r="F2001" s="129">
        <v>-6.6222000000000003</v>
      </c>
      <c r="G2001" s="129">
        <v>0.6946</v>
      </c>
      <c r="H2001" s="129">
        <v>0.18529999999999999</v>
      </c>
      <c r="I2001" s="129">
        <v>8.3299999999999999E-2</v>
      </c>
      <c r="J2001" s="129">
        <v>-366.21809999999999</v>
      </c>
      <c r="K2001" s="129">
        <f t="shared" si="32"/>
        <v>1999</v>
      </c>
    </row>
    <row r="2002" spans="1:11" hidden="1" x14ac:dyDescent="0.3">
      <c r="A2002" s="129">
        <v>-1</v>
      </c>
      <c r="B2002" s="129" t="s">
        <v>225</v>
      </c>
      <c r="C2002" s="129" t="s">
        <v>66</v>
      </c>
      <c r="D2002" s="129" t="s">
        <v>67</v>
      </c>
      <c r="E2002" s="129">
        <v>-105.1444</v>
      </c>
      <c r="F2002" s="129">
        <v>0.94910000000000005</v>
      </c>
      <c r="G2002" s="129">
        <v>2.5000000000000001E-3</v>
      </c>
      <c r="H2002" s="129">
        <v>2.7000000000000001E-3</v>
      </c>
      <c r="I2002" s="129">
        <v>-4.5999999999999999E-3</v>
      </c>
      <c r="J2002" s="129">
        <v>-2.3281000000000001</v>
      </c>
      <c r="K2002" s="129">
        <f t="shared" si="32"/>
        <v>2000</v>
      </c>
    </row>
    <row r="2003" spans="1:11" hidden="1" x14ac:dyDescent="0.3">
      <c r="A2003" s="129">
        <v>-1</v>
      </c>
      <c r="B2003" s="129" t="s">
        <v>225</v>
      </c>
      <c r="C2003" s="129" t="s">
        <v>66</v>
      </c>
      <c r="D2003" s="129" t="s">
        <v>68</v>
      </c>
      <c r="E2003" s="129">
        <v>-107.3319</v>
      </c>
      <c r="F2003" s="129">
        <v>0.94910000000000005</v>
      </c>
      <c r="G2003" s="129">
        <v>2.5000000000000001E-3</v>
      </c>
      <c r="H2003" s="129">
        <v>2.7000000000000001E-3</v>
      </c>
      <c r="I2003" s="129">
        <v>1.8E-3</v>
      </c>
      <c r="J2003" s="129">
        <v>4.4499999999999998E-2</v>
      </c>
      <c r="K2003" s="129">
        <f t="shared" si="32"/>
        <v>2001</v>
      </c>
    </row>
    <row r="2004" spans="1:11" hidden="1" x14ac:dyDescent="0.3">
      <c r="A2004" s="129">
        <v>-1</v>
      </c>
      <c r="B2004" s="129" t="s">
        <v>225</v>
      </c>
      <c r="C2004" s="129" t="s">
        <v>69</v>
      </c>
      <c r="D2004" s="129" t="s">
        <v>67</v>
      </c>
      <c r="E2004" s="129">
        <v>-24.683299999999999</v>
      </c>
      <c r="F2004" s="129">
        <v>0.70779999999999998</v>
      </c>
      <c r="G2004" s="129">
        <v>-6.4999999999999997E-3</v>
      </c>
      <c r="H2004" s="129">
        <v>-1.6000000000000001E-3</v>
      </c>
      <c r="I2004" s="129">
        <v>0.01</v>
      </c>
      <c r="J2004" s="129">
        <v>-1.2861</v>
      </c>
      <c r="K2004" s="129">
        <f t="shared" si="32"/>
        <v>2002</v>
      </c>
    </row>
    <row r="2005" spans="1:11" hidden="1" x14ac:dyDescent="0.3">
      <c r="A2005" s="129">
        <v>-1</v>
      </c>
      <c r="B2005" s="129" t="s">
        <v>225</v>
      </c>
      <c r="C2005" s="129" t="s">
        <v>69</v>
      </c>
      <c r="D2005" s="129" t="s">
        <v>68</v>
      </c>
      <c r="E2005" s="129">
        <v>-24.683299999999999</v>
      </c>
      <c r="F2005" s="129">
        <v>0.70779999999999998</v>
      </c>
      <c r="G2005" s="129">
        <v>-6.4999999999999997E-3</v>
      </c>
      <c r="H2005" s="129">
        <v>-1.6000000000000001E-3</v>
      </c>
      <c r="I2005" s="129">
        <v>-6.3E-3</v>
      </c>
      <c r="J2005" s="129">
        <v>0.48349999999999999</v>
      </c>
      <c r="K2005" s="129">
        <f t="shared" si="32"/>
        <v>2003</v>
      </c>
    </row>
    <row r="2006" spans="1:11" hidden="1" x14ac:dyDescent="0.3">
      <c r="A2006" s="129">
        <v>-1</v>
      </c>
      <c r="B2006" s="129" t="s">
        <v>225</v>
      </c>
      <c r="C2006" s="129" t="s">
        <v>70</v>
      </c>
      <c r="D2006" s="129" t="s">
        <v>67</v>
      </c>
      <c r="E2006" s="129">
        <v>17.63</v>
      </c>
      <c r="F2006" s="129">
        <v>6.6558000000000002</v>
      </c>
      <c r="G2006" s="129">
        <v>1.06E-2</v>
      </c>
      <c r="H2006" s="129">
        <v>4.7999999999999996E-3</v>
      </c>
      <c r="I2006" s="129">
        <v>2.3300000000000001E-2</v>
      </c>
      <c r="J2006" s="129">
        <v>14.3598</v>
      </c>
      <c r="K2006" s="129">
        <f t="shared" si="32"/>
        <v>2004</v>
      </c>
    </row>
    <row r="2007" spans="1:11" hidden="1" x14ac:dyDescent="0.3">
      <c r="A2007" s="129">
        <v>-1</v>
      </c>
      <c r="B2007" s="129" t="s">
        <v>225</v>
      </c>
      <c r="C2007" s="129" t="s">
        <v>70</v>
      </c>
      <c r="D2007" s="129" t="s">
        <v>68</v>
      </c>
      <c r="E2007" s="129">
        <v>17.63</v>
      </c>
      <c r="F2007" s="129">
        <v>6.6558000000000002</v>
      </c>
      <c r="G2007" s="129">
        <v>1.06E-2</v>
      </c>
      <c r="H2007" s="129">
        <v>4.7999999999999996E-3</v>
      </c>
      <c r="I2007" s="129">
        <v>1.6799999999999999E-2</v>
      </c>
      <c r="J2007" s="129">
        <v>2.7906</v>
      </c>
      <c r="K2007" s="129">
        <f t="shared" si="32"/>
        <v>2005</v>
      </c>
    </row>
    <row r="2008" spans="1:11" hidden="1" x14ac:dyDescent="0.3">
      <c r="A2008" s="129">
        <v>-1</v>
      </c>
      <c r="B2008" s="129" t="s">
        <v>225</v>
      </c>
      <c r="C2008" s="129" t="s">
        <v>71</v>
      </c>
      <c r="D2008" s="129" t="s">
        <v>67</v>
      </c>
      <c r="E2008" s="129">
        <v>25.026800000000001</v>
      </c>
      <c r="F2008" s="129">
        <v>1.3622000000000001</v>
      </c>
      <c r="G2008" s="129">
        <v>4.3099999999999999E-2</v>
      </c>
      <c r="H2008" s="129">
        <v>1.9E-3</v>
      </c>
      <c r="I2008" s="129">
        <v>7.7299999999999994E-2</v>
      </c>
      <c r="J2008" s="129">
        <v>2.0773999999999999</v>
      </c>
      <c r="K2008" s="129">
        <f t="shared" si="32"/>
        <v>2006</v>
      </c>
    </row>
    <row r="2009" spans="1:11" hidden="1" x14ac:dyDescent="0.3">
      <c r="A2009" s="129">
        <v>-1</v>
      </c>
      <c r="B2009" s="129" t="s">
        <v>225</v>
      </c>
      <c r="C2009" s="129" t="s">
        <v>71</v>
      </c>
      <c r="D2009" s="129" t="s">
        <v>68</v>
      </c>
      <c r="E2009" s="129">
        <v>25.026800000000001</v>
      </c>
      <c r="F2009" s="129">
        <v>1.3622000000000001</v>
      </c>
      <c r="G2009" s="129">
        <v>4.3099999999999999E-2</v>
      </c>
      <c r="H2009" s="129">
        <v>1.9E-3</v>
      </c>
      <c r="I2009" s="129">
        <v>0.12659999999999999</v>
      </c>
      <c r="J2009" s="129">
        <v>1.5186999999999999</v>
      </c>
      <c r="K2009" s="129">
        <f t="shared" si="32"/>
        <v>2007</v>
      </c>
    </row>
    <row r="2010" spans="1:11" hidden="1" x14ac:dyDescent="0.3">
      <c r="A2010" s="129">
        <v>-1</v>
      </c>
      <c r="B2010" s="129" t="s">
        <v>225</v>
      </c>
      <c r="C2010" s="129" t="s">
        <v>72</v>
      </c>
      <c r="D2010" s="129" t="s">
        <v>67</v>
      </c>
      <c r="E2010" s="129">
        <v>-129.82769999999999</v>
      </c>
      <c r="F2010" s="129">
        <v>1.6569</v>
      </c>
      <c r="G2010" s="129">
        <v>-3.8999999999999998E-3</v>
      </c>
      <c r="H2010" s="129">
        <v>1E-3</v>
      </c>
      <c r="I2010" s="129">
        <v>5.4000000000000003E-3</v>
      </c>
      <c r="J2010" s="129">
        <v>-3.6143000000000001</v>
      </c>
      <c r="K2010" s="129">
        <f t="shared" si="32"/>
        <v>2008</v>
      </c>
    </row>
    <row r="2011" spans="1:11" hidden="1" x14ac:dyDescent="0.3">
      <c r="A2011" s="129">
        <v>-1</v>
      </c>
      <c r="B2011" s="129" t="s">
        <v>225</v>
      </c>
      <c r="C2011" s="129" t="s">
        <v>72</v>
      </c>
      <c r="D2011" s="129" t="s">
        <v>68</v>
      </c>
      <c r="E2011" s="129">
        <v>-132.01519999999999</v>
      </c>
      <c r="F2011" s="129">
        <v>1.6569</v>
      </c>
      <c r="G2011" s="129">
        <v>-3.8999999999999998E-3</v>
      </c>
      <c r="H2011" s="129">
        <v>1E-3</v>
      </c>
      <c r="I2011" s="129">
        <v>-4.4999999999999997E-3</v>
      </c>
      <c r="J2011" s="129">
        <v>0.52800000000000002</v>
      </c>
      <c r="K2011" s="129">
        <f t="shared" si="32"/>
        <v>2009</v>
      </c>
    </row>
    <row r="2012" spans="1:11" hidden="1" x14ac:dyDescent="0.3">
      <c r="A2012" s="129">
        <v>-1</v>
      </c>
      <c r="B2012" s="129" t="s">
        <v>225</v>
      </c>
      <c r="C2012" s="129" t="s">
        <v>73</v>
      </c>
      <c r="D2012" s="129" t="s">
        <v>67</v>
      </c>
      <c r="E2012" s="129">
        <v>-147.2022</v>
      </c>
      <c r="F2012" s="129">
        <v>1.3287</v>
      </c>
      <c r="G2012" s="129">
        <v>3.5999999999999999E-3</v>
      </c>
      <c r="H2012" s="129">
        <v>3.8E-3</v>
      </c>
      <c r="I2012" s="129">
        <v>-6.4000000000000003E-3</v>
      </c>
      <c r="J2012" s="129">
        <v>-3.2593999999999999</v>
      </c>
      <c r="K2012" s="129">
        <f t="shared" si="32"/>
        <v>2010</v>
      </c>
    </row>
    <row r="2013" spans="1:11" hidden="1" x14ac:dyDescent="0.3">
      <c r="A2013" s="129">
        <v>-1</v>
      </c>
      <c r="B2013" s="129" t="s">
        <v>225</v>
      </c>
      <c r="C2013" s="129" t="s">
        <v>73</v>
      </c>
      <c r="D2013" s="129" t="s">
        <v>68</v>
      </c>
      <c r="E2013" s="129">
        <v>-150.2647</v>
      </c>
      <c r="F2013" s="129">
        <v>1.3287</v>
      </c>
      <c r="G2013" s="129">
        <v>3.5999999999999999E-3</v>
      </c>
      <c r="H2013" s="129">
        <v>3.8E-3</v>
      </c>
      <c r="I2013" s="129">
        <v>2.5000000000000001E-3</v>
      </c>
      <c r="J2013" s="129">
        <v>6.2399999999999997E-2</v>
      </c>
      <c r="K2013" s="129">
        <f t="shared" si="32"/>
        <v>2011</v>
      </c>
    </row>
    <row r="2014" spans="1:11" hidden="1" x14ac:dyDescent="0.3">
      <c r="A2014" s="129">
        <v>-1</v>
      </c>
      <c r="B2014" s="129" t="s">
        <v>225</v>
      </c>
      <c r="C2014" s="129" t="s">
        <v>74</v>
      </c>
      <c r="D2014" s="129" t="s">
        <v>67</v>
      </c>
      <c r="E2014" s="129">
        <v>-165.66650000000001</v>
      </c>
      <c r="F2014" s="129">
        <v>2.2713999999999999</v>
      </c>
      <c r="G2014" s="129">
        <v>-7.3000000000000001E-3</v>
      </c>
      <c r="H2014" s="129">
        <v>5.9999999999999995E-4</v>
      </c>
      <c r="I2014" s="129">
        <v>1.0500000000000001E-2</v>
      </c>
      <c r="J2014" s="129">
        <v>-4.8516000000000004</v>
      </c>
      <c r="K2014" s="129">
        <f t="shared" si="32"/>
        <v>2012</v>
      </c>
    </row>
    <row r="2015" spans="1:11" hidden="1" x14ac:dyDescent="0.3">
      <c r="A2015" s="129">
        <v>-1</v>
      </c>
      <c r="B2015" s="129" t="s">
        <v>225</v>
      </c>
      <c r="C2015" s="129" t="s">
        <v>74</v>
      </c>
      <c r="D2015" s="129" t="s">
        <v>68</v>
      </c>
      <c r="E2015" s="129">
        <v>-168.29150000000001</v>
      </c>
      <c r="F2015" s="129">
        <v>2.2713999999999999</v>
      </c>
      <c r="G2015" s="129">
        <v>-7.3000000000000001E-3</v>
      </c>
      <c r="H2015" s="129">
        <v>5.9999999999999995E-4</v>
      </c>
      <c r="I2015" s="129">
        <v>-7.7999999999999996E-3</v>
      </c>
      <c r="J2015" s="129">
        <v>0.82699999999999996</v>
      </c>
      <c r="K2015" s="129">
        <f t="shared" si="32"/>
        <v>2013</v>
      </c>
    </row>
    <row r="2016" spans="1:11" hidden="1" x14ac:dyDescent="0.3">
      <c r="A2016" s="129">
        <v>-1</v>
      </c>
      <c r="B2016" s="129" t="s">
        <v>225</v>
      </c>
      <c r="C2016" s="129" t="s">
        <v>75</v>
      </c>
      <c r="D2016" s="129" t="s">
        <v>67</v>
      </c>
      <c r="E2016" s="129">
        <v>-69.947999999999993</v>
      </c>
      <c r="F2016" s="129">
        <v>10.1723</v>
      </c>
      <c r="G2016" s="129">
        <v>1.72E-2</v>
      </c>
      <c r="H2016" s="129">
        <v>9.1000000000000004E-3</v>
      </c>
      <c r="I2016" s="129">
        <v>2.8500000000000001E-2</v>
      </c>
      <c r="J2016" s="129">
        <v>18.008400000000002</v>
      </c>
      <c r="K2016" s="129">
        <f t="shared" si="32"/>
        <v>2014</v>
      </c>
    </row>
    <row r="2017" spans="1:11" hidden="1" x14ac:dyDescent="0.3">
      <c r="A2017" s="129">
        <v>-1</v>
      </c>
      <c r="B2017" s="129" t="s">
        <v>225</v>
      </c>
      <c r="C2017" s="129" t="s">
        <v>75</v>
      </c>
      <c r="D2017" s="129" t="s">
        <v>68</v>
      </c>
      <c r="E2017" s="129">
        <v>-71.916700000000006</v>
      </c>
      <c r="F2017" s="129">
        <v>10.1723</v>
      </c>
      <c r="G2017" s="129">
        <v>1.72E-2</v>
      </c>
      <c r="H2017" s="129">
        <v>9.1000000000000004E-3</v>
      </c>
      <c r="I2017" s="129">
        <v>2.52E-2</v>
      </c>
      <c r="J2017" s="129">
        <v>3.9470000000000001</v>
      </c>
      <c r="K2017" s="129">
        <f t="shared" si="32"/>
        <v>2015</v>
      </c>
    </row>
    <row r="2018" spans="1:11" hidden="1" x14ac:dyDescent="0.3">
      <c r="A2018" s="129">
        <v>-1</v>
      </c>
      <c r="B2018" s="129" t="s">
        <v>225</v>
      </c>
      <c r="C2018" s="129" t="s">
        <v>76</v>
      </c>
      <c r="D2018" s="129" t="s">
        <v>67</v>
      </c>
      <c r="E2018" s="129">
        <v>-119.312</v>
      </c>
      <c r="F2018" s="129">
        <v>-8.4639000000000006</v>
      </c>
      <c r="G2018" s="129">
        <v>-1.26E-2</v>
      </c>
      <c r="H2018" s="129">
        <v>-4.3E-3</v>
      </c>
      <c r="I2018" s="129">
        <v>-3.6799999999999999E-2</v>
      </c>
      <c r="J2018" s="129">
        <v>-22.199000000000002</v>
      </c>
      <c r="K2018" s="129">
        <f t="shared" si="32"/>
        <v>2016</v>
      </c>
    </row>
    <row r="2019" spans="1:11" hidden="1" x14ac:dyDescent="0.3">
      <c r="A2019" s="129">
        <v>-1</v>
      </c>
      <c r="B2019" s="129" t="s">
        <v>225</v>
      </c>
      <c r="C2019" s="129" t="s">
        <v>76</v>
      </c>
      <c r="D2019" s="129" t="s">
        <v>68</v>
      </c>
      <c r="E2019" s="129">
        <v>-121.2807</v>
      </c>
      <c r="F2019" s="129">
        <v>-8.4639000000000006</v>
      </c>
      <c r="G2019" s="129">
        <v>-1.26E-2</v>
      </c>
      <c r="H2019" s="129">
        <v>-4.3E-3</v>
      </c>
      <c r="I2019" s="129">
        <v>-2.1899999999999999E-2</v>
      </c>
      <c r="J2019" s="129">
        <v>-3.8668</v>
      </c>
      <c r="K2019" s="129">
        <f t="shared" si="32"/>
        <v>2017</v>
      </c>
    </row>
    <row r="2020" spans="1:11" hidden="1" x14ac:dyDescent="0.3">
      <c r="A2020" s="129">
        <v>-1</v>
      </c>
      <c r="B2020" s="129" t="s">
        <v>225</v>
      </c>
      <c r="C2020" s="129" t="s">
        <v>77</v>
      </c>
      <c r="D2020" s="129" t="s">
        <v>67</v>
      </c>
      <c r="E2020" s="129">
        <v>-69.947999999999993</v>
      </c>
      <c r="F2020" s="129">
        <v>10.1723</v>
      </c>
      <c r="G2020" s="129">
        <v>1.72E-2</v>
      </c>
      <c r="H2020" s="129">
        <v>9.1000000000000004E-3</v>
      </c>
      <c r="I2020" s="129">
        <v>2.8500000000000001E-2</v>
      </c>
      <c r="J2020" s="129">
        <v>18.008400000000002</v>
      </c>
      <c r="K2020" s="129">
        <f t="shared" si="32"/>
        <v>2018</v>
      </c>
    </row>
    <row r="2021" spans="1:11" hidden="1" x14ac:dyDescent="0.3">
      <c r="A2021" s="129">
        <v>-1</v>
      </c>
      <c r="B2021" s="129" t="s">
        <v>225</v>
      </c>
      <c r="C2021" s="129" t="s">
        <v>77</v>
      </c>
      <c r="D2021" s="129" t="s">
        <v>68</v>
      </c>
      <c r="E2021" s="129">
        <v>-71.916700000000006</v>
      </c>
      <c r="F2021" s="129">
        <v>10.1723</v>
      </c>
      <c r="G2021" s="129">
        <v>1.72E-2</v>
      </c>
      <c r="H2021" s="129">
        <v>9.1000000000000004E-3</v>
      </c>
      <c r="I2021" s="129">
        <v>2.52E-2</v>
      </c>
      <c r="J2021" s="129">
        <v>3.9470000000000001</v>
      </c>
      <c r="K2021" s="129">
        <f t="shared" si="32"/>
        <v>2019</v>
      </c>
    </row>
    <row r="2022" spans="1:11" hidden="1" x14ac:dyDescent="0.3">
      <c r="A2022" s="129">
        <v>-1</v>
      </c>
      <c r="B2022" s="129" t="s">
        <v>225</v>
      </c>
      <c r="C2022" s="129" t="s">
        <v>78</v>
      </c>
      <c r="D2022" s="129" t="s">
        <v>67</v>
      </c>
      <c r="E2022" s="129">
        <v>-119.312</v>
      </c>
      <c r="F2022" s="129">
        <v>-8.4639000000000006</v>
      </c>
      <c r="G2022" s="129">
        <v>-1.26E-2</v>
      </c>
      <c r="H2022" s="129">
        <v>-4.3E-3</v>
      </c>
      <c r="I2022" s="129">
        <v>-3.6799999999999999E-2</v>
      </c>
      <c r="J2022" s="129">
        <v>-22.199000000000002</v>
      </c>
      <c r="K2022" s="129">
        <f t="shared" si="32"/>
        <v>2020</v>
      </c>
    </row>
    <row r="2023" spans="1:11" hidden="1" x14ac:dyDescent="0.3">
      <c r="A2023" s="129">
        <v>-1</v>
      </c>
      <c r="B2023" s="129" t="s">
        <v>225</v>
      </c>
      <c r="C2023" s="129" t="s">
        <v>78</v>
      </c>
      <c r="D2023" s="129" t="s">
        <v>68</v>
      </c>
      <c r="E2023" s="129">
        <v>-121.2807</v>
      </c>
      <c r="F2023" s="129">
        <v>-8.4639000000000006</v>
      </c>
      <c r="G2023" s="129">
        <v>-1.26E-2</v>
      </c>
      <c r="H2023" s="129">
        <v>-4.3E-3</v>
      </c>
      <c r="I2023" s="129">
        <v>-2.1899999999999999E-2</v>
      </c>
      <c r="J2023" s="129">
        <v>-3.8668</v>
      </c>
      <c r="K2023" s="129">
        <f t="shared" si="32"/>
        <v>2021</v>
      </c>
    </row>
    <row r="2024" spans="1:11" hidden="1" x14ac:dyDescent="0.3">
      <c r="A2024" s="129">
        <v>-1</v>
      </c>
      <c r="B2024" s="129" t="s">
        <v>225</v>
      </c>
      <c r="C2024" s="129" t="s">
        <v>79</v>
      </c>
      <c r="D2024" s="129" t="s">
        <v>67</v>
      </c>
      <c r="E2024" s="129">
        <v>-59.592500000000001</v>
      </c>
      <c r="F2024" s="129">
        <v>2.7612999999999999</v>
      </c>
      <c r="G2024" s="129">
        <v>6.2600000000000003E-2</v>
      </c>
      <c r="H2024" s="129">
        <v>5.0000000000000001E-3</v>
      </c>
      <c r="I2024" s="129">
        <v>0.1042</v>
      </c>
      <c r="J2024" s="129">
        <v>0.81299999999999994</v>
      </c>
      <c r="K2024" s="129">
        <f t="shared" si="32"/>
        <v>2022</v>
      </c>
    </row>
    <row r="2025" spans="1:11" hidden="1" x14ac:dyDescent="0.3">
      <c r="A2025" s="129">
        <v>-1</v>
      </c>
      <c r="B2025" s="129" t="s">
        <v>225</v>
      </c>
      <c r="C2025" s="129" t="s">
        <v>79</v>
      </c>
      <c r="D2025" s="129" t="s">
        <v>68</v>
      </c>
      <c r="E2025" s="129">
        <v>-61.561199999999999</v>
      </c>
      <c r="F2025" s="129">
        <v>2.7612999999999999</v>
      </c>
      <c r="G2025" s="129">
        <v>6.2600000000000003E-2</v>
      </c>
      <c r="H2025" s="129">
        <v>5.0000000000000001E-3</v>
      </c>
      <c r="I2025" s="129">
        <v>0.17879999999999999</v>
      </c>
      <c r="J2025" s="129">
        <v>2.1663000000000001</v>
      </c>
      <c r="K2025" s="129">
        <f t="shared" si="32"/>
        <v>2023</v>
      </c>
    </row>
    <row r="2026" spans="1:11" hidden="1" x14ac:dyDescent="0.3">
      <c r="A2026" s="129">
        <v>-1</v>
      </c>
      <c r="B2026" s="129" t="s">
        <v>225</v>
      </c>
      <c r="C2026" s="129" t="s">
        <v>80</v>
      </c>
      <c r="D2026" s="129" t="s">
        <v>67</v>
      </c>
      <c r="E2026" s="129">
        <v>-129.66749999999999</v>
      </c>
      <c r="F2026" s="129">
        <v>-1.0528999999999999</v>
      </c>
      <c r="G2026" s="129">
        <v>-5.8099999999999999E-2</v>
      </c>
      <c r="H2026" s="129">
        <v>-2.0000000000000001E-4</v>
      </c>
      <c r="I2026" s="129">
        <v>-0.1124</v>
      </c>
      <c r="J2026" s="129">
        <v>-5.0035999999999996</v>
      </c>
      <c r="K2026" s="129">
        <f t="shared" si="32"/>
        <v>2024</v>
      </c>
    </row>
    <row r="2027" spans="1:11" hidden="1" x14ac:dyDescent="0.3">
      <c r="A2027" s="129">
        <v>-1</v>
      </c>
      <c r="B2027" s="129" t="s">
        <v>225</v>
      </c>
      <c r="C2027" s="129" t="s">
        <v>80</v>
      </c>
      <c r="D2027" s="129" t="s">
        <v>68</v>
      </c>
      <c r="E2027" s="129">
        <v>-131.6362</v>
      </c>
      <c r="F2027" s="129">
        <v>-1.0528999999999999</v>
      </c>
      <c r="G2027" s="129">
        <v>-5.8099999999999999E-2</v>
      </c>
      <c r="H2027" s="129">
        <v>-2.0000000000000001E-4</v>
      </c>
      <c r="I2027" s="129">
        <v>-0.17560000000000001</v>
      </c>
      <c r="J2027" s="129">
        <v>-2.0861000000000001</v>
      </c>
      <c r="K2027" s="129">
        <f t="shared" si="32"/>
        <v>2025</v>
      </c>
    </row>
    <row r="2028" spans="1:11" hidden="1" x14ac:dyDescent="0.3">
      <c r="A2028" s="129">
        <v>-1</v>
      </c>
      <c r="B2028" s="129" t="s">
        <v>225</v>
      </c>
      <c r="C2028" s="129" t="s">
        <v>81</v>
      </c>
      <c r="D2028" s="129" t="s">
        <v>67</v>
      </c>
      <c r="E2028" s="129">
        <v>-59.592500000000001</v>
      </c>
      <c r="F2028" s="129">
        <v>2.7612999999999999</v>
      </c>
      <c r="G2028" s="129">
        <v>6.2600000000000003E-2</v>
      </c>
      <c r="H2028" s="129">
        <v>5.0000000000000001E-3</v>
      </c>
      <c r="I2028" s="129">
        <v>0.1042</v>
      </c>
      <c r="J2028" s="129">
        <v>0.81299999999999994</v>
      </c>
      <c r="K2028" s="129">
        <f t="shared" si="32"/>
        <v>2026</v>
      </c>
    </row>
    <row r="2029" spans="1:11" hidden="1" x14ac:dyDescent="0.3">
      <c r="A2029" s="129">
        <v>-1</v>
      </c>
      <c r="B2029" s="129" t="s">
        <v>225</v>
      </c>
      <c r="C2029" s="129" t="s">
        <v>81</v>
      </c>
      <c r="D2029" s="129" t="s">
        <v>68</v>
      </c>
      <c r="E2029" s="129">
        <v>-61.561199999999999</v>
      </c>
      <c r="F2029" s="129">
        <v>2.7612999999999999</v>
      </c>
      <c r="G2029" s="129">
        <v>6.2600000000000003E-2</v>
      </c>
      <c r="H2029" s="129">
        <v>5.0000000000000001E-3</v>
      </c>
      <c r="I2029" s="129">
        <v>0.17879999999999999</v>
      </c>
      <c r="J2029" s="129">
        <v>2.1663000000000001</v>
      </c>
      <c r="K2029" s="129">
        <f t="shared" si="32"/>
        <v>2027</v>
      </c>
    </row>
    <row r="2030" spans="1:11" hidden="1" x14ac:dyDescent="0.3">
      <c r="A2030" s="129">
        <v>-1</v>
      </c>
      <c r="B2030" s="129" t="s">
        <v>225</v>
      </c>
      <c r="C2030" s="129" t="s">
        <v>82</v>
      </c>
      <c r="D2030" s="129" t="s">
        <v>67</v>
      </c>
      <c r="E2030" s="129">
        <v>-129.66749999999999</v>
      </c>
      <c r="F2030" s="129">
        <v>-1.0528999999999999</v>
      </c>
      <c r="G2030" s="129">
        <v>-5.8099999999999999E-2</v>
      </c>
      <c r="H2030" s="129">
        <v>-2.0000000000000001E-4</v>
      </c>
      <c r="I2030" s="129">
        <v>-0.1124</v>
      </c>
      <c r="J2030" s="129">
        <v>-5.0035999999999996</v>
      </c>
      <c r="K2030" s="129">
        <f t="shared" si="32"/>
        <v>2028</v>
      </c>
    </row>
    <row r="2031" spans="1:11" hidden="1" x14ac:dyDescent="0.3">
      <c r="A2031" s="129">
        <v>-1</v>
      </c>
      <c r="B2031" s="129" t="s">
        <v>225</v>
      </c>
      <c r="C2031" s="129" t="s">
        <v>82</v>
      </c>
      <c r="D2031" s="129" t="s">
        <v>68</v>
      </c>
      <c r="E2031" s="129">
        <v>-131.6362</v>
      </c>
      <c r="F2031" s="129">
        <v>-1.0528999999999999</v>
      </c>
      <c r="G2031" s="129">
        <v>-5.8099999999999999E-2</v>
      </c>
      <c r="H2031" s="129">
        <v>-2.0000000000000001E-4</v>
      </c>
      <c r="I2031" s="129">
        <v>-0.17560000000000001</v>
      </c>
      <c r="J2031" s="129">
        <v>-2.0861000000000001</v>
      </c>
      <c r="K2031" s="129">
        <f t="shared" si="32"/>
        <v>2029</v>
      </c>
    </row>
    <row r="2032" spans="1:11" hidden="1" x14ac:dyDescent="0.3">
      <c r="A2032" s="129">
        <v>-1</v>
      </c>
      <c r="B2032" s="129" t="s">
        <v>225</v>
      </c>
      <c r="C2032" s="129" t="s">
        <v>83</v>
      </c>
      <c r="D2032" s="129" t="s">
        <v>67</v>
      </c>
      <c r="E2032" s="129">
        <v>-126.1746</v>
      </c>
      <c r="F2032" s="129">
        <v>11.1648</v>
      </c>
      <c r="G2032" s="129">
        <v>1.15E-2</v>
      </c>
      <c r="H2032" s="129">
        <v>8.3000000000000001E-3</v>
      </c>
      <c r="I2032" s="129">
        <v>3.7100000000000001E-2</v>
      </c>
      <c r="J2032" s="129">
        <v>16.023800000000001</v>
      </c>
      <c r="K2032" s="129">
        <f t="shared" si="32"/>
        <v>2030</v>
      </c>
    </row>
    <row r="2033" spans="1:11" hidden="1" x14ac:dyDescent="0.3">
      <c r="A2033" s="129">
        <v>-1</v>
      </c>
      <c r="B2033" s="129" t="s">
        <v>225</v>
      </c>
      <c r="C2033" s="129" t="s">
        <v>83</v>
      </c>
      <c r="D2033" s="129" t="s">
        <v>68</v>
      </c>
      <c r="E2033" s="129">
        <v>-128.7996</v>
      </c>
      <c r="F2033" s="129">
        <v>11.1648</v>
      </c>
      <c r="G2033" s="129">
        <v>1.15E-2</v>
      </c>
      <c r="H2033" s="129">
        <v>8.3000000000000001E-3</v>
      </c>
      <c r="I2033" s="129">
        <v>1.95E-2</v>
      </c>
      <c r="J2033" s="129">
        <v>4.4438000000000004</v>
      </c>
      <c r="K2033" s="129">
        <f t="shared" si="32"/>
        <v>2031</v>
      </c>
    </row>
    <row r="2034" spans="1:11" hidden="1" x14ac:dyDescent="0.3">
      <c r="A2034" s="129">
        <v>-1</v>
      </c>
      <c r="B2034" s="129" t="s">
        <v>225</v>
      </c>
      <c r="C2034" s="129" t="s">
        <v>84</v>
      </c>
      <c r="D2034" s="129" t="s">
        <v>67</v>
      </c>
      <c r="E2034" s="129">
        <v>-175.5385</v>
      </c>
      <c r="F2034" s="129">
        <v>-7.4714</v>
      </c>
      <c r="G2034" s="129">
        <v>-1.83E-2</v>
      </c>
      <c r="H2034" s="129">
        <v>-5.1999999999999998E-3</v>
      </c>
      <c r="I2034" s="129">
        <v>-2.8199999999999999E-2</v>
      </c>
      <c r="J2034" s="129">
        <v>-24.183599999999998</v>
      </c>
      <c r="K2034" s="129">
        <f t="shared" si="32"/>
        <v>2032</v>
      </c>
    </row>
    <row r="2035" spans="1:11" hidden="1" x14ac:dyDescent="0.3">
      <c r="A2035" s="129">
        <v>-1</v>
      </c>
      <c r="B2035" s="129" t="s">
        <v>225</v>
      </c>
      <c r="C2035" s="129" t="s">
        <v>84</v>
      </c>
      <c r="D2035" s="129" t="s">
        <v>68</v>
      </c>
      <c r="E2035" s="129">
        <v>-178.1635</v>
      </c>
      <c r="F2035" s="129">
        <v>-7.4714</v>
      </c>
      <c r="G2035" s="129">
        <v>-1.83E-2</v>
      </c>
      <c r="H2035" s="129">
        <v>-5.1999999999999998E-3</v>
      </c>
      <c r="I2035" s="129">
        <v>-2.7699999999999999E-2</v>
      </c>
      <c r="J2035" s="129">
        <v>-3.37</v>
      </c>
      <c r="K2035" s="129">
        <f t="shared" si="32"/>
        <v>2033</v>
      </c>
    </row>
    <row r="2036" spans="1:11" hidden="1" x14ac:dyDescent="0.3">
      <c r="A2036" s="129">
        <v>-1</v>
      </c>
      <c r="B2036" s="129" t="s">
        <v>225</v>
      </c>
      <c r="C2036" s="129" t="s">
        <v>85</v>
      </c>
      <c r="D2036" s="129" t="s">
        <v>67</v>
      </c>
      <c r="E2036" s="129">
        <v>-126.1746</v>
      </c>
      <c r="F2036" s="129">
        <v>11.1648</v>
      </c>
      <c r="G2036" s="129">
        <v>1.15E-2</v>
      </c>
      <c r="H2036" s="129">
        <v>8.3000000000000001E-3</v>
      </c>
      <c r="I2036" s="129">
        <v>3.7100000000000001E-2</v>
      </c>
      <c r="J2036" s="129">
        <v>16.023800000000001</v>
      </c>
      <c r="K2036" s="129">
        <f t="shared" si="32"/>
        <v>2034</v>
      </c>
    </row>
    <row r="2037" spans="1:11" hidden="1" x14ac:dyDescent="0.3">
      <c r="A2037" s="129">
        <v>-1</v>
      </c>
      <c r="B2037" s="129" t="s">
        <v>225</v>
      </c>
      <c r="C2037" s="129" t="s">
        <v>85</v>
      </c>
      <c r="D2037" s="129" t="s">
        <v>68</v>
      </c>
      <c r="E2037" s="129">
        <v>-128.7996</v>
      </c>
      <c r="F2037" s="129">
        <v>11.1648</v>
      </c>
      <c r="G2037" s="129">
        <v>1.15E-2</v>
      </c>
      <c r="H2037" s="129">
        <v>8.3000000000000001E-3</v>
      </c>
      <c r="I2037" s="129">
        <v>1.95E-2</v>
      </c>
      <c r="J2037" s="129">
        <v>4.4438000000000004</v>
      </c>
      <c r="K2037" s="129">
        <f t="shared" si="32"/>
        <v>2035</v>
      </c>
    </row>
    <row r="2038" spans="1:11" hidden="1" x14ac:dyDescent="0.3">
      <c r="A2038" s="129">
        <v>-1</v>
      </c>
      <c r="B2038" s="129" t="s">
        <v>225</v>
      </c>
      <c r="C2038" s="129" t="s">
        <v>86</v>
      </c>
      <c r="D2038" s="129" t="s">
        <v>67</v>
      </c>
      <c r="E2038" s="129">
        <v>-175.5385</v>
      </c>
      <c r="F2038" s="129">
        <v>-7.4714</v>
      </c>
      <c r="G2038" s="129">
        <v>-1.83E-2</v>
      </c>
      <c r="H2038" s="129">
        <v>-5.1999999999999998E-3</v>
      </c>
      <c r="I2038" s="129">
        <v>-2.8199999999999999E-2</v>
      </c>
      <c r="J2038" s="129">
        <v>-24.183599999999998</v>
      </c>
      <c r="K2038" s="129">
        <f t="shared" si="32"/>
        <v>2036</v>
      </c>
    </row>
    <row r="2039" spans="1:11" hidden="1" x14ac:dyDescent="0.3">
      <c r="A2039" s="129">
        <v>-1</v>
      </c>
      <c r="B2039" s="129" t="s">
        <v>225</v>
      </c>
      <c r="C2039" s="129" t="s">
        <v>86</v>
      </c>
      <c r="D2039" s="129" t="s">
        <v>68</v>
      </c>
      <c r="E2039" s="129">
        <v>-178.1635</v>
      </c>
      <c r="F2039" s="129">
        <v>-7.4714</v>
      </c>
      <c r="G2039" s="129">
        <v>-1.83E-2</v>
      </c>
      <c r="H2039" s="129">
        <v>-5.1999999999999998E-3</v>
      </c>
      <c r="I2039" s="129">
        <v>-2.7699999999999999E-2</v>
      </c>
      <c r="J2039" s="129">
        <v>-3.37</v>
      </c>
      <c r="K2039" s="129">
        <f t="shared" si="32"/>
        <v>2037</v>
      </c>
    </row>
    <row r="2040" spans="1:11" hidden="1" x14ac:dyDescent="0.3">
      <c r="A2040" s="129">
        <v>-1</v>
      </c>
      <c r="B2040" s="129" t="s">
        <v>225</v>
      </c>
      <c r="C2040" s="129" t="s">
        <v>87</v>
      </c>
      <c r="D2040" s="129" t="s">
        <v>67</v>
      </c>
      <c r="E2040" s="129">
        <v>-115.819</v>
      </c>
      <c r="F2040" s="129">
        <v>3.7538</v>
      </c>
      <c r="G2040" s="129">
        <v>5.6899999999999999E-2</v>
      </c>
      <c r="H2040" s="129">
        <v>4.1999999999999997E-3</v>
      </c>
      <c r="I2040" s="129">
        <v>0.11269999999999999</v>
      </c>
      <c r="J2040" s="129">
        <v>-1.1716</v>
      </c>
      <c r="K2040" s="129">
        <f t="shared" si="32"/>
        <v>2038</v>
      </c>
    </row>
    <row r="2041" spans="1:11" hidden="1" x14ac:dyDescent="0.3">
      <c r="A2041" s="129">
        <v>-1</v>
      </c>
      <c r="B2041" s="129" t="s">
        <v>225</v>
      </c>
      <c r="C2041" s="129" t="s">
        <v>87</v>
      </c>
      <c r="D2041" s="129" t="s">
        <v>68</v>
      </c>
      <c r="E2041" s="129">
        <v>-118.444</v>
      </c>
      <c r="F2041" s="129">
        <v>3.7538</v>
      </c>
      <c r="G2041" s="129">
        <v>5.6899999999999999E-2</v>
      </c>
      <c r="H2041" s="129">
        <v>4.1999999999999997E-3</v>
      </c>
      <c r="I2041" s="129">
        <v>0.1731</v>
      </c>
      <c r="J2041" s="129">
        <v>2.6631</v>
      </c>
      <c r="K2041" s="129">
        <f t="shared" si="32"/>
        <v>2039</v>
      </c>
    </row>
    <row r="2042" spans="1:11" hidden="1" x14ac:dyDescent="0.3">
      <c r="A2042" s="129">
        <v>-1</v>
      </c>
      <c r="B2042" s="129" t="s">
        <v>225</v>
      </c>
      <c r="C2042" s="129" t="s">
        <v>88</v>
      </c>
      <c r="D2042" s="129" t="s">
        <v>67</v>
      </c>
      <c r="E2042" s="129">
        <v>-185.89410000000001</v>
      </c>
      <c r="F2042" s="129">
        <v>-6.0400000000000002E-2</v>
      </c>
      <c r="G2042" s="129">
        <v>-6.3799999999999996E-2</v>
      </c>
      <c r="H2042" s="129">
        <v>-1E-3</v>
      </c>
      <c r="I2042" s="129">
        <v>-0.1038</v>
      </c>
      <c r="J2042" s="129">
        <v>-6.9882</v>
      </c>
      <c r="K2042" s="129">
        <f t="shared" si="32"/>
        <v>2040</v>
      </c>
    </row>
    <row r="2043" spans="1:11" hidden="1" x14ac:dyDescent="0.3">
      <c r="A2043" s="129">
        <v>-1</v>
      </c>
      <c r="B2043" s="129" t="s">
        <v>225</v>
      </c>
      <c r="C2043" s="129" t="s">
        <v>88</v>
      </c>
      <c r="D2043" s="129" t="s">
        <v>68</v>
      </c>
      <c r="E2043" s="129">
        <v>-188.51910000000001</v>
      </c>
      <c r="F2043" s="129">
        <v>-6.0400000000000002E-2</v>
      </c>
      <c r="G2043" s="129">
        <v>-6.3799999999999996E-2</v>
      </c>
      <c r="H2043" s="129">
        <v>-1E-3</v>
      </c>
      <c r="I2043" s="129">
        <v>-0.18129999999999999</v>
      </c>
      <c r="J2043" s="129">
        <v>-1.5892999999999999</v>
      </c>
      <c r="K2043" s="129">
        <f t="shared" si="32"/>
        <v>2041</v>
      </c>
    </row>
    <row r="2044" spans="1:11" hidden="1" x14ac:dyDescent="0.3">
      <c r="A2044" s="129">
        <v>-1</v>
      </c>
      <c r="B2044" s="129" t="s">
        <v>225</v>
      </c>
      <c r="C2044" s="129" t="s">
        <v>89</v>
      </c>
      <c r="D2044" s="129" t="s">
        <v>67</v>
      </c>
      <c r="E2044" s="129">
        <v>-115.819</v>
      </c>
      <c r="F2044" s="129">
        <v>3.7538</v>
      </c>
      <c r="G2044" s="129">
        <v>5.6899999999999999E-2</v>
      </c>
      <c r="H2044" s="129">
        <v>4.1999999999999997E-3</v>
      </c>
      <c r="I2044" s="129">
        <v>0.11269999999999999</v>
      </c>
      <c r="J2044" s="129">
        <v>-1.1716</v>
      </c>
      <c r="K2044" s="129">
        <f t="shared" si="32"/>
        <v>2042</v>
      </c>
    </row>
    <row r="2045" spans="1:11" hidden="1" x14ac:dyDescent="0.3">
      <c r="A2045" s="129">
        <v>-1</v>
      </c>
      <c r="B2045" s="129" t="s">
        <v>225</v>
      </c>
      <c r="C2045" s="129" t="s">
        <v>89</v>
      </c>
      <c r="D2045" s="129" t="s">
        <v>68</v>
      </c>
      <c r="E2045" s="129">
        <v>-118.444</v>
      </c>
      <c r="F2045" s="129">
        <v>3.7538</v>
      </c>
      <c r="G2045" s="129">
        <v>5.6899999999999999E-2</v>
      </c>
      <c r="H2045" s="129">
        <v>4.1999999999999997E-3</v>
      </c>
      <c r="I2045" s="129">
        <v>0.1731</v>
      </c>
      <c r="J2045" s="129">
        <v>2.6631</v>
      </c>
      <c r="K2045" s="129">
        <f t="shared" si="32"/>
        <v>2043</v>
      </c>
    </row>
    <row r="2046" spans="1:11" hidden="1" x14ac:dyDescent="0.3">
      <c r="A2046" s="129">
        <v>-1</v>
      </c>
      <c r="B2046" s="129" t="s">
        <v>225</v>
      </c>
      <c r="C2046" s="129" t="s">
        <v>90</v>
      </c>
      <c r="D2046" s="129" t="s">
        <v>67</v>
      </c>
      <c r="E2046" s="129">
        <v>-185.89410000000001</v>
      </c>
      <c r="F2046" s="129">
        <v>-6.0400000000000002E-2</v>
      </c>
      <c r="G2046" s="129">
        <v>-6.3799999999999996E-2</v>
      </c>
      <c r="H2046" s="129">
        <v>-1E-3</v>
      </c>
      <c r="I2046" s="129">
        <v>-0.1038</v>
      </c>
      <c r="J2046" s="129">
        <v>-6.9882</v>
      </c>
      <c r="K2046" s="129">
        <f t="shared" si="32"/>
        <v>2044</v>
      </c>
    </row>
    <row r="2047" spans="1:11" hidden="1" x14ac:dyDescent="0.3">
      <c r="A2047" s="129">
        <v>-1</v>
      </c>
      <c r="B2047" s="129" t="s">
        <v>225</v>
      </c>
      <c r="C2047" s="129" t="s">
        <v>90</v>
      </c>
      <c r="D2047" s="129" t="s">
        <v>68</v>
      </c>
      <c r="E2047" s="129">
        <v>-188.51910000000001</v>
      </c>
      <c r="F2047" s="129">
        <v>-6.0400000000000002E-2</v>
      </c>
      <c r="G2047" s="129">
        <v>-6.3799999999999996E-2</v>
      </c>
      <c r="H2047" s="129">
        <v>-1E-3</v>
      </c>
      <c r="I2047" s="129">
        <v>-0.18129999999999999</v>
      </c>
      <c r="J2047" s="129">
        <v>-1.5892999999999999</v>
      </c>
      <c r="K2047" s="129">
        <f t="shared" si="32"/>
        <v>2045</v>
      </c>
    </row>
    <row r="2048" spans="1:11" hidden="1" x14ac:dyDescent="0.3">
      <c r="A2048" s="129">
        <v>-1</v>
      </c>
      <c r="B2048" s="129" t="s">
        <v>225</v>
      </c>
      <c r="C2048" s="129" t="s">
        <v>91</v>
      </c>
      <c r="D2048" s="129" t="s">
        <v>67</v>
      </c>
      <c r="E2048" s="129">
        <v>-59.592500000000001</v>
      </c>
      <c r="F2048" s="129">
        <v>11.1648</v>
      </c>
      <c r="G2048" s="129">
        <v>6.2600000000000003E-2</v>
      </c>
      <c r="H2048" s="129">
        <v>9.1000000000000004E-3</v>
      </c>
      <c r="I2048" s="129">
        <v>0.11269999999999999</v>
      </c>
      <c r="J2048" s="129">
        <v>18.008400000000002</v>
      </c>
      <c r="K2048" s="129">
        <f t="shared" si="32"/>
        <v>2046</v>
      </c>
    </row>
    <row r="2049" spans="1:11" hidden="1" x14ac:dyDescent="0.3">
      <c r="A2049" s="129">
        <v>-1</v>
      </c>
      <c r="B2049" s="129" t="s">
        <v>225</v>
      </c>
      <c r="C2049" s="129" t="s">
        <v>91</v>
      </c>
      <c r="D2049" s="129" t="s">
        <v>68</v>
      </c>
      <c r="E2049" s="129">
        <v>-61.561199999999999</v>
      </c>
      <c r="F2049" s="129">
        <v>11.1648</v>
      </c>
      <c r="G2049" s="129">
        <v>6.2600000000000003E-2</v>
      </c>
      <c r="H2049" s="129">
        <v>9.1000000000000004E-3</v>
      </c>
      <c r="I2049" s="129">
        <v>0.17879999999999999</v>
      </c>
      <c r="J2049" s="129">
        <v>4.4438000000000004</v>
      </c>
      <c r="K2049" s="129">
        <f t="shared" si="32"/>
        <v>2047</v>
      </c>
    </row>
    <row r="2050" spans="1:11" hidden="1" x14ac:dyDescent="0.3">
      <c r="A2050" s="129">
        <v>-1</v>
      </c>
      <c r="B2050" s="129" t="s">
        <v>225</v>
      </c>
      <c r="C2050" s="129" t="s">
        <v>92</v>
      </c>
      <c r="D2050" s="129" t="s">
        <v>67</v>
      </c>
      <c r="E2050" s="129">
        <v>-185.89410000000001</v>
      </c>
      <c r="F2050" s="129">
        <v>-8.4639000000000006</v>
      </c>
      <c r="G2050" s="129">
        <v>-6.3799999999999996E-2</v>
      </c>
      <c r="H2050" s="129">
        <v>-5.1999999999999998E-3</v>
      </c>
      <c r="I2050" s="129">
        <v>-0.1124</v>
      </c>
      <c r="J2050" s="129">
        <v>-24.183599999999998</v>
      </c>
      <c r="K2050" s="129">
        <f t="shared" si="32"/>
        <v>2048</v>
      </c>
    </row>
    <row r="2051" spans="1:11" hidden="1" x14ac:dyDescent="0.3">
      <c r="A2051" s="129">
        <v>-1</v>
      </c>
      <c r="B2051" s="129" t="s">
        <v>225</v>
      </c>
      <c r="C2051" s="129" t="s">
        <v>92</v>
      </c>
      <c r="D2051" s="129" t="s">
        <v>68</v>
      </c>
      <c r="E2051" s="129">
        <v>-188.51910000000001</v>
      </c>
      <c r="F2051" s="129">
        <v>-8.4639000000000006</v>
      </c>
      <c r="G2051" s="129">
        <v>-6.3799999999999996E-2</v>
      </c>
      <c r="H2051" s="129">
        <v>-5.1999999999999998E-3</v>
      </c>
      <c r="I2051" s="129">
        <v>-0.18129999999999999</v>
      </c>
      <c r="J2051" s="129">
        <v>-3.8668</v>
      </c>
      <c r="K2051" s="129">
        <f t="shared" si="32"/>
        <v>2049</v>
      </c>
    </row>
    <row r="2052" spans="1:11" hidden="1" x14ac:dyDescent="0.3">
      <c r="A2052" s="129">
        <v>-1</v>
      </c>
      <c r="B2052" s="129" t="s">
        <v>226</v>
      </c>
      <c r="C2052" s="129" t="s">
        <v>66</v>
      </c>
      <c r="D2052" s="129" t="s">
        <v>67</v>
      </c>
      <c r="E2052" s="129">
        <v>-359.35210000000001</v>
      </c>
      <c r="F2052" s="129">
        <v>27.334099999999999</v>
      </c>
      <c r="G2052" s="129">
        <v>-0.30819999999999997</v>
      </c>
      <c r="H2052" s="129">
        <v>-0.76039999999999996</v>
      </c>
      <c r="I2052" s="129">
        <v>0.51719999999999999</v>
      </c>
      <c r="J2052" s="129">
        <v>-167.6859</v>
      </c>
      <c r="K2052" s="129">
        <f t="shared" si="32"/>
        <v>2050</v>
      </c>
    </row>
    <row r="2053" spans="1:11" hidden="1" x14ac:dyDescent="0.3">
      <c r="A2053" s="129">
        <v>-1</v>
      </c>
      <c r="B2053" s="129" t="s">
        <v>226</v>
      </c>
      <c r="C2053" s="129" t="s">
        <v>66</v>
      </c>
      <c r="D2053" s="129" t="s">
        <v>68</v>
      </c>
      <c r="E2053" s="129">
        <v>-367.00830000000002</v>
      </c>
      <c r="F2053" s="129">
        <v>27.334099999999999</v>
      </c>
      <c r="G2053" s="129">
        <v>-0.30819999999999997</v>
      </c>
      <c r="H2053" s="129">
        <v>-0.76039999999999996</v>
      </c>
      <c r="I2053" s="129">
        <v>-0.25340000000000001</v>
      </c>
      <c r="J2053" s="129">
        <v>-99.350700000000003</v>
      </c>
      <c r="K2053" s="129">
        <f t="shared" si="32"/>
        <v>2051</v>
      </c>
    </row>
    <row r="2054" spans="1:11" hidden="1" x14ac:dyDescent="0.3">
      <c r="A2054" s="129">
        <v>-1</v>
      </c>
      <c r="B2054" s="129" t="s">
        <v>226</v>
      </c>
      <c r="C2054" s="129" t="s">
        <v>69</v>
      </c>
      <c r="D2054" s="129" t="s">
        <v>67</v>
      </c>
      <c r="E2054" s="129">
        <v>-88.477400000000003</v>
      </c>
      <c r="F2054" s="129">
        <v>0.62009999999999998</v>
      </c>
      <c r="G2054" s="129">
        <v>0.12590000000000001</v>
      </c>
      <c r="H2054" s="129">
        <v>-0.46210000000000001</v>
      </c>
      <c r="I2054" s="129">
        <v>-0.21229999999999999</v>
      </c>
      <c r="J2054" s="129">
        <v>-17.168299999999999</v>
      </c>
      <c r="K2054" s="129">
        <f t="shared" ref="K2054:K2117" si="33">K2053+1</f>
        <v>2052</v>
      </c>
    </row>
    <row r="2055" spans="1:11" hidden="1" x14ac:dyDescent="0.3">
      <c r="A2055" s="129">
        <v>-1</v>
      </c>
      <c r="B2055" s="129" t="s">
        <v>226</v>
      </c>
      <c r="C2055" s="129" t="s">
        <v>69</v>
      </c>
      <c r="D2055" s="129" t="s">
        <v>68</v>
      </c>
      <c r="E2055" s="129">
        <v>-88.477400000000003</v>
      </c>
      <c r="F2055" s="129">
        <v>0.62009999999999998</v>
      </c>
      <c r="G2055" s="129">
        <v>0.12590000000000001</v>
      </c>
      <c r="H2055" s="129">
        <v>-0.46210000000000001</v>
      </c>
      <c r="I2055" s="129">
        <v>0.1023</v>
      </c>
      <c r="J2055" s="129">
        <v>-15.6181</v>
      </c>
      <c r="K2055" s="129">
        <f t="shared" si="33"/>
        <v>2053</v>
      </c>
    </row>
    <row r="2056" spans="1:11" hidden="1" x14ac:dyDescent="0.3">
      <c r="A2056" s="129">
        <v>-1</v>
      </c>
      <c r="B2056" s="129" t="s">
        <v>226</v>
      </c>
      <c r="C2056" s="129" t="s">
        <v>70</v>
      </c>
      <c r="D2056" s="129" t="s">
        <v>67</v>
      </c>
      <c r="E2056" s="129">
        <v>165.37610000000001</v>
      </c>
      <c r="F2056" s="129">
        <v>26.4162</v>
      </c>
      <c r="G2056" s="129">
        <v>1.3081</v>
      </c>
      <c r="H2056" s="129">
        <v>0.96889999999999998</v>
      </c>
      <c r="I2056" s="129">
        <v>2.2027000000000001</v>
      </c>
      <c r="J2056" s="129">
        <v>91.459900000000005</v>
      </c>
      <c r="K2056" s="129">
        <f t="shared" si="33"/>
        <v>2054</v>
      </c>
    </row>
    <row r="2057" spans="1:11" hidden="1" x14ac:dyDescent="0.3">
      <c r="A2057" s="129">
        <v>-1</v>
      </c>
      <c r="B2057" s="129" t="s">
        <v>226</v>
      </c>
      <c r="C2057" s="129" t="s">
        <v>70</v>
      </c>
      <c r="D2057" s="129" t="s">
        <v>68</v>
      </c>
      <c r="E2057" s="129">
        <v>165.37610000000001</v>
      </c>
      <c r="F2057" s="129">
        <v>26.4162</v>
      </c>
      <c r="G2057" s="129">
        <v>1.3081</v>
      </c>
      <c r="H2057" s="129">
        <v>0.96889999999999998</v>
      </c>
      <c r="I2057" s="129">
        <v>1.0686</v>
      </c>
      <c r="J2057" s="129">
        <v>154.87690000000001</v>
      </c>
      <c r="K2057" s="129">
        <f t="shared" si="33"/>
        <v>2055</v>
      </c>
    </row>
    <row r="2058" spans="1:11" hidden="1" x14ac:dyDescent="0.3">
      <c r="A2058" s="129">
        <v>-1</v>
      </c>
      <c r="B2058" s="129" t="s">
        <v>226</v>
      </c>
      <c r="C2058" s="129" t="s">
        <v>71</v>
      </c>
      <c r="D2058" s="129" t="s">
        <v>67</v>
      </c>
      <c r="E2058" s="129">
        <v>70.258600000000001</v>
      </c>
      <c r="F2058" s="129">
        <v>6.1180000000000003</v>
      </c>
      <c r="G2058" s="129">
        <v>0.45290000000000002</v>
      </c>
      <c r="H2058" s="129">
        <v>0.30059999999999998</v>
      </c>
      <c r="I2058" s="129">
        <v>0.98019999999999996</v>
      </c>
      <c r="J2058" s="129">
        <v>40.2819</v>
      </c>
      <c r="K2058" s="129">
        <f t="shared" si="33"/>
        <v>2056</v>
      </c>
    </row>
    <row r="2059" spans="1:11" hidden="1" x14ac:dyDescent="0.3">
      <c r="A2059" s="129">
        <v>-1</v>
      </c>
      <c r="B2059" s="129" t="s">
        <v>226</v>
      </c>
      <c r="C2059" s="129" t="s">
        <v>71</v>
      </c>
      <c r="D2059" s="129" t="s">
        <v>68</v>
      </c>
      <c r="E2059" s="129">
        <v>70.258600000000001</v>
      </c>
      <c r="F2059" s="129">
        <v>6.1180000000000003</v>
      </c>
      <c r="G2059" s="129">
        <v>0.45290000000000002</v>
      </c>
      <c r="H2059" s="129">
        <v>0.30059999999999998</v>
      </c>
      <c r="I2059" s="129">
        <v>0.45100000000000001</v>
      </c>
      <c r="J2059" s="129">
        <v>38.664900000000003</v>
      </c>
      <c r="K2059" s="129">
        <f t="shared" si="33"/>
        <v>2057</v>
      </c>
    </row>
    <row r="2060" spans="1:11" hidden="1" x14ac:dyDescent="0.3">
      <c r="A2060" s="129">
        <v>-1</v>
      </c>
      <c r="B2060" s="129" t="s">
        <v>226</v>
      </c>
      <c r="C2060" s="129" t="s">
        <v>72</v>
      </c>
      <c r="D2060" s="129" t="s">
        <v>67</v>
      </c>
      <c r="E2060" s="129">
        <v>-447.8295</v>
      </c>
      <c r="F2060" s="129">
        <v>27.9542</v>
      </c>
      <c r="G2060" s="129">
        <v>-0.18240000000000001</v>
      </c>
      <c r="H2060" s="129">
        <v>-1.2224999999999999</v>
      </c>
      <c r="I2060" s="129">
        <v>0.30480000000000002</v>
      </c>
      <c r="J2060" s="129">
        <v>-184.85419999999999</v>
      </c>
      <c r="K2060" s="129">
        <f t="shared" si="33"/>
        <v>2058</v>
      </c>
    </row>
    <row r="2061" spans="1:11" hidden="1" x14ac:dyDescent="0.3">
      <c r="A2061" s="129">
        <v>-1</v>
      </c>
      <c r="B2061" s="129" t="s">
        <v>226</v>
      </c>
      <c r="C2061" s="129" t="s">
        <v>72</v>
      </c>
      <c r="D2061" s="129" t="s">
        <v>68</v>
      </c>
      <c r="E2061" s="129">
        <v>-455.48570000000001</v>
      </c>
      <c r="F2061" s="129">
        <v>27.9542</v>
      </c>
      <c r="G2061" s="129">
        <v>-0.18240000000000001</v>
      </c>
      <c r="H2061" s="129">
        <v>-1.2224999999999999</v>
      </c>
      <c r="I2061" s="129">
        <v>-0.15110000000000001</v>
      </c>
      <c r="J2061" s="129">
        <v>-114.9688</v>
      </c>
      <c r="K2061" s="129">
        <f t="shared" si="33"/>
        <v>2059</v>
      </c>
    </row>
    <row r="2062" spans="1:11" hidden="1" x14ac:dyDescent="0.3">
      <c r="A2062" s="129">
        <v>-1</v>
      </c>
      <c r="B2062" s="129" t="s">
        <v>226</v>
      </c>
      <c r="C2062" s="129" t="s">
        <v>73</v>
      </c>
      <c r="D2062" s="129" t="s">
        <v>67</v>
      </c>
      <c r="E2062" s="129">
        <v>-503.09289999999999</v>
      </c>
      <c r="F2062" s="129">
        <v>38.267699999999998</v>
      </c>
      <c r="G2062" s="129">
        <v>-0.43149999999999999</v>
      </c>
      <c r="H2062" s="129">
        <v>-1.0646</v>
      </c>
      <c r="I2062" s="129">
        <v>0.72399999999999998</v>
      </c>
      <c r="J2062" s="129">
        <v>-234.7602</v>
      </c>
      <c r="K2062" s="129">
        <f t="shared" si="33"/>
        <v>2060</v>
      </c>
    </row>
    <row r="2063" spans="1:11" hidden="1" x14ac:dyDescent="0.3">
      <c r="A2063" s="129">
        <v>-1</v>
      </c>
      <c r="B2063" s="129" t="s">
        <v>226</v>
      </c>
      <c r="C2063" s="129" t="s">
        <v>73</v>
      </c>
      <c r="D2063" s="129" t="s">
        <v>68</v>
      </c>
      <c r="E2063" s="129">
        <v>-513.81169999999997</v>
      </c>
      <c r="F2063" s="129">
        <v>38.267699999999998</v>
      </c>
      <c r="G2063" s="129">
        <v>-0.43149999999999999</v>
      </c>
      <c r="H2063" s="129">
        <v>-1.0646</v>
      </c>
      <c r="I2063" s="129">
        <v>-0.35470000000000002</v>
      </c>
      <c r="J2063" s="129">
        <v>-139.0909</v>
      </c>
      <c r="K2063" s="129">
        <f t="shared" si="33"/>
        <v>2061</v>
      </c>
    </row>
    <row r="2064" spans="1:11" hidden="1" x14ac:dyDescent="0.3">
      <c r="A2064" s="129">
        <v>-1</v>
      </c>
      <c r="B2064" s="129" t="s">
        <v>226</v>
      </c>
      <c r="C2064" s="129" t="s">
        <v>74</v>
      </c>
      <c r="D2064" s="129" t="s">
        <v>67</v>
      </c>
      <c r="E2064" s="129">
        <v>-572.78629999999998</v>
      </c>
      <c r="F2064" s="129">
        <v>33.792999999999999</v>
      </c>
      <c r="G2064" s="129">
        <v>-0.16850000000000001</v>
      </c>
      <c r="H2064" s="129">
        <v>-1.6518999999999999</v>
      </c>
      <c r="I2064" s="129">
        <v>0.28089999999999998</v>
      </c>
      <c r="J2064" s="129">
        <v>-228.69229999999999</v>
      </c>
      <c r="K2064" s="129">
        <f t="shared" si="33"/>
        <v>2062</v>
      </c>
    </row>
    <row r="2065" spans="1:11" hidden="1" x14ac:dyDescent="0.3">
      <c r="A2065" s="129">
        <v>-1</v>
      </c>
      <c r="B2065" s="129" t="s">
        <v>226</v>
      </c>
      <c r="C2065" s="129" t="s">
        <v>74</v>
      </c>
      <c r="D2065" s="129" t="s">
        <v>68</v>
      </c>
      <c r="E2065" s="129">
        <v>-581.97379999999998</v>
      </c>
      <c r="F2065" s="129">
        <v>33.792999999999999</v>
      </c>
      <c r="G2065" s="129">
        <v>-0.16850000000000001</v>
      </c>
      <c r="H2065" s="129">
        <v>-1.6518999999999999</v>
      </c>
      <c r="I2065" s="129">
        <v>-0.1404</v>
      </c>
      <c r="J2065" s="129">
        <v>-144.2098</v>
      </c>
      <c r="K2065" s="129">
        <f t="shared" si="33"/>
        <v>2063</v>
      </c>
    </row>
    <row r="2066" spans="1:11" hidden="1" x14ac:dyDescent="0.3">
      <c r="A2066" s="129">
        <v>-1</v>
      </c>
      <c r="B2066" s="129" t="s">
        <v>226</v>
      </c>
      <c r="C2066" s="129" t="s">
        <v>75</v>
      </c>
      <c r="D2066" s="129" t="s">
        <v>67</v>
      </c>
      <c r="E2066" s="129">
        <v>-91.890299999999996</v>
      </c>
      <c r="F2066" s="129">
        <v>61.583399999999997</v>
      </c>
      <c r="G2066" s="129">
        <v>1.554</v>
      </c>
      <c r="H2066" s="129">
        <v>0.67200000000000004</v>
      </c>
      <c r="I2066" s="129">
        <v>3.5491999999999999</v>
      </c>
      <c r="J2066" s="129">
        <v>-22.8734</v>
      </c>
      <c r="K2066" s="129">
        <f t="shared" si="33"/>
        <v>2064</v>
      </c>
    </row>
    <row r="2067" spans="1:11" hidden="1" x14ac:dyDescent="0.3">
      <c r="A2067" s="129">
        <v>-1</v>
      </c>
      <c r="B2067" s="129" t="s">
        <v>226</v>
      </c>
      <c r="C2067" s="129" t="s">
        <v>75</v>
      </c>
      <c r="D2067" s="129" t="s">
        <v>68</v>
      </c>
      <c r="E2067" s="129">
        <v>-98.781000000000006</v>
      </c>
      <c r="F2067" s="129">
        <v>61.583399999999997</v>
      </c>
      <c r="G2067" s="129">
        <v>1.554</v>
      </c>
      <c r="H2067" s="129">
        <v>0.67200000000000004</v>
      </c>
      <c r="I2067" s="129">
        <v>1.268</v>
      </c>
      <c r="J2067" s="129">
        <v>127.41200000000001</v>
      </c>
      <c r="K2067" s="129">
        <f t="shared" si="33"/>
        <v>2065</v>
      </c>
    </row>
    <row r="2068" spans="1:11" hidden="1" x14ac:dyDescent="0.3">
      <c r="A2068" s="129">
        <v>-1</v>
      </c>
      <c r="B2068" s="129" t="s">
        <v>226</v>
      </c>
      <c r="C2068" s="129" t="s">
        <v>76</v>
      </c>
      <c r="D2068" s="129" t="s">
        <v>67</v>
      </c>
      <c r="E2068" s="129">
        <v>-554.9434</v>
      </c>
      <c r="F2068" s="129">
        <v>-12.382</v>
      </c>
      <c r="G2068" s="129">
        <v>-2.1088</v>
      </c>
      <c r="H2068" s="129">
        <v>-2.0407999999999999</v>
      </c>
      <c r="I2068" s="129">
        <v>-2.6183000000000001</v>
      </c>
      <c r="J2068" s="129">
        <v>-278.96109999999999</v>
      </c>
      <c r="K2068" s="129">
        <f t="shared" si="33"/>
        <v>2066</v>
      </c>
    </row>
    <row r="2069" spans="1:11" hidden="1" x14ac:dyDescent="0.3">
      <c r="A2069" s="129">
        <v>-1</v>
      </c>
      <c r="B2069" s="129" t="s">
        <v>226</v>
      </c>
      <c r="C2069" s="129" t="s">
        <v>76</v>
      </c>
      <c r="D2069" s="129" t="s">
        <v>68</v>
      </c>
      <c r="E2069" s="129">
        <v>-561.83410000000003</v>
      </c>
      <c r="F2069" s="129">
        <v>-12.382</v>
      </c>
      <c r="G2069" s="129">
        <v>-2.1088</v>
      </c>
      <c r="H2069" s="129">
        <v>-2.0407999999999999</v>
      </c>
      <c r="I2069" s="129">
        <v>-1.724</v>
      </c>
      <c r="J2069" s="129">
        <v>-306.2432</v>
      </c>
      <c r="K2069" s="129">
        <f t="shared" si="33"/>
        <v>2067</v>
      </c>
    </row>
    <row r="2070" spans="1:11" hidden="1" x14ac:dyDescent="0.3">
      <c r="A2070" s="129">
        <v>-1</v>
      </c>
      <c r="B2070" s="129" t="s">
        <v>226</v>
      </c>
      <c r="C2070" s="129" t="s">
        <v>77</v>
      </c>
      <c r="D2070" s="129" t="s">
        <v>67</v>
      </c>
      <c r="E2070" s="129">
        <v>-91.890299999999996</v>
      </c>
      <c r="F2070" s="129">
        <v>61.583399999999997</v>
      </c>
      <c r="G2070" s="129">
        <v>1.554</v>
      </c>
      <c r="H2070" s="129">
        <v>0.67200000000000004</v>
      </c>
      <c r="I2070" s="129">
        <v>3.5491999999999999</v>
      </c>
      <c r="J2070" s="129">
        <v>-22.8734</v>
      </c>
      <c r="K2070" s="129">
        <f t="shared" si="33"/>
        <v>2068</v>
      </c>
    </row>
    <row r="2071" spans="1:11" hidden="1" x14ac:dyDescent="0.3">
      <c r="A2071" s="129">
        <v>-1</v>
      </c>
      <c r="B2071" s="129" t="s">
        <v>226</v>
      </c>
      <c r="C2071" s="129" t="s">
        <v>77</v>
      </c>
      <c r="D2071" s="129" t="s">
        <v>68</v>
      </c>
      <c r="E2071" s="129">
        <v>-98.781000000000006</v>
      </c>
      <c r="F2071" s="129">
        <v>61.583399999999997</v>
      </c>
      <c r="G2071" s="129">
        <v>1.554</v>
      </c>
      <c r="H2071" s="129">
        <v>0.67200000000000004</v>
      </c>
      <c r="I2071" s="129">
        <v>1.268</v>
      </c>
      <c r="J2071" s="129">
        <v>127.41200000000001</v>
      </c>
      <c r="K2071" s="129">
        <f t="shared" si="33"/>
        <v>2069</v>
      </c>
    </row>
    <row r="2072" spans="1:11" hidden="1" x14ac:dyDescent="0.3">
      <c r="A2072" s="129">
        <v>-1</v>
      </c>
      <c r="B2072" s="129" t="s">
        <v>226</v>
      </c>
      <c r="C2072" s="129" t="s">
        <v>78</v>
      </c>
      <c r="D2072" s="129" t="s">
        <v>67</v>
      </c>
      <c r="E2072" s="129">
        <v>-554.9434</v>
      </c>
      <c r="F2072" s="129">
        <v>-12.382</v>
      </c>
      <c r="G2072" s="129">
        <v>-2.1088</v>
      </c>
      <c r="H2072" s="129">
        <v>-2.0407999999999999</v>
      </c>
      <c r="I2072" s="129">
        <v>-2.6183000000000001</v>
      </c>
      <c r="J2072" s="129">
        <v>-278.96109999999999</v>
      </c>
      <c r="K2072" s="129">
        <f t="shared" si="33"/>
        <v>2070</v>
      </c>
    </row>
    <row r="2073" spans="1:11" hidden="1" x14ac:dyDescent="0.3">
      <c r="A2073" s="129">
        <v>-1</v>
      </c>
      <c r="B2073" s="129" t="s">
        <v>226</v>
      </c>
      <c r="C2073" s="129" t="s">
        <v>78</v>
      </c>
      <c r="D2073" s="129" t="s">
        <v>68</v>
      </c>
      <c r="E2073" s="129">
        <v>-561.83410000000003</v>
      </c>
      <c r="F2073" s="129">
        <v>-12.382</v>
      </c>
      <c r="G2073" s="129">
        <v>-2.1088</v>
      </c>
      <c r="H2073" s="129">
        <v>-2.0407999999999999</v>
      </c>
      <c r="I2073" s="129">
        <v>-1.724</v>
      </c>
      <c r="J2073" s="129">
        <v>-306.2432</v>
      </c>
      <c r="K2073" s="129">
        <f t="shared" si="33"/>
        <v>2071</v>
      </c>
    </row>
    <row r="2074" spans="1:11" hidden="1" x14ac:dyDescent="0.3">
      <c r="A2074" s="129">
        <v>-1</v>
      </c>
      <c r="B2074" s="129" t="s">
        <v>226</v>
      </c>
      <c r="C2074" s="129" t="s">
        <v>79</v>
      </c>
      <c r="D2074" s="129" t="s">
        <v>67</v>
      </c>
      <c r="E2074" s="129">
        <v>-225.0549</v>
      </c>
      <c r="F2074" s="129">
        <v>33.165900000000001</v>
      </c>
      <c r="G2074" s="129">
        <v>0.35659999999999997</v>
      </c>
      <c r="H2074" s="129">
        <v>-0.26350000000000001</v>
      </c>
      <c r="I2074" s="129">
        <v>1.8378000000000001</v>
      </c>
      <c r="J2074" s="129">
        <v>-94.522599999999997</v>
      </c>
      <c r="K2074" s="129">
        <f t="shared" si="33"/>
        <v>2072</v>
      </c>
    </row>
    <row r="2075" spans="1:11" hidden="1" x14ac:dyDescent="0.3">
      <c r="A2075" s="129">
        <v>-1</v>
      </c>
      <c r="B2075" s="129" t="s">
        <v>226</v>
      </c>
      <c r="C2075" s="129" t="s">
        <v>79</v>
      </c>
      <c r="D2075" s="129" t="s">
        <v>68</v>
      </c>
      <c r="E2075" s="129">
        <v>-231.94550000000001</v>
      </c>
      <c r="F2075" s="129">
        <v>33.165900000000001</v>
      </c>
      <c r="G2075" s="129">
        <v>0.35659999999999997</v>
      </c>
      <c r="H2075" s="129">
        <v>-0.26350000000000001</v>
      </c>
      <c r="I2075" s="129">
        <v>0.40339999999999998</v>
      </c>
      <c r="J2075" s="129">
        <v>-35.284700000000001</v>
      </c>
      <c r="K2075" s="129">
        <f t="shared" si="33"/>
        <v>2073</v>
      </c>
    </row>
    <row r="2076" spans="1:11" hidden="1" x14ac:dyDescent="0.3">
      <c r="A2076" s="129">
        <v>-1</v>
      </c>
      <c r="B2076" s="129" t="s">
        <v>226</v>
      </c>
      <c r="C2076" s="129" t="s">
        <v>80</v>
      </c>
      <c r="D2076" s="129" t="s">
        <v>67</v>
      </c>
      <c r="E2076" s="129">
        <v>-421.77890000000002</v>
      </c>
      <c r="F2076" s="129">
        <v>16.035499999999999</v>
      </c>
      <c r="G2076" s="129">
        <v>-0.91139999999999999</v>
      </c>
      <c r="H2076" s="129">
        <v>-1.1052999999999999</v>
      </c>
      <c r="I2076" s="129">
        <v>-0.90690000000000004</v>
      </c>
      <c r="J2076" s="129">
        <v>-207.31190000000001</v>
      </c>
      <c r="K2076" s="129">
        <f t="shared" si="33"/>
        <v>2074</v>
      </c>
    </row>
    <row r="2077" spans="1:11" hidden="1" x14ac:dyDescent="0.3">
      <c r="A2077" s="129">
        <v>-1</v>
      </c>
      <c r="B2077" s="129" t="s">
        <v>226</v>
      </c>
      <c r="C2077" s="129" t="s">
        <v>80</v>
      </c>
      <c r="D2077" s="129" t="s">
        <v>68</v>
      </c>
      <c r="E2077" s="129">
        <v>-428.66950000000003</v>
      </c>
      <c r="F2077" s="129">
        <v>16.035499999999999</v>
      </c>
      <c r="G2077" s="129">
        <v>-0.91139999999999999</v>
      </c>
      <c r="H2077" s="129">
        <v>-1.1052999999999999</v>
      </c>
      <c r="I2077" s="129">
        <v>-0.85940000000000005</v>
      </c>
      <c r="J2077" s="129">
        <v>-143.54650000000001</v>
      </c>
      <c r="K2077" s="129">
        <f t="shared" si="33"/>
        <v>2075</v>
      </c>
    </row>
    <row r="2078" spans="1:11" hidden="1" x14ac:dyDescent="0.3">
      <c r="A2078" s="129">
        <v>-1</v>
      </c>
      <c r="B2078" s="129" t="s">
        <v>226</v>
      </c>
      <c r="C2078" s="129" t="s">
        <v>81</v>
      </c>
      <c r="D2078" s="129" t="s">
        <v>67</v>
      </c>
      <c r="E2078" s="129">
        <v>-225.0549</v>
      </c>
      <c r="F2078" s="129">
        <v>33.165900000000001</v>
      </c>
      <c r="G2078" s="129">
        <v>0.35659999999999997</v>
      </c>
      <c r="H2078" s="129">
        <v>-0.26350000000000001</v>
      </c>
      <c r="I2078" s="129">
        <v>1.8378000000000001</v>
      </c>
      <c r="J2078" s="129">
        <v>-94.522599999999997</v>
      </c>
      <c r="K2078" s="129">
        <f t="shared" si="33"/>
        <v>2076</v>
      </c>
    </row>
    <row r="2079" spans="1:11" hidden="1" x14ac:dyDescent="0.3">
      <c r="A2079" s="129">
        <v>-1</v>
      </c>
      <c r="B2079" s="129" t="s">
        <v>226</v>
      </c>
      <c r="C2079" s="129" t="s">
        <v>81</v>
      </c>
      <c r="D2079" s="129" t="s">
        <v>68</v>
      </c>
      <c r="E2079" s="129">
        <v>-231.94550000000001</v>
      </c>
      <c r="F2079" s="129">
        <v>33.165900000000001</v>
      </c>
      <c r="G2079" s="129">
        <v>0.35659999999999997</v>
      </c>
      <c r="H2079" s="129">
        <v>-0.26350000000000001</v>
      </c>
      <c r="I2079" s="129">
        <v>0.40339999999999998</v>
      </c>
      <c r="J2079" s="129">
        <v>-35.284700000000001</v>
      </c>
      <c r="K2079" s="129">
        <f t="shared" si="33"/>
        <v>2077</v>
      </c>
    </row>
    <row r="2080" spans="1:11" hidden="1" x14ac:dyDescent="0.3">
      <c r="A2080" s="129">
        <v>-1</v>
      </c>
      <c r="B2080" s="129" t="s">
        <v>226</v>
      </c>
      <c r="C2080" s="129" t="s">
        <v>82</v>
      </c>
      <c r="D2080" s="129" t="s">
        <v>67</v>
      </c>
      <c r="E2080" s="129">
        <v>-421.77890000000002</v>
      </c>
      <c r="F2080" s="129">
        <v>16.035499999999999</v>
      </c>
      <c r="G2080" s="129">
        <v>-0.91139999999999999</v>
      </c>
      <c r="H2080" s="129">
        <v>-1.1052999999999999</v>
      </c>
      <c r="I2080" s="129">
        <v>-0.90690000000000004</v>
      </c>
      <c r="J2080" s="129">
        <v>-207.31190000000001</v>
      </c>
      <c r="K2080" s="129">
        <f t="shared" si="33"/>
        <v>2078</v>
      </c>
    </row>
    <row r="2081" spans="1:11" hidden="1" x14ac:dyDescent="0.3">
      <c r="A2081" s="129">
        <v>-1</v>
      </c>
      <c r="B2081" s="129" t="s">
        <v>226</v>
      </c>
      <c r="C2081" s="129" t="s">
        <v>82</v>
      </c>
      <c r="D2081" s="129" t="s">
        <v>68</v>
      </c>
      <c r="E2081" s="129">
        <v>-428.66950000000003</v>
      </c>
      <c r="F2081" s="129">
        <v>16.035499999999999</v>
      </c>
      <c r="G2081" s="129">
        <v>-0.91139999999999999</v>
      </c>
      <c r="H2081" s="129">
        <v>-1.1052999999999999</v>
      </c>
      <c r="I2081" s="129">
        <v>-0.85940000000000005</v>
      </c>
      <c r="J2081" s="129">
        <v>-143.54650000000001</v>
      </c>
      <c r="K2081" s="129">
        <f t="shared" si="33"/>
        <v>2079</v>
      </c>
    </row>
    <row r="2082" spans="1:11" hidden="1" x14ac:dyDescent="0.3">
      <c r="A2082" s="129">
        <v>-1</v>
      </c>
      <c r="B2082" s="129" t="s">
        <v>226</v>
      </c>
      <c r="C2082" s="129" t="s">
        <v>83</v>
      </c>
      <c r="D2082" s="129" t="s">
        <v>67</v>
      </c>
      <c r="E2082" s="129">
        <v>-288.17329999999998</v>
      </c>
      <c r="F2082" s="129">
        <v>70.403700000000001</v>
      </c>
      <c r="G2082" s="129">
        <v>1.5873999999999999</v>
      </c>
      <c r="H2082" s="129">
        <v>-1.8200000000000001E-2</v>
      </c>
      <c r="I2082" s="129">
        <v>3.492</v>
      </c>
      <c r="J2082" s="129">
        <v>-90.347499999999997</v>
      </c>
      <c r="K2082" s="129">
        <f t="shared" si="33"/>
        <v>2080</v>
      </c>
    </row>
    <row r="2083" spans="1:11" hidden="1" x14ac:dyDescent="0.3">
      <c r="A2083" s="129">
        <v>-1</v>
      </c>
      <c r="B2083" s="129" t="s">
        <v>226</v>
      </c>
      <c r="C2083" s="129" t="s">
        <v>83</v>
      </c>
      <c r="D2083" s="129" t="s">
        <v>68</v>
      </c>
      <c r="E2083" s="129">
        <v>-297.36079999999998</v>
      </c>
      <c r="F2083" s="129">
        <v>70.403700000000001</v>
      </c>
      <c r="G2083" s="129">
        <v>1.5873999999999999</v>
      </c>
      <c r="H2083" s="129">
        <v>-1.8200000000000001E-2</v>
      </c>
      <c r="I2083" s="129">
        <v>1.2943</v>
      </c>
      <c r="J2083" s="129">
        <v>81.988699999999994</v>
      </c>
      <c r="K2083" s="129">
        <f t="shared" si="33"/>
        <v>2081</v>
      </c>
    </row>
    <row r="2084" spans="1:11" hidden="1" x14ac:dyDescent="0.3">
      <c r="A2084" s="129">
        <v>-1</v>
      </c>
      <c r="B2084" s="129" t="s">
        <v>226</v>
      </c>
      <c r="C2084" s="129" t="s">
        <v>84</v>
      </c>
      <c r="D2084" s="129" t="s">
        <v>67</v>
      </c>
      <c r="E2084" s="129">
        <v>-751.22649999999999</v>
      </c>
      <c r="F2084" s="129">
        <v>-3.5617000000000001</v>
      </c>
      <c r="G2084" s="129">
        <v>-2.0754000000000001</v>
      </c>
      <c r="H2084" s="129">
        <v>-2.7309999999999999</v>
      </c>
      <c r="I2084" s="129">
        <v>-2.6755</v>
      </c>
      <c r="J2084" s="129">
        <v>-346.43520000000001</v>
      </c>
      <c r="K2084" s="129">
        <f t="shared" si="33"/>
        <v>2082</v>
      </c>
    </row>
    <row r="2085" spans="1:11" hidden="1" x14ac:dyDescent="0.3">
      <c r="A2085" s="129">
        <v>-1</v>
      </c>
      <c r="B2085" s="129" t="s">
        <v>226</v>
      </c>
      <c r="C2085" s="129" t="s">
        <v>84</v>
      </c>
      <c r="D2085" s="129" t="s">
        <v>68</v>
      </c>
      <c r="E2085" s="129">
        <v>-760.41399999999999</v>
      </c>
      <c r="F2085" s="129">
        <v>-3.5617000000000001</v>
      </c>
      <c r="G2085" s="129">
        <v>-2.0754000000000001</v>
      </c>
      <c r="H2085" s="129">
        <v>-2.7309999999999999</v>
      </c>
      <c r="I2085" s="129">
        <v>-1.6978</v>
      </c>
      <c r="J2085" s="129">
        <v>-351.66649999999998</v>
      </c>
      <c r="K2085" s="129">
        <f t="shared" si="33"/>
        <v>2083</v>
      </c>
    </row>
    <row r="2086" spans="1:11" hidden="1" x14ac:dyDescent="0.3">
      <c r="A2086" s="129">
        <v>-1</v>
      </c>
      <c r="B2086" s="129" t="s">
        <v>226</v>
      </c>
      <c r="C2086" s="129" t="s">
        <v>85</v>
      </c>
      <c r="D2086" s="129" t="s">
        <v>67</v>
      </c>
      <c r="E2086" s="129">
        <v>-288.17329999999998</v>
      </c>
      <c r="F2086" s="129">
        <v>70.403700000000001</v>
      </c>
      <c r="G2086" s="129">
        <v>1.5873999999999999</v>
      </c>
      <c r="H2086" s="129">
        <v>-1.8200000000000001E-2</v>
      </c>
      <c r="I2086" s="129">
        <v>3.492</v>
      </c>
      <c r="J2086" s="129">
        <v>-90.347499999999997</v>
      </c>
      <c r="K2086" s="129">
        <f t="shared" si="33"/>
        <v>2084</v>
      </c>
    </row>
    <row r="2087" spans="1:11" hidden="1" x14ac:dyDescent="0.3">
      <c r="A2087" s="129">
        <v>-1</v>
      </c>
      <c r="B2087" s="129" t="s">
        <v>226</v>
      </c>
      <c r="C2087" s="129" t="s">
        <v>85</v>
      </c>
      <c r="D2087" s="129" t="s">
        <v>68</v>
      </c>
      <c r="E2087" s="129">
        <v>-297.36079999999998</v>
      </c>
      <c r="F2087" s="129">
        <v>70.403700000000001</v>
      </c>
      <c r="G2087" s="129">
        <v>1.5873999999999999</v>
      </c>
      <c r="H2087" s="129">
        <v>-1.8200000000000001E-2</v>
      </c>
      <c r="I2087" s="129">
        <v>1.2943</v>
      </c>
      <c r="J2087" s="129">
        <v>81.988699999999994</v>
      </c>
      <c r="K2087" s="129">
        <f t="shared" si="33"/>
        <v>2085</v>
      </c>
    </row>
    <row r="2088" spans="1:11" hidden="1" x14ac:dyDescent="0.3">
      <c r="A2088" s="129">
        <v>-1</v>
      </c>
      <c r="B2088" s="129" t="s">
        <v>226</v>
      </c>
      <c r="C2088" s="129" t="s">
        <v>86</v>
      </c>
      <c r="D2088" s="129" t="s">
        <v>67</v>
      </c>
      <c r="E2088" s="129">
        <v>-751.22649999999999</v>
      </c>
      <c r="F2088" s="129">
        <v>-3.5617000000000001</v>
      </c>
      <c r="G2088" s="129">
        <v>-2.0754000000000001</v>
      </c>
      <c r="H2088" s="129">
        <v>-2.7309999999999999</v>
      </c>
      <c r="I2088" s="129">
        <v>-2.6755</v>
      </c>
      <c r="J2088" s="129">
        <v>-346.43520000000001</v>
      </c>
      <c r="K2088" s="129">
        <f t="shared" si="33"/>
        <v>2086</v>
      </c>
    </row>
    <row r="2089" spans="1:11" hidden="1" x14ac:dyDescent="0.3">
      <c r="A2089" s="129">
        <v>-1</v>
      </c>
      <c r="B2089" s="129" t="s">
        <v>226</v>
      </c>
      <c r="C2089" s="129" t="s">
        <v>86</v>
      </c>
      <c r="D2089" s="129" t="s">
        <v>68</v>
      </c>
      <c r="E2089" s="129">
        <v>-760.41399999999999</v>
      </c>
      <c r="F2089" s="129">
        <v>-3.5617000000000001</v>
      </c>
      <c r="G2089" s="129">
        <v>-2.0754000000000001</v>
      </c>
      <c r="H2089" s="129">
        <v>-2.7309999999999999</v>
      </c>
      <c r="I2089" s="129">
        <v>-1.6978</v>
      </c>
      <c r="J2089" s="129">
        <v>-351.66649999999998</v>
      </c>
      <c r="K2089" s="129">
        <f t="shared" si="33"/>
        <v>2087</v>
      </c>
    </row>
    <row r="2090" spans="1:11" hidden="1" x14ac:dyDescent="0.3">
      <c r="A2090" s="129">
        <v>-1</v>
      </c>
      <c r="B2090" s="129" t="s">
        <v>226</v>
      </c>
      <c r="C2090" s="129" t="s">
        <v>87</v>
      </c>
      <c r="D2090" s="129" t="s">
        <v>67</v>
      </c>
      <c r="E2090" s="129">
        <v>-421.33789999999999</v>
      </c>
      <c r="F2090" s="129">
        <v>41.986199999999997</v>
      </c>
      <c r="G2090" s="129">
        <v>0.39</v>
      </c>
      <c r="H2090" s="129">
        <v>-0.95369999999999999</v>
      </c>
      <c r="I2090" s="129">
        <v>1.7806</v>
      </c>
      <c r="J2090" s="129">
        <v>-161.9967</v>
      </c>
      <c r="K2090" s="129">
        <f t="shared" si="33"/>
        <v>2088</v>
      </c>
    </row>
    <row r="2091" spans="1:11" hidden="1" x14ac:dyDescent="0.3">
      <c r="A2091" s="129">
        <v>-1</v>
      </c>
      <c r="B2091" s="129" t="s">
        <v>226</v>
      </c>
      <c r="C2091" s="129" t="s">
        <v>87</v>
      </c>
      <c r="D2091" s="129" t="s">
        <v>68</v>
      </c>
      <c r="E2091" s="129">
        <v>-430.52539999999999</v>
      </c>
      <c r="F2091" s="129">
        <v>41.986199999999997</v>
      </c>
      <c r="G2091" s="129">
        <v>0.39</v>
      </c>
      <c r="H2091" s="129">
        <v>-0.95369999999999999</v>
      </c>
      <c r="I2091" s="129">
        <v>0.42970000000000003</v>
      </c>
      <c r="J2091" s="129">
        <v>-80.707999999999998</v>
      </c>
      <c r="K2091" s="129">
        <f t="shared" si="33"/>
        <v>2089</v>
      </c>
    </row>
    <row r="2092" spans="1:11" hidden="1" x14ac:dyDescent="0.3">
      <c r="A2092" s="129">
        <v>-1</v>
      </c>
      <c r="B2092" s="129" t="s">
        <v>226</v>
      </c>
      <c r="C2092" s="129" t="s">
        <v>88</v>
      </c>
      <c r="D2092" s="129" t="s">
        <v>67</v>
      </c>
      <c r="E2092" s="129">
        <v>-618.06190000000004</v>
      </c>
      <c r="F2092" s="129">
        <v>24.855799999999999</v>
      </c>
      <c r="G2092" s="129">
        <v>-0.878</v>
      </c>
      <c r="H2092" s="129">
        <v>-1.7955000000000001</v>
      </c>
      <c r="I2092" s="129">
        <v>-0.96409999999999996</v>
      </c>
      <c r="J2092" s="129">
        <v>-274.786</v>
      </c>
      <c r="K2092" s="129">
        <f t="shared" si="33"/>
        <v>2090</v>
      </c>
    </row>
    <row r="2093" spans="1:11" hidden="1" x14ac:dyDescent="0.3">
      <c r="A2093" s="129">
        <v>-1</v>
      </c>
      <c r="B2093" s="129" t="s">
        <v>226</v>
      </c>
      <c r="C2093" s="129" t="s">
        <v>88</v>
      </c>
      <c r="D2093" s="129" t="s">
        <v>68</v>
      </c>
      <c r="E2093" s="129">
        <v>-627.24940000000004</v>
      </c>
      <c r="F2093" s="129">
        <v>24.855799999999999</v>
      </c>
      <c r="G2093" s="129">
        <v>-0.878</v>
      </c>
      <c r="H2093" s="129">
        <v>-1.7955000000000001</v>
      </c>
      <c r="I2093" s="129">
        <v>-0.83320000000000005</v>
      </c>
      <c r="J2093" s="129">
        <v>-188.96979999999999</v>
      </c>
      <c r="K2093" s="129">
        <f t="shared" si="33"/>
        <v>2091</v>
      </c>
    </row>
    <row r="2094" spans="1:11" hidden="1" x14ac:dyDescent="0.3">
      <c r="A2094" s="129">
        <v>-1</v>
      </c>
      <c r="B2094" s="129" t="s">
        <v>226</v>
      </c>
      <c r="C2094" s="129" t="s">
        <v>89</v>
      </c>
      <c r="D2094" s="129" t="s">
        <v>67</v>
      </c>
      <c r="E2094" s="129">
        <v>-421.33789999999999</v>
      </c>
      <c r="F2094" s="129">
        <v>41.986199999999997</v>
      </c>
      <c r="G2094" s="129">
        <v>0.39</v>
      </c>
      <c r="H2094" s="129">
        <v>-0.95369999999999999</v>
      </c>
      <c r="I2094" s="129">
        <v>1.7806</v>
      </c>
      <c r="J2094" s="129">
        <v>-161.9967</v>
      </c>
      <c r="K2094" s="129">
        <f t="shared" si="33"/>
        <v>2092</v>
      </c>
    </row>
    <row r="2095" spans="1:11" hidden="1" x14ac:dyDescent="0.3">
      <c r="A2095" s="129">
        <v>-1</v>
      </c>
      <c r="B2095" s="129" t="s">
        <v>226</v>
      </c>
      <c r="C2095" s="129" t="s">
        <v>89</v>
      </c>
      <c r="D2095" s="129" t="s">
        <v>68</v>
      </c>
      <c r="E2095" s="129">
        <v>-430.52539999999999</v>
      </c>
      <c r="F2095" s="129">
        <v>41.986199999999997</v>
      </c>
      <c r="G2095" s="129">
        <v>0.39</v>
      </c>
      <c r="H2095" s="129">
        <v>-0.95369999999999999</v>
      </c>
      <c r="I2095" s="129">
        <v>0.42970000000000003</v>
      </c>
      <c r="J2095" s="129">
        <v>-80.707999999999998</v>
      </c>
      <c r="K2095" s="129">
        <f t="shared" si="33"/>
        <v>2093</v>
      </c>
    </row>
    <row r="2096" spans="1:11" hidden="1" x14ac:dyDescent="0.3">
      <c r="A2096" s="129">
        <v>-1</v>
      </c>
      <c r="B2096" s="129" t="s">
        <v>226</v>
      </c>
      <c r="C2096" s="129" t="s">
        <v>90</v>
      </c>
      <c r="D2096" s="129" t="s">
        <v>67</v>
      </c>
      <c r="E2096" s="129">
        <v>-618.06190000000004</v>
      </c>
      <c r="F2096" s="129">
        <v>24.855799999999999</v>
      </c>
      <c r="G2096" s="129">
        <v>-0.878</v>
      </c>
      <c r="H2096" s="129">
        <v>-1.7955000000000001</v>
      </c>
      <c r="I2096" s="129">
        <v>-0.96409999999999996</v>
      </c>
      <c r="J2096" s="129">
        <v>-274.786</v>
      </c>
      <c r="K2096" s="129">
        <f t="shared" si="33"/>
        <v>2094</v>
      </c>
    </row>
    <row r="2097" spans="1:11" hidden="1" x14ac:dyDescent="0.3">
      <c r="A2097" s="129">
        <v>-1</v>
      </c>
      <c r="B2097" s="129" t="s">
        <v>226</v>
      </c>
      <c r="C2097" s="129" t="s">
        <v>90</v>
      </c>
      <c r="D2097" s="129" t="s">
        <v>68</v>
      </c>
      <c r="E2097" s="129">
        <v>-627.24940000000004</v>
      </c>
      <c r="F2097" s="129">
        <v>24.855799999999999</v>
      </c>
      <c r="G2097" s="129">
        <v>-0.878</v>
      </c>
      <c r="H2097" s="129">
        <v>-1.7955000000000001</v>
      </c>
      <c r="I2097" s="129">
        <v>-0.83320000000000005</v>
      </c>
      <c r="J2097" s="129">
        <v>-188.96979999999999</v>
      </c>
      <c r="K2097" s="129">
        <f t="shared" si="33"/>
        <v>2095</v>
      </c>
    </row>
    <row r="2098" spans="1:11" hidden="1" x14ac:dyDescent="0.3">
      <c r="A2098" s="129">
        <v>-1</v>
      </c>
      <c r="B2098" s="129" t="s">
        <v>226</v>
      </c>
      <c r="C2098" s="129" t="s">
        <v>91</v>
      </c>
      <c r="D2098" s="129" t="s">
        <v>67</v>
      </c>
      <c r="E2098" s="129">
        <v>-91.890299999999996</v>
      </c>
      <c r="F2098" s="129">
        <v>70.403700000000001</v>
      </c>
      <c r="G2098" s="129">
        <v>1.5873999999999999</v>
      </c>
      <c r="H2098" s="129">
        <v>0.67200000000000004</v>
      </c>
      <c r="I2098" s="129">
        <v>3.5491999999999999</v>
      </c>
      <c r="J2098" s="129">
        <v>-22.8734</v>
      </c>
      <c r="K2098" s="129">
        <f t="shared" si="33"/>
        <v>2096</v>
      </c>
    </row>
    <row r="2099" spans="1:11" hidden="1" x14ac:dyDescent="0.3">
      <c r="A2099" s="129">
        <v>-1</v>
      </c>
      <c r="B2099" s="129" t="s">
        <v>226</v>
      </c>
      <c r="C2099" s="129" t="s">
        <v>91</v>
      </c>
      <c r="D2099" s="129" t="s">
        <v>68</v>
      </c>
      <c r="E2099" s="129">
        <v>-98.781000000000006</v>
      </c>
      <c r="F2099" s="129">
        <v>70.403700000000001</v>
      </c>
      <c r="G2099" s="129">
        <v>1.5873999999999999</v>
      </c>
      <c r="H2099" s="129">
        <v>0.67200000000000004</v>
      </c>
      <c r="I2099" s="129">
        <v>1.2943</v>
      </c>
      <c r="J2099" s="129">
        <v>127.41200000000001</v>
      </c>
      <c r="K2099" s="129">
        <f t="shared" si="33"/>
        <v>2097</v>
      </c>
    </row>
    <row r="2100" spans="1:11" hidden="1" x14ac:dyDescent="0.3">
      <c r="A2100" s="129">
        <v>-1</v>
      </c>
      <c r="B2100" s="129" t="s">
        <v>226</v>
      </c>
      <c r="C2100" s="129" t="s">
        <v>92</v>
      </c>
      <c r="D2100" s="129" t="s">
        <v>67</v>
      </c>
      <c r="E2100" s="129">
        <v>-751.22649999999999</v>
      </c>
      <c r="F2100" s="129">
        <v>-12.382</v>
      </c>
      <c r="G2100" s="129">
        <v>-2.1088</v>
      </c>
      <c r="H2100" s="129">
        <v>-2.7309999999999999</v>
      </c>
      <c r="I2100" s="129">
        <v>-2.6755</v>
      </c>
      <c r="J2100" s="129">
        <v>-346.43520000000001</v>
      </c>
      <c r="K2100" s="129">
        <f t="shared" si="33"/>
        <v>2098</v>
      </c>
    </row>
    <row r="2101" spans="1:11" hidden="1" x14ac:dyDescent="0.3">
      <c r="A2101" s="129">
        <v>-1</v>
      </c>
      <c r="B2101" s="129" t="s">
        <v>226</v>
      </c>
      <c r="C2101" s="129" t="s">
        <v>92</v>
      </c>
      <c r="D2101" s="129" t="s">
        <v>68</v>
      </c>
      <c r="E2101" s="129">
        <v>-760.41399999999999</v>
      </c>
      <c r="F2101" s="129">
        <v>-12.382</v>
      </c>
      <c r="G2101" s="129">
        <v>-2.1088</v>
      </c>
      <c r="H2101" s="129">
        <v>-2.7309999999999999</v>
      </c>
      <c r="I2101" s="129">
        <v>-1.724</v>
      </c>
      <c r="J2101" s="129">
        <v>-351.66649999999998</v>
      </c>
      <c r="K2101" s="129">
        <f t="shared" si="33"/>
        <v>2099</v>
      </c>
    </row>
    <row r="2102" spans="1:11" hidden="1" x14ac:dyDescent="0.3">
      <c r="A2102" s="129">
        <v>-1</v>
      </c>
      <c r="B2102" s="129" t="s">
        <v>227</v>
      </c>
      <c r="C2102" s="129" t="s">
        <v>66</v>
      </c>
      <c r="D2102" s="129" t="s">
        <v>67</v>
      </c>
      <c r="E2102" s="129">
        <v>-9.0425000000000004</v>
      </c>
      <c r="F2102" s="129">
        <v>7.9869000000000003</v>
      </c>
      <c r="G2102" s="129">
        <v>3.1099999999999999E-2</v>
      </c>
      <c r="H2102" s="129">
        <v>-3.0999999999999999E-3</v>
      </c>
      <c r="I2102" s="129">
        <v>-4.9099999999999998E-2</v>
      </c>
      <c r="J2102" s="129">
        <v>-11.363099999999999</v>
      </c>
      <c r="K2102" s="129">
        <f t="shared" si="33"/>
        <v>2100</v>
      </c>
    </row>
    <row r="2103" spans="1:11" hidden="1" x14ac:dyDescent="0.3">
      <c r="A2103" s="129">
        <v>-1</v>
      </c>
      <c r="B2103" s="129" t="s">
        <v>227</v>
      </c>
      <c r="C2103" s="129" t="s">
        <v>66</v>
      </c>
      <c r="D2103" s="129" t="s">
        <v>68</v>
      </c>
      <c r="E2103" s="129">
        <v>-10.5581</v>
      </c>
      <c r="F2103" s="129">
        <v>7.9869000000000003</v>
      </c>
      <c r="G2103" s="129">
        <v>3.1099999999999999E-2</v>
      </c>
      <c r="H2103" s="129">
        <v>-3.0999999999999999E-3</v>
      </c>
      <c r="I2103" s="129">
        <v>2.86E-2</v>
      </c>
      <c r="J2103" s="129">
        <v>8.6042000000000005</v>
      </c>
      <c r="K2103" s="129">
        <f t="shared" si="33"/>
        <v>2101</v>
      </c>
    </row>
    <row r="2104" spans="1:11" hidden="1" x14ac:dyDescent="0.3">
      <c r="A2104" s="129">
        <v>-1</v>
      </c>
      <c r="B2104" s="129" t="s">
        <v>227</v>
      </c>
      <c r="C2104" s="129" t="s">
        <v>69</v>
      </c>
      <c r="D2104" s="129" t="s">
        <v>67</v>
      </c>
      <c r="E2104" s="129">
        <v>-8.5823999999999998</v>
      </c>
      <c r="F2104" s="129">
        <v>8.8194999999999997</v>
      </c>
      <c r="G2104" s="129">
        <v>1.84E-2</v>
      </c>
      <c r="H2104" s="129">
        <v>-2.2000000000000001E-3</v>
      </c>
      <c r="I2104" s="129">
        <v>-3.09E-2</v>
      </c>
      <c r="J2104" s="129">
        <v>-12.2904</v>
      </c>
      <c r="K2104" s="129">
        <f t="shared" si="33"/>
        <v>2102</v>
      </c>
    </row>
    <row r="2105" spans="1:11" hidden="1" x14ac:dyDescent="0.3">
      <c r="A2105" s="129">
        <v>-1</v>
      </c>
      <c r="B2105" s="129" t="s">
        <v>227</v>
      </c>
      <c r="C2105" s="129" t="s">
        <v>69</v>
      </c>
      <c r="D2105" s="129" t="s">
        <v>68</v>
      </c>
      <c r="E2105" s="129">
        <v>-8.5823999999999998</v>
      </c>
      <c r="F2105" s="129">
        <v>8.8194999999999997</v>
      </c>
      <c r="G2105" s="129">
        <v>1.84E-2</v>
      </c>
      <c r="H2105" s="129">
        <v>-2.2000000000000001E-3</v>
      </c>
      <c r="I2105" s="129">
        <v>1.4999999999999999E-2</v>
      </c>
      <c r="J2105" s="129">
        <v>9.7583000000000002</v>
      </c>
      <c r="K2105" s="129">
        <f t="shared" si="33"/>
        <v>2103</v>
      </c>
    </row>
    <row r="2106" spans="1:11" hidden="1" x14ac:dyDescent="0.3">
      <c r="A2106" s="129">
        <v>-1</v>
      </c>
      <c r="B2106" s="129" t="s">
        <v>227</v>
      </c>
      <c r="C2106" s="129" t="s">
        <v>70</v>
      </c>
      <c r="D2106" s="129" t="s">
        <v>67</v>
      </c>
      <c r="E2106" s="129">
        <v>5.2138</v>
      </c>
      <c r="F2106" s="129">
        <v>3.4306000000000001</v>
      </c>
      <c r="G2106" s="129">
        <v>3.3000000000000002E-2</v>
      </c>
      <c r="H2106" s="129">
        <v>1.5E-3</v>
      </c>
      <c r="I2106" s="129">
        <v>3.5299999999999998E-2</v>
      </c>
      <c r="J2106" s="129">
        <v>3.2757999999999998</v>
      </c>
      <c r="K2106" s="129">
        <f t="shared" si="33"/>
        <v>2104</v>
      </c>
    </row>
    <row r="2107" spans="1:11" hidden="1" x14ac:dyDescent="0.3">
      <c r="A2107" s="129">
        <v>-1</v>
      </c>
      <c r="B2107" s="129" t="s">
        <v>227</v>
      </c>
      <c r="C2107" s="129" t="s">
        <v>70</v>
      </c>
      <c r="D2107" s="129" t="s">
        <v>68</v>
      </c>
      <c r="E2107" s="129">
        <v>5.2138</v>
      </c>
      <c r="F2107" s="129">
        <v>3.4306000000000001</v>
      </c>
      <c r="G2107" s="129">
        <v>3.3000000000000002E-2</v>
      </c>
      <c r="H2107" s="129">
        <v>1.5E-3</v>
      </c>
      <c r="I2107" s="129">
        <v>4.7399999999999998E-2</v>
      </c>
      <c r="J2107" s="129">
        <v>5.3007</v>
      </c>
      <c r="K2107" s="129">
        <f t="shared" si="33"/>
        <v>2105</v>
      </c>
    </row>
    <row r="2108" spans="1:11" hidden="1" x14ac:dyDescent="0.3">
      <c r="A2108" s="129">
        <v>-1</v>
      </c>
      <c r="B2108" s="129" t="s">
        <v>227</v>
      </c>
      <c r="C2108" s="129" t="s">
        <v>71</v>
      </c>
      <c r="D2108" s="129" t="s">
        <v>67</v>
      </c>
      <c r="E2108" s="129">
        <v>0.99550000000000005</v>
      </c>
      <c r="F2108" s="129">
        <v>0.66039999999999999</v>
      </c>
      <c r="G2108" s="129">
        <v>0.15160000000000001</v>
      </c>
      <c r="H2108" s="129">
        <v>1.9E-3</v>
      </c>
      <c r="I2108" s="129">
        <v>0.1633</v>
      </c>
      <c r="J2108" s="129">
        <v>0.64459999999999995</v>
      </c>
      <c r="K2108" s="129">
        <f t="shared" si="33"/>
        <v>2106</v>
      </c>
    </row>
    <row r="2109" spans="1:11" hidden="1" x14ac:dyDescent="0.3">
      <c r="A2109" s="129">
        <v>-1</v>
      </c>
      <c r="B2109" s="129" t="s">
        <v>227</v>
      </c>
      <c r="C2109" s="129" t="s">
        <v>71</v>
      </c>
      <c r="D2109" s="129" t="s">
        <v>68</v>
      </c>
      <c r="E2109" s="129">
        <v>0.99550000000000005</v>
      </c>
      <c r="F2109" s="129">
        <v>0.66039999999999999</v>
      </c>
      <c r="G2109" s="129">
        <v>0.15160000000000001</v>
      </c>
      <c r="H2109" s="129">
        <v>1.9E-3</v>
      </c>
      <c r="I2109" s="129">
        <v>0.2157</v>
      </c>
      <c r="J2109" s="129">
        <v>1.0065</v>
      </c>
      <c r="K2109" s="129">
        <f t="shared" si="33"/>
        <v>2107</v>
      </c>
    </row>
    <row r="2110" spans="1:11" hidden="1" x14ac:dyDescent="0.3">
      <c r="A2110" s="129">
        <v>-1</v>
      </c>
      <c r="B2110" s="129" t="s">
        <v>227</v>
      </c>
      <c r="C2110" s="129" t="s">
        <v>72</v>
      </c>
      <c r="D2110" s="129" t="s">
        <v>67</v>
      </c>
      <c r="E2110" s="129">
        <v>-17.6248</v>
      </c>
      <c r="F2110" s="129">
        <v>16.8063</v>
      </c>
      <c r="G2110" s="129">
        <v>4.9399999999999999E-2</v>
      </c>
      <c r="H2110" s="129">
        <v>-5.3E-3</v>
      </c>
      <c r="I2110" s="129">
        <v>-0.08</v>
      </c>
      <c r="J2110" s="129">
        <v>-23.653500000000001</v>
      </c>
      <c r="K2110" s="129">
        <f t="shared" si="33"/>
        <v>2108</v>
      </c>
    </row>
    <row r="2111" spans="1:11" hidden="1" x14ac:dyDescent="0.3">
      <c r="A2111" s="129">
        <v>-1</v>
      </c>
      <c r="B2111" s="129" t="s">
        <v>227</v>
      </c>
      <c r="C2111" s="129" t="s">
        <v>72</v>
      </c>
      <c r="D2111" s="129" t="s">
        <v>68</v>
      </c>
      <c r="E2111" s="129">
        <v>-19.1404</v>
      </c>
      <c r="F2111" s="129">
        <v>16.8063</v>
      </c>
      <c r="G2111" s="129">
        <v>4.9399999999999999E-2</v>
      </c>
      <c r="H2111" s="129">
        <v>-5.3E-3</v>
      </c>
      <c r="I2111" s="129">
        <v>4.36E-2</v>
      </c>
      <c r="J2111" s="129">
        <v>18.362400000000001</v>
      </c>
      <c r="K2111" s="129">
        <f t="shared" si="33"/>
        <v>2109</v>
      </c>
    </row>
    <row r="2112" spans="1:11" hidden="1" x14ac:dyDescent="0.3">
      <c r="A2112" s="129">
        <v>-1</v>
      </c>
      <c r="B2112" s="129" t="s">
        <v>227</v>
      </c>
      <c r="C2112" s="129" t="s">
        <v>73</v>
      </c>
      <c r="D2112" s="129" t="s">
        <v>67</v>
      </c>
      <c r="E2112" s="129">
        <v>-12.6594</v>
      </c>
      <c r="F2112" s="129">
        <v>11.1816</v>
      </c>
      <c r="G2112" s="129">
        <v>4.3499999999999997E-2</v>
      </c>
      <c r="H2112" s="129">
        <v>-4.3E-3</v>
      </c>
      <c r="I2112" s="129">
        <v>-6.8699999999999997E-2</v>
      </c>
      <c r="J2112" s="129">
        <v>-15.908300000000001</v>
      </c>
      <c r="K2112" s="129">
        <f t="shared" si="33"/>
        <v>2110</v>
      </c>
    </row>
    <row r="2113" spans="1:11" hidden="1" x14ac:dyDescent="0.3">
      <c r="A2113" s="129">
        <v>-1</v>
      </c>
      <c r="B2113" s="129" t="s">
        <v>227</v>
      </c>
      <c r="C2113" s="129" t="s">
        <v>73</v>
      </c>
      <c r="D2113" s="129" t="s">
        <v>68</v>
      </c>
      <c r="E2113" s="129">
        <v>-14.7813</v>
      </c>
      <c r="F2113" s="129">
        <v>11.1816</v>
      </c>
      <c r="G2113" s="129">
        <v>4.3499999999999997E-2</v>
      </c>
      <c r="H2113" s="129">
        <v>-4.3E-3</v>
      </c>
      <c r="I2113" s="129">
        <v>4.0099999999999997E-2</v>
      </c>
      <c r="J2113" s="129">
        <v>12.0458</v>
      </c>
      <c r="K2113" s="129">
        <f t="shared" si="33"/>
        <v>2111</v>
      </c>
    </row>
    <row r="2114" spans="1:11" hidden="1" x14ac:dyDescent="0.3">
      <c r="A2114" s="129">
        <v>-1</v>
      </c>
      <c r="B2114" s="129" t="s">
        <v>227</v>
      </c>
      <c r="C2114" s="129" t="s">
        <v>74</v>
      </c>
      <c r="D2114" s="129" t="s">
        <v>67</v>
      </c>
      <c r="E2114" s="129">
        <v>-24.582699999999999</v>
      </c>
      <c r="F2114" s="129">
        <v>23.695399999999999</v>
      </c>
      <c r="G2114" s="129">
        <v>6.6699999999999995E-2</v>
      </c>
      <c r="H2114" s="129">
        <v>-7.1999999999999998E-3</v>
      </c>
      <c r="I2114" s="129">
        <v>-0.1084</v>
      </c>
      <c r="J2114" s="129">
        <v>-33.3003</v>
      </c>
      <c r="K2114" s="129">
        <f t="shared" si="33"/>
        <v>2112</v>
      </c>
    </row>
    <row r="2115" spans="1:11" hidden="1" x14ac:dyDescent="0.3">
      <c r="A2115" s="129">
        <v>-1</v>
      </c>
      <c r="B2115" s="129" t="s">
        <v>227</v>
      </c>
      <c r="C2115" s="129" t="s">
        <v>74</v>
      </c>
      <c r="D2115" s="129" t="s">
        <v>68</v>
      </c>
      <c r="E2115" s="129">
        <v>-26.401499999999999</v>
      </c>
      <c r="F2115" s="129">
        <v>23.695399999999999</v>
      </c>
      <c r="G2115" s="129">
        <v>6.6699999999999995E-2</v>
      </c>
      <c r="H2115" s="129">
        <v>-7.1999999999999998E-3</v>
      </c>
      <c r="I2115" s="129">
        <v>5.8299999999999998E-2</v>
      </c>
      <c r="J2115" s="129">
        <v>25.938199999999998</v>
      </c>
      <c r="K2115" s="129">
        <f t="shared" si="33"/>
        <v>2113</v>
      </c>
    </row>
    <row r="2116" spans="1:11" hidden="1" x14ac:dyDescent="0.3">
      <c r="A2116" s="129">
        <v>-1</v>
      </c>
      <c r="B2116" s="129" t="s">
        <v>227</v>
      </c>
      <c r="C2116" s="129" t="s">
        <v>75</v>
      </c>
      <c r="D2116" s="129" t="s">
        <v>67</v>
      </c>
      <c r="E2116" s="129">
        <v>-0.83879999999999999</v>
      </c>
      <c r="F2116" s="129">
        <v>11.991099999999999</v>
      </c>
      <c r="G2116" s="129">
        <v>7.4200000000000002E-2</v>
      </c>
      <c r="H2116" s="129">
        <v>-6.9999999999999999E-4</v>
      </c>
      <c r="I2116" s="129">
        <v>5.3E-3</v>
      </c>
      <c r="J2116" s="129">
        <v>-5.6406000000000001</v>
      </c>
      <c r="K2116" s="129">
        <f t="shared" si="33"/>
        <v>2114</v>
      </c>
    </row>
    <row r="2117" spans="1:11" hidden="1" x14ac:dyDescent="0.3">
      <c r="A2117" s="129">
        <v>-1</v>
      </c>
      <c r="B2117" s="129" t="s">
        <v>227</v>
      </c>
      <c r="C2117" s="129" t="s">
        <v>75</v>
      </c>
      <c r="D2117" s="129" t="s">
        <v>68</v>
      </c>
      <c r="E2117" s="129">
        <v>-2.2029000000000001</v>
      </c>
      <c r="F2117" s="129">
        <v>11.991099999999999</v>
      </c>
      <c r="G2117" s="129">
        <v>7.4200000000000002E-2</v>
      </c>
      <c r="H2117" s="129">
        <v>-6.9999999999999999E-4</v>
      </c>
      <c r="I2117" s="129">
        <v>9.2100000000000001E-2</v>
      </c>
      <c r="J2117" s="129">
        <v>15.1647</v>
      </c>
      <c r="K2117" s="129">
        <f t="shared" si="33"/>
        <v>2115</v>
      </c>
    </row>
    <row r="2118" spans="1:11" hidden="1" x14ac:dyDescent="0.3">
      <c r="A2118" s="129">
        <v>-1</v>
      </c>
      <c r="B2118" s="129" t="s">
        <v>227</v>
      </c>
      <c r="C2118" s="129" t="s">
        <v>76</v>
      </c>
      <c r="D2118" s="129" t="s">
        <v>67</v>
      </c>
      <c r="E2118" s="129">
        <v>-15.4376</v>
      </c>
      <c r="F2118" s="129">
        <v>2.3853</v>
      </c>
      <c r="G2118" s="129">
        <v>-1.8200000000000001E-2</v>
      </c>
      <c r="H2118" s="129">
        <v>-4.7999999999999996E-3</v>
      </c>
      <c r="I2118" s="129">
        <v>-9.3700000000000006E-2</v>
      </c>
      <c r="J2118" s="129">
        <v>-14.812900000000001</v>
      </c>
      <c r="K2118" s="129">
        <f t="shared" ref="K2118:K2181" si="34">K2117+1</f>
        <v>2116</v>
      </c>
    </row>
    <row r="2119" spans="1:11" hidden="1" x14ac:dyDescent="0.3">
      <c r="A2119" s="129">
        <v>-1</v>
      </c>
      <c r="B2119" s="129" t="s">
        <v>227</v>
      </c>
      <c r="C2119" s="129" t="s">
        <v>76</v>
      </c>
      <c r="D2119" s="129" t="s">
        <v>68</v>
      </c>
      <c r="E2119" s="129">
        <v>-16.8017</v>
      </c>
      <c r="F2119" s="129">
        <v>2.3853</v>
      </c>
      <c r="G2119" s="129">
        <v>-1.8200000000000001E-2</v>
      </c>
      <c r="H2119" s="129">
        <v>-4.7999999999999996E-3</v>
      </c>
      <c r="I2119" s="129">
        <v>-4.0599999999999997E-2</v>
      </c>
      <c r="J2119" s="129">
        <v>0.32269999999999999</v>
      </c>
      <c r="K2119" s="129">
        <f t="shared" si="34"/>
        <v>2117</v>
      </c>
    </row>
    <row r="2120" spans="1:11" hidden="1" x14ac:dyDescent="0.3">
      <c r="A2120" s="129">
        <v>-1</v>
      </c>
      <c r="B2120" s="129" t="s">
        <v>227</v>
      </c>
      <c r="C2120" s="129" t="s">
        <v>77</v>
      </c>
      <c r="D2120" s="129" t="s">
        <v>67</v>
      </c>
      <c r="E2120" s="129">
        <v>-0.83879999999999999</v>
      </c>
      <c r="F2120" s="129">
        <v>11.991099999999999</v>
      </c>
      <c r="G2120" s="129">
        <v>7.4200000000000002E-2</v>
      </c>
      <c r="H2120" s="129">
        <v>-6.9999999999999999E-4</v>
      </c>
      <c r="I2120" s="129">
        <v>5.3E-3</v>
      </c>
      <c r="J2120" s="129">
        <v>-5.6406000000000001</v>
      </c>
      <c r="K2120" s="129">
        <f t="shared" si="34"/>
        <v>2118</v>
      </c>
    </row>
    <row r="2121" spans="1:11" hidden="1" x14ac:dyDescent="0.3">
      <c r="A2121" s="129">
        <v>-1</v>
      </c>
      <c r="B2121" s="129" t="s">
        <v>227</v>
      </c>
      <c r="C2121" s="129" t="s">
        <v>77</v>
      </c>
      <c r="D2121" s="129" t="s">
        <v>68</v>
      </c>
      <c r="E2121" s="129">
        <v>-2.2029000000000001</v>
      </c>
      <c r="F2121" s="129">
        <v>11.991099999999999</v>
      </c>
      <c r="G2121" s="129">
        <v>7.4200000000000002E-2</v>
      </c>
      <c r="H2121" s="129">
        <v>-6.9999999999999999E-4</v>
      </c>
      <c r="I2121" s="129">
        <v>9.2100000000000001E-2</v>
      </c>
      <c r="J2121" s="129">
        <v>15.1647</v>
      </c>
      <c r="K2121" s="129">
        <f t="shared" si="34"/>
        <v>2119</v>
      </c>
    </row>
    <row r="2122" spans="1:11" hidden="1" x14ac:dyDescent="0.3">
      <c r="A2122" s="129">
        <v>-1</v>
      </c>
      <c r="B2122" s="129" t="s">
        <v>227</v>
      </c>
      <c r="C2122" s="129" t="s">
        <v>78</v>
      </c>
      <c r="D2122" s="129" t="s">
        <v>67</v>
      </c>
      <c r="E2122" s="129">
        <v>-15.4376</v>
      </c>
      <c r="F2122" s="129">
        <v>2.3853</v>
      </c>
      <c r="G2122" s="129">
        <v>-1.8200000000000001E-2</v>
      </c>
      <c r="H2122" s="129">
        <v>-4.7999999999999996E-3</v>
      </c>
      <c r="I2122" s="129">
        <v>-9.3700000000000006E-2</v>
      </c>
      <c r="J2122" s="129">
        <v>-14.812900000000001</v>
      </c>
      <c r="K2122" s="129">
        <f t="shared" si="34"/>
        <v>2120</v>
      </c>
    </row>
    <row r="2123" spans="1:11" hidden="1" x14ac:dyDescent="0.3">
      <c r="A2123" s="129">
        <v>-1</v>
      </c>
      <c r="B2123" s="129" t="s">
        <v>227</v>
      </c>
      <c r="C2123" s="129" t="s">
        <v>78</v>
      </c>
      <c r="D2123" s="129" t="s">
        <v>68</v>
      </c>
      <c r="E2123" s="129">
        <v>-16.8017</v>
      </c>
      <c r="F2123" s="129">
        <v>2.3853</v>
      </c>
      <c r="G2123" s="129">
        <v>-1.8200000000000001E-2</v>
      </c>
      <c r="H2123" s="129">
        <v>-4.7999999999999996E-3</v>
      </c>
      <c r="I2123" s="129">
        <v>-4.0599999999999997E-2</v>
      </c>
      <c r="J2123" s="129">
        <v>0.32269999999999999</v>
      </c>
      <c r="K2123" s="129">
        <f t="shared" si="34"/>
        <v>2121</v>
      </c>
    </row>
    <row r="2124" spans="1:11" hidden="1" x14ac:dyDescent="0.3">
      <c r="A2124" s="129">
        <v>-1</v>
      </c>
      <c r="B2124" s="129" t="s">
        <v>227</v>
      </c>
      <c r="C2124" s="129" t="s">
        <v>79</v>
      </c>
      <c r="D2124" s="129" t="s">
        <v>67</v>
      </c>
      <c r="E2124" s="129">
        <v>-6.7445000000000004</v>
      </c>
      <c r="F2124" s="129">
        <v>8.1127000000000002</v>
      </c>
      <c r="G2124" s="129">
        <v>0.2402</v>
      </c>
      <c r="H2124" s="129">
        <v>-2.0000000000000001E-4</v>
      </c>
      <c r="I2124" s="129">
        <v>0.18440000000000001</v>
      </c>
      <c r="J2124" s="129">
        <v>-9.3242999999999991</v>
      </c>
      <c r="K2124" s="129">
        <f t="shared" si="34"/>
        <v>2122</v>
      </c>
    </row>
    <row r="2125" spans="1:11" hidden="1" x14ac:dyDescent="0.3">
      <c r="A2125" s="129">
        <v>-1</v>
      </c>
      <c r="B2125" s="129" t="s">
        <v>227</v>
      </c>
      <c r="C2125" s="129" t="s">
        <v>79</v>
      </c>
      <c r="D2125" s="129" t="s">
        <v>68</v>
      </c>
      <c r="E2125" s="129">
        <v>-8.1085999999999991</v>
      </c>
      <c r="F2125" s="129">
        <v>8.1127000000000002</v>
      </c>
      <c r="G2125" s="129">
        <v>0.2402</v>
      </c>
      <c r="H2125" s="129">
        <v>-2.0000000000000001E-4</v>
      </c>
      <c r="I2125" s="129">
        <v>0.32779999999999998</v>
      </c>
      <c r="J2125" s="129">
        <v>9.1527999999999992</v>
      </c>
      <c r="K2125" s="129">
        <f t="shared" si="34"/>
        <v>2123</v>
      </c>
    </row>
    <row r="2126" spans="1:11" hidden="1" x14ac:dyDescent="0.3">
      <c r="A2126" s="129">
        <v>-1</v>
      </c>
      <c r="B2126" s="129" t="s">
        <v>227</v>
      </c>
      <c r="C2126" s="129" t="s">
        <v>80</v>
      </c>
      <c r="D2126" s="129" t="s">
        <v>67</v>
      </c>
      <c r="E2126" s="129">
        <v>-9.5319000000000003</v>
      </c>
      <c r="F2126" s="129">
        <v>6.2637</v>
      </c>
      <c r="G2126" s="129">
        <v>-0.18429999999999999</v>
      </c>
      <c r="H2126" s="129">
        <v>-5.4000000000000003E-3</v>
      </c>
      <c r="I2126" s="129">
        <v>-0.27279999999999999</v>
      </c>
      <c r="J2126" s="129">
        <v>-11.129200000000001</v>
      </c>
      <c r="K2126" s="129">
        <f t="shared" si="34"/>
        <v>2124</v>
      </c>
    </row>
    <row r="2127" spans="1:11" hidden="1" x14ac:dyDescent="0.3">
      <c r="A2127" s="129">
        <v>-1</v>
      </c>
      <c r="B2127" s="129" t="s">
        <v>227</v>
      </c>
      <c r="C2127" s="129" t="s">
        <v>80</v>
      </c>
      <c r="D2127" s="129" t="s">
        <v>68</v>
      </c>
      <c r="E2127" s="129">
        <v>-10.896000000000001</v>
      </c>
      <c r="F2127" s="129">
        <v>6.2637</v>
      </c>
      <c r="G2127" s="129">
        <v>-0.18429999999999999</v>
      </c>
      <c r="H2127" s="129">
        <v>-5.4000000000000003E-3</v>
      </c>
      <c r="I2127" s="129">
        <v>-0.27629999999999999</v>
      </c>
      <c r="J2127" s="129">
        <v>6.3346999999999998</v>
      </c>
      <c r="K2127" s="129">
        <f t="shared" si="34"/>
        <v>2125</v>
      </c>
    </row>
    <row r="2128" spans="1:11" hidden="1" x14ac:dyDescent="0.3">
      <c r="A2128" s="129">
        <v>-1</v>
      </c>
      <c r="B2128" s="129" t="s">
        <v>227</v>
      </c>
      <c r="C2128" s="129" t="s">
        <v>81</v>
      </c>
      <c r="D2128" s="129" t="s">
        <v>67</v>
      </c>
      <c r="E2128" s="129">
        <v>-6.7445000000000004</v>
      </c>
      <c r="F2128" s="129">
        <v>8.1127000000000002</v>
      </c>
      <c r="G2128" s="129">
        <v>0.2402</v>
      </c>
      <c r="H2128" s="129">
        <v>-2.0000000000000001E-4</v>
      </c>
      <c r="I2128" s="129">
        <v>0.18440000000000001</v>
      </c>
      <c r="J2128" s="129">
        <v>-9.3242999999999991</v>
      </c>
      <c r="K2128" s="129">
        <f t="shared" si="34"/>
        <v>2126</v>
      </c>
    </row>
    <row r="2129" spans="1:11" hidden="1" x14ac:dyDescent="0.3">
      <c r="A2129" s="129">
        <v>-1</v>
      </c>
      <c r="B2129" s="129" t="s">
        <v>227</v>
      </c>
      <c r="C2129" s="129" t="s">
        <v>81</v>
      </c>
      <c r="D2129" s="129" t="s">
        <v>68</v>
      </c>
      <c r="E2129" s="129">
        <v>-8.1085999999999991</v>
      </c>
      <c r="F2129" s="129">
        <v>8.1127000000000002</v>
      </c>
      <c r="G2129" s="129">
        <v>0.2402</v>
      </c>
      <c r="H2129" s="129">
        <v>-2.0000000000000001E-4</v>
      </c>
      <c r="I2129" s="129">
        <v>0.32779999999999998</v>
      </c>
      <c r="J2129" s="129">
        <v>9.1527999999999992</v>
      </c>
      <c r="K2129" s="129">
        <f t="shared" si="34"/>
        <v>2127</v>
      </c>
    </row>
    <row r="2130" spans="1:11" hidden="1" x14ac:dyDescent="0.3">
      <c r="A2130" s="129">
        <v>-1</v>
      </c>
      <c r="B2130" s="129" t="s">
        <v>227</v>
      </c>
      <c r="C2130" s="129" t="s">
        <v>82</v>
      </c>
      <c r="D2130" s="129" t="s">
        <v>67</v>
      </c>
      <c r="E2130" s="129">
        <v>-9.5319000000000003</v>
      </c>
      <c r="F2130" s="129">
        <v>6.2637</v>
      </c>
      <c r="G2130" s="129">
        <v>-0.18429999999999999</v>
      </c>
      <c r="H2130" s="129">
        <v>-5.4000000000000003E-3</v>
      </c>
      <c r="I2130" s="129">
        <v>-0.27279999999999999</v>
      </c>
      <c r="J2130" s="129">
        <v>-11.129200000000001</v>
      </c>
      <c r="K2130" s="129">
        <f t="shared" si="34"/>
        <v>2128</v>
      </c>
    </row>
    <row r="2131" spans="1:11" hidden="1" x14ac:dyDescent="0.3">
      <c r="A2131" s="129">
        <v>-1</v>
      </c>
      <c r="B2131" s="129" t="s">
        <v>227</v>
      </c>
      <c r="C2131" s="129" t="s">
        <v>82</v>
      </c>
      <c r="D2131" s="129" t="s">
        <v>68</v>
      </c>
      <c r="E2131" s="129">
        <v>-10.896000000000001</v>
      </c>
      <c r="F2131" s="129">
        <v>6.2637</v>
      </c>
      <c r="G2131" s="129">
        <v>-0.18429999999999999</v>
      </c>
      <c r="H2131" s="129">
        <v>-5.4000000000000003E-3</v>
      </c>
      <c r="I2131" s="129">
        <v>-0.27629999999999999</v>
      </c>
      <c r="J2131" s="129">
        <v>6.3346999999999998</v>
      </c>
      <c r="K2131" s="129">
        <f t="shared" si="34"/>
        <v>2129</v>
      </c>
    </row>
    <row r="2132" spans="1:11" hidden="1" x14ac:dyDescent="0.3">
      <c r="A2132" s="129">
        <v>-1</v>
      </c>
      <c r="B2132" s="129" t="s">
        <v>227</v>
      </c>
      <c r="C2132" s="129" t="s">
        <v>83</v>
      </c>
      <c r="D2132" s="129" t="s">
        <v>67</v>
      </c>
      <c r="E2132" s="129">
        <v>-12.133900000000001</v>
      </c>
      <c r="F2132" s="129">
        <v>23.206600000000002</v>
      </c>
      <c r="G2132" s="129">
        <v>0.1019</v>
      </c>
      <c r="H2132" s="129">
        <v>-3.8E-3</v>
      </c>
      <c r="I2132" s="129">
        <v>-4.0399999999999998E-2</v>
      </c>
      <c r="J2132" s="129">
        <v>-21.3399</v>
      </c>
      <c r="K2132" s="129">
        <f t="shared" si="34"/>
        <v>2130</v>
      </c>
    </row>
    <row r="2133" spans="1:11" hidden="1" x14ac:dyDescent="0.3">
      <c r="A2133" s="129">
        <v>-1</v>
      </c>
      <c r="B2133" s="129" t="s">
        <v>227</v>
      </c>
      <c r="C2133" s="129" t="s">
        <v>83</v>
      </c>
      <c r="D2133" s="129" t="s">
        <v>68</v>
      </c>
      <c r="E2133" s="129">
        <v>-13.9527</v>
      </c>
      <c r="F2133" s="129">
        <v>23.206600000000002</v>
      </c>
      <c r="G2133" s="129">
        <v>0.1019</v>
      </c>
      <c r="H2133" s="129">
        <v>-3.8E-3</v>
      </c>
      <c r="I2133" s="129">
        <v>0.11559999999999999</v>
      </c>
      <c r="J2133" s="129">
        <v>27.504200000000001</v>
      </c>
      <c r="K2133" s="129">
        <f t="shared" si="34"/>
        <v>2131</v>
      </c>
    </row>
    <row r="2134" spans="1:11" hidden="1" x14ac:dyDescent="0.3">
      <c r="A2134" s="129">
        <v>-1</v>
      </c>
      <c r="B2134" s="129" t="s">
        <v>227</v>
      </c>
      <c r="C2134" s="129" t="s">
        <v>84</v>
      </c>
      <c r="D2134" s="129" t="s">
        <v>67</v>
      </c>
      <c r="E2134" s="129">
        <v>-26.732700000000001</v>
      </c>
      <c r="F2134" s="129">
        <v>13.600899999999999</v>
      </c>
      <c r="G2134" s="129">
        <v>9.4000000000000004E-3</v>
      </c>
      <c r="H2134" s="129">
        <v>-8.0000000000000002E-3</v>
      </c>
      <c r="I2134" s="129">
        <v>-0.13930000000000001</v>
      </c>
      <c r="J2134" s="129">
        <v>-30.5122</v>
      </c>
      <c r="K2134" s="129">
        <f t="shared" si="34"/>
        <v>2132</v>
      </c>
    </row>
    <row r="2135" spans="1:11" hidden="1" x14ac:dyDescent="0.3">
      <c r="A2135" s="129">
        <v>-1</v>
      </c>
      <c r="B2135" s="129" t="s">
        <v>227</v>
      </c>
      <c r="C2135" s="129" t="s">
        <v>84</v>
      </c>
      <c r="D2135" s="129" t="s">
        <v>68</v>
      </c>
      <c r="E2135" s="129">
        <v>-28.551400000000001</v>
      </c>
      <c r="F2135" s="129">
        <v>13.600899999999999</v>
      </c>
      <c r="G2135" s="129">
        <v>9.4000000000000004E-3</v>
      </c>
      <c r="H2135" s="129">
        <v>-8.0000000000000002E-3</v>
      </c>
      <c r="I2135" s="129">
        <v>-1.7000000000000001E-2</v>
      </c>
      <c r="J2135" s="129">
        <v>12.6622</v>
      </c>
      <c r="K2135" s="129">
        <f t="shared" si="34"/>
        <v>2133</v>
      </c>
    </row>
    <row r="2136" spans="1:11" hidden="1" x14ac:dyDescent="0.3">
      <c r="A2136" s="129">
        <v>-1</v>
      </c>
      <c r="B2136" s="129" t="s">
        <v>227</v>
      </c>
      <c r="C2136" s="129" t="s">
        <v>85</v>
      </c>
      <c r="D2136" s="129" t="s">
        <v>67</v>
      </c>
      <c r="E2136" s="129">
        <v>-12.133900000000001</v>
      </c>
      <c r="F2136" s="129">
        <v>23.206600000000002</v>
      </c>
      <c r="G2136" s="129">
        <v>0.1019</v>
      </c>
      <c r="H2136" s="129">
        <v>-3.8E-3</v>
      </c>
      <c r="I2136" s="129">
        <v>-4.0399999999999998E-2</v>
      </c>
      <c r="J2136" s="129">
        <v>-21.3399</v>
      </c>
      <c r="K2136" s="129">
        <f t="shared" si="34"/>
        <v>2134</v>
      </c>
    </row>
    <row r="2137" spans="1:11" hidden="1" x14ac:dyDescent="0.3">
      <c r="A2137" s="129">
        <v>-1</v>
      </c>
      <c r="B2137" s="129" t="s">
        <v>227</v>
      </c>
      <c r="C2137" s="129" t="s">
        <v>85</v>
      </c>
      <c r="D2137" s="129" t="s">
        <v>68</v>
      </c>
      <c r="E2137" s="129">
        <v>-13.9527</v>
      </c>
      <c r="F2137" s="129">
        <v>23.206600000000002</v>
      </c>
      <c r="G2137" s="129">
        <v>0.1019</v>
      </c>
      <c r="H2137" s="129">
        <v>-3.8E-3</v>
      </c>
      <c r="I2137" s="129">
        <v>0.11559999999999999</v>
      </c>
      <c r="J2137" s="129">
        <v>27.504200000000001</v>
      </c>
      <c r="K2137" s="129">
        <f t="shared" si="34"/>
        <v>2135</v>
      </c>
    </row>
    <row r="2138" spans="1:11" hidden="1" x14ac:dyDescent="0.3">
      <c r="A2138" s="129">
        <v>-1</v>
      </c>
      <c r="B2138" s="129" t="s">
        <v>227</v>
      </c>
      <c r="C2138" s="129" t="s">
        <v>86</v>
      </c>
      <c r="D2138" s="129" t="s">
        <v>67</v>
      </c>
      <c r="E2138" s="129">
        <v>-26.732700000000001</v>
      </c>
      <c r="F2138" s="129">
        <v>13.600899999999999</v>
      </c>
      <c r="G2138" s="129">
        <v>9.4000000000000004E-3</v>
      </c>
      <c r="H2138" s="129">
        <v>-8.0000000000000002E-3</v>
      </c>
      <c r="I2138" s="129">
        <v>-0.13930000000000001</v>
      </c>
      <c r="J2138" s="129">
        <v>-30.5122</v>
      </c>
      <c r="K2138" s="129">
        <f t="shared" si="34"/>
        <v>2136</v>
      </c>
    </row>
    <row r="2139" spans="1:11" hidden="1" x14ac:dyDescent="0.3">
      <c r="A2139" s="129">
        <v>-1</v>
      </c>
      <c r="B2139" s="129" t="s">
        <v>227</v>
      </c>
      <c r="C2139" s="129" t="s">
        <v>86</v>
      </c>
      <c r="D2139" s="129" t="s">
        <v>68</v>
      </c>
      <c r="E2139" s="129">
        <v>-28.551400000000001</v>
      </c>
      <c r="F2139" s="129">
        <v>13.600899999999999</v>
      </c>
      <c r="G2139" s="129">
        <v>9.4000000000000004E-3</v>
      </c>
      <c r="H2139" s="129">
        <v>-8.0000000000000002E-3</v>
      </c>
      <c r="I2139" s="129">
        <v>-1.7000000000000001E-2</v>
      </c>
      <c r="J2139" s="129">
        <v>12.6622</v>
      </c>
      <c r="K2139" s="129">
        <f t="shared" si="34"/>
        <v>2137</v>
      </c>
    </row>
    <row r="2140" spans="1:11" hidden="1" x14ac:dyDescent="0.3">
      <c r="A2140" s="129">
        <v>-1</v>
      </c>
      <c r="B2140" s="129" t="s">
        <v>227</v>
      </c>
      <c r="C2140" s="129" t="s">
        <v>87</v>
      </c>
      <c r="D2140" s="129" t="s">
        <v>67</v>
      </c>
      <c r="E2140" s="129">
        <v>-18.0396</v>
      </c>
      <c r="F2140" s="129">
        <v>19.328199999999999</v>
      </c>
      <c r="G2140" s="129">
        <v>0.26790000000000003</v>
      </c>
      <c r="H2140" s="129">
        <v>-3.3E-3</v>
      </c>
      <c r="I2140" s="129">
        <v>0.13869999999999999</v>
      </c>
      <c r="J2140" s="129">
        <v>-25.023599999999998</v>
      </c>
      <c r="K2140" s="129">
        <f t="shared" si="34"/>
        <v>2138</v>
      </c>
    </row>
    <row r="2141" spans="1:11" hidden="1" x14ac:dyDescent="0.3">
      <c r="A2141" s="129">
        <v>-1</v>
      </c>
      <c r="B2141" s="129" t="s">
        <v>227</v>
      </c>
      <c r="C2141" s="129" t="s">
        <v>87</v>
      </c>
      <c r="D2141" s="129" t="s">
        <v>68</v>
      </c>
      <c r="E2141" s="129">
        <v>-19.8583</v>
      </c>
      <c r="F2141" s="129">
        <v>19.328199999999999</v>
      </c>
      <c r="G2141" s="129">
        <v>0.26790000000000003</v>
      </c>
      <c r="H2141" s="129">
        <v>-3.3E-3</v>
      </c>
      <c r="I2141" s="129">
        <v>0.3513</v>
      </c>
      <c r="J2141" s="129">
        <v>21.4923</v>
      </c>
      <c r="K2141" s="129">
        <f t="shared" si="34"/>
        <v>2139</v>
      </c>
    </row>
    <row r="2142" spans="1:11" hidden="1" x14ac:dyDescent="0.3">
      <c r="A2142" s="129">
        <v>-1</v>
      </c>
      <c r="B2142" s="129" t="s">
        <v>227</v>
      </c>
      <c r="C2142" s="129" t="s">
        <v>88</v>
      </c>
      <c r="D2142" s="129" t="s">
        <v>67</v>
      </c>
      <c r="E2142" s="129">
        <v>-20.827000000000002</v>
      </c>
      <c r="F2142" s="129">
        <v>17.479199999999999</v>
      </c>
      <c r="G2142" s="129">
        <v>-0.15659999999999999</v>
      </c>
      <c r="H2142" s="129">
        <v>-8.5000000000000006E-3</v>
      </c>
      <c r="I2142" s="129">
        <v>-0.31850000000000001</v>
      </c>
      <c r="J2142" s="129">
        <v>-26.828499999999998</v>
      </c>
      <c r="K2142" s="129">
        <f t="shared" si="34"/>
        <v>2140</v>
      </c>
    </row>
    <row r="2143" spans="1:11" hidden="1" x14ac:dyDescent="0.3">
      <c r="A2143" s="129">
        <v>-1</v>
      </c>
      <c r="B2143" s="129" t="s">
        <v>227</v>
      </c>
      <c r="C2143" s="129" t="s">
        <v>88</v>
      </c>
      <c r="D2143" s="129" t="s">
        <v>68</v>
      </c>
      <c r="E2143" s="129">
        <v>-22.645800000000001</v>
      </c>
      <c r="F2143" s="129">
        <v>17.479199999999999</v>
      </c>
      <c r="G2143" s="129">
        <v>-0.15659999999999999</v>
      </c>
      <c r="H2143" s="129">
        <v>-8.5000000000000006E-3</v>
      </c>
      <c r="I2143" s="129">
        <v>-0.25269999999999998</v>
      </c>
      <c r="J2143" s="129">
        <v>18.674199999999999</v>
      </c>
      <c r="K2143" s="129">
        <f t="shared" si="34"/>
        <v>2141</v>
      </c>
    </row>
    <row r="2144" spans="1:11" hidden="1" x14ac:dyDescent="0.3">
      <c r="A2144" s="129">
        <v>-1</v>
      </c>
      <c r="B2144" s="129" t="s">
        <v>227</v>
      </c>
      <c r="C2144" s="129" t="s">
        <v>89</v>
      </c>
      <c r="D2144" s="129" t="s">
        <v>67</v>
      </c>
      <c r="E2144" s="129">
        <v>-18.0396</v>
      </c>
      <c r="F2144" s="129">
        <v>19.328199999999999</v>
      </c>
      <c r="G2144" s="129">
        <v>0.26790000000000003</v>
      </c>
      <c r="H2144" s="129">
        <v>-3.3E-3</v>
      </c>
      <c r="I2144" s="129">
        <v>0.13869999999999999</v>
      </c>
      <c r="J2144" s="129">
        <v>-25.023599999999998</v>
      </c>
      <c r="K2144" s="129">
        <f t="shared" si="34"/>
        <v>2142</v>
      </c>
    </row>
    <row r="2145" spans="1:11" hidden="1" x14ac:dyDescent="0.3">
      <c r="A2145" s="129">
        <v>-1</v>
      </c>
      <c r="B2145" s="129" t="s">
        <v>227</v>
      </c>
      <c r="C2145" s="129" t="s">
        <v>89</v>
      </c>
      <c r="D2145" s="129" t="s">
        <v>68</v>
      </c>
      <c r="E2145" s="129">
        <v>-19.8583</v>
      </c>
      <c r="F2145" s="129">
        <v>19.328199999999999</v>
      </c>
      <c r="G2145" s="129">
        <v>0.26790000000000003</v>
      </c>
      <c r="H2145" s="129">
        <v>-3.3E-3</v>
      </c>
      <c r="I2145" s="129">
        <v>0.3513</v>
      </c>
      <c r="J2145" s="129">
        <v>21.4923</v>
      </c>
      <c r="K2145" s="129">
        <f t="shared" si="34"/>
        <v>2143</v>
      </c>
    </row>
    <row r="2146" spans="1:11" hidden="1" x14ac:dyDescent="0.3">
      <c r="A2146" s="129">
        <v>-1</v>
      </c>
      <c r="B2146" s="129" t="s">
        <v>227</v>
      </c>
      <c r="C2146" s="129" t="s">
        <v>90</v>
      </c>
      <c r="D2146" s="129" t="s">
        <v>67</v>
      </c>
      <c r="E2146" s="129">
        <v>-20.827000000000002</v>
      </c>
      <c r="F2146" s="129">
        <v>17.479199999999999</v>
      </c>
      <c r="G2146" s="129">
        <v>-0.15659999999999999</v>
      </c>
      <c r="H2146" s="129">
        <v>-8.5000000000000006E-3</v>
      </c>
      <c r="I2146" s="129">
        <v>-0.31850000000000001</v>
      </c>
      <c r="J2146" s="129">
        <v>-26.828499999999998</v>
      </c>
      <c r="K2146" s="129">
        <f t="shared" si="34"/>
        <v>2144</v>
      </c>
    </row>
    <row r="2147" spans="1:11" hidden="1" x14ac:dyDescent="0.3">
      <c r="A2147" s="129">
        <v>-1</v>
      </c>
      <c r="B2147" s="129" t="s">
        <v>227</v>
      </c>
      <c r="C2147" s="129" t="s">
        <v>90</v>
      </c>
      <c r="D2147" s="129" t="s">
        <v>68</v>
      </c>
      <c r="E2147" s="129">
        <v>-22.645800000000001</v>
      </c>
      <c r="F2147" s="129">
        <v>17.479199999999999</v>
      </c>
      <c r="G2147" s="129">
        <v>-0.15659999999999999</v>
      </c>
      <c r="H2147" s="129">
        <v>-8.5000000000000006E-3</v>
      </c>
      <c r="I2147" s="129">
        <v>-0.25269999999999998</v>
      </c>
      <c r="J2147" s="129">
        <v>18.674199999999999</v>
      </c>
      <c r="K2147" s="129">
        <f t="shared" si="34"/>
        <v>2145</v>
      </c>
    </row>
    <row r="2148" spans="1:11" hidden="1" x14ac:dyDescent="0.3">
      <c r="A2148" s="129">
        <v>-1</v>
      </c>
      <c r="B2148" s="129" t="s">
        <v>227</v>
      </c>
      <c r="C2148" s="129" t="s">
        <v>91</v>
      </c>
      <c r="D2148" s="129" t="s">
        <v>67</v>
      </c>
      <c r="E2148" s="129">
        <v>-0.83879999999999999</v>
      </c>
      <c r="F2148" s="129">
        <v>23.695399999999999</v>
      </c>
      <c r="G2148" s="129">
        <v>0.26790000000000003</v>
      </c>
      <c r="H2148" s="129">
        <v>-2.0000000000000001E-4</v>
      </c>
      <c r="I2148" s="129">
        <v>0.18440000000000001</v>
      </c>
      <c r="J2148" s="129">
        <v>-5.6406000000000001</v>
      </c>
      <c r="K2148" s="129">
        <f t="shared" si="34"/>
        <v>2146</v>
      </c>
    </row>
    <row r="2149" spans="1:11" hidden="1" x14ac:dyDescent="0.3">
      <c r="A2149" s="129">
        <v>-1</v>
      </c>
      <c r="B2149" s="129" t="s">
        <v>227</v>
      </c>
      <c r="C2149" s="129" t="s">
        <v>91</v>
      </c>
      <c r="D2149" s="129" t="s">
        <v>68</v>
      </c>
      <c r="E2149" s="129">
        <v>-2.2029000000000001</v>
      </c>
      <c r="F2149" s="129">
        <v>23.695399999999999</v>
      </c>
      <c r="G2149" s="129">
        <v>0.26790000000000003</v>
      </c>
      <c r="H2149" s="129">
        <v>-2.0000000000000001E-4</v>
      </c>
      <c r="I2149" s="129">
        <v>0.3513</v>
      </c>
      <c r="J2149" s="129">
        <v>27.504200000000001</v>
      </c>
      <c r="K2149" s="129">
        <f t="shared" si="34"/>
        <v>2147</v>
      </c>
    </row>
    <row r="2150" spans="1:11" hidden="1" x14ac:dyDescent="0.3">
      <c r="A2150" s="129">
        <v>-1</v>
      </c>
      <c r="B2150" s="129" t="s">
        <v>227</v>
      </c>
      <c r="C2150" s="129" t="s">
        <v>92</v>
      </c>
      <c r="D2150" s="129" t="s">
        <v>67</v>
      </c>
      <c r="E2150" s="129">
        <v>-26.732700000000001</v>
      </c>
      <c r="F2150" s="129">
        <v>2.3853</v>
      </c>
      <c r="G2150" s="129">
        <v>-0.18429999999999999</v>
      </c>
      <c r="H2150" s="129">
        <v>-8.5000000000000006E-3</v>
      </c>
      <c r="I2150" s="129">
        <v>-0.31850000000000001</v>
      </c>
      <c r="J2150" s="129">
        <v>-33.3003</v>
      </c>
      <c r="K2150" s="129">
        <f t="shared" si="34"/>
        <v>2148</v>
      </c>
    </row>
    <row r="2151" spans="1:11" hidden="1" x14ac:dyDescent="0.3">
      <c r="A2151" s="129">
        <v>-1</v>
      </c>
      <c r="B2151" s="129" t="s">
        <v>227</v>
      </c>
      <c r="C2151" s="129" t="s">
        <v>92</v>
      </c>
      <c r="D2151" s="129" t="s">
        <v>68</v>
      </c>
      <c r="E2151" s="129">
        <v>-28.551400000000001</v>
      </c>
      <c r="F2151" s="129">
        <v>2.3853</v>
      </c>
      <c r="G2151" s="129">
        <v>-0.18429999999999999</v>
      </c>
      <c r="H2151" s="129">
        <v>-8.5000000000000006E-3</v>
      </c>
      <c r="I2151" s="129">
        <v>-0.27629999999999999</v>
      </c>
      <c r="J2151" s="129">
        <v>0.32269999999999999</v>
      </c>
      <c r="K2151" s="129">
        <f t="shared" si="34"/>
        <v>2149</v>
      </c>
    </row>
    <row r="2152" spans="1:11" hidden="1" x14ac:dyDescent="0.3">
      <c r="A2152" s="129">
        <v>-1</v>
      </c>
      <c r="B2152" s="129" t="s">
        <v>228</v>
      </c>
      <c r="C2152" s="129" t="s">
        <v>66</v>
      </c>
      <c r="D2152" s="129" t="s">
        <v>67</v>
      </c>
      <c r="E2152" s="129">
        <v>-548.74639999999999</v>
      </c>
      <c r="F2152" s="129">
        <v>18.247800000000002</v>
      </c>
      <c r="G2152" s="129">
        <v>-0.53900000000000003</v>
      </c>
      <c r="H2152" s="129">
        <v>-9.7000000000000003E-3</v>
      </c>
      <c r="I2152" s="129">
        <v>0.89729999999999999</v>
      </c>
      <c r="J2152" s="129">
        <v>-176.22120000000001</v>
      </c>
      <c r="K2152" s="129">
        <f t="shared" si="34"/>
        <v>2150</v>
      </c>
    </row>
    <row r="2153" spans="1:11" hidden="1" x14ac:dyDescent="0.3">
      <c r="A2153" s="129">
        <v>-1</v>
      </c>
      <c r="B2153" s="129" t="s">
        <v>228</v>
      </c>
      <c r="C2153" s="129" t="s">
        <v>66</v>
      </c>
      <c r="D2153" s="129" t="s">
        <v>68</v>
      </c>
      <c r="E2153" s="129">
        <v>-558.15260000000001</v>
      </c>
      <c r="F2153" s="129">
        <v>18.247800000000002</v>
      </c>
      <c r="G2153" s="129">
        <v>-0.53900000000000003</v>
      </c>
      <c r="H2153" s="129">
        <v>-9.7000000000000003E-3</v>
      </c>
      <c r="I2153" s="129">
        <v>-0.45029999999999998</v>
      </c>
      <c r="J2153" s="129">
        <v>-130.60149999999999</v>
      </c>
      <c r="K2153" s="129">
        <f t="shared" si="34"/>
        <v>2151</v>
      </c>
    </row>
    <row r="2154" spans="1:11" hidden="1" x14ac:dyDescent="0.3">
      <c r="A2154" s="129">
        <v>-1</v>
      </c>
      <c r="B2154" s="129" t="s">
        <v>228</v>
      </c>
      <c r="C2154" s="129" t="s">
        <v>69</v>
      </c>
      <c r="D2154" s="129" t="s">
        <v>67</v>
      </c>
      <c r="E2154" s="129">
        <v>-131.07149999999999</v>
      </c>
      <c r="F2154" s="129">
        <v>5.0313999999999997</v>
      </c>
      <c r="G2154" s="129">
        <v>-0.58819999999999995</v>
      </c>
      <c r="H2154" s="129">
        <v>-5.28E-2</v>
      </c>
      <c r="I2154" s="129">
        <v>0.97670000000000001</v>
      </c>
      <c r="J2154" s="129">
        <v>-45.0276</v>
      </c>
      <c r="K2154" s="129">
        <f t="shared" si="34"/>
        <v>2152</v>
      </c>
    </row>
    <row r="2155" spans="1:11" hidden="1" x14ac:dyDescent="0.3">
      <c r="A2155" s="129">
        <v>-1</v>
      </c>
      <c r="B2155" s="129" t="s">
        <v>228</v>
      </c>
      <c r="C2155" s="129" t="s">
        <v>69</v>
      </c>
      <c r="D2155" s="129" t="s">
        <v>68</v>
      </c>
      <c r="E2155" s="129">
        <v>-131.07149999999999</v>
      </c>
      <c r="F2155" s="129">
        <v>5.0313999999999997</v>
      </c>
      <c r="G2155" s="129">
        <v>-0.58819999999999995</v>
      </c>
      <c r="H2155" s="129">
        <v>-5.28E-2</v>
      </c>
      <c r="I2155" s="129">
        <v>-0.49380000000000002</v>
      </c>
      <c r="J2155" s="129">
        <v>-32.448999999999998</v>
      </c>
      <c r="K2155" s="129">
        <f t="shared" si="34"/>
        <v>2153</v>
      </c>
    </row>
    <row r="2156" spans="1:11" hidden="1" x14ac:dyDescent="0.3">
      <c r="A2156" s="129">
        <v>-1</v>
      </c>
      <c r="B2156" s="129" t="s">
        <v>228</v>
      </c>
      <c r="C2156" s="129" t="s">
        <v>70</v>
      </c>
      <c r="D2156" s="129" t="s">
        <v>67</v>
      </c>
      <c r="E2156" s="129">
        <v>69.256900000000002</v>
      </c>
      <c r="F2156" s="129">
        <v>59.751800000000003</v>
      </c>
      <c r="G2156" s="129">
        <v>0.14099999999999999</v>
      </c>
      <c r="H2156" s="129">
        <v>0.41010000000000002</v>
      </c>
      <c r="I2156" s="129">
        <v>0.29459999999999997</v>
      </c>
      <c r="J2156" s="129">
        <v>676.21749999999997</v>
      </c>
      <c r="K2156" s="129">
        <f t="shared" si="34"/>
        <v>2154</v>
      </c>
    </row>
    <row r="2157" spans="1:11" hidden="1" x14ac:dyDescent="0.3">
      <c r="A2157" s="129">
        <v>-1</v>
      </c>
      <c r="B2157" s="129" t="s">
        <v>228</v>
      </c>
      <c r="C2157" s="129" t="s">
        <v>70</v>
      </c>
      <c r="D2157" s="129" t="s">
        <v>68</v>
      </c>
      <c r="E2157" s="129">
        <v>69.256900000000002</v>
      </c>
      <c r="F2157" s="129">
        <v>59.751800000000003</v>
      </c>
      <c r="G2157" s="129">
        <v>0.14099999999999999</v>
      </c>
      <c r="H2157" s="129">
        <v>0.41010000000000002</v>
      </c>
      <c r="I2157" s="129">
        <v>7.5600000000000001E-2</v>
      </c>
      <c r="J2157" s="129">
        <v>538.12379999999996</v>
      </c>
      <c r="K2157" s="129">
        <f t="shared" si="34"/>
        <v>2155</v>
      </c>
    </row>
    <row r="2158" spans="1:11" hidden="1" x14ac:dyDescent="0.3">
      <c r="A2158" s="129">
        <v>-1</v>
      </c>
      <c r="B2158" s="129" t="s">
        <v>228</v>
      </c>
      <c r="C2158" s="129" t="s">
        <v>71</v>
      </c>
      <c r="D2158" s="129" t="s">
        <v>67</v>
      </c>
      <c r="E2158" s="129">
        <v>463.76870000000002</v>
      </c>
      <c r="F2158" s="129">
        <v>32.737699999999997</v>
      </c>
      <c r="G2158" s="129">
        <v>0.20619999999999999</v>
      </c>
      <c r="H2158" s="129">
        <v>9.1200000000000003E-2</v>
      </c>
      <c r="I2158" s="129">
        <v>0.69920000000000004</v>
      </c>
      <c r="J2158" s="129">
        <v>265.6712</v>
      </c>
      <c r="K2158" s="129">
        <f t="shared" si="34"/>
        <v>2156</v>
      </c>
    </row>
    <row r="2159" spans="1:11" hidden="1" x14ac:dyDescent="0.3">
      <c r="A2159" s="129">
        <v>-1</v>
      </c>
      <c r="B2159" s="129" t="s">
        <v>228</v>
      </c>
      <c r="C2159" s="129" t="s">
        <v>71</v>
      </c>
      <c r="D2159" s="129" t="s">
        <v>68</v>
      </c>
      <c r="E2159" s="129">
        <v>463.76870000000002</v>
      </c>
      <c r="F2159" s="129">
        <v>32.737699999999997</v>
      </c>
      <c r="G2159" s="129">
        <v>0.20619999999999999</v>
      </c>
      <c r="H2159" s="129">
        <v>9.1200000000000003E-2</v>
      </c>
      <c r="I2159" s="129">
        <v>0.371</v>
      </c>
      <c r="J2159" s="129">
        <v>184.8374</v>
      </c>
      <c r="K2159" s="129">
        <f t="shared" si="34"/>
        <v>2157</v>
      </c>
    </row>
    <row r="2160" spans="1:11" hidden="1" x14ac:dyDescent="0.3">
      <c r="A2160" s="129">
        <v>-1</v>
      </c>
      <c r="B2160" s="129" t="s">
        <v>228</v>
      </c>
      <c r="C2160" s="129" t="s">
        <v>72</v>
      </c>
      <c r="D2160" s="129" t="s">
        <v>67</v>
      </c>
      <c r="E2160" s="129">
        <v>-679.81790000000001</v>
      </c>
      <c r="F2160" s="129">
        <v>23.279299999999999</v>
      </c>
      <c r="G2160" s="129">
        <v>-1.1272</v>
      </c>
      <c r="H2160" s="129">
        <v>-6.25E-2</v>
      </c>
      <c r="I2160" s="129">
        <v>1.8740000000000001</v>
      </c>
      <c r="J2160" s="129">
        <v>-221.24870000000001</v>
      </c>
      <c r="K2160" s="129">
        <f t="shared" si="34"/>
        <v>2158</v>
      </c>
    </row>
    <row r="2161" spans="1:11" hidden="1" x14ac:dyDescent="0.3">
      <c r="A2161" s="129">
        <v>-1</v>
      </c>
      <c r="B2161" s="129" t="s">
        <v>228</v>
      </c>
      <c r="C2161" s="129" t="s">
        <v>72</v>
      </c>
      <c r="D2161" s="129" t="s">
        <v>68</v>
      </c>
      <c r="E2161" s="129">
        <v>-689.2242</v>
      </c>
      <c r="F2161" s="129">
        <v>23.279299999999999</v>
      </c>
      <c r="G2161" s="129">
        <v>-1.1272</v>
      </c>
      <c r="H2161" s="129">
        <v>-6.25E-2</v>
      </c>
      <c r="I2161" s="129">
        <v>-0.94410000000000005</v>
      </c>
      <c r="J2161" s="129">
        <v>-163.0506</v>
      </c>
      <c r="K2161" s="129">
        <f t="shared" si="34"/>
        <v>2159</v>
      </c>
    </row>
    <row r="2162" spans="1:11" hidden="1" x14ac:dyDescent="0.3">
      <c r="A2162" s="129">
        <v>-1</v>
      </c>
      <c r="B2162" s="129" t="s">
        <v>228</v>
      </c>
      <c r="C2162" s="129" t="s">
        <v>73</v>
      </c>
      <c r="D2162" s="129" t="s">
        <v>67</v>
      </c>
      <c r="E2162" s="129">
        <v>-768.245</v>
      </c>
      <c r="F2162" s="129">
        <v>25.547000000000001</v>
      </c>
      <c r="G2162" s="129">
        <v>-0.75470000000000004</v>
      </c>
      <c r="H2162" s="129">
        <v>-1.3599999999999999E-2</v>
      </c>
      <c r="I2162" s="129">
        <v>1.2562</v>
      </c>
      <c r="J2162" s="129">
        <v>-246.70959999999999</v>
      </c>
      <c r="K2162" s="129">
        <f t="shared" si="34"/>
        <v>2160</v>
      </c>
    </row>
    <row r="2163" spans="1:11" hidden="1" x14ac:dyDescent="0.3">
      <c r="A2163" s="129">
        <v>-1</v>
      </c>
      <c r="B2163" s="129" t="s">
        <v>228</v>
      </c>
      <c r="C2163" s="129" t="s">
        <v>73</v>
      </c>
      <c r="D2163" s="129" t="s">
        <v>68</v>
      </c>
      <c r="E2163" s="129">
        <v>-781.41369999999995</v>
      </c>
      <c r="F2163" s="129">
        <v>25.547000000000001</v>
      </c>
      <c r="G2163" s="129">
        <v>-0.75470000000000004</v>
      </c>
      <c r="H2163" s="129">
        <v>-1.3599999999999999E-2</v>
      </c>
      <c r="I2163" s="129">
        <v>-0.63049999999999995</v>
      </c>
      <c r="J2163" s="129">
        <v>-182.84219999999999</v>
      </c>
      <c r="K2163" s="129">
        <f t="shared" si="34"/>
        <v>2161</v>
      </c>
    </row>
    <row r="2164" spans="1:11" hidden="1" x14ac:dyDescent="0.3">
      <c r="A2164" s="129">
        <v>-1</v>
      </c>
      <c r="B2164" s="129" t="s">
        <v>228</v>
      </c>
      <c r="C2164" s="129" t="s">
        <v>74</v>
      </c>
      <c r="D2164" s="129" t="s">
        <v>67</v>
      </c>
      <c r="E2164" s="129">
        <v>-868.21010000000001</v>
      </c>
      <c r="F2164" s="129">
        <v>29.947700000000001</v>
      </c>
      <c r="G2164" s="129">
        <v>-1.5880000000000001</v>
      </c>
      <c r="H2164" s="129">
        <v>-9.6199999999999994E-2</v>
      </c>
      <c r="I2164" s="129">
        <v>2.6395</v>
      </c>
      <c r="J2164" s="129">
        <v>-283.5095</v>
      </c>
      <c r="K2164" s="129">
        <f t="shared" si="34"/>
        <v>2162</v>
      </c>
    </row>
    <row r="2165" spans="1:11" hidden="1" x14ac:dyDescent="0.3">
      <c r="A2165" s="129">
        <v>-1</v>
      </c>
      <c r="B2165" s="129" t="s">
        <v>228</v>
      </c>
      <c r="C2165" s="129" t="s">
        <v>74</v>
      </c>
      <c r="D2165" s="129" t="s">
        <v>68</v>
      </c>
      <c r="E2165" s="129">
        <v>-879.49760000000003</v>
      </c>
      <c r="F2165" s="129">
        <v>29.947700000000001</v>
      </c>
      <c r="G2165" s="129">
        <v>-1.5880000000000001</v>
      </c>
      <c r="H2165" s="129">
        <v>-9.6199999999999994E-2</v>
      </c>
      <c r="I2165" s="129">
        <v>-1.3305</v>
      </c>
      <c r="J2165" s="129">
        <v>-208.6403</v>
      </c>
      <c r="K2165" s="129">
        <f t="shared" si="34"/>
        <v>2163</v>
      </c>
    </row>
    <row r="2166" spans="1:11" hidden="1" x14ac:dyDescent="0.3">
      <c r="A2166" s="129">
        <v>-1</v>
      </c>
      <c r="B2166" s="129" t="s">
        <v>228</v>
      </c>
      <c r="C2166" s="129" t="s">
        <v>75</v>
      </c>
      <c r="D2166" s="129" t="s">
        <v>67</v>
      </c>
      <c r="E2166" s="129">
        <v>-396.91210000000001</v>
      </c>
      <c r="F2166" s="129">
        <v>100.07550000000001</v>
      </c>
      <c r="G2166" s="129">
        <v>-0.2878</v>
      </c>
      <c r="H2166" s="129">
        <v>0.56540000000000001</v>
      </c>
      <c r="I2166" s="129">
        <v>1.2199</v>
      </c>
      <c r="J2166" s="129">
        <v>788.10540000000003</v>
      </c>
      <c r="K2166" s="129">
        <f t="shared" si="34"/>
        <v>2164</v>
      </c>
    </row>
    <row r="2167" spans="1:11" hidden="1" x14ac:dyDescent="0.3">
      <c r="A2167" s="129">
        <v>-1</v>
      </c>
      <c r="B2167" s="129" t="s">
        <v>228</v>
      </c>
      <c r="C2167" s="129" t="s">
        <v>75</v>
      </c>
      <c r="D2167" s="129" t="s">
        <v>68</v>
      </c>
      <c r="E2167" s="129">
        <v>-405.3777</v>
      </c>
      <c r="F2167" s="129">
        <v>100.07550000000001</v>
      </c>
      <c r="G2167" s="129">
        <v>-0.2878</v>
      </c>
      <c r="H2167" s="129">
        <v>0.56540000000000001</v>
      </c>
      <c r="I2167" s="129">
        <v>-0.29949999999999999</v>
      </c>
      <c r="J2167" s="129">
        <v>635.83190000000002</v>
      </c>
      <c r="K2167" s="129">
        <f t="shared" si="34"/>
        <v>2165</v>
      </c>
    </row>
    <row r="2168" spans="1:11" hidden="1" x14ac:dyDescent="0.3">
      <c r="A2168" s="129">
        <v>-1</v>
      </c>
      <c r="B2168" s="129" t="s">
        <v>228</v>
      </c>
      <c r="C2168" s="129" t="s">
        <v>76</v>
      </c>
      <c r="D2168" s="129" t="s">
        <v>67</v>
      </c>
      <c r="E2168" s="129">
        <v>-590.83140000000003</v>
      </c>
      <c r="F2168" s="129">
        <v>-67.229399999999998</v>
      </c>
      <c r="G2168" s="129">
        <v>-0.6825</v>
      </c>
      <c r="H2168" s="129">
        <v>-0.58279999999999998</v>
      </c>
      <c r="I2168" s="129">
        <v>0.39510000000000001</v>
      </c>
      <c r="J2168" s="129">
        <v>-1105.3035</v>
      </c>
      <c r="K2168" s="129">
        <f t="shared" si="34"/>
        <v>2166</v>
      </c>
    </row>
    <row r="2169" spans="1:11" hidden="1" x14ac:dyDescent="0.3">
      <c r="A2169" s="129">
        <v>-1</v>
      </c>
      <c r="B2169" s="129" t="s">
        <v>228</v>
      </c>
      <c r="C2169" s="129" t="s">
        <v>76</v>
      </c>
      <c r="D2169" s="129" t="s">
        <v>68</v>
      </c>
      <c r="E2169" s="129">
        <v>-599.29700000000003</v>
      </c>
      <c r="F2169" s="129">
        <v>-67.229399999999998</v>
      </c>
      <c r="G2169" s="129">
        <v>-0.6825</v>
      </c>
      <c r="H2169" s="129">
        <v>-0.58279999999999998</v>
      </c>
      <c r="I2169" s="129">
        <v>-0.51119999999999999</v>
      </c>
      <c r="J2169" s="129">
        <v>-870.91470000000004</v>
      </c>
      <c r="K2169" s="129">
        <f t="shared" si="34"/>
        <v>2167</v>
      </c>
    </row>
    <row r="2170" spans="1:11" hidden="1" x14ac:dyDescent="0.3">
      <c r="A2170" s="129">
        <v>-1</v>
      </c>
      <c r="B2170" s="129" t="s">
        <v>228</v>
      </c>
      <c r="C2170" s="129" t="s">
        <v>77</v>
      </c>
      <c r="D2170" s="129" t="s">
        <v>67</v>
      </c>
      <c r="E2170" s="129">
        <v>-396.91210000000001</v>
      </c>
      <c r="F2170" s="129">
        <v>100.07550000000001</v>
      </c>
      <c r="G2170" s="129">
        <v>-0.2878</v>
      </c>
      <c r="H2170" s="129">
        <v>0.56540000000000001</v>
      </c>
      <c r="I2170" s="129">
        <v>1.2199</v>
      </c>
      <c r="J2170" s="129">
        <v>788.10540000000003</v>
      </c>
      <c r="K2170" s="129">
        <f t="shared" si="34"/>
        <v>2168</v>
      </c>
    </row>
    <row r="2171" spans="1:11" hidden="1" x14ac:dyDescent="0.3">
      <c r="A2171" s="129">
        <v>-1</v>
      </c>
      <c r="B2171" s="129" t="s">
        <v>228</v>
      </c>
      <c r="C2171" s="129" t="s">
        <v>77</v>
      </c>
      <c r="D2171" s="129" t="s">
        <v>68</v>
      </c>
      <c r="E2171" s="129">
        <v>-405.3777</v>
      </c>
      <c r="F2171" s="129">
        <v>100.07550000000001</v>
      </c>
      <c r="G2171" s="129">
        <v>-0.2878</v>
      </c>
      <c r="H2171" s="129">
        <v>0.56540000000000001</v>
      </c>
      <c r="I2171" s="129">
        <v>-0.29949999999999999</v>
      </c>
      <c r="J2171" s="129">
        <v>635.83190000000002</v>
      </c>
      <c r="K2171" s="129">
        <f t="shared" si="34"/>
        <v>2169</v>
      </c>
    </row>
    <row r="2172" spans="1:11" hidden="1" x14ac:dyDescent="0.3">
      <c r="A2172" s="129">
        <v>-1</v>
      </c>
      <c r="B2172" s="129" t="s">
        <v>228</v>
      </c>
      <c r="C2172" s="129" t="s">
        <v>78</v>
      </c>
      <c r="D2172" s="129" t="s">
        <v>67</v>
      </c>
      <c r="E2172" s="129">
        <v>-590.83140000000003</v>
      </c>
      <c r="F2172" s="129">
        <v>-67.229399999999998</v>
      </c>
      <c r="G2172" s="129">
        <v>-0.6825</v>
      </c>
      <c r="H2172" s="129">
        <v>-0.58279999999999998</v>
      </c>
      <c r="I2172" s="129">
        <v>0.39510000000000001</v>
      </c>
      <c r="J2172" s="129">
        <v>-1105.3035</v>
      </c>
      <c r="K2172" s="129">
        <f t="shared" si="34"/>
        <v>2170</v>
      </c>
    </row>
    <row r="2173" spans="1:11" hidden="1" x14ac:dyDescent="0.3">
      <c r="A2173" s="129">
        <v>-1</v>
      </c>
      <c r="B2173" s="129" t="s">
        <v>228</v>
      </c>
      <c r="C2173" s="129" t="s">
        <v>78</v>
      </c>
      <c r="D2173" s="129" t="s">
        <v>68</v>
      </c>
      <c r="E2173" s="129">
        <v>-599.29700000000003</v>
      </c>
      <c r="F2173" s="129">
        <v>-67.229399999999998</v>
      </c>
      <c r="G2173" s="129">
        <v>-0.6825</v>
      </c>
      <c r="H2173" s="129">
        <v>-0.58279999999999998</v>
      </c>
      <c r="I2173" s="129">
        <v>-0.51119999999999999</v>
      </c>
      <c r="J2173" s="129">
        <v>-870.91470000000004</v>
      </c>
      <c r="K2173" s="129">
        <f t="shared" si="34"/>
        <v>2171</v>
      </c>
    </row>
    <row r="2174" spans="1:11" hidden="1" x14ac:dyDescent="0.3">
      <c r="A2174" s="129">
        <v>-1</v>
      </c>
      <c r="B2174" s="129" t="s">
        <v>228</v>
      </c>
      <c r="C2174" s="129" t="s">
        <v>79</v>
      </c>
      <c r="D2174" s="129" t="s">
        <v>67</v>
      </c>
      <c r="E2174" s="129">
        <v>155.40440000000001</v>
      </c>
      <c r="F2174" s="129">
        <v>62.255899999999997</v>
      </c>
      <c r="G2174" s="129">
        <v>-0.19639999999999999</v>
      </c>
      <c r="H2174" s="129">
        <v>0.11899999999999999</v>
      </c>
      <c r="I2174" s="129">
        <v>1.7864</v>
      </c>
      <c r="J2174" s="129">
        <v>213.34059999999999</v>
      </c>
      <c r="K2174" s="129">
        <f t="shared" si="34"/>
        <v>2172</v>
      </c>
    </row>
    <row r="2175" spans="1:11" hidden="1" x14ac:dyDescent="0.3">
      <c r="A2175" s="129">
        <v>-1</v>
      </c>
      <c r="B2175" s="129" t="s">
        <v>228</v>
      </c>
      <c r="C2175" s="129" t="s">
        <v>79</v>
      </c>
      <c r="D2175" s="129" t="s">
        <v>68</v>
      </c>
      <c r="E2175" s="129">
        <v>146.93879999999999</v>
      </c>
      <c r="F2175" s="129">
        <v>62.255899999999997</v>
      </c>
      <c r="G2175" s="129">
        <v>-0.19639999999999999</v>
      </c>
      <c r="H2175" s="129">
        <v>0.11899999999999999</v>
      </c>
      <c r="I2175" s="129">
        <v>0.11409999999999999</v>
      </c>
      <c r="J2175" s="129">
        <v>141.23099999999999</v>
      </c>
      <c r="K2175" s="129">
        <f t="shared" si="34"/>
        <v>2173</v>
      </c>
    </row>
    <row r="2176" spans="1:11" hidden="1" x14ac:dyDescent="0.3">
      <c r="A2176" s="129">
        <v>-1</v>
      </c>
      <c r="B2176" s="129" t="s">
        <v>228</v>
      </c>
      <c r="C2176" s="129" t="s">
        <v>80</v>
      </c>
      <c r="D2176" s="129" t="s">
        <v>67</v>
      </c>
      <c r="E2176" s="129">
        <v>-1143.1478999999999</v>
      </c>
      <c r="F2176" s="129">
        <v>-29.409700000000001</v>
      </c>
      <c r="G2176" s="129">
        <v>-0.77380000000000004</v>
      </c>
      <c r="H2176" s="129">
        <v>-0.13650000000000001</v>
      </c>
      <c r="I2176" s="129">
        <v>-0.17130000000000001</v>
      </c>
      <c r="J2176" s="129">
        <v>-530.53869999999995</v>
      </c>
      <c r="K2176" s="129">
        <f t="shared" si="34"/>
        <v>2174</v>
      </c>
    </row>
    <row r="2177" spans="1:11" hidden="1" x14ac:dyDescent="0.3">
      <c r="A2177" s="129">
        <v>-1</v>
      </c>
      <c r="B2177" s="129" t="s">
        <v>228</v>
      </c>
      <c r="C2177" s="129" t="s">
        <v>80</v>
      </c>
      <c r="D2177" s="129" t="s">
        <v>68</v>
      </c>
      <c r="E2177" s="129">
        <v>-1151.6135999999999</v>
      </c>
      <c r="F2177" s="129">
        <v>-29.409700000000001</v>
      </c>
      <c r="G2177" s="129">
        <v>-0.77380000000000004</v>
      </c>
      <c r="H2177" s="129">
        <v>-0.13650000000000001</v>
      </c>
      <c r="I2177" s="129">
        <v>-0.92469999999999997</v>
      </c>
      <c r="J2177" s="129">
        <v>-376.31380000000001</v>
      </c>
      <c r="K2177" s="129">
        <f t="shared" si="34"/>
        <v>2175</v>
      </c>
    </row>
    <row r="2178" spans="1:11" hidden="1" x14ac:dyDescent="0.3">
      <c r="A2178" s="129">
        <v>-1</v>
      </c>
      <c r="B2178" s="129" t="s">
        <v>228</v>
      </c>
      <c r="C2178" s="129" t="s">
        <v>81</v>
      </c>
      <c r="D2178" s="129" t="s">
        <v>67</v>
      </c>
      <c r="E2178" s="129">
        <v>155.40440000000001</v>
      </c>
      <c r="F2178" s="129">
        <v>62.255899999999997</v>
      </c>
      <c r="G2178" s="129">
        <v>-0.19639999999999999</v>
      </c>
      <c r="H2178" s="129">
        <v>0.11899999999999999</v>
      </c>
      <c r="I2178" s="129">
        <v>1.7864</v>
      </c>
      <c r="J2178" s="129">
        <v>213.34059999999999</v>
      </c>
      <c r="K2178" s="129">
        <f t="shared" si="34"/>
        <v>2176</v>
      </c>
    </row>
    <row r="2179" spans="1:11" hidden="1" x14ac:dyDescent="0.3">
      <c r="A2179" s="129">
        <v>-1</v>
      </c>
      <c r="B2179" s="129" t="s">
        <v>228</v>
      </c>
      <c r="C2179" s="129" t="s">
        <v>81</v>
      </c>
      <c r="D2179" s="129" t="s">
        <v>68</v>
      </c>
      <c r="E2179" s="129">
        <v>146.93879999999999</v>
      </c>
      <c r="F2179" s="129">
        <v>62.255899999999997</v>
      </c>
      <c r="G2179" s="129">
        <v>-0.19639999999999999</v>
      </c>
      <c r="H2179" s="129">
        <v>0.11899999999999999</v>
      </c>
      <c r="I2179" s="129">
        <v>0.11409999999999999</v>
      </c>
      <c r="J2179" s="129">
        <v>141.23099999999999</v>
      </c>
      <c r="K2179" s="129">
        <f t="shared" si="34"/>
        <v>2177</v>
      </c>
    </row>
    <row r="2180" spans="1:11" hidden="1" x14ac:dyDescent="0.3">
      <c r="A2180" s="129">
        <v>-1</v>
      </c>
      <c r="B2180" s="129" t="s">
        <v>228</v>
      </c>
      <c r="C2180" s="129" t="s">
        <v>82</v>
      </c>
      <c r="D2180" s="129" t="s">
        <v>67</v>
      </c>
      <c r="E2180" s="129">
        <v>-1143.1478999999999</v>
      </c>
      <c r="F2180" s="129">
        <v>-29.409700000000001</v>
      </c>
      <c r="G2180" s="129">
        <v>-0.77380000000000004</v>
      </c>
      <c r="H2180" s="129">
        <v>-0.13650000000000001</v>
      </c>
      <c r="I2180" s="129">
        <v>-0.17130000000000001</v>
      </c>
      <c r="J2180" s="129">
        <v>-530.53869999999995</v>
      </c>
      <c r="K2180" s="129">
        <f t="shared" si="34"/>
        <v>2178</v>
      </c>
    </row>
    <row r="2181" spans="1:11" hidden="1" x14ac:dyDescent="0.3">
      <c r="A2181" s="129">
        <v>-1</v>
      </c>
      <c r="B2181" s="129" t="s">
        <v>228</v>
      </c>
      <c r="C2181" s="129" t="s">
        <v>82</v>
      </c>
      <c r="D2181" s="129" t="s">
        <v>68</v>
      </c>
      <c r="E2181" s="129">
        <v>-1151.6135999999999</v>
      </c>
      <c r="F2181" s="129">
        <v>-29.409700000000001</v>
      </c>
      <c r="G2181" s="129">
        <v>-0.77380000000000004</v>
      </c>
      <c r="H2181" s="129">
        <v>-0.13650000000000001</v>
      </c>
      <c r="I2181" s="129">
        <v>-0.92469999999999997</v>
      </c>
      <c r="J2181" s="129">
        <v>-376.31380000000001</v>
      </c>
      <c r="K2181" s="129">
        <f t="shared" si="34"/>
        <v>2179</v>
      </c>
    </row>
    <row r="2182" spans="1:11" hidden="1" x14ac:dyDescent="0.3">
      <c r="A2182" s="129">
        <v>-1</v>
      </c>
      <c r="B2182" s="129" t="s">
        <v>228</v>
      </c>
      <c r="C2182" s="129" t="s">
        <v>83</v>
      </c>
      <c r="D2182" s="129" t="s">
        <v>67</v>
      </c>
      <c r="E2182" s="129">
        <v>-692.60760000000005</v>
      </c>
      <c r="F2182" s="129">
        <v>110.5813</v>
      </c>
      <c r="G2182" s="129">
        <v>-1.0377000000000001</v>
      </c>
      <c r="H2182" s="129">
        <v>0.50960000000000005</v>
      </c>
      <c r="I2182" s="129">
        <v>2.4658000000000002</v>
      </c>
      <c r="J2182" s="129">
        <v>690.2115</v>
      </c>
      <c r="K2182" s="129">
        <f t="shared" ref="K2182:K2245" si="35">K2181+1</f>
        <v>2180</v>
      </c>
    </row>
    <row r="2183" spans="1:11" hidden="1" x14ac:dyDescent="0.3">
      <c r="A2183" s="129">
        <v>-1</v>
      </c>
      <c r="B2183" s="129" t="s">
        <v>228</v>
      </c>
      <c r="C2183" s="129" t="s">
        <v>83</v>
      </c>
      <c r="D2183" s="129" t="s">
        <v>68</v>
      </c>
      <c r="E2183" s="129">
        <v>-703.89509999999996</v>
      </c>
      <c r="F2183" s="129">
        <v>110.5813</v>
      </c>
      <c r="G2183" s="129">
        <v>-1.0377000000000001</v>
      </c>
      <c r="H2183" s="129">
        <v>0.50960000000000005</v>
      </c>
      <c r="I2183" s="129">
        <v>-0.9284</v>
      </c>
      <c r="J2183" s="129">
        <v>564.20240000000001</v>
      </c>
      <c r="K2183" s="129">
        <f t="shared" si="35"/>
        <v>2181</v>
      </c>
    </row>
    <row r="2184" spans="1:11" hidden="1" x14ac:dyDescent="0.3">
      <c r="A2184" s="129">
        <v>-1</v>
      </c>
      <c r="B2184" s="129" t="s">
        <v>228</v>
      </c>
      <c r="C2184" s="129" t="s">
        <v>84</v>
      </c>
      <c r="D2184" s="129" t="s">
        <v>67</v>
      </c>
      <c r="E2184" s="129">
        <v>-886.52689999999996</v>
      </c>
      <c r="F2184" s="129">
        <v>-56.723599999999998</v>
      </c>
      <c r="G2184" s="129">
        <v>-1.4323999999999999</v>
      </c>
      <c r="H2184" s="129">
        <v>-0.63849999999999996</v>
      </c>
      <c r="I2184" s="129">
        <v>1.641</v>
      </c>
      <c r="J2184" s="129">
        <v>-1203.1974</v>
      </c>
      <c r="K2184" s="129">
        <f t="shared" si="35"/>
        <v>2182</v>
      </c>
    </row>
    <row r="2185" spans="1:11" hidden="1" x14ac:dyDescent="0.3">
      <c r="A2185" s="129">
        <v>-1</v>
      </c>
      <c r="B2185" s="129" t="s">
        <v>228</v>
      </c>
      <c r="C2185" s="129" t="s">
        <v>84</v>
      </c>
      <c r="D2185" s="129" t="s">
        <v>68</v>
      </c>
      <c r="E2185" s="129">
        <v>-897.81439999999998</v>
      </c>
      <c r="F2185" s="129">
        <v>-56.723599999999998</v>
      </c>
      <c r="G2185" s="129">
        <v>-1.4323999999999999</v>
      </c>
      <c r="H2185" s="129">
        <v>-0.63849999999999996</v>
      </c>
      <c r="I2185" s="129">
        <v>-1.1399999999999999</v>
      </c>
      <c r="J2185" s="129">
        <v>-942.54420000000005</v>
      </c>
      <c r="K2185" s="129">
        <f t="shared" si="35"/>
        <v>2183</v>
      </c>
    </row>
    <row r="2186" spans="1:11" hidden="1" x14ac:dyDescent="0.3">
      <c r="A2186" s="129">
        <v>-1</v>
      </c>
      <c r="B2186" s="129" t="s">
        <v>228</v>
      </c>
      <c r="C2186" s="129" t="s">
        <v>85</v>
      </c>
      <c r="D2186" s="129" t="s">
        <v>67</v>
      </c>
      <c r="E2186" s="129">
        <v>-692.60760000000005</v>
      </c>
      <c r="F2186" s="129">
        <v>110.5813</v>
      </c>
      <c r="G2186" s="129">
        <v>-1.0377000000000001</v>
      </c>
      <c r="H2186" s="129">
        <v>0.50960000000000005</v>
      </c>
      <c r="I2186" s="129">
        <v>2.4658000000000002</v>
      </c>
      <c r="J2186" s="129">
        <v>690.2115</v>
      </c>
      <c r="K2186" s="129">
        <f t="shared" si="35"/>
        <v>2184</v>
      </c>
    </row>
    <row r="2187" spans="1:11" hidden="1" x14ac:dyDescent="0.3">
      <c r="A2187" s="129">
        <v>-1</v>
      </c>
      <c r="B2187" s="129" t="s">
        <v>228</v>
      </c>
      <c r="C2187" s="129" t="s">
        <v>85</v>
      </c>
      <c r="D2187" s="129" t="s">
        <v>68</v>
      </c>
      <c r="E2187" s="129">
        <v>-703.89509999999996</v>
      </c>
      <c r="F2187" s="129">
        <v>110.5813</v>
      </c>
      <c r="G2187" s="129">
        <v>-1.0377000000000001</v>
      </c>
      <c r="H2187" s="129">
        <v>0.50960000000000005</v>
      </c>
      <c r="I2187" s="129">
        <v>-0.9284</v>
      </c>
      <c r="J2187" s="129">
        <v>564.20240000000001</v>
      </c>
      <c r="K2187" s="129">
        <f t="shared" si="35"/>
        <v>2185</v>
      </c>
    </row>
    <row r="2188" spans="1:11" hidden="1" x14ac:dyDescent="0.3">
      <c r="A2188" s="129">
        <v>-1</v>
      </c>
      <c r="B2188" s="129" t="s">
        <v>228</v>
      </c>
      <c r="C2188" s="129" t="s">
        <v>86</v>
      </c>
      <c r="D2188" s="129" t="s">
        <v>67</v>
      </c>
      <c r="E2188" s="129">
        <v>-886.52689999999996</v>
      </c>
      <c r="F2188" s="129">
        <v>-56.723599999999998</v>
      </c>
      <c r="G2188" s="129">
        <v>-1.4323999999999999</v>
      </c>
      <c r="H2188" s="129">
        <v>-0.63849999999999996</v>
      </c>
      <c r="I2188" s="129">
        <v>1.641</v>
      </c>
      <c r="J2188" s="129">
        <v>-1203.1974</v>
      </c>
      <c r="K2188" s="129">
        <f t="shared" si="35"/>
        <v>2186</v>
      </c>
    </row>
    <row r="2189" spans="1:11" hidden="1" x14ac:dyDescent="0.3">
      <c r="A2189" s="129">
        <v>-1</v>
      </c>
      <c r="B2189" s="129" t="s">
        <v>228</v>
      </c>
      <c r="C2189" s="129" t="s">
        <v>86</v>
      </c>
      <c r="D2189" s="129" t="s">
        <v>68</v>
      </c>
      <c r="E2189" s="129">
        <v>-897.81439999999998</v>
      </c>
      <c r="F2189" s="129">
        <v>-56.723599999999998</v>
      </c>
      <c r="G2189" s="129">
        <v>-1.4323999999999999</v>
      </c>
      <c r="H2189" s="129">
        <v>-0.63849999999999996</v>
      </c>
      <c r="I2189" s="129">
        <v>-1.1399999999999999</v>
      </c>
      <c r="J2189" s="129">
        <v>-942.54420000000005</v>
      </c>
      <c r="K2189" s="129">
        <f t="shared" si="35"/>
        <v>2187</v>
      </c>
    </row>
    <row r="2190" spans="1:11" hidden="1" x14ac:dyDescent="0.3">
      <c r="A2190" s="129">
        <v>-1</v>
      </c>
      <c r="B2190" s="129" t="s">
        <v>228</v>
      </c>
      <c r="C2190" s="129" t="s">
        <v>87</v>
      </c>
      <c r="D2190" s="129" t="s">
        <v>67</v>
      </c>
      <c r="E2190" s="129">
        <v>-140.291</v>
      </c>
      <c r="F2190" s="129">
        <v>72.761600000000001</v>
      </c>
      <c r="G2190" s="129">
        <v>-0.94640000000000002</v>
      </c>
      <c r="H2190" s="129">
        <v>6.3299999999999995E-2</v>
      </c>
      <c r="I2190" s="129">
        <v>3.0323000000000002</v>
      </c>
      <c r="J2190" s="129">
        <v>115.44670000000001</v>
      </c>
      <c r="K2190" s="129">
        <f t="shared" si="35"/>
        <v>2188</v>
      </c>
    </row>
    <row r="2191" spans="1:11" hidden="1" x14ac:dyDescent="0.3">
      <c r="A2191" s="129">
        <v>-1</v>
      </c>
      <c r="B2191" s="129" t="s">
        <v>228</v>
      </c>
      <c r="C2191" s="129" t="s">
        <v>87</v>
      </c>
      <c r="D2191" s="129" t="s">
        <v>68</v>
      </c>
      <c r="E2191" s="129">
        <v>-151.57849999999999</v>
      </c>
      <c r="F2191" s="129">
        <v>72.761600000000001</v>
      </c>
      <c r="G2191" s="129">
        <v>-0.94640000000000002</v>
      </c>
      <c r="H2191" s="129">
        <v>6.3299999999999995E-2</v>
      </c>
      <c r="I2191" s="129">
        <v>-0.51480000000000004</v>
      </c>
      <c r="J2191" s="129">
        <v>69.601500000000001</v>
      </c>
      <c r="K2191" s="129">
        <f t="shared" si="35"/>
        <v>2189</v>
      </c>
    </row>
    <row r="2192" spans="1:11" hidden="1" x14ac:dyDescent="0.3">
      <c r="A2192" s="129">
        <v>-1</v>
      </c>
      <c r="B2192" s="129" t="s">
        <v>228</v>
      </c>
      <c r="C2192" s="129" t="s">
        <v>88</v>
      </c>
      <c r="D2192" s="129" t="s">
        <v>67</v>
      </c>
      <c r="E2192" s="129">
        <v>-1438.8434</v>
      </c>
      <c r="F2192" s="129">
        <v>-18.904</v>
      </c>
      <c r="G2192" s="129">
        <v>-1.5238</v>
      </c>
      <c r="H2192" s="129">
        <v>-0.19220000000000001</v>
      </c>
      <c r="I2192" s="129">
        <v>1.0746</v>
      </c>
      <c r="J2192" s="129">
        <v>-628.43259999999998</v>
      </c>
      <c r="K2192" s="129">
        <f t="shared" si="35"/>
        <v>2190</v>
      </c>
    </row>
    <row r="2193" spans="1:11" hidden="1" x14ac:dyDescent="0.3">
      <c r="A2193" s="129">
        <v>-1</v>
      </c>
      <c r="B2193" s="129" t="s">
        <v>228</v>
      </c>
      <c r="C2193" s="129" t="s">
        <v>88</v>
      </c>
      <c r="D2193" s="129" t="s">
        <v>68</v>
      </c>
      <c r="E2193" s="129">
        <v>-1450.1309000000001</v>
      </c>
      <c r="F2193" s="129">
        <v>-18.904</v>
      </c>
      <c r="G2193" s="129">
        <v>-1.5238</v>
      </c>
      <c r="H2193" s="129">
        <v>-0.19220000000000001</v>
      </c>
      <c r="I2193" s="129">
        <v>-1.5536000000000001</v>
      </c>
      <c r="J2193" s="129">
        <v>-447.94330000000002</v>
      </c>
      <c r="K2193" s="129">
        <f t="shared" si="35"/>
        <v>2191</v>
      </c>
    </row>
    <row r="2194" spans="1:11" hidden="1" x14ac:dyDescent="0.3">
      <c r="A2194" s="129">
        <v>-1</v>
      </c>
      <c r="B2194" s="129" t="s">
        <v>228</v>
      </c>
      <c r="C2194" s="129" t="s">
        <v>89</v>
      </c>
      <c r="D2194" s="129" t="s">
        <v>67</v>
      </c>
      <c r="E2194" s="129">
        <v>-140.291</v>
      </c>
      <c r="F2194" s="129">
        <v>72.761600000000001</v>
      </c>
      <c r="G2194" s="129">
        <v>-0.94640000000000002</v>
      </c>
      <c r="H2194" s="129">
        <v>6.3299999999999995E-2</v>
      </c>
      <c r="I2194" s="129">
        <v>3.0323000000000002</v>
      </c>
      <c r="J2194" s="129">
        <v>115.44670000000001</v>
      </c>
      <c r="K2194" s="129">
        <f t="shared" si="35"/>
        <v>2192</v>
      </c>
    </row>
    <row r="2195" spans="1:11" hidden="1" x14ac:dyDescent="0.3">
      <c r="A2195" s="129">
        <v>-1</v>
      </c>
      <c r="B2195" s="129" t="s">
        <v>228</v>
      </c>
      <c r="C2195" s="129" t="s">
        <v>89</v>
      </c>
      <c r="D2195" s="129" t="s">
        <v>68</v>
      </c>
      <c r="E2195" s="129">
        <v>-151.57849999999999</v>
      </c>
      <c r="F2195" s="129">
        <v>72.761600000000001</v>
      </c>
      <c r="G2195" s="129">
        <v>-0.94640000000000002</v>
      </c>
      <c r="H2195" s="129">
        <v>6.3299999999999995E-2</v>
      </c>
      <c r="I2195" s="129">
        <v>-0.51480000000000004</v>
      </c>
      <c r="J2195" s="129">
        <v>69.601500000000001</v>
      </c>
      <c r="K2195" s="129">
        <f t="shared" si="35"/>
        <v>2193</v>
      </c>
    </row>
    <row r="2196" spans="1:11" hidden="1" x14ac:dyDescent="0.3">
      <c r="A2196" s="129">
        <v>-1</v>
      </c>
      <c r="B2196" s="129" t="s">
        <v>228</v>
      </c>
      <c r="C2196" s="129" t="s">
        <v>90</v>
      </c>
      <c r="D2196" s="129" t="s">
        <v>67</v>
      </c>
      <c r="E2196" s="129">
        <v>-1438.8434</v>
      </c>
      <c r="F2196" s="129">
        <v>-18.904</v>
      </c>
      <c r="G2196" s="129">
        <v>-1.5238</v>
      </c>
      <c r="H2196" s="129">
        <v>-0.19220000000000001</v>
      </c>
      <c r="I2196" s="129">
        <v>1.0746</v>
      </c>
      <c r="J2196" s="129">
        <v>-628.43259999999998</v>
      </c>
      <c r="K2196" s="129">
        <f t="shared" si="35"/>
        <v>2194</v>
      </c>
    </row>
    <row r="2197" spans="1:11" hidden="1" x14ac:dyDescent="0.3">
      <c r="A2197" s="129">
        <v>-1</v>
      </c>
      <c r="B2197" s="129" t="s">
        <v>228</v>
      </c>
      <c r="C2197" s="129" t="s">
        <v>90</v>
      </c>
      <c r="D2197" s="129" t="s">
        <v>68</v>
      </c>
      <c r="E2197" s="129">
        <v>-1450.1309000000001</v>
      </c>
      <c r="F2197" s="129">
        <v>-18.904</v>
      </c>
      <c r="G2197" s="129">
        <v>-1.5238</v>
      </c>
      <c r="H2197" s="129">
        <v>-0.19220000000000001</v>
      </c>
      <c r="I2197" s="129">
        <v>-1.5536000000000001</v>
      </c>
      <c r="J2197" s="129">
        <v>-447.94330000000002</v>
      </c>
      <c r="K2197" s="129">
        <f t="shared" si="35"/>
        <v>2195</v>
      </c>
    </row>
    <row r="2198" spans="1:11" hidden="1" x14ac:dyDescent="0.3">
      <c r="A2198" s="129">
        <v>-1</v>
      </c>
      <c r="B2198" s="129" t="s">
        <v>228</v>
      </c>
      <c r="C2198" s="129" t="s">
        <v>91</v>
      </c>
      <c r="D2198" s="129" t="s">
        <v>67</v>
      </c>
      <c r="E2198" s="129">
        <v>155.40440000000001</v>
      </c>
      <c r="F2198" s="129">
        <v>110.5813</v>
      </c>
      <c r="G2198" s="129">
        <v>-0.19639999999999999</v>
      </c>
      <c r="H2198" s="129">
        <v>0.56540000000000001</v>
      </c>
      <c r="I2198" s="129">
        <v>3.0323000000000002</v>
      </c>
      <c r="J2198" s="129">
        <v>788.10540000000003</v>
      </c>
      <c r="K2198" s="129">
        <f t="shared" si="35"/>
        <v>2196</v>
      </c>
    </row>
    <row r="2199" spans="1:11" hidden="1" x14ac:dyDescent="0.3">
      <c r="A2199" s="129">
        <v>-1</v>
      </c>
      <c r="B2199" s="129" t="s">
        <v>228</v>
      </c>
      <c r="C2199" s="129" t="s">
        <v>91</v>
      </c>
      <c r="D2199" s="129" t="s">
        <v>68</v>
      </c>
      <c r="E2199" s="129">
        <v>146.93879999999999</v>
      </c>
      <c r="F2199" s="129">
        <v>110.5813</v>
      </c>
      <c r="G2199" s="129">
        <v>-0.19639999999999999</v>
      </c>
      <c r="H2199" s="129">
        <v>0.56540000000000001</v>
      </c>
      <c r="I2199" s="129">
        <v>0.11409999999999999</v>
      </c>
      <c r="J2199" s="129">
        <v>635.83190000000002</v>
      </c>
      <c r="K2199" s="129">
        <f t="shared" si="35"/>
        <v>2197</v>
      </c>
    </row>
    <row r="2200" spans="1:11" hidden="1" x14ac:dyDescent="0.3">
      <c r="A2200" s="129">
        <v>-1</v>
      </c>
      <c r="B2200" s="129" t="s">
        <v>228</v>
      </c>
      <c r="C2200" s="129" t="s">
        <v>92</v>
      </c>
      <c r="D2200" s="129" t="s">
        <v>67</v>
      </c>
      <c r="E2200" s="129">
        <v>-1438.8434</v>
      </c>
      <c r="F2200" s="129">
        <v>-67.229399999999998</v>
      </c>
      <c r="G2200" s="129">
        <v>-1.5880000000000001</v>
      </c>
      <c r="H2200" s="129">
        <v>-0.63849999999999996</v>
      </c>
      <c r="I2200" s="129">
        <v>-0.17130000000000001</v>
      </c>
      <c r="J2200" s="129">
        <v>-1203.1974</v>
      </c>
      <c r="K2200" s="129">
        <f t="shared" si="35"/>
        <v>2198</v>
      </c>
    </row>
    <row r="2201" spans="1:11" hidden="1" x14ac:dyDescent="0.3">
      <c r="A2201" s="129">
        <v>-1</v>
      </c>
      <c r="B2201" s="129" t="s">
        <v>228</v>
      </c>
      <c r="C2201" s="129" t="s">
        <v>92</v>
      </c>
      <c r="D2201" s="129" t="s">
        <v>68</v>
      </c>
      <c r="E2201" s="129">
        <v>-1450.1309000000001</v>
      </c>
      <c r="F2201" s="129">
        <v>-67.229399999999998</v>
      </c>
      <c r="G2201" s="129">
        <v>-1.5880000000000001</v>
      </c>
      <c r="H2201" s="129">
        <v>-0.63849999999999996</v>
      </c>
      <c r="I2201" s="129">
        <v>-1.5536000000000001</v>
      </c>
      <c r="J2201" s="129">
        <v>-942.54420000000005</v>
      </c>
      <c r="K2201" s="129">
        <f t="shared" si="35"/>
        <v>2199</v>
      </c>
    </row>
    <row r="2202" spans="1:11" hidden="1" x14ac:dyDescent="0.3">
      <c r="A2202" s="129">
        <v>-1</v>
      </c>
      <c r="B2202" s="129" t="s">
        <v>229</v>
      </c>
      <c r="C2202" s="129" t="s">
        <v>66</v>
      </c>
      <c r="D2202" s="129" t="s">
        <v>67</v>
      </c>
      <c r="E2202" s="129">
        <v>-19.2532</v>
      </c>
      <c r="F2202" s="129">
        <v>-3.3527</v>
      </c>
      <c r="G2202" s="129">
        <v>0.1017</v>
      </c>
      <c r="H2202" s="129">
        <v>-1.26E-2</v>
      </c>
      <c r="I2202" s="129">
        <v>-0.17449999999999999</v>
      </c>
      <c r="J2202" s="129">
        <v>3.7202000000000002</v>
      </c>
      <c r="K2202" s="129">
        <f t="shared" si="35"/>
        <v>2200</v>
      </c>
    </row>
    <row r="2203" spans="1:11" hidden="1" x14ac:dyDescent="0.3">
      <c r="A2203" s="129">
        <v>-1</v>
      </c>
      <c r="B2203" s="129" t="s">
        <v>229</v>
      </c>
      <c r="C2203" s="129" t="s">
        <v>66</v>
      </c>
      <c r="D2203" s="129" t="s">
        <v>68</v>
      </c>
      <c r="E2203" s="129">
        <v>-22.2532</v>
      </c>
      <c r="F2203" s="129">
        <v>-3.3527</v>
      </c>
      <c r="G2203" s="129">
        <v>0.1017</v>
      </c>
      <c r="H2203" s="129">
        <v>-1.26E-2</v>
      </c>
      <c r="I2203" s="129">
        <v>7.9600000000000004E-2</v>
      </c>
      <c r="J2203" s="129">
        <v>-4.6616</v>
      </c>
      <c r="K2203" s="129">
        <f t="shared" si="35"/>
        <v>2201</v>
      </c>
    </row>
    <row r="2204" spans="1:11" hidden="1" x14ac:dyDescent="0.3">
      <c r="A2204" s="129">
        <v>-1</v>
      </c>
      <c r="B2204" s="129" t="s">
        <v>229</v>
      </c>
      <c r="C2204" s="129" t="s">
        <v>69</v>
      </c>
      <c r="D2204" s="129" t="s">
        <v>67</v>
      </c>
      <c r="E2204" s="129">
        <v>-22.828800000000001</v>
      </c>
      <c r="F2204" s="129">
        <v>-3.4470999999999998</v>
      </c>
      <c r="G2204" s="129">
        <v>0.10730000000000001</v>
      </c>
      <c r="H2204" s="129">
        <v>-0.01</v>
      </c>
      <c r="I2204" s="129">
        <v>-0.18029999999999999</v>
      </c>
      <c r="J2204" s="129">
        <v>5.6585999999999999</v>
      </c>
      <c r="K2204" s="129">
        <f t="shared" si="35"/>
        <v>2202</v>
      </c>
    </row>
    <row r="2205" spans="1:11" hidden="1" x14ac:dyDescent="0.3">
      <c r="A2205" s="129">
        <v>-1</v>
      </c>
      <c r="B2205" s="129" t="s">
        <v>229</v>
      </c>
      <c r="C2205" s="129" t="s">
        <v>69</v>
      </c>
      <c r="D2205" s="129" t="s">
        <v>68</v>
      </c>
      <c r="E2205" s="129">
        <v>-22.828800000000001</v>
      </c>
      <c r="F2205" s="129">
        <v>-3.4470999999999998</v>
      </c>
      <c r="G2205" s="129">
        <v>0.10730000000000001</v>
      </c>
      <c r="H2205" s="129">
        <v>-0.01</v>
      </c>
      <c r="I2205" s="129">
        <v>8.7900000000000006E-2</v>
      </c>
      <c r="J2205" s="129">
        <v>-2.9592000000000001</v>
      </c>
      <c r="K2205" s="129">
        <f t="shared" si="35"/>
        <v>2203</v>
      </c>
    </row>
    <row r="2206" spans="1:11" hidden="1" x14ac:dyDescent="0.3">
      <c r="A2206" s="129">
        <v>-1</v>
      </c>
      <c r="B2206" s="129" t="s">
        <v>229</v>
      </c>
      <c r="C2206" s="129" t="s">
        <v>70</v>
      </c>
      <c r="D2206" s="129" t="s">
        <v>67</v>
      </c>
      <c r="E2206" s="129">
        <v>63.890999999999998</v>
      </c>
      <c r="F2206" s="129">
        <v>3.5219</v>
      </c>
      <c r="G2206" s="129">
        <v>8.2600000000000007E-2</v>
      </c>
      <c r="H2206" s="129">
        <v>7.4999999999999997E-3</v>
      </c>
      <c r="I2206" s="129">
        <v>0.13089999999999999</v>
      </c>
      <c r="J2206" s="129">
        <v>15.602</v>
      </c>
      <c r="K2206" s="129">
        <f t="shared" si="35"/>
        <v>2204</v>
      </c>
    </row>
    <row r="2207" spans="1:11" hidden="1" x14ac:dyDescent="0.3">
      <c r="A2207" s="129">
        <v>-1</v>
      </c>
      <c r="B2207" s="129" t="s">
        <v>229</v>
      </c>
      <c r="C2207" s="129" t="s">
        <v>70</v>
      </c>
      <c r="D2207" s="129" t="s">
        <v>68</v>
      </c>
      <c r="E2207" s="129">
        <v>63.890999999999998</v>
      </c>
      <c r="F2207" s="129">
        <v>3.5219</v>
      </c>
      <c r="G2207" s="129">
        <v>8.2600000000000007E-2</v>
      </c>
      <c r="H2207" s="129">
        <v>7.4999999999999997E-3</v>
      </c>
      <c r="I2207" s="129">
        <v>7.7899999999999997E-2</v>
      </c>
      <c r="J2207" s="129">
        <v>10.3607</v>
      </c>
      <c r="K2207" s="129">
        <f t="shared" si="35"/>
        <v>2205</v>
      </c>
    </row>
    <row r="2208" spans="1:11" hidden="1" x14ac:dyDescent="0.3">
      <c r="A2208" s="129">
        <v>-1</v>
      </c>
      <c r="B2208" s="129" t="s">
        <v>229</v>
      </c>
      <c r="C2208" s="129" t="s">
        <v>71</v>
      </c>
      <c r="D2208" s="129" t="s">
        <v>67</v>
      </c>
      <c r="E2208" s="129">
        <v>37.590499999999999</v>
      </c>
      <c r="F2208" s="129">
        <v>7.0675999999999997</v>
      </c>
      <c r="G2208" s="129">
        <v>9.7699999999999995E-2</v>
      </c>
      <c r="H2208" s="129">
        <v>1.9E-3</v>
      </c>
      <c r="I2208" s="129">
        <v>6.3399999999999998E-2</v>
      </c>
      <c r="J2208" s="129">
        <v>14.692399999999999</v>
      </c>
      <c r="K2208" s="129">
        <f t="shared" si="35"/>
        <v>2206</v>
      </c>
    </row>
    <row r="2209" spans="1:11" hidden="1" x14ac:dyDescent="0.3">
      <c r="A2209" s="129">
        <v>-1</v>
      </c>
      <c r="B2209" s="129" t="s">
        <v>229</v>
      </c>
      <c r="C2209" s="129" t="s">
        <v>71</v>
      </c>
      <c r="D2209" s="129" t="s">
        <v>68</v>
      </c>
      <c r="E2209" s="129">
        <v>37.590499999999999</v>
      </c>
      <c r="F2209" s="129">
        <v>7.0675999999999997</v>
      </c>
      <c r="G2209" s="129">
        <v>9.7699999999999995E-2</v>
      </c>
      <c r="H2209" s="129">
        <v>1.9E-3</v>
      </c>
      <c r="I2209" s="129">
        <v>0.19009999999999999</v>
      </c>
      <c r="J2209" s="129">
        <v>3.3380999999999998</v>
      </c>
      <c r="K2209" s="129">
        <f t="shared" si="35"/>
        <v>2207</v>
      </c>
    </row>
    <row r="2210" spans="1:11" hidden="1" x14ac:dyDescent="0.3">
      <c r="A2210" s="129">
        <v>-1</v>
      </c>
      <c r="B2210" s="129" t="s">
        <v>229</v>
      </c>
      <c r="C2210" s="129" t="s">
        <v>72</v>
      </c>
      <c r="D2210" s="129" t="s">
        <v>67</v>
      </c>
      <c r="E2210" s="129">
        <v>-42.082000000000001</v>
      </c>
      <c r="F2210" s="129">
        <v>-6.7999000000000001</v>
      </c>
      <c r="G2210" s="129">
        <v>0.2089</v>
      </c>
      <c r="H2210" s="129">
        <v>-2.2499999999999999E-2</v>
      </c>
      <c r="I2210" s="129">
        <v>-0.35489999999999999</v>
      </c>
      <c r="J2210" s="129">
        <v>9.3788</v>
      </c>
      <c r="K2210" s="129">
        <f t="shared" si="35"/>
        <v>2208</v>
      </c>
    </row>
    <row r="2211" spans="1:11" hidden="1" x14ac:dyDescent="0.3">
      <c r="A2211" s="129">
        <v>-1</v>
      </c>
      <c r="B2211" s="129" t="s">
        <v>229</v>
      </c>
      <c r="C2211" s="129" t="s">
        <v>72</v>
      </c>
      <c r="D2211" s="129" t="s">
        <v>68</v>
      </c>
      <c r="E2211" s="129">
        <v>-45.082000000000001</v>
      </c>
      <c r="F2211" s="129">
        <v>-6.7999000000000001</v>
      </c>
      <c r="G2211" s="129">
        <v>0.2089</v>
      </c>
      <c r="H2211" s="129">
        <v>-2.2499999999999999E-2</v>
      </c>
      <c r="I2211" s="129">
        <v>0.16750000000000001</v>
      </c>
      <c r="J2211" s="129">
        <v>-7.6208</v>
      </c>
      <c r="K2211" s="129">
        <f t="shared" si="35"/>
        <v>2209</v>
      </c>
    </row>
    <row r="2212" spans="1:11" hidden="1" x14ac:dyDescent="0.3">
      <c r="A2212" s="129">
        <v>-1</v>
      </c>
      <c r="B2212" s="129" t="s">
        <v>229</v>
      </c>
      <c r="C2212" s="129" t="s">
        <v>73</v>
      </c>
      <c r="D2212" s="129" t="s">
        <v>67</v>
      </c>
      <c r="E2212" s="129">
        <v>-26.954499999999999</v>
      </c>
      <c r="F2212" s="129">
        <v>-4.6938000000000004</v>
      </c>
      <c r="G2212" s="129">
        <v>0.14230000000000001</v>
      </c>
      <c r="H2212" s="129">
        <v>-1.7600000000000001E-2</v>
      </c>
      <c r="I2212" s="129">
        <v>-0.24429999999999999</v>
      </c>
      <c r="J2212" s="129">
        <v>5.2083000000000004</v>
      </c>
      <c r="K2212" s="129">
        <f t="shared" si="35"/>
        <v>2210</v>
      </c>
    </row>
    <row r="2213" spans="1:11" hidden="1" x14ac:dyDescent="0.3">
      <c r="A2213" s="129">
        <v>-1</v>
      </c>
      <c r="B2213" s="129" t="s">
        <v>229</v>
      </c>
      <c r="C2213" s="129" t="s">
        <v>73</v>
      </c>
      <c r="D2213" s="129" t="s">
        <v>68</v>
      </c>
      <c r="E2213" s="129">
        <v>-31.154499999999999</v>
      </c>
      <c r="F2213" s="129">
        <v>-4.6938000000000004</v>
      </c>
      <c r="G2213" s="129">
        <v>0.14230000000000001</v>
      </c>
      <c r="H2213" s="129">
        <v>-1.7600000000000001E-2</v>
      </c>
      <c r="I2213" s="129">
        <v>0.1115</v>
      </c>
      <c r="J2213" s="129">
        <v>-6.5263</v>
      </c>
      <c r="K2213" s="129">
        <f t="shared" si="35"/>
        <v>2211</v>
      </c>
    </row>
    <row r="2214" spans="1:11" hidden="1" x14ac:dyDescent="0.3">
      <c r="A2214" s="129">
        <v>-1</v>
      </c>
      <c r="B2214" s="129" t="s">
        <v>229</v>
      </c>
      <c r="C2214" s="129" t="s">
        <v>74</v>
      </c>
      <c r="D2214" s="129" t="s">
        <v>67</v>
      </c>
      <c r="E2214" s="129">
        <v>-59.629899999999999</v>
      </c>
      <c r="F2214" s="129">
        <v>-9.5387000000000004</v>
      </c>
      <c r="G2214" s="129">
        <v>0.29360000000000003</v>
      </c>
      <c r="H2214" s="129">
        <v>-3.1E-2</v>
      </c>
      <c r="I2214" s="129">
        <v>-0.498</v>
      </c>
      <c r="J2214" s="129">
        <v>13.518000000000001</v>
      </c>
      <c r="K2214" s="129">
        <f t="shared" si="35"/>
        <v>2212</v>
      </c>
    </row>
    <row r="2215" spans="1:11" hidden="1" x14ac:dyDescent="0.3">
      <c r="A2215" s="129">
        <v>-1</v>
      </c>
      <c r="B2215" s="129" t="s">
        <v>229</v>
      </c>
      <c r="C2215" s="129" t="s">
        <v>74</v>
      </c>
      <c r="D2215" s="129" t="s">
        <v>68</v>
      </c>
      <c r="E2215" s="129">
        <v>-63.229900000000001</v>
      </c>
      <c r="F2215" s="129">
        <v>-9.5387000000000004</v>
      </c>
      <c r="G2215" s="129">
        <v>0.29360000000000003</v>
      </c>
      <c r="H2215" s="129">
        <v>-3.1E-2</v>
      </c>
      <c r="I2215" s="129">
        <v>0.2361</v>
      </c>
      <c r="J2215" s="129">
        <v>-10.3287</v>
      </c>
      <c r="K2215" s="129">
        <f t="shared" si="35"/>
        <v>2213</v>
      </c>
    </row>
    <row r="2216" spans="1:11" hidden="1" x14ac:dyDescent="0.3">
      <c r="A2216" s="129">
        <v>-1</v>
      </c>
      <c r="B2216" s="129" t="s">
        <v>229</v>
      </c>
      <c r="C2216" s="129" t="s">
        <v>75</v>
      </c>
      <c r="D2216" s="129" t="s">
        <v>67</v>
      </c>
      <c r="E2216" s="129">
        <v>72.119600000000005</v>
      </c>
      <c r="F2216" s="129">
        <v>1.9132</v>
      </c>
      <c r="G2216" s="129">
        <v>0.2072</v>
      </c>
      <c r="H2216" s="129">
        <v>-8.0000000000000004E-4</v>
      </c>
      <c r="I2216" s="129">
        <v>2.6200000000000001E-2</v>
      </c>
      <c r="J2216" s="129">
        <v>25.191099999999999</v>
      </c>
      <c r="K2216" s="129">
        <f t="shared" si="35"/>
        <v>2214</v>
      </c>
    </row>
    <row r="2217" spans="1:11" hidden="1" x14ac:dyDescent="0.3">
      <c r="A2217" s="129">
        <v>-1</v>
      </c>
      <c r="B2217" s="129" t="s">
        <v>229</v>
      </c>
      <c r="C2217" s="129" t="s">
        <v>75</v>
      </c>
      <c r="D2217" s="129" t="s">
        <v>68</v>
      </c>
      <c r="E2217" s="129">
        <v>69.419600000000003</v>
      </c>
      <c r="F2217" s="129">
        <v>1.9132</v>
      </c>
      <c r="G2217" s="129">
        <v>0.2072</v>
      </c>
      <c r="H2217" s="129">
        <v>-8.0000000000000004E-4</v>
      </c>
      <c r="I2217" s="129">
        <v>0.1807</v>
      </c>
      <c r="J2217" s="129">
        <v>10.3095</v>
      </c>
      <c r="K2217" s="129">
        <f t="shared" si="35"/>
        <v>2215</v>
      </c>
    </row>
    <row r="2218" spans="1:11" hidden="1" x14ac:dyDescent="0.3">
      <c r="A2218" s="129">
        <v>-1</v>
      </c>
      <c r="B2218" s="129" t="s">
        <v>229</v>
      </c>
      <c r="C2218" s="129" t="s">
        <v>76</v>
      </c>
      <c r="D2218" s="129" t="s">
        <v>67</v>
      </c>
      <c r="E2218" s="129">
        <v>-106.7753</v>
      </c>
      <c r="F2218" s="129">
        <v>-7.9481999999999999</v>
      </c>
      <c r="G2218" s="129">
        <v>-2.4199999999999999E-2</v>
      </c>
      <c r="H2218" s="129">
        <v>-2.18E-2</v>
      </c>
      <c r="I2218" s="129">
        <v>-0.34039999999999998</v>
      </c>
      <c r="J2218" s="129">
        <v>-18.494599999999998</v>
      </c>
      <c r="K2218" s="129">
        <f t="shared" si="35"/>
        <v>2216</v>
      </c>
    </row>
    <row r="2219" spans="1:11" hidden="1" x14ac:dyDescent="0.3">
      <c r="A2219" s="129">
        <v>-1</v>
      </c>
      <c r="B2219" s="129" t="s">
        <v>229</v>
      </c>
      <c r="C2219" s="129" t="s">
        <v>76</v>
      </c>
      <c r="D2219" s="129" t="s">
        <v>68</v>
      </c>
      <c r="E2219" s="129">
        <v>-109.4753</v>
      </c>
      <c r="F2219" s="129">
        <v>-7.9481999999999999</v>
      </c>
      <c r="G2219" s="129">
        <v>-2.4199999999999999E-2</v>
      </c>
      <c r="H2219" s="129">
        <v>-2.18E-2</v>
      </c>
      <c r="I2219" s="129">
        <v>-3.7400000000000003E-2</v>
      </c>
      <c r="J2219" s="129">
        <v>-18.700500000000002</v>
      </c>
      <c r="K2219" s="129">
        <f t="shared" si="35"/>
        <v>2217</v>
      </c>
    </row>
    <row r="2220" spans="1:11" hidden="1" x14ac:dyDescent="0.3">
      <c r="A2220" s="129">
        <v>-1</v>
      </c>
      <c r="B2220" s="129" t="s">
        <v>229</v>
      </c>
      <c r="C2220" s="129" t="s">
        <v>77</v>
      </c>
      <c r="D2220" s="129" t="s">
        <v>67</v>
      </c>
      <c r="E2220" s="129">
        <v>72.119600000000005</v>
      </c>
      <c r="F2220" s="129">
        <v>1.9132</v>
      </c>
      <c r="G2220" s="129">
        <v>0.2072</v>
      </c>
      <c r="H2220" s="129">
        <v>-8.0000000000000004E-4</v>
      </c>
      <c r="I2220" s="129">
        <v>2.6200000000000001E-2</v>
      </c>
      <c r="J2220" s="129">
        <v>25.191099999999999</v>
      </c>
      <c r="K2220" s="129">
        <f t="shared" si="35"/>
        <v>2218</v>
      </c>
    </row>
    <row r="2221" spans="1:11" hidden="1" x14ac:dyDescent="0.3">
      <c r="A2221" s="129">
        <v>-1</v>
      </c>
      <c r="B2221" s="129" t="s">
        <v>229</v>
      </c>
      <c r="C2221" s="129" t="s">
        <v>77</v>
      </c>
      <c r="D2221" s="129" t="s">
        <v>68</v>
      </c>
      <c r="E2221" s="129">
        <v>69.419600000000003</v>
      </c>
      <c r="F2221" s="129">
        <v>1.9132</v>
      </c>
      <c r="G2221" s="129">
        <v>0.2072</v>
      </c>
      <c r="H2221" s="129">
        <v>-8.0000000000000004E-4</v>
      </c>
      <c r="I2221" s="129">
        <v>0.1807</v>
      </c>
      <c r="J2221" s="129">
        <v>10.3095</v>
      </c>
      <c r="K2221" s="129">
        <f t="shared" si="35"/>
        <v>2219</v>
      </c>
    </row>
    <row r="2222" spans="1:11" hidden="1" x14ac:dyDescent="0.3">
      <c r="A2222" s="129">
        <v>-1</v>
      </c>
      <c r="B2222" s="129" t="s">
        <v>229</v>
      </c>
      <c r="C2222" s="129" t="s">
        <v>78</v>
      </c>
      <c r="D2222" s="129" t="s">
        <v>67</v>
      </c>
      <c r="E2222" s="129">
        <v>-106.7753</v>
      </c>
      <c r="F2222" s="129">
        <v>-7.9481999999999999</v>
      </c>
      <c r="G2222" s="129">
        <v>-2.4199999999999999E-2</v>
      </c>
      <c r="H2222" s="129">
        <v>-2.18E-2</v>
      </c>
      <c r="I2222" s="129">
        <v>-0.34039999999999998</v>
      </c>
      <c r="J2222" s="129">
        <v>-18.494599999999998</v>
      </c>
      <c r="K2222" s="129">
        <f t="shared" si="35"/>
        <v>2220</v>
      </c>
    </row>
    <row r="2223" spans="1:11" hidden="1" x14ac:dyDescent="0.3">
      <c r="A2223" s="129">
        <v>-1</v>
      </c>
      <c r="B2223" s="129" t="s">
        <v>229</v>
      </c>
      <c r="C2223" s="129" t="s">
        <v>78</v>
      </c>
      <c r="D2223" s="129" t="s">
        <v>68</v>
      </c>
      <c r="E2223" s="129">
        <v>-109.4753</v>
      </c>
      <c r="F2223" s="129">
        <v>-7.9481999999999999</v>
      </c>
      <c r="G2223" s="129">
        <v>-2.4199999999999999E-2</v>
      </c>
      <c r="H2223" s="129">
        <v>-2.18E-2</v>
      </c>
      <c r="I2223" s="129">
        <v>-3.7400000000000003E-2</v>
      </c>
      <c r="J2223" s="129">
        <v>-18.700500000000002</v>
      </c>
      <c r="K2223" s="129">
        <f t="shared" si="35"/>
        <v>2221</v>
      </c>
    </row>
    <row r="2224" spans="1:11" hidden="1" x14ac:dyDescent="0.3">
      <c r="A2224" s="129">
        <v>-1</v>
      </c>
      <c r="B2224" s="129" t="s">
        <v>229</v>
      </c>
      <c r="C2224" s="129" t="s">
        <v>79</v>
      </c>
      <c r="D2224" s="129" t="s">
        <v>67</v>
      </c>
      <c r="E2224" s="129">
        <v>35.298900000000003</v>
      </c>
      <c r="F2224" s="129">
        <v>6.8771000000000004</v>
      </c>
      <c r="G2224" s="129">
        <v>0.2283</v>
      </c>
      <c r="H2224" s="129">
        <v>-8.6999999999999994E-3</v>
      </c>
      <c r="I2224" s="129">
        <v>-6.83E-2</v>
      </c>
      <c r="J2224" s="129">
        <v>23.9175</v>
      </c>
      <c r="K2224" s="129">
        <f t="shared" si="35"/>
        <v>2222</v>
      </c>
    </row>
    <row r="2225" spans="1:11" hidden="1" x14ac:dyDescent="0.3">
      <c r="A2225" s="129">
        <v>-1</v>
      </c>
      <c r="B2225" s="129" t="s">
        <v>229</v>
      </c>
      <c r="C2225" s="129" t="s">
        <v>79</v>
      </c>
      <c r="D2225" s="129" t="s">
        <v>68</v>
      </c>
      <c r="E2225" s="129">
        <v>32.5989</v>
      </c>
      <c r="F2225" s="129">
        <v>6.8771000000000004</v>
      </c>
      <c r="G2225" s="129">
        <v>0.2283</v>
      </c>
      <c r="H2225" s="129">
        <v>-8.6999999999999994E-3</v>
      </c>
      <c r="I2225" s="129">
        <v>0.33779999999999999</v>
      </c>
      <c r="J2225" s="129">
        <v>0.47789999999999999</v>
      </c>
      <c r="K2225" s="129">
        <f t="shared" si="35"/>
        <v>2223</v>
      </c>
    </row>
    <row r="2226" spans="1:11" hidden="1" x14ac:dyDescent="0.3">
      <c r="A2226" s="129">
        <v>-1</v>
      </c>
      <c r="B2226" s="129" t="s">
        <v>229</v>
      </c>
      <c r="C2226" s="129" t="s">
        <v>80</v>
      </c>
      <c r="D2226" s="129" t="s">
        <v>67</v>
      </c>
      <c r="E2226" s="129">
        <v>-69.954599999999999</v>
      </c>
      <c r="F2226" s="129">
        <v>-12.912100000000001</v>
      </c>
      <c r="G2226" s="129">
        <v>-4.53E-2</v>
      </c>
      <c r="H2226" s="129">
        <v>-1.3899999999999999E-2</v>
      </c>
      <c r="I2226" s="129">
        <v>-0.24579999999999999</v>
      </c>
      <c r="J2226" s="129">
        <v>-17.2211</v>
      </c>
      <c r="K2226" s="129">
        <f t="shared" si="35"/>
        <v>2224</v>
      </c>
    </row>
    <row r="2227" spans="1:11" hidden="1" x14ac:dyDescent="0.3">
      <c r="A2227" s="129">
        <v>-1</v>
      </c>
      <c r="B2227" s="129" t="s">
        <v>229</v>
      </c>
      <c r="C2227" s="129" t="s">
        <v>80</v>
      </c>
      <c r="D2227" s="129" t="s">
        <v>68</v>
      </c>
      <c r="E2227" s="129">
        <v>-72.654600000000002</v>
      </c>
      <c r="F2227" s="129">
        <v>-12.912100000000001</v>
      </c>
      <c r="G2227" s="129">
        <v>-4.53E-2</v>
      </c>
      <c r="H2227" s="129">
        <v>-1.3899999999999999E-2</v>
      </c>
      <c r="I2227" s="129">
        <v>-0.19439999999999999</v>
      </c>
      <c r="J2227" s="129">
        <v>-8.8689</v>
      </c>
      <c r="K2227" s="129">
        <f t="shared" si="35"/>
        <v>2225</v>
      </c>
    </row>
    <row r="2228" spans="1:11" hidden="1" x14ac:dyDescent="0.3">
      <c r="A2228" s="129">
        <v>-1</v>
      </c>
      <c r="B2228" s="129" t="s">
        <v>229</v>
      </c>
      <c r="C2228" s="129" t="s">
        <v>81</v>
      </c>
      <c r="D2228" s="129" t="s">
        <v>67</v>
      </c>
      <c r="E2228" s="129">
        <v>35.298900000000003</v>
      </c>
      <c r="F2228" s="129">
        <v>6.8771000000000004</v>
      </c>
      <c r="G2228" s="129">
        <v>0.2283</v>
      </c>
      <c r="H2228" s="129">
        <v>-8.6999999999999994E-3</v>
      </c>
      <c r="I2228" s="129">
        <v>-6.83E-2</v>
      </c>
      <c r="J2228" s="129">
        <v>23.9175</v>
      </c>
      <c r="K2228" s="129">
        <f t="shared" si="35"/>
        <v>2226</v>
      </c>
    </row>
    <row r="2229" spans="1:11" hidden="1" x14ac:dyDescent="0.3">
      <c r="A2229" s="129">
        <v>-1</v>
      </c>
      <c r="B2229" s="129" t="s">
        <v>229</v>
      </c>
      <c r="C2229" s="129" t="s">
        <v>81</v>
      </c>
      <c r="D2229" s="129" t="s">
        <v>68</v>
      </c>
      <c r="E2229" s="129">
        <v>32.5989</v>
      </c>
      <c r="F2229" s="129">
        <v>6.8771000000000004</v>
      </c>
      <c r="G2229" s="129">
        <v>0.2283</v>
      </c>
      <c r="H2229" s="129">
        <v>-8.6999999999999994E-3</v>
      </c>
      <c r="I2229" s="129">
        <v>0.33779999999999999</v>
      </c>
      <c r="J2229" s="129">
        <v>0.47789999999999999</v>
      </c>
      <c r="K2229" s="129">
        <f t="shared" si="35"/>
        <v>2227</v>
      </c>
    </row>
    <row r="2230" spans="1:11" hidden="1" x14ac:dyDescent="0.3">
      <c r="A2230" s="129">
        <v>-1</v>
      </c>
      <c r="B2230" s="129" t="s">
        <v>229</v>
      </c>
      <c r="C2230" s="129" t="s">
        <v>82</v>
      </c>
      <c r="D2230" s="129" t="s">
        <v>67</v>
      </c>
      <c r="E2230" s="129">
        <v>-69.954599999999999</v>
      </c>
      <c r="F2230" s="129">
        <v>-12.912100000000001</v>
      </c>
      <c r="G2230" s="129">
        <v>-4.53E-2</v>
      </c>
      <c r="H2230" s="129">
        <v>-1.3899999999999999E-2</v>
      </c>
      <c r="I2230" s="129">
        <v>-0.24579999999999999</v>
      </c>
      <c r="J2230" s="129">
        <v>-17.2211</v>
      </c>
      <c r="K2230" s="129">
        <f t="shared" si="35"/>
        <v>2228</v>
      </c>
    </row>
    <row r="2231" spans="1:11" hidden="1" x14ac:dyDescent="0.3">
      <c r="A2231" s="129">
        <v>-1</v>
      </c>
      <c r="B2231" s="129" t="s">
        <v>229</v>
      </c>
      <c r="C2231" s="129" t="s">
        <v>82</v>
      </c>
      <c r="D2231" s="129" t="s">
        <v>68</v>
      </c>
      <c r="E2231" s="129">
        <v>-72.654600000000002</v>
      </c>
      <c r="F2231" s="129">
        <v>-12.912100000000001</v>
      </c>
      <c r="G2231" s="129">
        <v>-4.53E-2</v>
      </c>
      <c r="H2231" s="129">
        <v>-1.3899999999999999E-2</v>
      </c>
      <c r="I2231" s="129">
        <v>-0.19439999999999999</v>
      </c>
      <c r="J2231" s="129">
        <v>-8.8689</v>
      </c>
      <c r="K2231" s="129">
        <f t="shared" si="35"/>
        <v>2229</v>
      </c>
    </row>
    <row r="2232" spans="1:11" hidden="1" x14ac:dyDescent="0.3">
      <c r="A2232" s="129">
        <v>-1</v>
      </c>
      <c r="B2232" s="129" t="s">
        <v>229</v>
      </c>
      <c r="C2232" s="129" t="s">
        <v>83</v>
      </c>
      <c r="D2232" s="129" t="s">
        <v>67</v>
      </c>
      <c r="E2232" s="129">
        <v>43.514800000000001</v>
      </c>
      <c r="F2232" s="129">
        <v>-2.5396999999999998</v>
      </c>
      <c r="G2232" s="129">
        <v>0.34499999999999997</v>
      </c>
      <c r="H2232" s="129">
        <v>-1.46E-2</v>
      </c>
      <c r="I2232" s="129">
        <v>-0.20649999999999999</v>
      </c>
      <c r="J2232" s="129">
        <v>31.965699999999899</v>
      </c>
      <c r="K2232" s="129">
        <f t="shared" si="35"/>
        <v>2230</v>
      </c>
    </row>
    <row r="2233" spans="1:11" hidden="1" x14ac:dyDescent="0.3">
      <c r="A2233" s="129">
        <v>-1</v>
      </c>
      <c r="B2233" s="129" t="s">
        <v>229</v>
      </c>
      <c r="C2233" s="129" t="s">
        <v>83</v>
      </c>
      <c r="D2233" s="129" t="s">
        <v>68</v>
      </c>
      <c r="E2233" s="129">
        <v>39.9148</v>
      </c>
      <c r="F2233" s="129">
        <v>-2.5396999999999998</v>
      </c>
      <c r="G2233" s="129">
        <v>0.34499999999999997</v>
      </c>
      <c r="H2233" s="129">
        <v>-1.46E-2</v>
      </c>
      <c r="I2233" s="129">
        <v>0.29239999999999999</v>
      </c>
      <c r="J2233" s="129">
        <v>5.9518000000000004</v>
      </c>
      <c r="K2233" s="129">
        <f t="shared" si="35"/>
        <v>2231</v>
      </c>
    </row>
    <row r="2234" spans="1:11" hidden="1" x14ac:dyDescent="0.3">
      <c r="A2234" s="129">
        <v>-1</v>
      </c>
      <c r="B2234" s="129" t="s">
        <v>229</v>
      </c>
      <c r="C2234" s="129" t="s">
        <v>84</v>
      </c>
      <c r="D2234" s="129" t="s">
        <v>67</v>
      </c>
      <c r="E2234" s="129">
        <v>-135.3801</v>
      </c>
      <c r="F2234" s="129">
        <v>-12.4011</v>
      </c>
      <c r="G2234" s="129">
        <v>0.11360000000000001</v>
      </c>
      <c r="H2234" s="129">
        <v>-3.5499999999999997E-2</v>
      </c>
      <c r="I2234" s="129">
        <v>-0.57310000000000005</v>
      </c>
      <c r="J2234" s="129">
        <v>-11.72</v>
      </c>
      <c r="K2234" s="129">
        <f t="shared" si="35"/>
        <v>2232</v>
      </c>
    </row>
    <row r="2235" spans="1:11" hidden="1" x14ac:dyDescent="0.3">
      <c r="A2235" s="129">
        <v>-1</v>
      </c>
      <c r="B2235" s="129" t="s">
        <v>229</v>
      </c>
      <c r="C2235" s="129" t="s">
        <v>84</v>
      </c>
      <c r="D2235" s="129" t="s">
        <v>68</v>
      </c>
      <c r="E2235" s="129">
        <v>-138.98009999999999</v>
      </c>
      <c r="F2235" s="129">
        <v>-12.4011</v>
      </c>
      <c r="G2235" s="129">
        <v>0.11360000000000001</v>
      </c>
      <c r="H2235" s="129">
        <v>-3.5499999999999997E-2</v>
      </c>
      <c r="I2235" s="129">
        <v>7.4399999999999994E-2</v>
      </c>
      <c r="J2235" s="129">
        <v>-23.0581</v>
      </c>
      <c r="K2235" s="129">
        <f t="shared" si="35"/>
        <v>2233</v>
      </c>
    </row>
    <row r="2236" spans="1:11" hidden="1" x14ac:dyDescent="0.3">
      <c r="A2236" s="129">
        <v>-1</v>
      </c>
      <c r="B2236" s="129" t="s">
        <v>229</v>
      </c>
      <c r="C2236" s="129" t="s">
        <v>85</v>
      </c>
      <c r="D2236" s="129" t="s">
        <v>67</v>
      </c>
      <c r="E2236" s="129">
        <v>43.514800000000001</v>
      </c>
      <c r="F2236" s="129">
        <v>-2.5396999999999998</v>
      </c>
      <c r="G2236" s="129">
        <v>0.34499999999999997</v>
      </c>
      <c r="H2236" s="129">
        <v>-1.46E-2</v>
      </c>
      <c r="I2236" s="129">
        <v>-0.20649999999999999</v>
      </c>
      <c r="J2236" s="129">
        <v>31.965699999999899</v>
      </c>
      <c r="K2236" s="129">
        <f t="shared" si="35"/>
        <v>2234</v>
      </c>
    </row>
    <row r="2237" spans="1:11" hidden="1" x14ac:dyDescent="0.3">
      <c r="A2237" s="129">
        <v>-1</v>
      </c>
      <c r="B2237" s="129" t="s">
        <v>229</v>
      </c>
      <c r="C2237" s="129" t="s">
        <v>85</v>
      </c>
      <c r="D2237" s="129" t="s">
        <v>68</v>
      </c>
      <c r="E2237" s="129">
        <v>39.9148</v>
      </c>
      <c r="F2237" s="129">
        <v>-2.5396999999999998</v>
      </c>
      <c r="G2237" s="129">
        <v>0.34499999999999997</v>
      </c>
      <c r="H2237" s="129">
        <v>-1.46E-2</v>
      </c>
      <c r="I2237" s="129">
        <v>0.29239999999999999</v>
      </c>
      <c r="J2237" s="129">
        <v>5.9518000000000004</v>
      </c>
      <c r="K2237" s="129">
        <f t="shared" si="35"/>
        <v>2235</v>
      </c>
    </row>
    <row r="2238" spans="1:11" hidden="1" x14ac:dyDescent="0.3">
      <c r="A2238" s="129">
        <v>-1</v>
      </c>
      <c r="B2238" s="129" t="s">
        <v>229</v>
      </c>
      <c r="C2238" s="129" t="s">
        <v>86</v>
      </c>
      <c r="D2238" s="129" t="s">
        <v>67</v>
      </c>
      <c r="E2238" s="129">
        <v>-135.3801</v>
      </c>
      <c r="F2238" s="129">
        <v>-12.4011</v>
      </c>
      <c r="G2238" s="129">
        <v>0.11360000000000001</v>
      </c>
      <c r="H2238" s="129">
        <v>-3.5499999999999997E-2</v>
      </c>
      <c r="I2238" s="129">
        <v>-0.57310000000000005</v>
      </c>
      <c r="J2238" s="129">
        <v>-11.72</v>
      </c>
      <c r="K2238" s="129">
        <f t="shared" si="35"/>
        <v>2236</v>
      </c>
    </row>
    <row r="2239" spans="1:11" hidden="1" x14ac:dyDescent="0.3">
      <c r="A2239" s="129">
        <v>-1</v>
      </c>
      <c r="B2239" s="129" t="s">
        <v>229</v>
      </c>
      <c r="C2239" s="129" t="s">
        <v>86</v>
      </c>
      <c r="D2239" s="129" t="s">
        <v>68</v>
      </c>
      <c r="E2239" s="129">
        <v>-138.98009999999999</v>
      </c>
      <c r="F2239" s="129">
        <v>-12.4011</v>
      </c>
      <c r="G2239" s="129">
        <v>0.11360000000000001</v>
      </c>
      <c r="H2239" s="129">
        <v>-3.5499999999999997E-2</v>
      </c>
      <c r="I2239" s="129">
        <v>7.4399999999999994E-2</v>
      </c>
      <c r="J2239" s="129">
        <v>-23.0581</v>
      </c>
      <c r="K2239" s="129">
        <f t="shared" si="35"/>
        <v>2237</v>
      </c>
    </row>
    <row r="2240" spans="1:11" hidden="1" x14ac:dyDescent="0.3">
      <c r="A2240" s="129">
        <v>-1</v>
      </c>
      <c r="B2240" s="129" t="s">
        <v>229</v>
      </c>
      <c r="C2240" s="129" t="s">
        <v>87</v>
      </c>
      <c r="D2240" s="129" t="s">
        <v>67</v>
      </c>
      <c r="E2240" s="129">
        <v>6.6940999999999997</v>
      </c>
      <c r="F2240" s="129">
        <v>2.4241999999999999</v>
      </c>
      <c r="G2240" s="129">
        <v>0.36609999999999998</v>
      </c>
      <c r="H2240" s="129">
        <v>-2.24E-2</v>
      </c>
      <c r="I2240" s="129">
        <v>-0.30099999999999999</v>
      </c>
      <c r="J2240" s="129">
        <v>30.6922</v>
      </c>
      <c r="K2240" s="129">
        <f t="shared" si="35"/>
        <v>2238</v>
      </c>
    </row>
    <row r="2241" spans="1:11" hidden="1" x14ac:dyDescent="0.3">
      <c r="A2241" s="129">
        <v>-1</v>
      </c>
      <c r="B2241" s="129" t="s">
        <v>229</v>
      </c>
      <c r="C2241" s="129" t="s">
        <v>87</v>
      </c>
      <c r="D2241" s="129" t="s">
        <v>68</v>
      </c>
      <c r="E2241" s="129">
        <v>3.0941000000000001</v>
      </c>
      <c r="F2241" s="129">
        <v>2.4241999999999999</v>
      </c>
      <c r="G2241" s="129">
        <v>0.36609999999999998</v>
      </c>
      <c r="H2241" s="129">
        <v>-2.24E-2</v>
      </c>
      <c r="I2241" s="129">
        <v>0.44950000000000001</v>
      </c>
      <c r="J2241" s="129">
        <v>-3.8797999999999999</v>
      </c>
      <c r="K2241" s="129">
        <f t="shared" si="35"/>
        <v>2239</v>
      </c>
    </row>
    <row r="2242" spans="1:11" hidden="1" x14ac:dyDescent="0.3">
      <c r="A2242" s="129">
        <v>-1</v>
      </c>
      <c r="B2242" s="129" t="s">
        <v>229</v>
      </c>
      <c r="C2242" s="129" t="s">
        <v>88</v>
      </c>
      <c r="D2242" s="129" t="s">
        <v>67</v>
      </c>
      <c r="E2242" s="129">
        <v>-98.559299999999993</v>
      </c>
      <c r="F2242" s="129">
        <v>-17.364999999999998</v>
      </c>
      <c r="G2242" s="129">
        <v>9.2399999999999996E-2</v>
      </c>
      <c r="H2242" s="129">
        <v>-2.7699999999999999E-2</v>
      </c>
      <c r="I2242" s="129">
        <v>-0.47849999999999998</v>
      </c>
      <c r="J2242" s="129">
        <v>-10.446400000000001</v>
      </c>
      <c r="K2242" s="129">
        <f t="shared" si="35"/>
        <v>2240</v>
      </c>
    </row>
    <row r="2243" spans="1:11" hidden="1" x14ac:dyDescent="0.3">
      <c r="A2243" s="129">
        <v>-1</v>
      </c>
      <c r="B2243" s="129" t="s">
        <v>229</v>
      </c>
      <c r="C2243" s="129" t="s">
        <v>88</v>
      </c>
      <c r="D2243" s="129" t="s">
        <v>68</v>
      </c>
      <c r="E2243" s="129">
        <v>-102.1593</v>
      </c>
      <c r="F2243" s="129">
        <v>-17.364999999999998</v>
      </c>
      <c r="G2243" s="129">
        <v>9.2399999999999996E-2</v>
      </c>
      <c r="H2243" s="129">
        <v>-2.7699999999999999E-2</v>
      </c>
      <c r="I2243" s="129">
        <v>-8.2699999999999996E-2</v>
      </c>
      <c r="J2243" s="129">
        <v>-13.2265</v>
      </c>
      <c r="K2243" s="129">
        <f t="shared" si="35"/>
        <v>2241</v>
      </c>
    </row>
    <row r="2244" spans="1:11" hidden="1" x14ac:dyDescent="0.3">
      <c r="A2244" s="129">
        <v>-1</v>
      </c>
      <c r="B2244" s="129" t="s">
        <v>229</v>
      </c>
      <c r="C2244" s="129" t="s">
        <v>89</v>
      </c>
      <c r="D2244" s="129" t="s">
        <v>67</v>
      </c>
      <c r="E2244" s="129">
        <v>6.6940999999999997</v>
      </c>
      <c r="F2244" s="129">
        <v>2.4241999999999999</v>
      </c>
      <c r="G2244" s="129">
        <v>0.36609999999999998</v>
      </c>
      <c r="H2244" s="129">
        <v>-2.24E-2</v>
      </c>
      <c r="I2244" s="129">
        <v>-0.30099999999999999</v>
      </c>
      <c r="J2244" s="129">
        <v>30.6922</v>
      </c>
      <c r="K2244" s="129">
        <f t="shared" si="35"/>
        <v>2242</v>
      </c>
    </row>
    <row r="2245" spans="1:11" hidden="1" x14ac:dyDescent="0.3">
      <c r="A2245" s="129">
        <v>-1</v>
      </c>
      <c r="B2245" s="129" t="s">
        <v>229</v>
      </c>
      <c r="C2245" s="129" t="s">
        <v>89</v>
      </c>
      <c r="D2245" s="129" t="s">
        <v>68</v>
      </c>
      <c r="E2245" s="129">
        <v>3.0941000000000001</v>
      </c>
      <c r="F2245" s="129">
        <v>2.4241999999999999</v>
      </c>
      <c r="G2245" s="129">
        <v>0.36609999999999998</v>
      </c>
      <c r="H2245" s="129">
        <v>-2.24E-2</v>
      </c>
      <c r="I2245" s="129">
        <v>0.44950000000000001</v>
      </c>
      <c r="J2245" s="129">
        <v>-3.8797999999999999</v>
      </c>
      <c r="K2245" s="129">
        <f t="shared" si="35"/>
        <v>2243</v>
      </c>
    </row>
    <row r="2246" spans="1:11" hidden="1" x14ac:dyDescent="0.3">
      <c r="A2246" s="129">
        <v>-1</v>
      </c>
      <c r="B2246" s="129" t="s">
        <v>229</v>
      </c>
      <c r="C2246" s="129" t="s">
        <v>90</v>
      </c>
      <c r="D2246" s="129" t="s">
        <v>67</v>
      </c>
      <c r="E2246" s="129">
        <v>-98.559299999999993</v>
      </c>
      <c r="F2246" s="129">
        <v>-17.364999999999998</v>
      </c>
      <c r="G2246" s="129">
        <v>9.2399999999999996E-2</v>
      </c>
      <c r="H2246" s="129">
        <v>-2.7699999999999999E-2</v>
      </c>
      <c r="I2246" s="129">
        <v>-0.47849999999999998</v>
      </c>
      <c r="J2246" s="129">
        <v>-10.446400000000001</v>
      </c>
      <c r="K2246" s="129">
        <f t="shared" ref="K2246:K2309" si="36">K2245+1</f>
        <v>2244</v>
      </c>
    </row>
    <row r="2247" spans="1:11" hidden="1" x14ac:dyDescent="0.3">
      <c r="A2247" s="129">
        <v>-1</v>
      </c>
      <c r="B2247" s="129" t="s">
        <v>229</v>
      </c>
      <c r="C2247" s="129" t="s">
        <v>90</v>
      </c>
      <c r="D2247" s="129" t="s">
        <v>68</v>
      </c>
      <c r="E2247" s="129">
        <v>-102.1593</v>
      </c>
      <c r="F2247" s="129">
        <v>-17.364999999999998</v>
      </c>
      <c r="G2247" s="129">
        <v>9.2399999999999996E-2</v>
      </c>
      <c r="H2247" s="129">
        <v>-2.7699999999999999E-2</v>
      </c>
      <c r="I2247" s="129">
        <v>-8.2699999999999996E-2</v>
      </c>
      <c r="J2247" s="129">
        <v>-13.2265</v>
      </c>
      <c r="K2247" s="129">
        <f t="shared" si="36"/>
        <v>2245</v>
      </c>
    </row>
    <row r="2248" spans="1:11" hidden="1" x14ac:dyDescent="0.3">
      <c r="A2248" s="129">
        <v>-1</v>
      </c>
      <c r="B2248" s="129" t="s">
        <v>229</v>
      </c>
      <c r="C2248" s="129" t="s">
        <v>91</v>
      </c>
      <c r="D2248" s="129" t="s">
        <v>67</v>
      </c>
      <c r="E2248" s="129">
        <v>72.119600000000005</v>
      </c>
      <c r="F2248" s="129">
        <v>6.8771000000000004</v>
      </c>
      <c r="G2248" s="129">
        <v>0.36609999999999998</v>
      </c>
      <c r="H2248" s="129">
        <v>-8.0000000000000004E-4</v>
      </c>
      <c r="I2248" s="129">
        <v>2.6200000000000001E-2</v>
      </c>
      <c r="J2248" s="129">
        <v>31.965699999999899</v>
      </c>
      <c r="K2248" s="129">
        <f t="shared" si="36"/>
        <v>2246</v>
      </c>
    </row>
    <row r="2249" spans="1:11" hidden="1" x14ac:dyDescent="0.3">
      <c r="A2249" s="129">
        <v>-1</v>
      </c>
      <c r="B2249" s="129" t="s">
        <v>229</v>
      </c>
      <c r="C2249" s="129" t="s">
        <v>91</v>
      </c>
      <c r="D2249" s="129" t="s">
        <v>68</v>
      </c>
      <c r="E2249" s="129">
        <v>69.419600000000003</v>
      </c>
      <c r="F2249" s="129">
        <v>6.8771000000000004</v>
      </c>
      <c r="G2249" s="129">
        <v>0.36609999999999998</v>
      </c>
      <c r="H2249" s="129">
        <v>-8.0000000000000004E-4</v>
      </c>
      <c r="I2249" s="129">
        <v>0.44950000000000001</v>
      </c>
      <c r="J2249" s="129">
        <v>10.3095</v>
      </c>
      <c r="K2249" s="129">
        <f t="shared" si="36"/>
        <v>2247</v>
      </c>
    </row>
    <row r="2250" spans="1:11" hidden="1" x14ac:dyDescent="0.3">
      <c r="A2250" s="129">
        <v>-1</v>
      </c>
      <c r="B2250" s="129" t="s">
        <v>229</v>
      </c>
      <c r="C2250" s="129" t="s">
        <v>92</v>
      </c>
      <c r="D2250" s="129" t="s">
        <v>67</v>
      </c>
      <c r="E2250" s="129">
        <v>-135.3801</v>
      </c>
      <c r="F2250" s="129">
        <v>-17.364999999999998</v>
      </c>
      <c r="G2250" s="129">
        <v>-4.53E-2</v>
      </c>
      <c r="H2250" s="129">
        <v>-3.5499999999999997E-2</v>
      </c>
      <c r="I2250" s="129">
        <v>-0.57310000000000005</v>
      </c>
      <c r="J2250" s="129">
        <v>-18.494599999999998</v>
      </c>
      <c r="K2250" s="129">
        <f t="shared" si="36"/>
        <v>2248</v>
      </c>
    </row>
    <row r="2251" spans="1:11" hidden="1" x14ac:dyDescent="0.3">
      <c r="A2251" s="129">
        <v>-1</v>
      </c>
      <c r="B2251" s="129" t="s">
        <v>229</v>
      </c>
      <c r="C2251" s="129" t="s">
        <v>92</v>
      </c>
      <c r="D2251" s="129" t="s">
        <v>68</v>
      </c>
      <c r="E2251" s="129">
        <v>-138.98009999999999</v>
      </c>
      <c r="F2251" s="129">
        <v>-17.364999999999998</v>
      </c>
      <c r="G2251" s="129">
        <v>-4.53E-2</v>
      </c>
      <c r="H2251" s="129">
        <v>-3.5499999999999997E-2</v>
      </c>
      <c r="I2251" s="129">
        <v>-0.19439999999999999</v>
      </c>
      <c r="J2251" s="129">
        <v>-23.0581</v>
      </c>
      <c r="K2251" s="129">
        <f t="shared" si="36"/>
        <v>2249</v>
      </c>
    </row>
    <row r="2252" spans="1:11" hidden="1" x14ac:dyDescent="0.3">
      <c r="A2252" s="129">
        <v>-1</v>
      </c>
      <c r="B2252" s="129" t="s">
        <v>230</v>
      </c>
      <c r="C2252" s="129" t="s">
        <v>66</v>
      </c>
      <c r="D2252" s="129" t="s">
        <v>67</v>
      </c>
      <c r="E2252" s="129">
        <v>-16.484000000000002</v>
      </c>
      <c r="F2252" s="129">
        <v>-5.7649999999999997</v>
      </c>
      <c r="G2252" s="129">
        <v>-1.6799999999999999E-2</v>
      </c>
      <c r="H2252" s="129">
        <v>1.7500000000000002E-2</v>
      </c>
      <c r="I2252" s="129">
        <v>2.29E-2</v>
      </c>
      <c r="J2252" s="129">
        <v>7.9322999999999997</v>
      </c>
      <c r="K2252" s="129">
        <f t="shared" si="36"/>
        <v>2250</v>
      </c>
    </row>
    <row r="2253" spans="1:11" hidden="1" x14ac:dyDescent="0.3">
      <c r="A2253" s="129">
        <v>-1</v>
      </c>
      <c r="B2253" s="129" t="s">
        <v>230</v>
      </c>
      <c r="C2253" s="129" t="s">
        <v>66</v>
      </c>
      <c r="D2253" s="129" t="s">
        <v>68</v>
      </c>
      <c r="E2253" s="129">
        <v>-19.484000000000002</v>
      </c>
      <c r="F2253" s="129">
        <v>-5.7649999999999997</v>
      </c>
      <c r="G2253" s="129">
        <v>-1.6799999999999999E-2</v>
      </c>
      <c r="H2253" s="129">
        <v>1.7500000000000002E-2</v>
      </c>
      <c r="I2253" s="129">
        <v>-1.9099999999999999E-2</v>
      </c>
      <c r="J2253" s="129">
        <v>-6.4802999999999997</v>
      </c>
      <c r="K2253" s="129">
        <f t="shared" si="36"/>
        <v>2251</v>
      </c>
    </row>
    <row r="2254" spans="1:11" hidden="1" x14ac:dyDescent="0.3">
      <c r="A2254" s="129">
        <v>-1</v>
      </c>
      <c r="B2254" s="129" t="s">
        <v>230</v>
      </c>
      <c r="C2254" s="129" t="s">
        <v>69</v>
      </c>
      <c r="D2254" s="129" t="s">
        <v>67</v>
      </c>
      <c r="E2254" s="129">
        <v>-15.693099999999999</v>
      </c>
      <c r="F2254" s="129">
        <v>-4.1947999999999999</v>
      </c>
      <c r="G2254" s="129">
        <v>-3.7000000000000002E-3</v>
      </c>
      <c r="H2254" s="129">
        <v>1.5599999999999999E-2</v>
      </c>
      <c r="I2254" s="129">
        <v>4.4999999999999997E-3</v>
      </c>
      <c r="J2254" s="129">
        <v>6.9969999999999999</v>
      </c>
      <c r="K2254" s="129">
        <f t="shared" si="36"/>
        <v>2252</v>
      </c>
    </row>
    <row r="2255" spans="1:11" hidden="1" x14ac:dyDescent="0.3">
      <c r="A2255" s="129">
        <v>-1</v>
      </c>
      <c r="B2255" s="129" t="s">
        <v>230</v>
      </c>
      <c r="C2255" s="129" t="s">
        <v>69</v>
      </c>
      <c r="D2255" s="129" t="s">
        <v>68</v>
      </c>
      <c r="E2255" s="129">
        <v>-15.693099999999999</v>
      </c>
      <c r="F2255" s="129">
        <v>-4.1947999999999999</v>
      </c>
      <c r="G2255" s="129">
        <v>-3.7000000000000002E-3</v>
      </c>
      <c r="H2255" s="129">
        <v>1.5599999999999999E-2</v>
      </c>
      <c r="I2255" s="129">
        <v>-4.5999999999999999E-3</v>
      </c>
      <c r="J2255" s="129">
        <v>-3.49</v>
      </c>
      <c r="K2255" s="129">
        <f t="shared" si="36"/>
        <v>2253</v>
      </c>
    </row>
    <row r="2256" spans="1:11" hidden="1" x14ac:dyDescent="0.3">
      <c r="A2256" s="129">
        <v>-1</v>
      </c>
      <c r="B2256" s="129" t="s">
        <v>230</v>
      </c>
      <c r="C2256" s="129" t="s">
        <v>70</v>
      </c>
      <c r="D2256" s="129" t="s">
        <v>67</v>
      </c>
      <c r="E2256" s="129">
        <v>20.380800000000001</v>
      </c>
      <c r="F2256" s="129">
        <v>4.5857000000000001</v>
      </c>
      <c r="G2256" s="129">
        <v>7.22E-2</v>
      </c>
      <c r="H2256" s="129">
        <v>1.7500000000000002E-2</v>
      </c>
      <c r="I2256" s="129">
        <v>0.1013</v>
      </c>
      <c r="J2256" s="129">
        <v>17.782499999999999</v>
      </c>
      <c r="K2256" s="129">
        <f t="shared" si="36"/>
        <v>2254</v>
      </c>
    </row>
    <row r="2257" spans="1:11" hidden="1" x14ac:dyDescent="0.3">
      <c r="A2257" s="129">
        <v>-1</v>
      </c>
      <c r="B2257" s="129" t="s">
        <v>230</v>
      </c>
      <c r="C2257" s="129" t="s">
        <v>70</v>
      </c>
      <c r="D2257" s="129" t="s">
        <v>68</v>
      </c>
      <c r="E2257" s="129">
        <v>20.380800000000001</v>
      </c>
      <c r="F2257" s="129">
        <v>4.5857000000000001</v>
      </c>
      <c r="G2257" s="129">
        <v>7.22E-2</v>
      </c>
      <c r="H2257" s="129">
        <v>1.7500000000000002E-2</v>
      </c>
      <c r="I2257" s="129">
        <v>8.0399999999999999E-2</v>
      </c>
      <c r="J2257" s="129">
        <v>10.3253</v>
      </c>
      <c r="K2257" s="129">
        <f t="shared" si="36"/>
        <v>2255</v>
      </c>
    </row>
    <row r="2258" spans="1:11" hidden="1" x14ac:dyDescent="0.3">
      <c r="A2258" s="129">
        <v>-1</v>
      </c>
      <c r="B2258" s="129" t="s">
        <v>230</v>
      </c>
      <c r="C2258" s="129" t="s">
        <v>71</v>
      </c>
      <c r="D2258" s="129" t="s">
        <v>67</v>
      </c>
      <c r="E2258" s="129">
        <v>9.9533000000000005</v>
      </c>
      <c r="F2258" s="129">
        <v>5.4469000000000003</v>
      </c>
      <c r="G2258" s="129">
        <v>0.13170000000000001</v>
      </c>
      <c r="H2258" s="129">
        <v>1.43E-2</v>
      </c>
      <c r="I2258" s="129">
        <v>0.1065</v>
      </c>
      <c r="J2258" s="129">
        <v>8.6372999999999998</v>
      </c>
      <c r="K2258" s="129">
        <f t="shared" si="36"/>
        <v>2256</v>
      </c>
    </row>
    <row r="2259" spans="1:11" hidden="1" x14ac:dyDescent="0.3">
      <c r="A2259" s="129">
        <v>-1</v>
      </c>
      <c r="B2259" s="129" t="s">
        <v>230</v>
      </c>
      <c r="C2259" s="129" t="s">
        <v>71</v>
      </c>
      <c r="D2259" s="129" t="s">
        <v>68</v>
      </c>
      <c r="E2259" s="129">
        <v>9.9533000000000005</v>
      </c>
      <c r="F2259" s="129">
        <v>5.4469000000000003</v>
      </c>
      <c r="G2259" s="129">
        <v>0.13170000000000001</v>
      </c>
      <c r="H2259" s="129">
        <v>1.43E-2</v>
      </c>
      <c r="I2259" s="129">
        <v>0.2233</v>
      </c>
      <c r="J2259" s="129">
        <v>5.5521000000000003</v>
      </c>
      <c r="K2259" s="129">
        <f t="shared" si="36"/>
        <v>2257</v>
      </c>
    </row>
    <row r="2260" spans="1:11" hidden="1" x14ac:dyDescent="0.3">
      <c r="A2260" s="129">
        <v>-1</v>
      </c>
      <c r="B2260" s="129" t="s">
        <v>230</v>
      </c>
      <c r="C2260" s="129" t="s">
        <v>72</v>
      </c>
      <c r="D2260" s="129" t="s">
        <v>67</v>
      </c>
      <c r="E2260" s="129">
        <v>-32.177100000000003</v>
      </c>
      <c r="F2260" s="129">
        <v>-9.9598999999999993</v>
      </c>
      <c r="G2260" s="129">
        <v>-2.0500000000000001E-2</v>
      </c>
      <c r="H2260" s="129">
        <v>3.3099999999999997E-2</v>
      </c>
      <c r="I2260" s="129">
        <v>2.75E-2</v>
      </c>
      <c r="J2260" s="129">
        <v>14.929399999999999</v>
      </c>
      <c r="K2260" s="129">
        <f t="shared" si="36"/>
        <v>2258</v>
      </c>
    </row>
    <row r="2261" spans="1:11" hidden="1" x14ac:dyDescent="0.3">
      <c r="A2261" s="129">
        <v>-1</v>
      </c>
      <c r="B2261" s="129" t="s">
        <v>230</v>
      </c>
      <c r="C2261" s="129" t="s">
        <v>72</v>
      </c>
      <c r="D2261" s="129" t="s">
        <v>68</v>
      </c>
      <c r="E2261" s="129">
        <v>-35.177100000000003</v>
      </c>
      <c r="F2261" s="129">
        <v>-9.9598999999999993</v>
      </c>
      <c r="G2261" s="129">
        <v>-2.0500000000000001E-2</v>
      </c>
      <c r="H2261" s="129">
        <v>3.3099999999999997E-2</v>
      </c>
      <c r="I2261" s="129">
        <v>-2.3699999999999999E-2</v>
      </c>
      <c r="J2261" s="129">
        <v>-9.9702999999999999</v>
      </c>
      <c r="K2261" s="129">
        <f t="shared" si="36"/>
        <v>2259</v>
      </c>
    </row>
    <row r="2262" spans="1:11" hidden="1" x14ac:dyDescent="0.3">
      <c r="A2262" s="129">
        <v>-1</v>
      </c>
      <c r="B2262" s="129" t="s">
        <v>230</v>
      </c>
      <c r="C2262" s="129" t="s">
        <v>73</v>
      </c>
      <c r="D2262" s="129" t="s">
        <v>67</v>
      </c>
      <c r="E2262" s="129">
        <v>-23.0776</v>
      </c>
      <c r="F2262" s="129">
        <v>-8.0710999999999995</v>
      </c>
      <c r="G2262" s="129">
        <v>-2.35E-2</v>
      </c>
      <c r="H2262" s="129">
        <v>2.4400000000000002E-2</v>
      </c>
      <c r="I2262" s="129">
        <v>3.2099999999999997E-2</v>
      </c>
      <c r="J2262" s="129">
        <v>11.1053</v>
      </c>
      <c r="K2262" s="129">
        <f t="shared" si="36"/>
        <v>2260</v>
      </c>
    </row>
    <row r="2263" spans="1:11" hidden="1" x14ac:dyDescent="0.3">
      <c r="A2263" s="129">
        <v>-1</v>
      </c>
      <c r="B2263" s="129" t="s">
        <v>230</v>
      </c>
      <c r="C2263" s="129" t="s">
        <v>73</v>
      </c>
      <c r="D2263" s="129" t="s">
        <v>68</v>
      </c>
      <c r="E2263" s="129">
        <v>-27.2776</v>
      </c>
      <c r="F2263" s="129">
        <v>-8.0710999999999995</v>
      </c>
      <c r="G2263" s="129">
        <v>-2.35E-2</v>
      </c>
      <c r="H2263" s="129">
        <v>2.4400000000000002E-2</v>
      </c>
      <c r="I2263" s="129">
        <v>-2.6800000000000001E-2</v>
      </c>
      <c r="J2263" s="129">
        <v>-9.0724</v>
      </c>
      <c r="K2263" s="129">
        <f t="shared" si="36"/>
        <v>2261</v>
      </c>
    </row>
    <row r="2264" spans="1:11" hidden="1" x14ac:dyDescent="0.3">
      <c r="A2264" s="129">
        <v>-1</v>
      </c>
      <c r="B2264" s="129" t="s">
        <v>230</v>
      </c>
      <c r="C2264" s="129" t="s">
        <v>74</v>
      </c>
      <c r="D2264" s="129" t="s">
        <v>67</v>
      </c>
      <c r="E2264" s="129">
        <v>-44.889699999999998</v>
      </c>
      <c r="F2264" s="129">
        <v>-13.629799999999999</v>
      </c>
      <c r="G2264" s="129">
        <v>-2.5999999999999999E-2</v>
      </c>
      <c r="H2264" s="129">
        <v>4.5900000000000003E-2</v>
      </c>
      <c r="I2264" s="129">
        <v>3.4799999999999998E-2</v>
      </c>
      <c r="J2264" s="129">
        <v>20.713999999999999</v>
      </c>
      <c r="K2264" s="129">
        <f t="shared" si="36"/>
        <v>2262</v>
      </c>
    </row>
    <row r="2265" spans="1:11" hidden="1" x14ac:dyDescent="0.3">
      <c r="A2265" s="129">
        <v>-1</v>
      </c>
      <c r="B2265" s="129" t="s">
        <v>230</v>
      </c>
      <c r="C2265" s="129" t="s">
        <v>74</v>
      </c>
      <c r="D2265" s="129" t="s">
        <v>68</v>
      </c>
      <c r="E2265" s="129">
        <v>-48.489699999999999</v>
      </c>
      <c r="F2265" s="129">
        <v>-13.629799999999999</v>
      </c>
      <c r="G2265" s="129">
        <v>-2.5999999999999999E-2</v>
      </c>
      <c r="H2265" s="129">
        <v>4.5900000000000003E-2</v>
      </c>
      <c r="I2265" s="129">
        <v>-3.0300000000000001E-2</v>
      </c>
      <c r="J2265" s="129">
        <v>-13.3604</v>
      </c>
      <c r="K2265" s="129">
        <f t="shared" si="36"/>
        <v>2263</v>
      </c>
    </row>
    <row r="2266" spans="1:11" hidden="1" x14ac:dyDescent="0.3">
      <c r="A2266" s="129">
        <v>-1</v>
      </c>
      <c r="B2266" s="129" t="s">
        <v>230</v>
      </c>
      <c r="C2266" s="129" t="s">
        <v>75</v>
      </c>
      <c r="D2266" s="129" t="s">
        <v>67</v>
      </c>
      <c r="E2266" s="129">
        <v>13.6975</v>
      </c>
      <c r="F2266" s="129">
        <v>1.2314000000000001</v>
      </c>
      <c r="G2266" s="129">
        <v>8.5900000000000004E-2</v>
      </c>
      <c r="H2266" s="129">
        <v>4.02E-2</v>
      </c>
      <c r="I2266" s="129">
        <v>0.16250000000000001</v>
      </c>
      <c r="J2266" s="129">
        <v>32.034599999999998</v>
      </c>
      <c r="K2266" s="129">
        <f t="shared" si="36"/>
        <v>2264</v>
      </c>
    </row>
    <row r="2267" spans="1:11" hidden="1" x14ac:dyDescent="0.3">
      <c r="A2267" s="129">
        <v>-1</v>
      </c>
      <c r="B2267" s="129" t="s">
        <v>230</v>
      </c>
      <c r="C2267" s="129" t="s">
        <v>75</v>
      </c>
      <c r="D2267" s="129" t="s">
        <v>68</v>
      </c>
      <c r="E2267" s="129">
        <v>10.9975</v>
      </c>
      <c r="F2267" s="129">
        <v>1.2314000000000001</v>
      </c>
      <c r="G2267" s="129">
        <v>8.5900000000000004E-2</v>
      </c>
      <c r="H2267" s="129">
        <v>4.02E-2</v>
      </c>
      <c r="I2267" s="129">
        <v>9.5299999999999996E-2</v>
      </c>
      <c r="J2267" s="129">
        <v>8.6231000000000009</v>
      </c>
      <c r="K2267" s="129">
        <f t="shared" si="36"/>
        <v>2265</v>
      </c>
    </row>
    <row r="2268" spans="1:11" hidden="1" x14ac:dyDescent="0.3">
      <c r="A2268" s="129">
        <v>-1</v>
      </c>
      <c r="B2268" s="129" t="s">
        <v>230</v>
      </c>
      <c r="C2268" s="129" t="s">
        <v>76</v>
      </c>
      <c r="D2268" s="129" t="s">
        <v>67</v>
      </c>
      <c r="E2268" s="129">
        <v>-43.368699999999997</v>
      </c>
      <c r="F2268" s="129">
        <v>-11.608499999999999</v>
      </c>
      <c r="G2268" s="129">
        <v>-0.1162</v>
      </c>
      <c r="H2268" s="129">
        <v>-8.8000000000000005E-3</v>
      </c>
      <c r="I2268" s="129">
        <v>-0.12130000000000001</v>
      </c>
      <c r="J2268" s="129">
        <v>-17.7563</v>
      </c>
      <c r="K2268" s="129">
        <f t="shared" si="36"/>
        <v>2266</v>
      </c>
    </row>
    <row r="2269" spans="1:11" hidden="1" x14ac:dyDescent="0.3">
      <c r="A2269" s="129">
        <v>-1</v>
      </c>
      <c r="B2269" s="129" t="s">
        <v>230</v>
      </c>
      <c r="C2269" s="129" t="s">
        <v>76</v>
      </c>
      <c r="D2269" s="129" t="s">
        <v>68</v>
      </c>
      <c r="E2269" s="129">
        <v>-46.0687</v>
      </c>
      <c r="F2269" s="129">
        <v>-11.608499999999999</v>
      </c>
      <c r="G2269" s="129">
        <v>-0.1162</v>
      </c>
      <c r="H2269" s="129">
        <v>-8.8000000000000005E-3</v>
      </c>
      <c r="I2269" s="129">
        <v>-0.12970000000000001</v>
      </c>
      <c r="J2269" s="129">
        <v>-20.287600000000001</v>
      </c>
      <c r="K2269" s="129">
        <f t="shared" si="36"/>
        <v>2267</v>
      </c>
    </row>
    <row r="2270" spans="1:11" hidden="1" x14ac:dyDescent="0.3">
      <c r="A2270" s="129">
        <v>-1</v>
      </c>
      <c r="B2270" s="129" t="s">
        <v>230</v>
      </c>
      <c r="C2270" s="129" t="s">
        <v>77</v>
      </c>
      <c r="D2270" s="129" t="s">
        <v>67</v>
      </c>
      <c r="E2270" s="129">
        <v>13.6975</v>
      </c>
      <c r="F2270" s="129">
        <v>1.2314000000000001</v>
      </c>
      <c r="G2270" s="129">
        <v>8.5900000000000004E-2</v>
      </c>
      <c r="H2270" s="129">
        <v>4.02E-2</v>
      </c>
      <c r="I2270" s="129">
        <v>0.16250000000000001</v>
      </c>
      <c r="J2270" s="129">
        <v>32.034599999999998</v>
      </c>
      <c r="K2270" s="129">
        <f t="shared" si="36"/>
        <v>2268</v>
      </c>
    </row>
    <row r="2271" spans="1:11" hidden="1" x14ac:dyDescent="0.3">
      <c r="A2271" s="129">
        <v>-1</v>
      </c>
      <c r="B2271" s="129" t="s">
        <v>230</v>
      </c>
      <c r="C2271" s="129" t="s">
        <v>77</v>
      </c>
      <c r="D2271" s="129" t="s">
        <v>68</v>
      </c>
      <c r="E2271" s="129">
        <v>10.9975</v>
      </c>
      <c r="F2271" s="129">
        <v>1.2314000000000001</v>
      </c>
      <c r="G2271" s="129">
        <v>8.5900000000000004E-2</v>
      </c>
      <c r="H2271" s="129">
        <v>4.02E-2</v>
      </c>
      <c r="I2271" s="129">
        <v>9.5299999999999996E-2</v>
      </c>
      <c r="J2271" s="129">
        <v>8.6231000000000009</v>
      </c>
      <c r="K2271" s="129">
        <f t="shared" si="36"/>
        <v>2269</v>
      </c>
    </row>
    <row r="2272" spans="1:11" hidden="1" x14ac:dyDescent="0.3">
      <c r="A2272" s="129">
        <v>-1</v>
      </c>
      <c r="B2272" s="129" t="s">
        <v>230</v>
      </c>
      <c r="C2272" s="129" t="s">
        <v>78</v>
      </c>
      <c r="D2272" s="129" t="s">
        <v>67</v>
      </c>
      <c r="E2272" s="129">
        <v>-43.368699999999997</v>
      </c>
      <c r="F2272" s="129">
        <v>-11.608499999999999</v>
      </c>
      <c r="G2272" s="129">
        <v>-0.1162</v>
      </c>
      <c r="H2272" s="129">
        <v>-8.8000000000000005E-3</v>
      </c>
      <c r="I2272" s="129">
        <v>-0.12130000000000001</v>
      </c>
      <c r="J2272" s="129">
        <v>-17.7563</v>
      </c>
      <c r="K2272" s="129">
        <f t="shared" si="36"/>
        <v>2270</v>
      </c>
    </row>
    <row r="2273" spans="1:11" hidden="1" x14ac:dyDescent="0.3">
      <c r="A2273" s="129">
        <v>-1</v>
      </c>
      <c r="B2273" s="129" t="s">
        <v>230</v>
      </c>
      <c r="C2273" s="129" t="s">
        <v>78</v>
      </c>
      <c r="D2273" s="129" t="s">
        <v>68</v>
      </c>
      <c r="E2273" s="129">
        <v>-46.0687</v>
      </c>
      <c r="F2273" s="129">
        <v>-11.608499999999999</v>
      </c>
      <c r="G2273" s="129">
        <v>-0.1162</v>
      </c>
      <c r="H2273" s="129">
        <v>-8.8000000000000005E-3</v>
      </c>
      <c r="I2273" s="129">
        <v>-0.12970000000000001</v>
      </c>
      <c r="J2273" s="129">
        <v>-20.287600000000001</v>
      </c>
      <c r="K2273" s="129">
        <f t="shared" si="36"/>
        <v>2271</v>
      </c>
    </row>
    <row r="2274" spans="1:11" hidden="1" x14ac:dyDescent="0.3">
      <c r="A2274" s="129">
        <v>-1</v>
      </c>
      <c r="B2274" s="129" t="s">
        <v>230</v>
      </c>
      <c r="C2274" s="129" t="s">
        <v>79</v>
      </c>
      <c r="D2274" s="129" t="s">
        <v>67</v>
      </c>
      <c r="E2274" s="129">
        <v>-0.90100000000000002</v>
      </c>
      <c r="F2274" s="129">
        <v>2.4371</v>
      </c>
      <c r="G2274" s="129">
        <v>0.16919999999999999</v>
      </c>
      <c r="H2274" s="129">
        <v>3.5799999999999998E-2</v>
      </c>
      <c r="I2274" s="129">
        <v>0.16980000000000001</v>
      </c>
      <c r="J2274" s="129">
        <v>19.231300000000001</v>
      </c>
      <c r="K2274" s="129">
        <f t="shared" si="36"/>
        <v>2272</v>
      </c>
    </row>
    <row r="2275" spans="1:11" hidden="1" x14ac:dyDescent="0.3">
      <c r="A2275" s="129">
        <v>-1</v>
      </c>
      <c r="B2275" s="129" t="s">
        <v>230</v>
      </c>
      <c r="C2275" s="129" t="s">
        <v>79</v>
      </c>
      <c r="D2275" s="129" t="s">
        <v>68</v>
      </c>
      <c r="E2275" s="129">
        <v>-3.601</v>
      </c>
      <c r="F2275" s="129">
        <v>2.4371</v>
      </c>
      <c r="G2275" s="129">
        <v>0.16919999999999999</v>
      </c>
      <c r="H2275" s="129">
        <v>3.5799999999999998E-2</v>
      </c>
      <c r="I2275" s="129">
        <v>0.2954</v>
      </c>
      <c r="J2275" s="129">
        <v>1.9407000000000001</v>
      </c>
      <c r="K2275" s="129">
        <f t="shared" si="36"/>
        <v>2273</v>
      </c>
    </row>
    <row r="2276" spans="1:11" hidden="1" x14ac:dyDescent="0.3">
      <c r="A2276" s="129">
        <v>-1</v>
      </c>
      <c r="B2276" s="129" t="s">
        <v>230</v>
      </c>
      <c r="C2276" s="129" t="s">
        <v>80</v>
      </c>
      <c r="D2276" s="129" t="s">
        <v>67</v>
      </c>
      <c r="E2276" s="129">
        <v>-28.770199999999999</v>
      </c>
      <c r="F2276" s="129">
        <v>-12.8141</v>
      </c>
      <c r="G2276" s="129">
        <v>-0.19950000000000001</v>
      </c>
      <c r="H2276" s="129">
        <v>-4.3E-3</v>
      </c>
      <c r="I2276" s="129">
        <v>-0.1285</v>
      </c>
      <c r="J2276" s="129">
        <v>-4.9531000000000001</v>
      </c>
      <c r="K2276" s="129">
        <f t="shared" si="36"/>
        <v>2274</v>
      </c>
    </row>
    <row r="2277" spans="1:11" hidden="1" x14ac:dyDescent="0.3">
      <c r="A2277" s="129">
        <v>-1</v>
      </c>
      <c r="B2277" s="129" t="s">
        <v>230</v>
      </c>
      <c r="C2277" s="129" t="s">
        <v>80</v>
      </c>
      <c r="D2277" s="129" t="s">
        <v>68</v>
      </c>
      <c r="E2277" s="129">
        <v>-31.470199999999998</v>
      </c>
      <c r="F2277" s="129">
        <v>-12.8141</v>
      </c>
      <c r="G2277" s="129">
        <v>-0.19950000000000001</v>
      </c>
      <c r="H2277" s="129">
        <v>-4.3E-3</v>
      </c>
      <c r="I2277" s="129">
        <v>-0.32979999999999998</v>
      </c>
      <c r="J2277" s="129">
        <v>-13.6052</v>
      </c>
      <c r="K2277" s="129">
        <f t="shared" si="36"/>
        <v>2275</v>
      </c>
    </row>
    <row r="2278" spans="1:11" hidden="1" x14ac:dyDescent="0.3">
      <c r="A2278" s="129">
        <v>-1</v>
      </c>
      <c r="B2278" s="129" t="s">
        <v>230</v>
      </c>
      <c r="C2278" s="129" t="s">
        <v>81</v>
      </c>
      <c r="D2278" s="129" t="s">
        <v>67</v>
      </c>
      <c r="E2278" s="129">
        <v>-0.90100000000000002</v>
      </c>
      <c r="F2278" s="129">
        <v>2.4371</v>
      </c>
      <c r="G2278" s="129">
        <v>0.16919999999999999</v>
      </c>
      <c r="H2278" s="129">
        <v>3.5799999999999998E-2</v>
      </c>
      <c r="I2278" s="129">
        <v>0.16980000000000001</v>
      </c>
      <c r="J2278" s="129">
        <v>19.231300000000001</v>
      </c>
      <c r="K2278" s="129">
        <f t="shared" si="36"/>
        <v>2276</v>
      </c>
    </row>
    <row r="2279" spans="1:11" hidden="1" x14ac:dyDescent="0.3">
      <c r="A2279" s="129">
        <v>-1</v>
      </c>
      <c r="B2279" s="129" t="s">
        <v>230</v>
      </c>
      <c r="C2279" s="129" t="s">
        <v>81</v>
      </c>
      <c r="D2279" s="129" t="s">
        <v>68</v>
      </c>
      <c r="E2279" s="129">
        <v>-3.601</v>
      </c>
      <c r="F2279" s="129">
        <v>2.4371</v>
      </c>
      <c r="G2279" s="129">
        <v>0.16919999999999999</v>
      </c>
      <c r="H2279" s="129">
        <v>3.5799999999999998E-2</v>
      </c>
      <c r="I2279" s="129">
        <v>0.2954</v>
      </c>
      <c r="J2279" s="129">
        <v>1.9407000000000001</v>
      </c>
      <c r="K2279" s="129">
        <f t="shared" si="36"/>
        <v>2277</v>
      </c>
    </row>
    <row r="2280" spans="1:11" hidden="1" x14ac:dyDescent="0.3">
      <c r="A2280" s="129">
        <v>-1</v>
      </c>
      <c r="B2280" s="129" t="s">
        <v>230</v>
      </c>
      <c r="C2280" s="129" t="s">
        <v>82</v>
      </c>
      <c r="D2280" s="129" t="s">
        <v>67</v>
      </c>
      <c r="E2280" s="129">
        <v>-28.770199999999999</v>
      </c>
      <c r="F2280" s="129">
        <v>-12.8141</v>
      </c>
      <c r="G2280" s="129">
        <v>-0.19950000000000001</v>
      </c>
      <c r="H2280" s="129">
        <v>-4.3E-3</v>
      </c>
      <c r="I2280" s="129">
        <v>-0.1285</v>
      </c>
      <c r="J2280" s="129">
        <v>-4.9531000000000001</v>
      </c>
      <c r="K2280" s="129">
        <f t="shared" si="36"/>
        <v>2278</v>
      </c>
    </row>
    <row r="2281" spans="1:11" hidden="1" x14ac:dyDescent="0.3">
      <c r="A2281" s="129">
        <v>-1</v>
      </c>
      <c r="B2281" s="129" t="s">
        <v>230</v>
      </c>
      <c r="C2281" s="129" t="s">
        <v>82</v>
      </c>
      <c r="D2281" s="129" t="s">
        <v>68</v>
      </c>
      <c r="E2281" s="129">
        <v>-31.470199999999998</v>
      </c>
      <c r="F2281" s="129">
        <v>-12.8141</v>
      </c>
      <c r="G2281" s="129">
        <v>-0.19950000000000001</v>
      </c>
      <c r="H2281" s="129">
        <v>-4.3E-3</v>
      </c>
      <c r="I2281" s="129">
        <v>-0.32979999999999998</v>
      </c>
      <c r="J2281" s="129">
        <v>-13.6052</v>
      </c>
      <c r="K2281" s="129">
        <f t="shared" si="36"/>
        <v>2279</v>
      </c>
    </row>
    <row r="2282" spans="1:11" hidden="1" x14ac:dyDescent="0.3">
      <c r="A2282" s="129">
        <v>-1</v>
      </c>
      <c r="B2282" s="129" t="s">
        <v>230</v>
      </c>
      <c r="C2282" s="129" t="s">
        <v>83</v>
      </c>
      <c r="D2282" s="129" t="s">
        <v>67</v>
      </c>
      <c r="E2282" s="129">
        <v>-6.9406999999999996</v>
      </c>
      <c r="F2282" s="129">
        <v>-4.6928999999999998</v>
      </c>
      <c r="G2282" s="129">
        <v>7.7200000000000005E-2</v>
      </c>
      <c r="H2282" s="129">
        <v>6.1100000000000002E-2</v>
      </c>
      <c r="I2282" s="129">
        <v>0.1739</v>
      </c>
      <c r="J2282" s="129">
        <v>41.411299999999997</v>
      </c>
      <c r="K2282" s="129">
        <f t="shared" si="36"/>
        <v>2280</v>
      </c>
    </row>
    <row r="2283" spans="1:11" hidden="1" x14ac:dyDescent="0.3">
      <c r="A2283" s="129">
        <v>-1</v>
      </c>
      <c r="B2283" s="129" t="s">
        <v>230</v>
      </c>
      <c r="C2283" s="129" t="s">
        <v>83</v>
      </c>
      <c r="D2283" s="129" t="s">
        <v>68</v>
      </c>
      <c r="E2283" s="129">
        <v>-10.540699999999999</v>
      </c>
      <c r="F2283" s="129">
        <v>-4.6928999999999998</v>
      </c>
      <c r="G2283" s="129">
        <v>7.7200000000000005E-2</v>
      </c>
      <c r="H2283" s="129">
        <v>6.1100000000000002E-2</v>
      </c>
      <c r="I2283" s="129">
        <v>8.5000000000000006E-2</v>
      </c>
      <c r="J2283" s="129">
        <v>3.1890000000000001</v>
      </c>
      <c r="K2283" s="129">
        <f t="shared" si="36"/>
        <v>2281</v>
      </c>
    </row>
    <row r="2284" spans="1:11" hidden="1" x14ac:dyDescent="0.3">
      <c r="A2284" s="129">
        <v>-1</v>
      </c>
      <c r="B2284" s="129" t="s">
        <v>230</v>
      </c>
      <c r="C2284" s="129" t="s">
        <v>84</v>
      </c>
      <c r="D2284" s="129" t="s">
        <v>67</v>
      </c>
      <c r="E2284" s="129">
        <v>-64.007000000000005</v>
      </c>
      <c r="F2284" s="129">
        <v>-17.532900000000001</v>
      </c>
      <c r="G2284" s="129">
        <v>-0.1249</v>
      </c>
      <c r="H2284" s="129">
        <v>1.2E-2</v>
      </c>
      <c r="I2284" s="129">
        <v>-0.10979999999999999</v>
      </c>
      <c r="J2284" s="129">
        <v>-8.3795999999999999</v>
      </c>
      <c r="K2284" s="129">
        <f t="shared" si="36"/>
        <v>2282</v>
      </c>
    </row>
    <row r="2285" spans="1:11" hidden="1" x14ac:dyDescent="0.3">
      <c r="A2285" s="129">
        <v>-1</v>
      </c>
      <c r="B2285" s="129" t="s">
        <v>230</v>
      </c>
      <c r="C2285" s="129" t="s">
        <v>84</v>
      </c>
      <c r="D2285" s="129" t="s">
        <v>68</v>
      </c>
      <c r="E2285" s="129">
        <v>-67.606999999999999</v>
      </c>
      <c r="F2285" s="129">
        <v>-17.532900000000001</v>
      </c>
      <c r="G2285" s="129">
        <v>-0.1249</v>
      </c>
      <c r="H2285" s="129">
        <v>1.2E-2</v>
      </c>
      <c r="I2285" s="129">
        <v>-0.1401</v>
      </c>
      <c r="J2285" s="129">
        <v>-25.721699999999998</v>
      </c>
      <c r="K2285" s="129">
        <f t="shared" si="36"/>
        <v>2283</v>
      </c>
    </row>
    <row r="2286" spans="1:11" hidden="1" x14ac:dyDescent="0.3">
      <c r="A2286" s="129">
        <v>-1</v>
      </c>
      <c r="B2286" s="129" t="s">
        <v>230</v>
      </c>
      <c r="C2286" s="129" t="s">
        <v>85</v>
      </c>
      <c r="D2286" s="129" t="s">
        <v>67</v>
      </c>
      <c r="E2286" s="129">
        <v>-6.9406999999999996</v>
      </c>
      <c r="F2286" s="129">
        <v>-4.6928999999999998</v>
      </c>
      <c r="G2286" s="129">
        <v>7.7200000000000005E-2</v>
      </c>
      <c r="H2286" s="129">
        <v>6.1100000000000002E-2</v>
      </c>
      <c r="I2286" s="129">
        <v>0.1739</v>
      </c>
      <c r="J2286" s="129">
        <v>41.411299999999997</v>
      </c>
      <c r="K2286" s="129">
        <f t="shared" si="36"/>
        <v>2284</v>
      </c>
    </row>
    <row r="2287" spans="1:11" hidden="1" x14ac:dyDescent="0.3">
      <c r="A2287" s="129">
        <v>-1</v>
      </c>
      <c r="B2287" s="129" t="s">
        <v>230</v>
      </c>
      <c r="C2287" s="129" t="s">
        <v>85</v>
      </c>
      <c r="D2287" s="129" t="s">
        <v>68</v>
      </c>
      <c r="E2287" s="129">
        <v>-10.540699999999999</v>
      </c>
      <c r="F2287" s="129">
        <v>-4.6928999999999998</v>
      </c>
      <c r="G2287" s="129">
        <v>7.7200000000000005E-2</v>
      </c>
      <c r="H2287" s="129">
        <v>6.1100000000000002E-2</v>
      </c>
      <c r="I2287" s="129">
        <v>8.5000000000000006E-2</v>
      </c>
      <c r="J2287" s="129">
        <v>3.1890000000000001</v>
      </c>
      <c r="K2287" s="129">
        <f t="shared" si="36"/>
        <v>2285</v>
      </c>
    </row>
    <row r="2288" spans="1:11" hidden="1" x14ac:dyDescent="0.3">
      <c r="A2288" s="129">
        <v>-1</v>
      </c>
      <c r="B2288" s="129" t="s">
        <v>230</v>
      </c>
      <c r="C2288" s="129" t="s">
        <v>86</v>
      </c>
      <c r="D2288" s="129" t="s">
        <v>67</v>
      </c>
      <c r="E2288" s="129">
        <v>-64.007000000000005</v>
      </c>
      <c r="F2288" s="129">
        <v>-17.532900000000001</v>
      </c>
      <c r="G2288" s="129">
        <v>-0.1249</v>
      </c>
      <c r="H2288" s="129">
        <v>1.2E-2</v>
      </c>
      <c r="I2288" s="129">
        <v>-0.10979999999999999</v>
      </c>
      <c r="J2288" s="129">
        <v>-8.3795999999999999</v>
      </c>
      <c r="K2288" s="129">
        <f t="shared" si="36"/>
        <v>2286</v>
      </c>
    </row>
    <row r="2289" spans="1:11" hidden="1" x14ac:dyDescent="0.3">
      <c r="A2289" s="129">
        <v>-1</v>
      </c>
      <c r="B2289" s="129" t="s">
        <v>230</v>
      </c>
      <c r="C2289" s="129" t="s">
        <v>86</v>
      </c>
      <c r="D2289" s="129" t="s">
        <v>68</v>
      </c>
      <c r="E2289" s="129">
        <v>-67.606999999999999</v>
      </c>
      <c r="F2289" s="129">
        <v>-17.532900000000001</v>
      </c>
      <c r="G2289" s="129">
        <v>-0.1249</v>
      </c>
      <c r="H2289" s="129">
        <v>1.2E-2</v>
      </c>
      <c r="I2289" s="129">
        <v>-0.1401</v>
      </c>
      <c r="J2289" s="129">
        <v>-25.721699999999998</v>
      </c>
      <c r="K2289" s="129">
        <f t="shared" si="36"/>
        <v>2287</v>
      </c>
    </row>
    <row r="2290" spans="1:11" hidden="1" x14ac:dyDescent="0.3">
      <c r="A2290" s="129">
        <v>-1</v>
      </c>
      <c r="B2290" s="129" t="s">
        <v>230</v>
      </c>
      <c r="C2290" s="129" t="s">
        <v>87</v>
      </c>
      <c r="D2290" s="129" t="s">
        <v>67</v>
      </c>
      <c r="E2290" s="129">
        <v>-21.539300000000001</v>
      </c>
      <c r="F2290" s="129">
        <v>-3.4872999999999998</v>
      </c>
      <c r="G2290" s="129">
        <v>0.1605</v>
      </c>
      <c r="H2290" s="129">
        <v>5.6599999999999998E-2</v>
      </c>
      <c r="I2290" s="129">
        <v>0.1812</v>
      </c>
      <c r="J2290" s="129">
        <v>28.608000000000001</v>
      </c>
      <c r="K2290" s="129">
        <f t="shared" si="36"/>
        <v>2288</v>
      </c>
    </row>
    <row r="2291" spans="1:11" hidden="1" x14ac:dyDescent="0.3">
      <c r="A2291" s="129">
        <v>-1</v>
      </c>
      <c r="B2291" s="129" t="s">
        <v>230</v>
      </c>
      <c r="C2291" s="129" t="s">
        <v>87</v>
      </c>
      <c r="D2291" s="129" t="s">
        <v>68</v>
      </c>
      <c r="E2291" s="129">
        <v>-25.139299999999999</v>
      </c>
      <c r="F2291" s="129">
        <v>-3.4872999999999998</v>
      </c>
      <c r="G2291" s="129">
        <v>0.1605</v>
      </c>
      <c r="H2291" s="129">
        <v>5.6599999999999998E-2</v>
      </c>
      <c r="I2291" s="129">
        <v>0.28510000000000002</v>
      </c>
      <c r="J2291" s="129">
        <v>-3.4933999999999998</v>
      </c>
      <c r="K2291" s="129">
        <f t="shared" si="36"/>
        <v>2289</v>
      </c>
    </row>
    <row r="2292" spans="1:11" hidden="1" x14ac:dyDescent="0.3">
      <c r="A2292" s="129">
        <v>-1</v>
      </c>
      <c r="B2292" s="129" t="s">
        <v>230</v>
      </c>
      <c r="C2292" s="129" t="s">
        <v>88</v>
      </c>
      <c r="D2292" s="129" t="s">
        <v>67</v>
      </c>
      <c r="E2292" s="129">
        <v>-49.4084</v>
      </c>
      <c r="F2292" s="129">
        <v>-18.738499999999998</v>
      </c>
      <c r="G2292" s="129">
        <v>-0.2082</v>
      </c>
      <c r="H2292" s="129">
        <v>1.6500000000000001E-2</v>
      </c>
      <c r="I2292" s="129">
        <v>-0.1171</v>
      </c>
      <c r="J2292" s="129">
        <v>4.4236000000000004</v>
      </c>
      <c r="K2292" s="129">
        <f t="shared" si="36"/>
        <v>2290</v>
      </c>
    </row>
    <row r="2293" spans="1:11" hidden="1" x14ac:dyDescent="0.3">
      <c r="A2293" s="129">
        <v>-1</v>
      </c>
      <c r="B2293" s="129" t="s">
        <v>230</v>
      </c>
      <c r="C2293" s="129" t="s">
        <v>88</v>
      </c>
      <c r="D2293" s="129" t="s">
        <v>68</v>
      </c>
      <c r="E2293" s="129">
        <v>-53.008400000000002</v>
      </c>
      <c r="F2293" s="129">
        <v>-18.738499999999998</v>
      </c>
      <c r="G2293" s="129">
        <v>-0.2082</v>
      </c>
      <c r="H2293" s="129">
        <v>1.6500000000000001E-2</v>
      </c>
      <c r="I2293" s="129">
        <v>-0.34010000000000001</v>
      </c>
      <c r="J2293" s="129">
        <v>-19.039300000000001</v>
      </c>
      <c r="K2293" s="129">
        <f t="shared" si="36"/>
        <v>2291</v>
      </c>
    </row>
    <row r="2294" spans="1:11" hidden="1" x14ac:dyDescent="0.3">
      <c r="A2294" s="129">
        <v>-1</v>
      </c>
      <c r="B2294" s="129" t="s">
        <v>230</v>
      </c>
      <c r="C2294" s="129" t="s">
        <v>89</v>
      </c>
      <c r="D2294" s="129" t="s">
        <v>67</v>
      </c>
      <c r="E2294" s="129">
        <v>-21.539300000000001</v>
      </c>
      <c r="F2294" s="129">
        <v>-3.4872999999999998</v>
      </c>
      <c r="G2294" s="129">
        <v>0.1605</v>
      </c>
      <c r="H2294" s="129">
        <v>5.6599999999999998E-2</v>
      </c>
      <c r="I2294" s="129">
        <v>0.1812</v>
      </c>
      <c r="J2294" s="129">
        <v>28.608000000000001</v>
      </c>
      <c r="K2294" s="129">
        <f t="shared" si="36"/>
        <v>2292</v>
      </c>
    </row>
    <row r="2295" spans="1:11" hidden="1" x14ac:dyDescent="0.3">
      <c r="A2295" s="129">
        <v>-1</v>
      </c>
      <c r="B2295" s="129" t="s">
        <v>230</v>
      </c>
      <c r="C2295" s="129" t="s">
        <v>89</v>
      </c>
      <c r="D2295" s="129" t="s">
        <v>68</v>
      </c>
      <c r="E2295" s="129">
        <v>-25.139299999999999</v>
      </c>
      <c r="F2295" s="129">
        <v>-3.4872999999999998</v>
      </c>
      <c r="G2295" s="129">
        <v>0.1605</v>
      </c>
      <c r="H2295" s="129">
        <v>5.6599999999999998E-2</v>
      </c>
      <c r="I2295" s="129">
        <v>0.28510000000000002</v>
      </c>
      <c r="J2295" s="129">
        <v>-3.4933999999999998</v>
      </c>
      <c r="K2295" s="129">
        <f t="shared" si="36"/>
        <v>2293</v>
      </c>
    </row>
    <row r="2296" spans="1:11" hidden="1" x14ac:dyDescent="0.3">
      <c r="A2296" s="129">
        <v>-1</v>
      </c>
      <c r="B2296" s="129" t="s">
        <v>230</v>
      </c>
      <c r="C2296" s="129" t="s">
        <v>90</v>
      </c>
      <c r="D2296" s="129" t="s">
        <v>67</v>
      </c>
      <c r="E2296" s="129">
        <v>-49.4084</v>
      </c>
      <c r="F2296" s="129">
        <v>-18.738499999999998</v>
      </c>
      <c r="G2296" s="129">
        <v>-0.2082</v>
      </c>
      <c r="H2296" s="129">
        <v>1.6500000000000001E-2</v>
      </c>
      <c r="I2296" s="129">
        <v>-0.1171</v>
      </c>
      <c r="J2296" s="129">
        <v>4.4236000000000004</v>
      </c>
      <c r="K2296" s="129">
        <f t="shared" si="36"/>
        <v>2294</v>
      </c>
    </row>
    <row r="2297" spans="1:11" hidden="1" x14ac:dyDescent="0.3">
      <c r="A2297" s="129">
        <v>-1</v>
      </c>
      <c r="B2297" s="129" t="s">
        <v>230</v>
      </c>
      <c r="C2297" s="129" t="s">
        <v>90</v>
      </c>
      <c r="D2297" s="129" t="s">
        <v>68</v>
      </c>
      <c r="E2297" s="129">
        <v>-53.008400000000002</v>
      </c>
      <c r="F2297" s="129">
        <v>-18.738499999999998</v>
      </c>
      <c r="G2297" s="129">
        <v>-0.2082</v>
      </c>
      <c r="H2297" s="129">
        <v>1.6500000000000001E-2</v>
      </c>
      <c r="I2297" s="129">
        <v>-0.34010000000000001</v>
      </c>
      <c r="J2297" s="129">
        <v>-19.039300000000001</v>
      </c>
      <c r="K2297" s="129">
        <f t="shared" si="36"/>
        <v>2295</v>
      </c>
    </row>
    <row r="2298" spans="1:11" hidden="1" x14ac:dyDescent="0.3">
      <c r="A2298" s="129">
        <v>-1</v>
      </c>
      <c r="B2298" s="129" t="s">
        <v>230</v>
      </c>
      <c r="C2298" s="129" t="s">
        <v>91</v>
      </c>
      <c r="D2298" s="129" t="s">
        <v>67</v>
      </c>
      <c r="E2298" s="129">
        <v>13.6975</v>
      </c>
      <c r="F2298" s="129">
        <v>2.4371</v>
      </c>
      <c r="G2298" s="129">
        <v>0.16919999999999999</v>
      </c>
      <c r="H2298" s="129">
        <v>6.1100000000000002E-2</v>
      </c>
      <c r="I2298" s="129">
        <v>0.1812</v>
      </c>
      <c r="J2298" s="129">
        <v>41.411299999999997</v>
      </c>
      <c r="K2298" s="129">
        <f t="shared" si="36"/>
        <v>2296</v>
      </c>
    </row>
    <row r="2299" spans="1:11" hidden="1" x14ac:dyDescent="0.3">
      <c r="A2299" s="129">
        <v>-1</v>
      </c>
      <c r="B2299" s="129" t="s">
        <v>230</v>
      </c>
      <c r="C2299" s="129" t="s">
        <v>91</v>
      </c>
      <c r="D2299" s="129" t="s">
        <v>68</v>
      </c>
      <c r="E2299" s="129">
        <v>10.9975</v>
      </c>
      <c r="F2299" s="129">
        <v>2.4371</v>
      </c>
      <c r="G2299" s="129">
        <v>0.16919999999999999</v>
      </c>
      <c r="H2299" s="129">
        <v>6.1100000000000002E-2</v>
      </c>
      <c r="I2299" s="129">
        <v>0.2954</v>
      </c>
      <c r="J2299" s="129">
        <v>8.6231000000000009</v>
      </c>
      <c r="K2299" s="129">
        <f t="shared" si="36"/>
        <v>2297</v>
      </c>
    </row>
    <row r="2300" spans="1:11" hidden="1" x14ac:dyDescent="0.3">
      <c r="A2300" s="129">
        <v>-1</v>
      </c>
      <c r="B2300" s="129" t="s">
        <v>230</v>
      </c>
      <c r="C2300" s="129" t="s">
        <v>92</v>
      </c>
      <c r="D2300" s="129" t="s">
        <v>67</v>
      </c>
      <c r="E2300" s="129">
        <v>-64.007000000000005</v>
      </c>
      <c r="F2300" s="129">
        <v>-18.738499999999998</v>
      </c>
      <c r="G2300" s="129">
        <v>-0.2082</v>
      </c>
      <c r="H2300" s="129">
        <v>-8.8000000000000005E-3</v>
      </c>
      <c r="I2300" s="129">
        <v>-0.1285</v>
      </c>
      <c r="J2300" s="129">
        <v>-17.7563</v>
      </c>
      <c r="K2300" s="129">
        <f t="shared" si="36"/>
        <v>2298</v>
      </c>
    </row>
    <row r="2301" spans="1:11" hidden="1" x14ac:dyDescent="0.3">
      <c r="A2301" s="129">
        <v>-1</v>
      </c>
      <c r="B2301" s="129" t="s">
        <v>230</v>
      </c>
      <c r="C2301" s="129" t="s">
        <v>92</v>
      </c>
      <c r="D2301" s="129" t="s">
        <v>68</v>
      </c>
      <c r="E2301" s="129">
        <v>-67.606999999999999</v>
      </c>
      <c r="F2301" s="129">
        <v>-18.738499999999998</v>
      </c>
      <c r="G2301" s="129">
        <v>-0.2082</v>
      </c>
      <c r="H2301" s="129">
        <v>-8.8000000000000005E-3</v>
      </c>
      <c r="I2301" s="129">
        <v>-0.34010000000000001</v>
      </c>
      <c r="J2301" s="129">
        <v>-25.721699999999998</v>
      </c>
      <c r="K2301" s="129">
        <f t="shared" si="36"/>
        <v>2299</v>
      </c>
    </row>
    <row r="2302" spans="1:11" hidden="1" x14ac:dyDescent="0.3">
      <c r="A2302" s="129">
        <v>-1</v>
      </c>
      <c r="B2302" s="129" t="s">
        <v>231</v>
      </c>
      <c r="C2302" s="129" t="s">
        <v>66</v>
      </c>
      <c r="D2302" s="129" t="s">
        <v>67</v>
      </c>
      <c r="E2302" s="129">
        <v>-23.098099999999999</v>
      </c>
      <c r="F2302" s="129">
        <v>-69.694299999999998</v>
      </c>
      <c r="G2302" s="129">
        <v>7.1473000000000004</v>
      </c>
      <c r="H2302" s="129">
        <v>0.43890000000000001</v>
      </c>
      <c r="I2302" s="129">
        <v>-11.9213</v>
      </c>
      <c r="J2302" s="129">
        <v>40.472099999999998</v>
      </c>
      <c r="K2302" s="129">
        <f t="shared" si="36"/>
        <v>2300</v>
      </c>
    </row>
    <row r="2303" spans="1:11" hidden="1" x14ac:dyDescent="0.3">
      <c r="A2303" s="129">
        <v>-1</v>
      </c>
      <c r="B2303" s="129" t="s">
        <v>231</v>
      </c>
      <c r="C2303" s="129" t="s">
        <v>66</v>
      </c>
      <c r="D2303" s="129" t="s">
        <v>68</v>
      </c>
      <c r="E2303" s="129">
        <v>-71.832499999999996</v>
      </c>
      <c r="F2303" s="129">
        <v>-69.694299999999998</v>
      </c>
      <c r="G2303" s="129">
        <v>7.1473000000000004</v>
      </c>
      <c r="H2303" s="129">
        <v>0.43890000000000001</v>
      </c>
      <c r="I2303" s="129">
        <v>5.9469000000000003</v>
      </c>
      <c r="J2303" s="129">
        <v>-133.7636</v>
      </c>
      <c r="K2303" s="129">
        <f t="shared" si="36"/>
        <v>2301</v>
      </c>
    </row>
    <row r="2304" spans="1:11" hidden="1" x14ac:dyDescent="0.3">
      <c r="A2304" s="129">
        <v>-1</v>
      </c>
      <c r="B2304" s="129" t="s">
        <v>231</v>
      </c>
      <c r="C2304" s="129" t="s">
        <v>69</v>
      </c>
      <c r="D2304" s="129" t="s">
        <v>67</v>
      </c>
      <c r="E2304" s="129">
        <v>-25.793299999999999</v>
      </c>
      <c r="F2304" s="129">
        <v>-15.113099999999999</v>
      </c>
      <c r="G2304" s="129">
        <v>7.8853999999999997</v>
      </c>
      <c r="H2304" s="129">
        <v>-0.67779999999999996</v>
      </c>
      <c r="I2304" s="129">
        <v>-13.1614</v>
      </c>
      <c r="J2304" s="129">
        <v>8.3826999999999998</v>
      </c>
      <c r="K2304" s="129">
        <f t="shared" si="36"/>
        <v>2302</v>
      </c>
    </row>
    <row r="2305" spans="1:11" hidden="1" x14ac:dyDescent="0.3">
      <c r="A2305" s="129">
        <v>-1</v>
      </c>
      <c r="B2305" s="129" t="s">
        <v>231</v>
      </c>
      <c r="C2305" s="129" t="s">
        <v>69</v>
      </c>
      <c r="D2305" s="129" t="s">
        <v>68</v>
      </c>
      <c r="E2305" s="129">
        <v>-25.793299999999999</v>
      </c>
      <c r="F2305" s="129">
        <v>-15.113099999999999</v>
      </c>
      <c r="G2305" s="129">
        <v>7.8853999999999997</v>
      </c>
      <c r="H2305" s="129">
        <v>-0.67779999999999996</v>
      </c>
      <c r="I2305" s="129">
        <v>6.5522</v>
      </c>
      <c r="J2305" s="129">
        <v>-29.4</v>
      </c>
      <c r="K2305" s="129">
        <f t="shared" si="36"/>
        <v>2303</v>
      </c>
    </row>
    <row r="2306" spans="1:11" hidden="1" x14ac:dyDescent="0.3">
      <c r="A2306" s="129">
        <v>-1</v>
      </c>
      <c r="B2306" s="129" t="s">
        <v>231</v>
      </c>
      <c r="C2306" s="129" t="s">
        <v>70</v>
      </c>
      <c r="D2306" s="129" t="s">
        <v>67</v>
      </c>
      <c r="E2306" s="129">
        <v>3.5234000000000001</v>
      </c>
      <c r="F2306" s="129">
        <v>326.71440000000001</v>
      </c>
      <c r="G2306" s="129">
        <v>0.45810000000000001</v>
      </c>
      <c r="H2306" s="129">
        <v>6.0155000000000003</v>
      </c>
      <c r="I2306" s="129">
        <v>0.40720000000000001</v>
      </c>
      <c r="J2306" s="129">
        <v>173.6885</v>
      </c>
      <c r="K2306" s="129">
        <f t="shared" si="36"/>
        <v>2304</v>
      </c>
    </row>
    <row r="2307" spans="1:11" hidden="1" x14ac:dyDescent="0.3">
      <c r="A2307" s="129">
        <v>-1</v>
      </c>
      <c r="B2307" s="129" t="s">
        <v>231</v>
      </c>
      <c r="C2307" s="129" t="s">
        <v>70</v>
      </c>
      <c r="D2307" s="129" t="s">
        <v>68</v>
      </c>
      <c r="E2307" s="129">
        <v>3.5234000000000001</v>
      </c>
      <c r="F2307" s="129">
        <v>326.71440000000001</v>
      </c>
      <c r="G2307" s="129">
        <v>0.45810000000000001</v>
      </c>
      <c r="H2307" s="129">
        <v>6.0155000000000003</v>
      </c>
      <c r="I2307" s="129">
        <v>0.74160000000000004</v>
      </c>
      <c r="J2307" s="129">
        <v>644.95590000000004</v>
      </c>
      <c r="K2307" s="129">
        <f t="shared" si="36"/>
        <v>2305</v>
      </c>
    </row>
    <row r="2308" spans="1:11" hidden="1" x14ac:dyDescent="0.3">
      <c r="A2308" s="129">
        <v>-1</v>
      </c>
      <c r="B2308" s="129" t="s">
        <v>231</v>
      </c>
      <c r="C2308" s="129" t="s">
        <v>71</v>
      </c>
      <c r="D2308" s="129" t="s">
        <v>67</v>
      </c>
      <c r="E2308" s="129">
        <v>13.0107</v>
      </c>
      <c r="F2308" s="129">
        <v>96.059399999999997</v>
      </c>
      <c r="G2308" s="129">
        <v>2.2725</v>
      </c>
      <c r="H2308" s="129">
        <v>6.5876000000000001</v>
      </c>
      <c r="I2308" s="129">
        <v>1.5438000000000001</v>
      </c>
      <c r="J2308" s="129">
        <v>130.50020000000001</v>
      </c>
      <c r="K2308" s="129">
        <f t="shared" si="36"/>
        <v>2306</v>
      </c>
    </row>
    <row r="2309" spans="1:11" hidden="1" x14ac:dyDescent="0.3">
      <c r="A2309" s="129">
        <v>-1</v>
      </c>
      <c r="B2309" s="129" t="s">
        <v>231</v>
      </c>
      <c r="C2309" s="129" t="s">
        <v>71</v>
      </c>
      <c r="D2309" s="129" t="s">
        <v>68</v>
      </c>
      <c r="E2309" s="129">
        <v>13.0107</v>
      </c>
      <c r="F2309" s="129">
        <v>96.059399999999997</v>
      </c>
      <c r="G2309" s="129">
        <v>2.2725</v>
      </c>
      <c r="H2309" s="129">
        <v>6.5876000000000001</v>
      </c>
      <c r="I2309" s="129">
        <v>4.1421999999999999</v>
      </c>
      <c r="J2309" s="129">
        <v>115.94119999999999</v>
      </c>
      <c r="K2309" s="129">
        <f t="shared" si="36"/>
        <v>2307</v>
      </c>
    </row>
    <row r="2310" spans="1:11" hidden="1" x14ac:dyDescent="0.3">
      <c r="A2310" s="129">
        <v>-1</v>
      </c>
      <c r="B2310" s="129" t="s">
        <v>231</v>
      </c>
      <c r="C2310" s="129" t="s">
        <v>72</v>
      </c>
      <c r="D2310" s="129" t="s">
        <v>67</v>
      </c>
      <c r="E2310" s="129">
        <v>-48.891399999999997</v>
      </c>
      <c r="F2310" s="129">
        <v>-84.807400000000001</v>
      </c>
      <c r="G2310" s="129">
        <v>15.0327</v>
      </c>
      <c r="H2310" s="129">
        <v>-0.23899999999999999</v>
      </c>
      <c r="I2310" s="129">
        <v>-25.082599999999999</v>
      </c>
      <c r="J2310" s="129">
        <v>48.854900000000001</v>
      </c>
      <c r="K2310" s="129">
        <f t="shared" ref="K2310:K2373" si="37">K2309+1</f>
        <v>2308</v>
      </c>
    </row>
    <row r="2311" spans="1:11" hidden="1" x14ac:dyDescent="0.3">
      <c r="A2311" s="129">
        <v>-1</v>
      </c>
      <c r="B2311" s="129" t="s">
        <v>231</v>
      </c>
      <c r="C2311" s="129" t="s">
        <v>72</v>
      </c>
      <c r="D2311" s="129" t="s">
        <v>68</v>
      </c>
      <c r="E2311" s="129">
        <v>-97.625799999999998</v>
      </c>
      <c r="F2311" s="129">
        <v>-84.807400000000001</v>
      </c>
      <c r="G2311" s="129">
        <v>15.0327</v>
      </c>
      <c r="H2311" s="129">
        <v>-0.23899999999999999</v>
      </c>
      <c r="I2311" s="129">
        <v>12.4991</v>
      </c>
      <c r="J2311" s="129">
        <v>-163.1635</v>
      </c>
      <c r="K2311" s="129">
        <f t="shared" si="37"/>
        <v>2309</v>
      </c>
    </row>
    <row r="2312" spans="1:11" hidden="1" x14ac:dyDescent="0.3">
      <c r="A2312" s="129">
        <v>-1</v>
      </c>
      <c r="B2312" s="129" t="s">
        <v>231</v>
      </c>
      <c r="C2312" s="129" t="s">
        <v>73</v>
      </c>
      <c r="D2312" s="129" t="s">
        <v>67</v>
      </c>
      <c r="E2312" s="129">
        <v>-32.337299999999999</v>
      </c>
      <c r="F2312" s="129">
        <v>-97.572000000000003</v>
      </c>
      <c r="G2312" s="129">
        <v>10.0062</v>
      </c>
      <c r="H2312" s="129">
        <v>0.61439999999999995</v>
      </c>
      <c r="I2312" s="129">
        <v>-16.689800000000002</v>
      </c>
      <c r="J2312" s="129">
        <v>56.661000000000001</v>
      </c>
      <c r="K2312" s="129">
        <f t="shared" si="37"/>
        <v>2310</v>
      </c>
    </row>
    <row r="2313" spans="1:11" hidden="1" x14ac:dyDescent="0.3">
      <c r="A2313" s="129">
        <v>-1</v>
      </c>
      <c r="B2313" s="129" t="s">
        <v>231</v>
      </c>
      <c r="C2313" s="129" t="s">
        <v>73</v>
      </c>
      <c r="D2313" s="129" t="s">
        <v>68</v>
      </c>
      <c r="E2313" s="129">
        <v>-100.5655</v>
      </c>
      <c r="F2313" s="129">
        <v>-97.572000000000003</v>
      </c>
      <c r="G2313" s="129">
        <v>10.0062</v>
      </c>
      <c r="H2313" s="129">
        <v>0.61439999999999995</v>
      </c>
      <c r="I2313" s="129">
        <v>8.3256999999999994</v>
      </c>
      <c r="J2313" s="129">
        <v>-187.26900000000001</v>
      </c>
      <c r="K2313" s="129">
        <f t="shared" si="37"/>
        <v>2311</v>
      </c>
    </row>
    <row r="2314" spans="1:11" hidden="1" x14ac:dyDescent="0.3">
      <c r="A2314" s="129">
        <v>-1</v>
      </c>
      <c r="B2314" s="129" t="s">
        <v>231</v>
      </c>
      <c r="C2314" s="129" t="s">
        <v>74</v>
      </c>
      <c r="D2314" s="129" t="s">
        <v>67</v>
      </c>
      <c r="E2314" s="129">
        <v>-68.986999999999995</v>
      </c>
      <c r="F2314" s="129">
        <v>-107.8141</v>
      </c>
      <c r="G2314" s="129">
        <v>21.1934</v>
      </c>
      <c r="H2314" s="129">
        <v>-0.55789999999999995</v>
      </c>
      <c r="I2314" s="129">
        <v>-35.363700000000001</v>
      </c>
      <c r="J2314" s="129">
        <v>61.978900000000003</v>
      </c>
      <c r="K2314" s="129">
        <f t="shared" si="37"/>
        <v>2312</v>
      </c>
    </row>
    <row r="2315" spans="1:11" hidden="1" x14ac:dyDescent="0.3">
      <c r="A2315" s="129">
        <v>-1</v>
      </c>
      <c r="B2315" s="129" t="s">
        <v>231</v>
      </c>
      <c r="C2315" s="129" t="s">
        <v>74</v>
      </c>
      <c r="D2315" s="129" t="s">
        <v>68</v>
      </c>
      <c r="E2315" s="129">
        <v>-127.4682</v>
      </c>
      <c r="F2315" s="129">
        <v>-107.8141</v>
      </c>
      <c r="G2315" s="129">
        <v>21.1934</v>
      </c>
      <c r="H2315" s="129">
        <v>-0.55789999999999995</v>
      </c>
      <c r="I2315" s="129">
        <v>17.619800000000001</v>
      </c>
      <c r="J2315" s="129">
        <v>-207.55619999999999</v>
      </c>
      <c r="K2315" s="129">
        <f t="shared" si="37"/>
        <v>2313</v>
      </c>
    </row>
    <row r="2316" spans="1:11" hidden="1" x14ac:dyDescent="0.3">
      <c r="A2316" s="129">
        <v>-1</v>
      </c>
      <c r="B2316" s="129" t="s">
        <v>231</v>
      </c>
      <c r="C2316" s="129" t="s">
        <v>75</v>
      </c>
      <c r="D2316" s="129" t="s">
        <v>67</v>
      </c>
      <c r="E2316" s="129">
        <v>-15.855499999999999</v>
      </c>
      <c r="F2316" s="129">
        <v>394.67540000000002</v>
      </c>
      <c r="G2316" s="129">
        <v>7.0739000000000001</v>
      </c>
      <c r="H2316" s="129">
        <v>8.8167000000000009</v>
      </c>
      <c r="I2316" s="129">
        <v>-10.1591</v>
      </c>
      <c r="J2316" s="129">
        <v>279.58879999999999</v>
      </c>
      <c r="K2316" s="129">
        <f t="shared" si="37"/>
        <v>2314</v>
      </c>
    </row>
    <row r="2317" spans="1:11" hidden="1" x14ac:dyDescent="0.3">
      <c r="A2317" s="129">
        <v>-1</v>
      </c>
      <c r="B2317" s="129" t="s">
        <v>231</v>
      </c>
      <c r="C2317" s="129" t="s">
        <v>75</v>
      </c>
      <c r="D2317" s="129" t="s">
        <v>68</v>
      </c>
      <c r="E2317" s="129">
        <v>-59.7164</v>
      </c>
      <c r="F2317" s="129">
        <v>394.67540000000002</v>
      </c>
      <c r="G2317" s="129">
        <v>7.0739000000000001</v>
      </c>
      <c r="H2317" s="129">
        <v>8.8167000000000009</v>
      </c>
      <c r="I2317" s="129">
        <v>6.3905000000000003</v>
      </c>
      <c r="J2317" s="129">
        <v>782.55100000000004</v>
      </c>
      <c r="K2317" s="129">
        <f t="shared" si="37"/>
        <v>2315</v>
      </c>
    </row>
    <row r="2318" spans="1:11" hidden="1" x14ac:dyDescent="0.3">
      <c r="A2318" s="129">
        <v>-1</v>
      </c>
      <c r="B2318" s="129" t="s">
        <v>231</v>
      </c>
      <c r="C2318" s="129" t="s">
        <v>76</v>
      </c>
      <c r="D2318" s="129" t="s">
        <v>67</v>
      </c>
      <c r="E2318" s="129">
        <v>-25.7211</v>
      </c>
      <c r="F2318" s="129">
        <v>-520.125</v>
      </c>
      <c r="G2318" s="129">
        <v>5.7912999999999997</v>
      </c>
      <c r="H2318" s="129">
        <v>-8.0267999999999997</v>
      </c>
      <c r="I2318" s="129">
        <v>-11.299200000000001</v>
      </c>
      <c r="J2318" s="129">
        <v>-206.739</v>
      </c>
      <c r="K2318" s="129">
        <f t="shared" si="37"/>
        <v>2316</v>
      </c>
    </row>
    <row r="2319" spans="1:11" hidden="1" x14ac:dyDescent="0.3">
      <c r="A2319" s="129">
        <v>-1</v>
      </c>
      <c r="B2319" s="129" t="s">
        <v>231</v>
      </c>
      <c r="C2319" s="129" t="s">
        <v>76</v>
      </c>
      <c r="D2319" s="129" t="s">
        <v>68</v>
      </c>
      <c r="E2319" s="129">
        <v>-69.581999999999994</v>
      </c>
      <c r="F2319" s="129">
        <v>-520.125</v>
      </c>
      <c r="G2319" s="129">
        <v>5.7912999999999997</v>
      </c>
      <c r="H2319" s="129">
        <v>-8.0267999999999997</v>
      </c>
      <c r="I2319" s="129">
        <v>4.3140000000000001</v>
      </c>
      <c r="J2319" s="129">
        <v>-1023.3253999999999</v>
      </c>
      <c r="K2319" s="129">
        <f t="shared" si="37"/>
        <v>2317</v>
      </c>
    </row>
    <row r="2320" spans="1:11" hidden="1" x14ac:dyDescent="0.3">
      <c r="A2320" s="129">
        <v>-1</v>
      </c>
      <c r="B2320" s="129" t="s">
        <v>231</v>
      </c>
      <c r="C2320" s="129" t="s">
        <v>77</v>
      </c>
      <c r="D2320" s="129" t="s">
        <v>67</v>
      </c>
      <c r="E2320" s="129">
        <v>-15.855499999999999</v>
      </c>
      <c r="F2320" s="129">
        <v>394.67540000000002</v>
      </c>
      <c r="G2320" s="129">
        <v>7.0739000000000001</v>
      </c>
      <c r="H2320" s="129">
        <v>8.8167000000000009</v>
      </c>
      <c r="I2320" s="129">
        <v>-10.1591</v>
      </c>
      <c r="J2320" s="129">
        <v>279.58879999999999</v>
      </c>
      <c r="K2320" s="129">
        <f t="shared" si="37"/>
        <v>2318</v>
      </c>
    </row>
    <row r="2321" spans="1:11" hidden="1" x14ac:dyDescent="0.3">
      <c r="A2321" s="129">
        <v>-1</v>
      </c>
      <c r="B2321" s="129" t="s">
        <v>231</v>
      </c>
      <c r="C2321" s="129" t="s">
        <v>77</v>
      </c>
      <c r="D2321" s="129" t="s">
        <v>68</v>
      </c>
      <c r="E2321" s="129">
        <v>-59.7164</v>
      </c>
      <c r="F2321" s="129">
        <v>394.67540000000002</v>
      </c>
      <c r="G2321" s="129">
        <v>7.0739000000000001</v>
      </c>
      <c r="H2321" s="129">
        <v>8.8167000000000009</v>
      </c>
      <c r="I2321" s="129">
        <v>6.3905000000000003</v>
      </c>
      <c r="J2321" s="129">
        <v>782.55100000000004</v>
      </c>
      <c r="K2321" s="129">
        <f t="shared" si="37"/>
        <v>2319</v>
      </c>
    </row>
    <row r="2322" spans="1:11" hidden="1" x14ac:dyDescent="0.3">
      <c r="A2322" s="129">
        <v>-1</v>
      </c>
      <c r="B2322" s="129" t="s">
        <v>231</v>
      </c>
      <c r="C2322" s="129" t="s">
        <v>78</v>
      </c>
      <c r="D2322" s="129" t="s">
        <v>67</v>
      </c>
      <c r="E2322" s="129">
        <v>-25.7211</v>
      </c>
      <c r="F2322" s="129">
        <v>-520.125</v>
      </c>
      <c r="G2322" s="129">
        <v>5.7912999999999997</v>
      </c>
      <c r="H2322" s="129">
        <v>-8.0267999999999997</v>
      </c>
      <c r="I2322" s="129">
        <v>-11.299200000000001</v>
      </c>
      <c r="J2322" s="129">
        <v>-206.739</v>
      </c>
      <c r="K2322" s="129">
        <f t="shared" si="37"/>
        <v>2320</v>
      </c>
    </row>
    <row r="2323" spans="1:11" hidden="1" x14ac:dyDescent="0.3">
      <c r="A2323" s="129">
        <v>-1</v>
      </c>
      <c r="B2323" s="129" t="s">
        <v>231</v>
      </c>
      <c r="C2323" s="129" t="s">
        <v>78</v>
      </c>
      <c r="D2323" s="129" t="s">
        <v>68</v>
      </c>
      <c r="E2323" s="129">
        <v>-69.581999999999994</v>
      </c>
      <c r="F2323" s="129">
        <v>-520.125</v>
      </c>
      <c r="G2323" s="129">
        <v>5.7912999999999997</v>
      </c>
      <c r="H2323" s="129">
        <v>-8.0267999999999997</v>
      </c>
      <c r="I2323" s="129">
        <v>4.3140000000000001</v>
      </c>
      <c r="J2323" s="129">
        <v>-1023.3253999999999</v>
      </c>
      <c r="K2323" s="129">
        <f t="shared" si="37"/>
        <v>2321</v>
      </c>
    </row>
    <row r="2324" spans="1:11" hidden="1" x14ac:dyDescent="0.3">
      <c r="A2324" s="129">
        <v>-1</v>
      </c>
      <c r="B2324" s="129" t="s">
        <v>231</v>
      </c>
      <c r="C2324" s="129" t="s">
        <v>79</v>
      </c>
      <c r="D2324" s="129" t="s">
        <v>67</v>
      </c>
      <c r="E2324" s="129">
        <v>-2.5731999999999999</v>
      </c>
      <c r="F2324" s="129">
        <v>71.758300000000006</v>
      </c>
      <c r="G2324" s="129">
        <v>9.6141000000000005</v>
      </c>
      <c r="H2324" s="129">
        <v>9.6175999999999995</v>
      </c>
      <c r="I2324" s="129">
        <v>-8.5678000000000001</v>
      </c>
      <c r="J2324" s="129">
        <v>219.1251</v>
      </c>
      <c r="K2324" s="129">
        <f t="shared" si="37"/>
        <v>2322</v>
      </c>
    </row>
    <row r="2325" spans="1:11" hidden="1" x14ac:dyDescent="0.3">
      <c r="A2325" s="129">
        <v>-1</v>
      </c>
      <c r="B2325" s="129" t="s">
        <v>231</v>
      </c>
      <c r="C2325" s="129" t="s">
        <v>79</v>
      </c>
      <c r="D2325" s="129" t="s">
        <v>68</v>
      </c>
      <c r="E2325" s="129">
        <v>-46.434199999999997</v>
      </c>
      <c r="F2325" s="129">
        <v>71.758300000000006</v>
      </c>
      <c r="G2325" s="129">
        <v>9.6141000000000005</v>
      </c>
      <c r="H2325" s="129">
        <v>9.6175999999999995</v>
      </c>
      <c r="I2325" s="129">
        <v>11.151400000000001</v>
      </c>
      <c r="J2325" s="129">
        <v>41.930500000000002</v>
      </c>
      <c r="K2325" s="129">
        <f t="shared" si="37"/>
        <v>2323</v>
      </c>
    </row>
    <row r="2326" spans="1:11" hidden="1" x14ac:dyDescent="0.3">
      <c r="A2326" s="129">
        <v>-1</v>
      </c>
      <c r="B2326" s="129" t="s">
        <v>231</v>
      </c>
      <c r="C2326" s="129" t="s">
        <v>80</v>
      </c>
      <c r="D2326" s="129" t="s">
        <v>67</v>
      </c>
      <c r="E2326" s="129">
        <v>-39.003300000000003</v>
      </c>
      <c r="F2326" s="129">
        <v>-197.2079</v>
      </c>
      <c r="G2326" s="129">
        <v>3.2509999999999999</v>
      </c>
      <c r="H2326" s="129">
        <v>-8.8277000000000001</v>
      </c>
      <c r="I2326" s="129">
        <v>-12.890499999999999</v>
      </c>
      <c r="J2326" s="129">
        <v>-146.27529999999999</v>
      </c>
      <c r="K2326" s="129">
        <f t="shared" si="37"/>
        <v>2324</v>
      </c>
    </row>
    <row r="2327" spans="1:11" hidden="1" x14ac:dyDescent="0.3">
      <c r="A2327" s="129">
        <v>-1</v>
      </c>
      <c r="B2327" s="129" t="s">
        <v>231</v>
      </c>
      <c r="C2327" s="129" t="s">
        <v>80</v>
      </c>
      <c r="D2327" s="129" t="s">
        <v>68</v>
      </c>
      <c r="E2327" s="129">
        <v>-82.8643</v>
      </c>
      <c r="F2327" s="129">
        <v>-197.2079</v>
      </c>
      <c r="G2327" s="129">
        <v>3.2509999999999999</v>
      </c>
      <c r="H2327" s="129">
        <v>-8.8277000000000001</v>
      </c>
      <c r="I2327" s="129">
        <v>-0.44690000000000002</v>
      </c>
      <c r="J2327" s="129">
        <v>-282.70490000000001</v>
      </c>
      <c r="K2327" s="129">
        <f t="shared" si="37"/>
        <v>2325</v>
      </c>
    </row>
    <row r="2328" spans="1:11" hidden="1" x14ac:dyDescent="0.3">
      <c r="A2328" s="129">
        <v>-1</v>
      </c>
      <c r="B2328" s="129" t="s">
        <v>231</v>
      </c>
      <c r="C2328" s="129" t="s">
        <v>81</v>
      </c>
      <c r="D2328" s="129" t="s">
        <v>67</v>
      </c>
      <c r="E2328" s="129">
        <v>-2.5731999999999999</v>
      </c>
      <c r="F2328" s="129">
        <v>71.758300000000006</v>
      </c>
      <c r="G2328" s="129">
        <v>9.6141000000000005</v>
      </c>
      <c r="H2328" s="129">
        <v>9.6175999999999995</v>
      </c>
      <c r="I2328" s="129">
        <v>-8.5678000000000001</v>
      </c>
      <c r="J2328" s="129">
        <v>219.1251</v>
      </c>
      <c r="K2328" s="129">
        <f t="shared" si="37"/>
        <v>2326</v>
      </c>
    </row>
    <row r="2329" spans="1:11" hidden="1" x14ac:dyDescent="0.3">
      <c r="A2329" s="129">
        <v>-1</v>
      </c>
      <c r="B2329" s="129" t="s">
        <v>231</v>
      </c>
      <c r="C2329" s="129" t="s">
        <v>81</v>
      </c>
      <c r="D2329" s="129" t="s">
        <v>68</v>
      </c>
      <c r="E2329" s="129">
        <v>-46.434199999999997</v>
      </c>
      <c r="F2329" s="129">
        <v>71.758300000000006</v>
      </c>
      <c r="G2329" s="129">
        <v>9.6141000000000005</v>
      </c>
      <c r="H2329" s="129">
        <v>9.6175999999999995</v>
      </c>
      <c r="I2329" s="129">
        <v>11.151400000000001</v>
      </c>
      <c r="J2329" s="129">
        <v>41.930500000000002</v>
      </c>
      <c r="K2329" s="129">
        <f t="shared" si="37"/>
        <v>2327</v>
      </c>
    </row>
    <row r="2330" spans="1:11" hidden="1" x14ac:dyDescent="0.3">
      <c r="A2330" s="129">
        <v>-1</v>
      </c>
      <c r="B2330" s="129" t="s">
        <v>231</v>
      </c>
      <c r="C2330" s="129" t="s">
        <v>82</v>
      </c>
      <c r="D2330" s="129" t="s">
        <v>67</v>
      </c>
      <c r="E2330" s="129">
        <v>-39.003300000000003</v>
      </c>
      <c r="F2330" s="129">
        <v>-197.2079</v>
      </c>
      <c r="G2330" s="129">
        <v>3.2509999999999999</v>
      </c>
      <c r="H2330" s="129">
        <v>-8.8277000000000001</v>
      </c>
      <c r="I2330" s="129">
        <v>-12.890499999999999</v>
      </c>
      <c r="J2330" s="129">
        <v>-146.27529999999999</v>
      </c>
      <c r="K2330" s="129">
        <f t="shared" si="37"/>
        <v>2328</v>
      </c>
    </row>
    <row r="2331" spans="1:11" hidden="1" x14ac:dyDescent="0.3">
      <c r="A2331" s="129">
        <v>-1</v>
      </c>
      <c r="B2331" s="129" t="s">
        <v>231</v>
      </c>
      <c r="C2331" s="129" t="s">
        <v>82</v>
      </c>
      <c r="D2331" s="129" t="s">
        <v>68</v>
      </c>
      <c r="E2331" s="129">
        <v>-82.8643</v>
      </c>
      <c r="F2331" s="129">
        <v>-197.2079</v>
      </c>
      <c r="G2331" s="129">
        <v>3.2509999999999999</v>
      </c>
      <c r="H2331" s="129">
        <v>-8.8277000000000001</v>
      </c>
      <c r="I2331" s="129">
        <v>-0.44690000000000002</v>
      </c>
      <c r="J2331" s="129">
        <v>-282.70490000000001</v>
      </c>
      <c r="K2331" s="129">
        <f t="shared" si="37"/>
        <v>2329</v>
      </c>
    </row>
    <row r="2332" spans="1:11" hidden="1" x14ac:dyDescent="0.3">
      <c r="A2332" s="129">
        <v>-1</v>
      </c>
      <c r="B2332" s="129" t="s">
        <v>231</v>
      </c>
      <c r="C2332" s="129" t="s">
        <v>83</v>
      </c>
      <c r="D2332" s="129" t="s">
        <v>67</v>
      </c>
      <c r="E2332" s="129">
        <v>-48.578200000000002</v>
      </c>
      <c r="F2332" s="129">
        <v>358.654</v>
      </c>
      <c r="G2332" s="129">
        <v>17.1035</v>
      </c>
      <c r="H2332" s="129">
        <v>8.2706</v>
      </c>
      <c r="I2332" s="129">
        <v>-26.896899999999999</v>
      </c>
      <c r="J2332" s="129">
        <v>300.11309999999997</v>
      </c>
      <c r="K2332" s="129">
        <f t="shared" si="37"/>
        <v>2330</v>
      </c>
    </row>
    <row r="2333" spans="1:11" hidden="1" x14ac:dyDescent="0.3">
      <c r="A2333" s="129">
        <v>-1</v>
      </c>
      <c r="B2333" s="129" t="s">
        <v>231</v>
      </c>
      <c r="C2333" s="129" t="s">
        <v>83</v>
      </c>
      <c r="D2333" s="129" t="s">
        <v>68</v>
      </c>
      <c r="E2333" s="129">
        <v>-107.0595</v>
      </c>
      <c r="F2333" s="129">
        <v>358.654</v>
      </c>
      <c r="G2333" s="129">
        <v>17.1035</v>
      </c>
      <c r="H2333" s="129">
        <v>8.2706</v>
      </c>
      <c r="I2333" s="129">
        <v>14.726699999999999</v>
      </c>
      <c r="J2333" s="129">
        <v>713.02200000000005</v>
      </c>
      <c r="K2333" s="129">
        <f t="shared" si="37"/>
        <v>2331</v>
      </c>
    </row>
    <row r="2334" spans="1:11" hidden="1" x14ac:dyDescent="0.3">
      <c r="A2334" s="129">
        <v>-1</v>
      </c>
      <c r="B2334" s="129" t="s">
        <v>231</v>
      </c>
      <c r="C2334" s="129" t="s">
        <v>84</v>
      </c>
      <c r="D2334" s="129" t="s">
        <v>67</v>
      </c>
      <c r="E2334" s="129">
        <v>-58.443800000000003</v>
      </c>
      <c r="F2334" s="129">
        <v>-556.14639999999997</v>
      </c>
      <c r="G2334" s="129">
        <v>15.8209</v>
      </c>
      <c r="H2334" s="129">
        <v>-8.5729000000000006</v>
      </c>
      <c r="I2334" s="129">
        <v>-28.036899999999999</v>
      </c>
      <c r="J2334" s="129">
        <v>-186.21459999999999</v>
      </c>
      <c r="K2334" s="129">
        <f t="shared" si="37"/>
        <v>2332</v>
      </c>
    </row>
    <row r="2335" spans="1:11" hidden="1" x14ac:dyDescent="0.3">
      <c r="A2335" s="129">
        <v>-1</v>
      </c>
      <c r="B2335" s="129" t="s">
        <v>231</v>
      </c>
      <c r="C2335" s="129" t="s">
        <v>84</v>
      </c>
      <c r="D2335" s="129" t="s">
        <v>68</v>
      </c>
      <c r="E2335" s="129">
        <v>-116.925</v>
      </c>
      <c r="F2335" s="129">
        <v>-556.14639999999997</v>
      </c>
      <c r="G2335" s="129">
        <v>15.8209</v>
      </c>
      <c r="H2335" s="129">
        <v>-8.5729000000000006</v>
      </c>
      <c r="I2335" s="129">
        <v>12.6503</v>
      </c>
      <c r="J2335" s="129">
        <v>-1092.8544999999999</v>
      </c>
      <c r="K2335" s="129">
        <f t="shared" si="37"/>
        <v>2333</v>
      </c>
    </row>
    <row r="2336" spans="1:11" hidden="1" x14ac:dyDescent="0.3">
      <c r="A2336" s="129">
        <v>-1</v>
      </c>
      <c r="B2336" s="129" t="s">
        <v>231</v>
      </c>
      <c r="C2336" s="129" t="s">
        <v>85</v>
      </c>
      <c r="D2336" s="129" t="s">
        <v>67</v>
      </c>
      <c r="E2336" s="129">
        <v>-48.578200000000002</v>
      </c>
      <c r="F2336" s="129">
        <v>358.654</v>
      </c>
      <c r="G2336" s="129">
        <v>17.1035</v>
      </c>
      <c r="H2336" s="129">
        <v>8.2706</v>
      </c>
      <c r="I2336" s="129">
        <v>-26.896899999999999</v>
      </c>
      <c r="J2336" s="129">
        <v>300.11309999999997</v>
      </c>
      <c r="K2336" s="129">
        <f t="shared" si="37"/>
        <v>2334</v>
      </c>
    </row>
    <row r="2337" spans="1:11" hidden="1" x14ac:dyDescent="0.3">
      <c r="A2337" s="129">
        <v>-1</v>
      </c>
      <c r="B2337" s="129" t="s">
        <v>231</v>
      </c>
      <c r="C2337" s="129" t="s">
        <v>85</v>
      </c>
      <c r="D2337" s="129" t="s">
        <v>68</v>
      </c>
      <c r="E2337" s="129">
        <v>-107.0595</v>
      </c>
      <c r="F2337" s="129">
        <v>358.654</v>
      </c>
      <c r="G2337" s="129">
        <v>17.1035</v>
      </c>
      <c r="H2337" s="129">
        <v>8.2706</v>
      </c>
      <c r="I2337" s="129">
        <v>14.726699999999999</v>
      </c>
      <c r="J2337" s="129">
        <v>713.02200000000005</v>
      </c>
      <c r="K2337" s="129">
        <f t="shared" si="37"/>
        <v>2335</v>
      </c>
    </row>
    <row r="2338" spans="1:11" hidden="1" x14ac:dyDescent="0.3">
      <c r="A2338" s="129">
        <v>-1</v>
      </c>
      <c r="B2338" s="129" t="s">
        <v>231</v>
      </c>
      <c r="C2338" s="129" t="s">
        <v>86</v>
      </c>
      <c r="D2338" s="129" t="s">
        <v>67</v>
      </c>
      <c r="E2338" s="129">
        <v>-58.443800000000003</v>
      </c>
      <c r="F2338" s="129">
        <v>-556.14639999999997</v>
      </c>
      <c r="G2338" s="129">
        <v>15.8209</v>
      </c>
      <c r="H2338" s="129">
        <v>-8.5729000000000006</v>
      </c>
      <c r="I2338" s="129">
        <v>-28.036899999999999</v>
      </c>
      <c r="J2338" s="129">
        <v>-186.21459999999999</v>
      </c>
      <c r="K2338" s="129">
        <f t="shared" si="37"/>
        <v>2336</v>
      </c>
    </row>
    <row r="2339" spans="1:11" hidden="1" x14ac:dyDescent="0.3">
      <c r="A2339" s="129">
        <v>-1</v>
      </c>
      <c r="B2339" s="129" t="s">
        <v>231</v>
      </c>
      <c r="C2339" s="129" t="s">
        <v>86</v>
      </c>
      <c r="D2339" s="129" t="s">
        <v>68</v>
      </c>
      <c r="E2339" s="129">
        <v>-116.925</v>
      </c>
      <c r="F2339" s="129">
        <v>-556.14639999999997</v>
      </c>
      <c r="G2339" s="129">
        <v>15.8209</v>
      </c>
      <c r="H2339" s="129">
        <v>-8.5729000000000006</v>
      </c>
      <c r="I2339" s="129">
        <v>12.6503</v>
      </c>
      <c r="J2339" s="129">
        <v>-1092.8544999999999</v>
      </c>
      <c r="K2339" s="129">
        <f t="shared" si="37"/>
        <v>2337</v>
      </c>
    </row>
    <row r="2340" spans="1:11" hidden="1" x14ac:dyDescent="0.3">
      <c r="A2340" s="129">
        <v>-1</v>
      </c>
      <c r="B2340" s="129" t="s">
        <v>231</v>
      </c>
      <c r="C2340" s="129" t="s">
        <v>87</v>
      </c>
      <c r="D2340" s="129" t="s">
        <v>67</v>
      </c>
      <c r="E2340" s="129">
        <v>-35.295999999999999</v>
      </c>
      <c r="F2340" s="129">
        <v>35.736899999999999</v>
      </c>
      <c r="G2340" s="129">
        <v>19.643699999999999</v>
      </c>
      <c r="H2340" s="129">
        <v>9.0715000000000003</v>
      </c>
      <c r="I2340" s="129">
        <v>-25.305499999999999</v>
      </c>
      <c r="J2340" s="129">
        <v>239.64949999999999</v>
      </c>
      <c r="K2340" s="129">
        <f t="shared" si="37"/>
        <v>2338</v>
      </c>
    </row>
    <row r="2341" spans="1:11" hidden="1" x14ac:dyDescent="0.3">
      <c r="A2341" s="129">
        <v>-1</v>
      </c>
      <c r="B2341" s="129" t="s">
        <v>231</v>
      </c>
      <c r="C2341" s="129" t="s">
        <v>87</v>
      </c>
      <c r="D2341" s="129" t="s">
        <v>68</v>
      </c>
      <c r="E2341" s="129">
        <v>-93.777199999999993</v>
      </c>
      <c r="F2341" s="129">
        <v>35.736899999999999</v>
      </c>
      <c r="G2341" s="129">
        <v>19.643699999999999</v>
      </c>
      <c r="H2341" s="129">
        <v>9.0715000000000003</v>
      </c>
      <c r="I2341" s="129">
        <v>19.4876</v>
      </c>
      <c r="J2341" s="129">
        <v>-27.598600000000001</v>
      </c>
      <c r="K2341" s="129">
        <f t="shared" si="37"/>
        <v>2339</v>
      </c>
    </row>
    <row r="2342" spans="1:11" hidden="1" x14ac:dyDescent="0.3">
      <c r="A2342" s="129">
        <v>-1</v>
      </c>
      <c r="B2342" s="129" t="s">
        <v>231</v>
      </c>
      <c r="C2342" s="129" t="s">
        <v>88</v>
      </c>
      <c r="D2342" s="129" t="s">
        <v>67</v>
      </c>
      <c r="E2342" s="129">
        <v>-71.725999999999999</v>
      </c>
      <c r="F2342" s="129">
        <v>-233.22929999999999</v>
      </c>
      <c r="G2342" s="129">
        <v>13.2806</v>
      </c>
      <c r="H2342" s="129">
        <v>-9.3737999999999992</v>
      </c>
      <c r="I2342" s="129">
        <v>-29.628299999999999</v>
      </c>
      <c r="J2342" s="129">
        <v>-125.751</v>
      </c>
      <c r="K2342" s="129">
        <f t="shared" si="37"/>
        <v>2340</v>
      </c>
    </row>
    <row r="2343" spans="1:11" hidden="1" x14ac:dyDescent="0.3">
      <c r="A2343" s="129">
        <v>-1</v>
      </c>
      <c r="B2343" s="129" t="s">
        <v>231</v>
      </c>
      <c r="C2343" s="129" t="s">
        <v>88</v>
      </c>
      <c r="D2343" s="129" t="s">
        <v>68</v>
      </c>
      <c r="E2343" s="129">
        <v>-130.2073</v>
      </c>
      <c r="F2343" s="129">
        <v>-233.22929999999999</v>
      </c>
      <c r="G2343" s="129">
        <v>13.2806</v>
      </c>
      <c r="H2343" s="129">
        <v>-9.3737999999999992</v>
      </c>
      <c r="I2343" s="129">
        <v>7.8894000000000002</v>
      </c>
      <c r="J2343" s="129">
        <v>-352.23390000000001</v>
      </c>
      <c r="K2343" s="129">
        <f t="shared" si="37"/>
        <v>2341</v>
      </c>
    </row>
    <row r="2344" spans="1:11" hidden="1" x14ac:dyDescent="0.3">
      <c r="A2344" s="129">
        <v>-1</v>
      </c>
      <c r="B2344" s="129" t="s">
        <v>231</v>
      </c>
      <c r="C2344" s="129" t="s">
        <v>89</v>
      </c>
      <c r="D2344" s="129" t="s">
        <v>67</v>
      </c>
      <c r="E2344" s="129">
        <v>-35.295999999999999</v>
      </c>
      <c r="F2344" s="129">
        <v>35.736899999999999</v>
      </c>
      <c r="G2344" s="129">
        <v>19.643699999999999</v>
      </c>
      <c r="H2344" s="129">
        <v>9.0715000000000003</v>
      </c>
      <c r="I2344" s="129">
        <v>-25.305499999999999</v>
      </c>
      <c r="J2344" s="129">
        <v>239.64949999999999</v>
      </c>
      <c r="K2344" s="129">
        <f t="shared" si="37"/>
        <v>2342</v>
      </c>
    </row>
    <row r="2345" spans="1:11" hidden="1" x14ac:dyDescent="0.3">
      <c r="A2345" s="129">
        <v>-1</v>
      </c>
      <c r="B2345" s="129" t="s">
        <v>231</v>
      </c>
      <c r="C2345" s="129" t="s">
        <v>89</v>
      </c>
      <c r="D2345" s="129" t="s">
        <v>68</v>
      </c>
      <c r="E2345" s="129">
        <v>-93.777199999999993</v>
      </c>
      <c r="F2345" s="129">
        <v>35.736899999999999</v>
      </c>
      <c r="G2345" s="129">
        <v>19.643699999999999</v>
      </c>
      <c r="H2345" s="129">
        <v>9.0715000000000003</v>
      </c>
      <c r="I2345" s="129">
        <v>19.4876</v>
      </c>
      <c r="J2345" s="129">
        <v>-27.598600000000001</v>
      </c>
      <c r="K2345" s="129">
        <f t="shared" si="37"/>
        <v>2343</v>
      </c>
    </row>
    <row r="2346" spans="1:11" hidden="1" x14ac:dyDescent="0.3">
      <c r="A2346" s="129">
        <v>-1</v>
      </c>
      <c r="B2346" s="129" t="s">
        <v>231</v>
      </c>
      <c r="C2346" s="129" t="s">
        <v>90</v>
      </c>
      <c r="D2346" s="129" t="s">
        <v>67</v>
      </c>
      <c r="E2346" s="129">
        <v>-71.725999999999999</v>
      </c>
      <c r="F2346" s="129">
        <v>-233.22929999999999</v>
      </c>
      <c r="G2346" s="129">
        <v>13.2806</v>
      </c>
      <c r="H2346" s="129">
        <v>-9.3737999999999992</v>
      </c>
      <c r="I2346" s="129">
        <v>-29.628299999999999</v>
      </c>
      <c r="J2346" s="129">
        <v>-125.751</v>
      </c>
      <c r="K2346" s="129">
        <f t="shared" si="37"/>
        <v>2344</v>
      </c>
    </row>
    <row r="2347" spans="1:11" hidden="1" x14ac:dyDescent="0.3">
      <c r="A2347" s="129">
        <v>-1</v>
      </c>
      <c r="B2347" s="129" t="s">
        <v>231</v>
      </c>
      <c r="C2347" s="129" t="s">
        <v>90</v>
      </c>
      <c r="D2347" s="129" t="s">
        <v>68</v>
      </c>
      <c r="E2347" s="129">
        <v>-130.2073</v>
      </c>
      <c r="F2347" s="129">
        <v>-233.22929999999999</v>
      </c>
      <c r="G2347" s="129">
        <v>13.2806</v>
      </c>
      <c r="H2347" s="129">
        <v>-9.3737999999999992</v>
      </c>
      <c r="I2347" s="129">
        <v>7.8894000000000002</v>
      </c>
      <c r="J2347" s="129">
        <v>-352.23390000000001</v>
      </c>
      <c r="K2347" s="129">
        <f t="shared" si="37"/>
        <v>2345</v>
      </c>
    </row>
    <row r="2348" spans="1:11" hidden="1" x14ac:dyDescent="0.3">
      <c r="A2348" s="129">
        <v>-1</v>
      </c>
      <c r="B2348" s="129" t="s">
        <v>231</v>
      </c>
      <c r="C2348" s="129" t="s">
        <v>91</v>
      </c>
      <c r="D2348" s="129" t="s">
        <v>67</v>
      </c>
      <c r="E2348" s="129">
        <v>-2.5731999999999999</v>
      </c>
      <c r="F2348" s="129">
        <v>394.67540000000002</v>
      </c>
      <c r="G2348" s="129">
        <v>21.1934</v>
      </c>
      <c r="H2348" s="129">
        <v>9.6175999999999995</v>
      </c>
      <c r="I2348" s="129">
        <v>-8.5678000000000001</v>
      </c>
      <c r="J2348" s="129">
        <v>300.11309999999997</v>
      </c>
      <c r="K2348" s="129">
        <f t="shared" si="37"/>
        <v>2346</v>
      </c>
    </row>
    <row r="2349" spans="1:11" hidden="1" x14ac:dyDescent="0.3">
      <c r="A2349" s="129">
        <v>-1</v>
      </c>
      <c r="B2349" s="129" t="s">
        <v>231</v>
      </c>
      <c r="C2349" s="129" t="s">
        <v>91</v>
      </c>
      <c r="D2349" s="129" t="s">
        <v>68</v>
      </c>
      <c r="E2349" s="129">
        <v>-46.434199999999997</v>
      </c>
      <c r="F2349" s="129">
        <v>394.67540000000002</v>
      </c>
      <c r="G2349" s="129">
        <v>21.1934</v>
      </c>
      <c r="H2349" s="129">
        <v>9.6175999999999995</v>
      </c>
      <c r="I2349" s="129">
        <v>19.4876</v>
      </c>
      <c r="J2349" s="129">
        <v>782.55100000000004</v>
      </c>
      <c r="K2349" s="129">
        <f t="shared" si="37"/>
        <v>2347</v>
      </c>
    </row>
    <row r="2350" spans="1:11" hidden="1" x14ac:dyDescent="0.3">
      <c r="A2350" s="129">
        <v>-1</v>
      </c>
      <c r="B2350" s="129" t="s">
        <v>231</v>
      </c>
      <c r="C2350" s="129" t="s">
        <v>92</v>
      </c>
      <c r="D2350" s="129" t="s">
        <v>67</v>
      </c>
      <c r="E2350" s="129">
        <v>-71.725999999999999</v>
      </c>
      <c r="F2350" s="129">
        <v>-556.14639999999997</v>
      </c>
      <c r="G2350" s="129">
        <v>3.2509999999999999</v>
      </c>
      <c r="H2350" s="129">
        <v>-9.3737999999999992</v>
      </c>
      <c r="I2350" s="129">
        <v>-35.363700000000001</v>
      </c>
      <c r="J2350" s="129">
        <v>-206.739</v>
      </c>
      <c r="K2350" s="129">
        <f t="shared" si="37"/>
        <v>2348</v>
      </c>
    </row>
    <row r="2351" spans="1:11" hidden="1" x14ac:dyDescent="0.3">
      <c r="A2351" s="129">
        <v>-1</v>
      </c>
      <c r="B2351" s="129" t="s">
        <v>231</v>
      </c>
      <c r="C2351" s="129" t="s">
        <v>92</v>
      </c>
      <c r="D2351" s="129" t="s">
        <v>68</v>
      </c>
      <c r="E2351" s="129">
        <v>-130.2073</v>
      </c>
      <c r="F2351" s="129">
        <v>-556.14639999999997</v>
      </c>
      <c r="G2351" s="129">
        <v>3.2509999999999999</v>
      </c>
      <c r="H2351" s="129">
        <v>-9.3737999999999992</v>
      </c>
      <c r="I2351" s="129">
        <v>-0.44690000000000002</v>
      </c>
      <c r="J2351" s="129">
        <v>-1092.8544999999999</v>
      </c>
      <c r="K2351" s="129">
        <f t="shared" si="37"/>
        <v>2349</v>
      </c>
    </row>
    <row r="2352" spans="1:11" hidden="1" x14ac:dyDescent="0.3">
      <c r="A2352" s="129">
        <v>-1</v>
      </c>
      <c r="B2352" s="129" t="s">
        <v>232</v>
      </c>
      <c r="C2352" s="129" t="s">
        <v>66</v>
      </c>
      <c r="D2352" s="129" t="s">
        <v>67</v>
      </c>
      <c r="E2352" s="129">
        <v>-301.39460000000003</v>
      </c>
      <c r="F2352" s="129">
        <v>5.1531000000000002</v>
      </c>
      <c r="G2352" s="129">
        <v>0.20269999999999999</v>
      </c>
      <c r="H2352" s="129">
        <v>8.0000000000000004E-4</v>
      </c>
      <c r="I2352" s="129">
        <v>-0.33989999999999998</v>
      </c>
      <c r="J2352" s="129">
        <v>-11.4542</v>
      </c>
      <c r="K2352" s="129">
        <f t="shared" si="37"/>
        <v>2350</v>
      </c>
    </row>
    <row r="2353" spans="1:11" hidden="1" x14ac:dyDescent="0.3">
      <c r="A2353" s="129">
        <v>-1</v>
      </c>
      <c r="B2353" s="129" t="s">
        <v>232</v>
      </c>
      <c r="C2353" s="129" t="s">
        <v>66</v>
      </c>
      <c r="D2353" s="129" t="s">
        <v>68</v>
      </c>
      <c r="E2353" s="129">
        <v>-304.39460000000003</v>
      </c>
      <c r="F2353" s="129">
        <v>5.1531000000000002</v>
      </c>
      <c r="G2353" s="129">
        <v>0.20269999999999999</v>
      </c>
      <c r="H2353" s="129">
        <v>8.0000000000000004E-4</v>
      </c>
      <c r="I2353" s="129">
        <v>0.16669999999999999</v>
      </c>
      <c r="J2353" s="129">
        <v>1.4287000000000001</v>
      </c>
      <c r="K2353" s="129">
        <f t="shared" si="37"/>
        <v>2351</v>
      </c>
    </row>
    <row r="2354" spans="1:11" hidden="1" x14ac:dyDescent="0.3">
      <c r="A2354" s="129">
        <v>-1</v>
      </c>
      <c r="B2354" s="129" t="s">
        <v>232</v>
      </c>
      <c r="C2354" s="129" t="s">
        <v>69</v>
      </c>
      <c r="D2354" s="129" t="s">
        <v>67</v>
      </c>
      <c r="E2354" s="129">
        <v>-80.475999999999999</v>
      </c>
      <c r="F2354" s="129">
        <v>2.6031</v>
      </c>
      <c r="G2354" s="129">
        <v>0.57140000000000002</v>
      </c>
      <c r="H2354" s="129">
        <v>-7.8E-2</v>
      </c>
      <c r="I2354" s="129">
        <v>-0.9536</v>
      </c>
      <c r="J2354" s="129">
        <v>-5.1333000000000002</v>
      </c>
      <c r="K2354" s="129">
        <f t="shared" si="37"/>
        <v>2352</v>
      </c>
    </row>
    <row r="2355" spans="1:11" hidden="1" x14ac:dyDescent="0.3">
      <c r="A2355" s="129">
        <v>-1</v>
      </c>
      <c r="B2355" s="129" t="s">
        <v>232</v>
      </c>
      <c r="C2355" s="129" t="s">
        <v>69</v>
      </c>
      <c r="D2355" s="129" t="s">
        <v>68</v>
      </c>
      <c r="E2355" s="129">
        <v>-80.475999999999999</v>
      </c>
      <c r="F2355" s="129">
        <v>2.6031</v>
      </c>
      <c r="G2355" s="129">
        <v>0.57140000000000002</v>
      </c>
      <c r="H2355" s="129">
        <v>-7.8E-2</v>
      </c>
      <c r="I2355" s="129">
        <v>0.4748</v>
      </c>
      <c r="J2355" s="129">
        <v>1.3744000000000001</v>
      </c>
      <c r="K2355" s="129">
        <f t="shared" si="37"/>
        <v>2353</v>
      </c>
    </row>
    <row r="2356" spans="1:11" hidden="1" x14ac:dyDescent="0.3">
      <c r="A2356" s="129">
        <v>-1</v>
      </c>
      <c r="B2356" s="129" t="s">
        <v>232</v>
      </c>
      <c r="C2356" s="129" t="s">
        <v>70</v>
      </c>
      <c r="D2356" s="129" t="s">
        <v>67</v>
      </c>
      <c r="E2356" s="129">
        <v>124.4293</v>
      </c>
      <c r="F2356" s="129">
        <v>8.9535999999999998</v>
      </c>
      <c r="G2356" s="129">
        <v>0.59099999999999997</v>
      </c>
      <c r="H2356" s="129">
        <v>0.14660000000000001</v>
      </c>
      <c r="I2356" s="129">
        <v>0.97119999999999995</v>
      </c>
      <c r="J2356" s="129">
        <v>27.126000000000001</v>
      </c>
      <c r="K2356" s="129">
        <f t="shared" si="37"/>
        <v>2354</v>
      </c>
    </row>
    <row r="2357" spans="1:11" hidden="1" x14ac:dyDescent="0.3">
      <c r="A2357" s="129">
        <v>-1</v>
      </c>
      <c r="B2357" s="129" t="s">
        <v>232</v>
      </c>
      <c r="C2357" s="129" t="s">
        <v>70</v>
      </c>
      <c r="D2357" s="129" t="s">
        <v>68</v>
      </c>
      <c r="E2357" s="129">
        <v>124.4293</v>
      </c>
      <c r="F2357" s="129">
        <v>8.9535999999999998</v>
      </c>
      <c r="G2357" s="129">
        <v>0.59099999999999997</v>
      </c>
      <c r="H2357" s="129">
        <v>0.14660000000000001</v>
      </c>
      <c r="I2357" s="129">
        <v>0.50639999999999996</v>
      </c>
      <c r="J2357" s="129">
        <v>6.2736000000000001</v>
      </c>
      <c r="K2357" s="129">
        <f t="shared" si="37"/>
        <v>2355</v>
      </c>
    </row>
    <row r="2358" spans="1:11" hidden="1" x14ac:dyDescent="0.3">
      <c r="A2358" s="129">
        <v>-1</v>
      </c>
      <c r="B2358" s="129" t="s">
        <v>232</v>
      </c>
      <c r="C2358" s="129" t="s">
        <v>71</v>
      </c>
      <c r="D2358" s="129" t="s">
        <v>67</v>
      </c>
      <c r="E2358" s="129">
        <v>66.716800000000006</v>
      </c>
      <c r="F2358" s="129">
        <v>6.4154</v>
      </c>
      <c r="G2358" s="129">
        <v>0.49990000000000001</v>
      </c>
      <c r="H2358" s="129">
        <v>0.12139999999999999</v>
      </c>
      <c r="I2358" s="129">
        <v>0.95009999999999895</v>
      </c>
      <c r="J2358" s="129">
        <v>13.2585</v>
      </c>
      <c r="K2358" s="129">
        <f t="shared" si="37"/>
        <v>2356</v>
      </c>
    </row>
    <row r="2359" spans="1:11" hidden="1" x14ac:dyDescent="0.3">
      <c r="A2359" s="129">
        <v>-1</v>
      </c>
      <c r="B2359" s="129" t="s">
        <v>232</v>
      </c>
      <c r="C2359" s="129" t="s">
        <v>71</v>
      </c>
      <c r="D2359" s="129" t="s">
        <v>68</v>
      </c>
      <c r="E2359" s="129">
        <v>66.716800000000006</v>
      </c>
      <c r="F2359" s="129">
        <v>6.4154</v>
      </c>
      <c r="G2359" s="129">
        <v>0.49990000000000001</v>
      </c>
      <c r="H2359" s="129">
        <v>0.12139999999999999</v>
      </c>
      <c r="I2359" s="129">
        <v>0.30730000000000002</v>
      </c>
      <c r="J2359" s="129">
        <v>2.9485999999999999</v>
      </c>
      <c r="K2359" s="129">
        <f t="shared" si="37"/>
        <v>2357</v>
      </c>
    </row>
    <row r="2360" spans="1:11" hidden="1" x14ac:dyDescent="0.3">
      <c r="A2360" s="129">
        <v>-1</v>
      </c>
      <c r="B2360" s="129" t="s">
        <v>232</v>
      </c>
      <c r="C2360" s="129" t="s">
        <v>72</v>
      </c>
      <c r="D2360" s="129" t="s">
        <v>67</v>
      </c>
      <c r="E2360" s="129">
        <v>-381.87060000000002</v>
      </c>
      <c r="F2360" s="129">
        <v>7.7561999999999998</v>
      </c>
      <c r="G2360" s="129">
        <v>0.77400000000000002</v>
      </c>
      <c r="H2360" s="129">
        <v>-7.7100000000000002E-2</v>
      </c>
      <c r="I2360" s="129">
        <v>-1.2935000000000001</v>
      </c>
      <c r="J2360" s="129">
        <v>-16.587499999999999</v>
      </c>
      <c r="K2360" s="129">
        <f t="shared" si="37"/>
        <v>2358</v>
      </c>
    </row>
    <row r="2361" spans="1:11" hidden="1" x14ac:dyDescent="0.3">
      <c r="A2361" s="129">
        <v>-1</v>
      </c>
      <c r="B2361" s="129" t="s">
        <v>232</v>
      </c>
      <c r="C2361" s="129" t="s">
        <v>72</v>
      </c>
      <c r="D2361" s="129" t="s">
        <v>68</v>
      </c>
      <c r="E2361" s="129">
        <v>-384.87060000000002</v>
      </c>
      <c r="F2361" s="129">
        <v>7.7561999999999998</v>
      </c>
      <c r="G2361" s="129">
        <v>0.77400000000000002</v>
      </c>
      <c r="H2361" s="129">
        <v>-7.7100000000000002E-2</v>
      </c>
      <c r="I2361" s="129">
        <v>0.64159999999999995</v>
      </c>
      <c r="J2361" s="129">
        <v>2.8029999999999999</v>
      </c>
      <c r="K2361" s="129">
        <f t="shared" si="37"/>
        <v>2359</v>
      </c>
    </row>
    <row r="2362" spans="1:11" hidden="1" x14ac:dyDescent="0.3">
      <c r="A2362" s="129">
        <v>-1</v>
      </c>
      <c r="B2362" s="129" t="s">
        <v>232</v>
      </c>
      <c r="C2362" s="129" t="s">
        <v>73</v>
      </c>
      <c r="D2362" s="129" t="s">
        <v>67</v>
      </c>
      <c r="E2362" s="129">
        <v>-421.95240000000001</v>
      </c>
      <c r="F2362" s="129">
        <v>7.2144000000000004</v>
      </c>
      <c r="G2362" s="129">
        <v>0.28370000000000001</v>
      </c>
      <c r="H2362" s="129">
        <v>1.1999999999999999E-3</v>
      </c>
      <c r="I2362" s="129">
        <v>-0.47589999999999999</v>
      </c>
      <c r="J2362" s="129">
        <v>-16.035900000000002</v>
      </c>
      <c r="K2362" s="129">
        <f t="shared" si="37"/>
        <v>2360</v>
      </c>
    </row>
    <row r="2363" spans="1:11" hidden="1" x14ac:dyDescent="0.3">
      <c r="A2363" s="129">
        <v>-1</v>
      </c>
      <c r="B2363" s="129" t="s">
        <v>232</v>
      </c>
      <c r="C2363" s="129" t="s">
        <v>73</v>
      </c>
      <c r="D2363" s="129" t="s">
        <v>68</v>
      </c>
      <c r="E2363" s="129">
        <v>-426.1524</v>
      </c>
      <c r="F2363" s="129">
        <v>7.2144000000000004</v>
      </c>
      <c r="G2363" s="129">
        <v>0.28370000000000001</v>
      </c>
      <c r="H2363" s="129">
        <v>1.1999999999999999E-3</v>
      </c>
      <c r="I2363" s="129">
        <v>0.2334</v>
      </c>
      <c r="J2363" s="129">
        <v>2.0001000000000002</v>
      </c>
      <c r="K2363" s="129">
        <f t="shared" si="37"/>
        <v>2361</v>
      </c>
    </row>
    <row r="2364" spans="1:11" hidden="1" x14ac:dyDescent="0.3">
      <c r="A2364" s="129">
        <v>-1</v>
      </c>
      <c r="B2364" s="129" t="s">
        <v>232</v>
      </c>
      <c r="C2364" s="129" t="s">
        <v>74</v>
      </c>
      <c r="D2364" s="129" t="s">
        <v>67</v>
      </c>
      <c r="E2364" s="129">
        <v>-490.43520000000001</v>
      </c>
      <c r="F2364" s="129">
        <v>10.348699999999999</v>
      </c>
      <c r="G2364" s="129">
        <v>1.1574</v>
      </c>
      <c r="H2364" s="129">
        <v>-0.1237</v>
      </c>
      <c r="I2364" s="129">
        <v>-1.9337</v>
      </c>
      <c r="J2364" s="129">
        <v>-21.958300000000001</v>
      </c>
      <c r="K2364" s="129">
        <f t="shared" si="37"/>
        <v>2362</v>
      </c>
    </row>
    <row r="2365" spans="1:11" hidden="1" x14ac:dyDescent="0.3">
      <c r="A2365" s="129">
        <v>-1</v>
      </c>
      <c r="B2365" s="129" t="s">
        <v>232</v>
      </c>
      <c r="C2365" s="129" t="s">
        <v>74</v>
      </c>
      <c r="D2365" s="129" t="s">
        <v>68</v>
      </c>
      <c r="E2365" s="129">
        <v>-494.03519999999997</v>
      </c>
      <c r="F2365" s="129">
        <v>10.348699999999999</v>
      </c>
      <c r="G2365" s="129">
        <v>1.1574</v>
      </c>
      <c r="H2365" s="129">
        <v>-0.1237</v>
      </c>
      <c r="I2365" s="129">
        <v>0.95979999999999999</v>
      </c>
      <c r="J2365" s="129">
        <v>3.9134000000000002</v>
      </c>
      <c r="K2365" s="129">
        <f t="shared" si="37"/>
        <v>2363</v>
      </c>
    </row>
    <row r="2366" spans="1:11" hidden="1" x14ac:dyDescent="0.3">
      <c r="A2366" s="129">
        <v>-1</v>
      </c>
      <c r="B2366" s="129" t="s">
        <v>232</v>
      </c>
      <c r="C2366" s="129" t="s">
        <v>75</v>
      </c>
      <c r="D2366" s="129" t="s">
        <v>67</v>
      </c>
      <c r="E2366" s="129">
        <v>-97.054100000000005</v>
      </c>
      <c r="F2366" s="129">
        <v>17.172899999999998</v>
      </c>
      <c r="G2366" s="129">
        <v>1.0098</v>
      </c>
      <c r="H2366" s="129">
        <v>0.20599999999999999</v>
      </c>
      <c r="I2366" s="129">
        <v>1.0538000000000001</v>
      </c>
      <c r="J2366" s="129">
        <v>27.6677</v>
      </c>
      <c r="K2366" s="129">
        <f t="shared" si="37"/>
        <v>2364</v>
      </c>
    </row>
    <row r="2367" spans="1:11" hidden="1" x14ac:dyDescent="0.3">
      <c r="A2367" s="129">
        <v>-1</v>
      </c>
      <c r="B2367" s="129" t="s">
        <v>232</v>
      </c>
      <c r="C2367" s="129" t="s">
        <v>75</v>
      </c>
      <c r="D2367" s="129" t="s">
        <v>68</v>
      </c>
      <c r="E2367" s="129">
        <v>-99.754099999999994</v>
      </c>
      <c r="F2367" s="129">
        <v>17.172899999999998</v>
      </c>
      <c r="G2367" s="129">
        <v>1.0098</v>
      </c>
      <c r="H2367" s="129">
        <v>0.20599999999999999</v>
      </c>
      <c r="I2367" s="129">
        <v>0.85899999999999999</v>
      </c>
      <c r="J2367" s="129">
        <v>10.068899999999999</v>
      </c>
      <c r="K2367" s="129">
        <f t="shared" si="37"/>
        <v>2365</v>
      </c>
    </row>
    <row r="2368" spans="1:11" hidden="1" x14ac:dyDescent="0.3">
      <c r="A2368" s="129">
        <v>-1</v>
      </c>
      <c r="B2368" s="129" t="s">
        <v>232</v>
      </c>
      <c r="C2368" s="129" t="s">
        <v>76</v>
      </c>
      <c r="D2368" s="129" t="s">
        <v>67</v>
      </c>
      <c r="E2368" s="129">
        <v>-445.45620000000002</v>
      </c>
      <c r="F2368" s="129">
        <v>-7.8971999999999998</v>
      </c>
      <c r="G2368" s="129">
        <v>-0.64500000000000002</v>
      </c>
      <c r="H2368" s="129">
        <v>-0.20449999999999999</v>
      </c>
      <c r="I2368" s="129">
        <v>-1.6657</v>
      </c>
      <c r="J2368" s="129">
        <v>-48.285200000000003</v>
      </c>
      <c r="K2368" s="129">
        <f t="shared" si="37"/>
        <v>2366</v>
      </c>
    </row>
    <row r="2369" spans="1:11" hidden="1" x14ac:dyDescent="0.3">
      <c r="A2369" s="129">
        <v>-1</v>
      </c>
      <c r="B2369" s="129" t="s">
        <v>232</v>
      </c>
      <c r="C2369" s="129" t="s">
        <v>76</v>
      </c>
      <c r="D2369" s="129" t="s">
        <v>68</v>
      </c>
      <c r="E2369" s="129">
        <v>-448.15620000000001</v>
      </c>
      <c r="F2369" s="129">
        <v>-7.8971999999999998</v>
      </c>
      <c r="G2369" s="129">
        <v>-0.64500000000000002</v>
      </c>
      <c r="H2369" s="129">
        <v>-0.20449999999999999</v>
      </c>
      <c r="I2369" s="129">
        <v>-0.55889999999999995</v>
      </c>
      <c r="J2369" s="129">
        <v>-7.4973000000000001</v>
      </c>
      <c r="K2369" s="129">
        <f t="shared" si="37"/>
        <v>2367</v>
      </c>
    </row>
    <row r="2370" spans="1:11" hidden="1" x14ac:dyDescent="0.3">
      <c r="A2370" s="129">
        <v>-1</v>
      </c>
      <c r="B2370" s="129" t="s">
        <v>232</v>
      </c>
      <c r="C2370" s="129" t="s">
        <v>77</v>
      </c>
      <c r="D2370" s="129" t="s">
        <v>67</v>
      </c>
      <c r="E2370" s="129">
        <v>-97.054100000000005</v>
      </c>
      <c r="F2370" s="129">
        <v>17.172899999999998</v>
      </c>
      <c r="G2370" s="129">
        <v>1.0098</v>
      </c>
      <c r="H2370" s="129">
        <v>0.20599999999999999</v>
      </c>
      <c r="I2370" s="129">
        <v>1.0538000000000001</v>
      </c>
      <c r="J2370" s="129">
        <v>27.6677</v>
      </c>
      <c r="K2370" s="129">
        <f t="shared" si="37"/>
        <v>2368</v>
      </c>
    </row>
    <row r="2371" spans="1:11" hidden="1" x14ac:dyDescent="0.3">
      <c r="A2371" s="129">
        <v>-1</v>
      </c>
      <c r="B2371" s="129" t="s">
        <v>232</v>
      </c>
      <c r="C2371" s="129" t="s">
        <v>77</v>
      </c>
      <c r="D2371" s="129" t="s">
        <v>68</v>
      </c>
      <c r="E2371" s="129">
        <v>-99.754099999999994</v>
      </c>
      <c r="F2371" s="129">
        <v>17.172899999999998</v>
      </c>
      <c r="G2371" s="129">
        <v>1.0098</v>
      </c>
      <c r="H2371" s="129">
        <v>0.20599999999999999</v>
      </c>
      <c r="I2371" s="129">
        <v>0.85899999999999999</v>
      </c>
      <c r="J2371" s="129">
        <v>10.068899999999999</v>
      </c>
      <c r="K2371" s="129">
        <f t="shared" si="37"/>
        <v>2369</v>
      </c>
    </row>
    <row r="2372" spans="1:11" hidden="1" x14ac:dyDescent="0.3">
      <c r="A2372" s="129">
        <v>-1</v>
      </c>
      <c r="B2372" s="129" t="s">
        <v>232</v>
      </c>
      <c r="C2372" s="129" t="s">
        <v>78</v>
      </c>
      <c r="D2372" s="129" t="s">
        <v>67</v>
      </c>
      <c r="E2372" s="129">
        <v>-445.45620000000002</v>
      </c>
      <c r="F2372" s="129">
        <v>-7.8971999999999998</v>
      </c>
      <c r="G2372" s="129">
        <v>-0.64500000000000002</v>
      </c>
      <c r="H2372" s="129">
        <v>-0.20449999999999999</v>
      </c>
      <c r="I2372" s="129">
        <v>-1.6657</v>
      </c>
      <c r="J2372" s="129">
        <v>-48.285200000000003</v>
      </c>
      <c r="K2372" s="129">
        <f t="shared" si="37"/>
        <v>2370</v>
      </c>
    </row>
    <row r="2373" spans="1:11" hidden="1" x14ac:dyDescent="0.3">
      <c r="A2373" s="129">
        <v>-1</v>
      </c>
      <c r="B2373" s="129" t="s">
        <v>232</v>
      </c>
      <c r="C2373" s="129" t="s">
        <v>78</v>
      </c>
      <c r="D2373" s="129" t="s">
        <v>68</v>
      </c>
      <c r="E2373" s="129">
        <v>-448.15620000000001</v>
      </c>
      <c r="F2373" s="129">
        <v>-7.8971999999999998</v>
      </c>
      <c r="G2373" s="129">
        <v>-0.64500000000000002</v>
      </c>
      <c r="H2373" s="129">
        <v>-0.20449999999999999</v>
      </c>
      <c r="I2373" s="129">
        <v>-0.55889999999999995</v>
      </c>
      <c r="J2373" s="129">
        <v>-7.4973000000000001</v>
      </c>
      <c r="K2373" s="129">
        <f t="shared" si="37"/>
        <v>2371</v>
      </c>
    </row>
    <row r="2374" spans="1:11" hidden="1" x14ac:dyDescent="0.3">
      <c r="A2374" s="129">
        <v>-1</v>
      </c>
      <c r="B2374" s="129" t="s">
        <v>232</v>
      </c>
      <c r="C2374" s="129" t="s">
        <v>79</v>
      </c>
      <c r="D2374" s="129" t="s">
        <v>67</v>
      </c>
      <c r="E2374" s="129">
        <v>-177.85159999999999</v>
      </c>
      <c r="F2374" s="129">
        <v>13.619400000000001</v>
      </c>
      <c r="G2374" s="129">
        <v>0.88229999999999997</v>
      </c>
      <c r="H2374" s="129">
        <v>0.17069999999999999</v>
      </c>
      <c r="I2374" s="129">
        <v>1.0242</v>
      </c>
      <c r="J2374" s="129">
        <v>8.2531999999999996</v>
      </c>
      <c r="K2374" s="129">
        <f t="shared" ref="K2374:K2437" si="38">K2373+1</f>
        <v>2372</v>
      </c>
    </row>
    <row r="2375" spans="1:11" hidden="1" x14ac:dyDescent="0.3">
      <c r="A2375" s="129">
        <v>-1</v>
      </c>
      <c r="B2375" s="129" t="s">
        <v>232</v>
      </c>
      <c r="C2375" s="129" t="s">
        <v>79</v>
      </c>
      <c r="D2375" s="129" t="s">
        <v>68</v>
      </c>
      <c r="E2375" s="129">
        <v>-180.55160000000001</v>
      </c>
      <c r="F2375" s="129">
        <v>13.619400000000001</v>
      </c>
      <c r="G2375" s="129">
        <v>0.88229999999999997</v>
      </c>
      <c r="H2375" s="129">
        <v>0.17069999999999999</v>
      </c>
      <c r="I2375" s="129">
        <v>0.58030000000000004</v>
      </c>
      <c r="J2375" s="129">
        <v>5.4138000000000002</v>
      </c>
      <c r="K2375" s="129">
        <f t="shared" si="38"/>
        <v>2373</v>
      </c>
    </row>
    <row r="2376" spans="1:11" hidden="1" x14ac:dyDescent="0.3">
      <c r="A2376" s="129">
        <v>-1</v>
      </c>
      <c r="B2376" s="129" t="s">
        <v>232</v>
      </c>
      <c r="C2376" s="129" t="s">
        <v>80</v>
      </c>
      <c r="D2376" s="129" t="s">
        <v>67</v>
      </c>
      <c r="E2376" s="129">
        <v>-364.65870000000001</v>
      </c>
      <c r="F2376" s="129">
        <v>-4.3437999999999999</v>
      </c>
      <c r="G2376" s="129">
        <v>-0.51749999999999996</v>
      </c>
      <c r="H2376" s="129">
        <v>-0.16930000000000001</v>
      </c>
      <c r="I2376" s="129">
        <v>-1.6361000000000001</v>
      </c>
      <c r="J2376" s="129">
        <v>-28.870699999999999</v>
      </c>
      <c r="K2376" s="129">
        <f t="shared" si="38"/>
        <v>2374</v>
      </c>
    </row>
    <row r="2377" spans="1:11" hidden="1" x14ac:dyDescent="0.3">
      <c r="A2377" s="129">
        <v>-1</v>
      </c>
      <c r="B2377" s="129" t="s">
        <v>232</v>
      </c>
      <c r="C2377" s="129" t="s">
        <v>80</v>
      </c>
      <c r="D2377" s="129" t="s">
        <v>68</v>
      </c>
      <c r="E2377" s="129">
        <v>-367.3587</v>
      </c>
      <c r="F2377" s="129">
        <v>-4.3437999999999999</v>
      </c>
      <c r="G2377" s="129">
        <v>-0.51749999999999996</v>
      </c>
      <c r="H2377" s="129">
        <v>-0.16930000000000001</v>
      </c>
      <c r="I2377" s="129">
        <v>-0.2802</v>
      </c>
      <c r="J2377" s="129">
        <v>-2.8422000000000001</v>
      </c>
      <c r="K2377" s="129">
        <f t="shared" si="38"/>
        <v>2375</v>
      </c>
    </row>
    <row r="2378" spans="1:11" hidden="1" x14ac:dyDescent="0.3">
      <c r="A2378" s="129">
        <v>-1</v>
      </c>
      <c r="B2378" s="129" t="s">
        <v>232</v>
      </c>
      <c r="C2378" s="129" t="s">
        <v>81</v>
      </c>
      <c r="D2378" s="129" t="s">
        <v>67</v>
      </c>
      <c r="E2378" s="129">
        <v>-177.85159999999999</v>
      </c>
      <c r="F2378" s="129">
        <v>13.619400000000001</v>
      </c>
      <c r="G2378" s="129">
        <v>0.88229999999999997</v>
      </c>
      <c r="H2378" s="129">
        <v>0.17069999999999999</v>
      </c>
      <c r="I2378" s="129">
        <v>1.0242</v>
      </c>
      <c r="J2378" s="129">
        <v>8.2531999999999996</v>
      </c>
      <c r="K2378" s="129">
        <f t="shared" si="38"/>
        <v>2376</v>
      </c>
    </row>
    <row r="2379" spans="1:11" hidden="1" x14ac:dyDescent="0.3">
      <c r="A2379" s="129">
        <v>-1</v>
      </c>
      <c r="B2379" s="129" t="s">
        <v>232</v>
      </c>
      <c r="C2379" s="129" t="s">
        <v>81</v>
      </c>
      <c r="D2379" s="129" t="s">
        <v>68</v>
      </c>
      <c r="E2379" s="129">
        <v>-180.55160000000001</v>
      </c>
      <c r="F2379" s="129">
        <v>13.619400000000001</v>
      </c>
      <c r="G2379" s="129">
        <v>0.88229999999999997</v>
      </c>
      <c r="H2379" s="129">
        <v>0.17069999999999999</v>
      </c>
      <c r="I2379" s="129">
        <v>0.58030000000000004</v>
      </c>
      <c r="J2379" s="129">
        <v>5.4138000000000002</v>
      </c>
      <c r="K2379" s="129">
        <f t="shared" si="38"/>
        <v>2377</v>
      </c>
    </row>
    <row r="2380" spans="1:11" hidden="1" x14ac:dyDescent="0.3">
      <c r="A2380" s="129">
        <v>-1</v>
      </c>
      <c r="B2380" s="129" t="s">
        <v>232</v>
      </c>
      <c r="C2380" s="129" t="s">
        <v>82</v>
      </c>
      <c r="D2380" s="129" t="s">
        <v>67</v>
      </c>
      <c r="E2380" s="129">
        <v>-364.65870000000001</v>
      </c>
      <c r="F2380" s="129">
        <v>-4.3437999999999999</v>
      </c>
      <c r="G2380" s="129">
        <v>-0.51749999999999996</v>
      </c>
      <c r="H2380" s="129">
        <v>-0.16930000000000001</v>
      </c>
      <c r="I2380" s="129">
        <v>-1.6361000000000001</v>
      </c>
      <c r="J2380" s="129">
        <v>-28.870699999999999</v>
      </c>
      <c r="K2380" s="129">
        <f t="shared" si="38"/>
        <v>2378</v>
      </c>
    </row>
    <row r="2381" spans="1:11" hidden="1" x14ac:dyDescent="0.3">
      <c r="A2381" s="129">
        <v>-1</v>
      </c>
      <c r="B2381" s="129" t="s">
        <v>232</v>
      </c>
      <c r="C2381" s="129" t="s">
        <v>82</v>
      </c>
      <c r="D2381" s="129" t="s">
        <v>68</v>
      </c>
      <c r="E2381" s="129">
        <v>-367.3587</v>
      </c>
      <c r="F2381" s="129">
        <v>-4.3437999999999999</v>
      </c>
      <c r="G2381" s="129">
        <v>-0.51749999999999996</v>
      </c>
      <c r="H2381" s="129">
        <v>-0.16930000000000001</v>
      </c>
      <c r="I2381" s="129">
        <v>-0.2802</v>
      </c>
      <c r="J2381" s="129">
        <v>-2.8422000000000001</v>
      </c>
      <c r="K2381" s="129">
        <f t="shared" si="38"/>
        <v>2379</v>
      </c>
    </row>
    <row r="2382" spans="1:11" hidden="1" x14ac:dyDescent="0.3">
      <c r="A2382" s="129">
        <v>-1</v>
      </c>
      <c r="B2382" s="129" t="s">
        <v>232</v>
      </c>
      <c r="C2382" s="129" t="s">
        <v>83</v>
      </c>
      <c r="D2382" s="129" t="s">
        <v>67</v>
      </c>
      <c r="E2382" s="129">
        <v>-267.94850000000002</v>
      </c>
      <c r="F2382" s="129">
        <v>21.321899999999999</v>
      </c>
      <c r="G2382" s="129">
        <v>1.6418999999999999</v>
      </c>
      <c r="H2382" s="129">
        <v>0.1283</v>
      </c>
      <c r="I2382" s="129">
        <v>-1.8E-3</v>
      </c>
      <c r="J2382" s="129">
        <v>19.098099999999999</v>
      </c>
      <c r="K2382" s="129">
        <f t="shared" si="38"/>
        <v>2380</v>
      </c>
    </row>
    <row r="2383" spans="1:11" hidden="1" x14ac:dyDescent="0.3">
      <c r="A2383" s="129">
        <v>-1</v>
      </c>
      <c r="B2383" s="129" t="s">
        <v>232</v>
      </c>
      <c r="C2383" s="129" t="s">
        <v>83</v>
      </c>
      <c r="D2383" s="129" t="s">
        <v>68</v>
      </c>
      <c r="E2383" s="129">
        <v>-271.54849999999999</v>
      </c>
      <c r="F2383" s="129">
        <v>21.321899999999999</v>
      </c>
      <c r="G2383" s="129">
        <v>1.6418999999999999</v>
      </c>
      <c r="H2383" s="129">
        <v>0.1283</v>
      </c>
      <c r="I2383" s="129">
        <v>1.3838999999999999</v>
      </c>
      <c r="J2383" s="129">
        <v>11.8719</v>
      </c>
      <c r="K2383" s="129">
        <f t="shared" si="38"/>
        <v>2381</v>
      </c>
    </row>
    <row r="2384" spans="1:11" hidden="1" x14ac:dyDescent="0.3">
      <c r="A2384" s="129">
        <v>-1</v>
      </c>
      <c r="B2384" s="129" t="s">
        <v>232</v>
      </c>
      <c r="C2384" s="129" t="s">
        <v>84</v>
      </c>
      <c r="D2384" s="129" t="s">
        <v>67</v>
      </c>
      <c r="E2384" s="129">
        <v>-616.35059999999999</v>
      </c>
      <c r="F2384" s="129">
        <v>-3.7482000000000002</v>
      </c>
      <c r="G2384" s="129">
        <v>-1.2800000000000001E-2</v>
      </c>
      <c r="H2384" s="129">
        <v>-0.28220000000000001</v>
      </c>
      <c r="I2384" s="129">
        <v>-2.7212999999999998</v>
      </c>
      <c r="J2384" s="129">
        <v>-56.854700000000001</v>
      </c>
      <c r="K2384" s="129">
        <f t="shared" si="38"/>
        <v>2382</v>
      </c>
    </row>
    <row r="2385" spans="1:11" hidden="1" x14ac:dyDescent="0.3">
      <c r="A2385" s="129">
        <v>-1</v>
      </c>
      <c r="B2385" s="129" t="s">
        <v>232</v>
      </c>
      <c r="C2385" s="129" t="s">
        <v>84</v>
      </c>
      <c r="D2385" s="129" t="s">
        <v>68</v>
      </c>
      <c r="E2385" s="129">
        <v>-619.95060000000001</v>
      </c>
      <c r="F2385" s="129">
        <v>-3.7482000000000002</v>
      </c>
      <c r="G2385" s="129">
        <v>-1.2800000000000001E-2</v>
      </c>
      <c r="H2385" s="129">
        <v>-0.28220000000000001</v>
      </c>
      <c r="I2385" s="129">
        <v>-3.4000000000000002E-2</v>
      </c>
      <c r="J2385" s="129">
        <v>-5.6943000000000001</v>
      </c>
      <c r="K2385" s="129">
        <f t="shared" si="38"/>
        <v>2383</v>
      </c>
    </row>
    <row r="2386" spans="1:11" hidden="1" x14ac:dyDescent="0.3">
      <c r="A2386" s="129">
        <v>-1</v>
      </c>
      <c r="B2386" s="129" t="s">
        <v>232</v>
      </c>
      <c r="C2386" s="129" t="s">
        <v>85</v>
      </c>
      <c r="D2386" s="129" t="s">
        <v>67</v>
      </c>
      <c r="E2386" s="129">
        <v>-267.94850000000002</v>
      </c>
      <c r="F2386" s="129">
        <v>21.321899999999999</v>
      </c>
      <c r="G2386" s="129">
        <v>1.6418999999999999</v>
      </c>
      <c r="H2386" s="129">
        <v>0.1283</v>
      </c>
      <c r="I2386" s="129">
        <v>-1.8E-3</v>
      </c>
      <c r="J2386" s="129">
        <v>19.098099999999999</v>
      </c>
      <c r="K2386" s="129">
        <f t="shared" si="38"/>
        <v>2384</v>
      </c>
    </row>
    <row r="2387" spans="1:11" hidden="1" x14ac:dyDescent="0.3">
      <c r="A2387" s="129">
        <v>-1</v>
      </c>
      <c r="B2387" s="129" t="s">
        <v>232</v>
      </c>
      <c r="C2387" s="129" t="s">
        <v>85</v>
      </c>
      <c r="D2387" s="129" t="s">
        <v>68</v>
      </c>
      <c r="E2387" s="129">
        <v>-271.54849999999999</v>
      </c>
      <c r="F2387" s="129">
        <v>21.321899999999999</v>
      </c>
      <c r="G2387" s="129">
        <v>1.6418999999999999</v>
      </c>
      <c r="H2387" s="129">
        <v>0.1283</v>
      </c>
      <c r="I2387" s="129">
        <v>1.3838999999999999</v>
      </c>
      <c r="J2387" s="129">
        <v>11.8719</v>
      </c>
      <c r="K2387" s="129">
        <f t="shared" si="38"/>
        <v>2385</v>
      </c>
    </row>
    <row r="2388" spans="1:11" hidden="1" x14ac:dyDescent="0.3">
      <c r="A2388" s="129">
        <v>-1</v>
      </c>
      <c r="B2388" s="129" t="s">
        <v>232</v>
      </c>
      <c r="C2388" s="129" t="s">
        <v>86</v>
      </c>
      <c r="D2388" s="129" t="s">
        <v>67</v>
      </c>
      <c r="E2388" s="129">
        <v>-616.35059999999999</v>
      </c>
      <c r="F2388" s="129">
        <v>-3.7482000000000002</v>
      </c>
      <c r="G2388" s="129">
        <v>-1.2800000000000001E-2</v>
      </c>
      <c r="H2388" s="129">
        <v>-0.28220000000000001</v>
      </c>
      <c r="I2388" s="129">
        <v>-2.7212999999999998</v>
      </c>
      <c r="J2388" s="129">
        <v>-56.854700000000001</v>
      </c>
      <c r="K2388" s="129">
        <f t="shared" si="38"/>
        <v>2386</v>
      </c>
    </row>
    <row r="2389" spans="1:11" hidden="1" x14ac:dyDescent="0.3">
      <c r="A2389" s="129">
        <v>-1</v>
      </c>
      <c r="B2389" s="129" t="s">
        <v>232</v>
      </c>
      <c r="C2389" s="129" t="s">
        <v>86</v>
      </c>
      <c r="D2389" s="129" t="s">
        <v>68</v>
      </c>
      <c r="E2389" s="129">
        <v>-619.95060000000001</v>
      </c>
      <c r="F2389" s="129">
        <v>-3.7482000000000002</v>
      </c>
      <c r="G2389" s="129">
        <v>-1.2800000000000001E-2</v>
      </c>
      <c r="H2389" s="129">
        <v>-0.28220000000000001</v>
      </c>
      <c r="I2389" s="129">
        <v>-3.4000000000000002E-2</v>
      </c>
      <c r="J2389" s="129">
        <v>-5.6943000000000001</v>
      </c>
      <c r="K2389" s="129">
        <f t="shared" si="38"/>
        <v>2387</v>
      </c>
    </row>
    <row r="2390" spans="1:11" hidden="1" x14ac:dyDescent="0.3">
      <c r="A2390" s="129">
        <v>-1</v>
      </c>
      <c r="B2390" s="129" t="s">
        <v>232</v>
      </c>
      <c r="C2390" s="129" t="s">
        <v>87</v>
      </c>
      <c r="D2390" s="129" t="s">
        <v>67</v>
      </c>
      <c r="E2390" s="129">
        <v>-348.74599999999998</v>
      </c>
      <c r="F2390" s="129">
        <v>17.7684</v>
      </c>
      <c r="G2390" s="129">
        <v>1.5145</v>
      </c>
      <c r="H2390" s="129">
        <v>9.2999999999999999E-2</v>
      </c>
      <c r="I2390" s="129">
        <v>-3.1399999999999997E-2</v>
      </c>
      <c r="J2390" s="129">
        <v>-0.31640000000000001</v>
      </c>
      <c r="K2390" s="129">
        <f t="shared" si="38"/>
        <v>2388</v>
      </c>
    </row>
    <row r="2391" spans="1:11" hidden="1" x14ac:dyDescent="0.3">
      <c r="A2391" s="129">
        <v>-1</v>
      </c>
      <c r="B2391" s="129" t="s">
        <v>232</v>
      </c>
      <c r="C2391" s="129" t="s">
        <v>87</v>
      </c>
      <c r="D2391" s="129" t="s">
        <v>68</v>
      </c>
      <c r="E2391" s="129">
        <v>-352.346</v>
      </c>
      <c r="F2391" s="129">
        <v>17.7684</v>
      </c>
      <c r="G2391" s="129">
        <v>1.5145</v>
      </c>
      <c r="H2391" s="129">
        <v>9.2999999999999999E-2</v>
      </c>
      <c r="I2391" s="129">
        <v>1.1052</v>
      </c>
      <c r="J2391" s="129">
        <v>7.2168000000000001</v>
      </c>
      <c r="K2391" s="129">
        <f t="shared" si="38"/>
        <v>2389</v>
      </c>
    </row>
    <row r="2392" spans="1:11" hidden="1" x14ac:dyDescent="0.3">
      <c r="A2392" s="129">
        <v>-1</v>
      </c>
      <c r="B2392" s="129" t="s">
        <v>232</v>
      </c>
      <c r="C2392" s="129" t="s">
        <v>88</v>
      </c>
      <c r="D2392" s="129" t="s">
        <v>67</v>
      </c>
      <c r="E2392" s="129">
        <v>-535.55309999999997</v>
      </c>
      <c r="F2392" s="129">
        <v>-0.1948</v>
      </c>
      <c r="G2392" s="129">
        <v>0.11459999999999999</v>
      </c>
      <c r="H2392" s="129">
        <v>-0.247</v>
      </c>
      <c r="I2392" s="129">
        <v>-2.6917</v>
      </c>
      <c r="J2392" s="129">
        <v>-37.440300000000001</v>
      </c>
      <c r="K2392" s="129">
        <f t="shared" si="38"/>
        <v>2390</v>
      </c>
    </row>
    <row r="2393" spans="1:11" hidden="1" x14ac:dyDescent="0.3">
      <c r="A2393" s="129">
        <v>-1</v>
      </c>
      <c r="B2393" s="129" t="s">
        <v>232</v>
      </c>
      <c r="C2393" s="129" t="s">
        <v>88</v>
      </c>
      <c r="D2393" s="129" t="s">
        <v>68</v>
      </c>
      <c r="E2393" s="129">
        <v>-539.15309999999999</v>
      </c>
      <c r="F2393" s="129">
        <v>-0.1948</v>
      </c>
      <c r="G2393" s="129">
        <v>0.11459999999999999</v>
      </c>
      <c r="H2393" s="129">
        <v>-0.247</v>
      </c>
      <c r="I2393" s="129">
        <v>0.24460000000000001</v>
      </c>
      <c r="J2393" s="129">
        <v>-1.0391999999999999</v>
      </c>
      <c r="K2393" s="129">
        <f t="shared" si="38"/>
        <v>2391</v>
      </c>
    </row>
    <row r="2394" spans="1:11" hidden="1" x14ac:dyDescent="0.3">
      <c r="A2394" s="129">
        <v>-1</v>
      </c>
      <c r="B2394" s="129" t="s">
        <v>232</v>
      </c>
      <c r="C2394" s="129" t="s">
        <v>89</v>
      </c>
      <c r="D2394" s="129" t="s">
        <v>67</v>
      </c>
      <c r="E2394" s="129">
        <v>-348.74599999999998</v>
      </c>
      <c r="F2394" s="129">
        <v>17.7684</v>
      </c>
      <c r="G2394" s="129">
        <v>1.5145</v>
      </c>
      <c r="H2394" s="129">
        <v>9.2999999999999999E-2</v>
      </c>
      <c r="I2394" s="129">
        <v>-3.1399999999999997E-2</v>
      </c>
      <c r="J2394" s="129">
        <v>-0.31640000000000001</v>
      </c>
      <c r="K2394" s="129">
        <f t="shared" si="38"/>
        <v>2392</v>
      </c>
    </row>
    <row r="2395" spans="1:11" hidden="1" x14ac:dyDescent="0.3">
      <c r="A2395" s="129">
        <v>-1</v>
      </c>
      <c r="B2395" s="129" t="s">
        <v>232</v>
      </c>
      <c r="C2395" s="129" t="s">
        <v>89</v>
      </c>
      <c r="D2395" s="129" t="s">
        <v>68</v>
      </c>
      <c r="E2395" s="129">
        <v>-352.346</v>
      </c>
      <c r="F2395" s="129">
        <v>17.7684</v>
      </c>
      <c r="G2395" s="129">
        <v>1.5145</v>
      </c>
      <c r="H2395" s="129">
        <v>9.2999999999999999E-2</v>
      </c>
      <c r="I2395" s="129">
        <v>1.1052</v>
      </c>
      <c r="J2395" s="129">
        <v>7.2168000000000001</v>
      </c>
      <c r="K2395" s="129">
        <f t="shared" si="38"/>
        <v>2393</v>
      </c>
    </row>
    <row r="2396" spans="1:11" hidden="1" x14ac:dyDescent="0.3">
      <c r="A2396" s="129">
        <v>-1</v>
      </c>
      <c r="B2396" s="129" t="s">
        <v>232</v>
      </c>
      <c r="C2396" s="129" t="s">
        <v>90</v>
      </c>
      <c r="D2396" s="129" t="s">
        <v>67</v>
      </c>
      <c r="E2396" s="129">
        <v>-535.55309999999997</v>
      </c>
      <c r="F2396" s="129">
        <v>-0.1948</v>
      </c>
      <c r="G2396" s="129">
        <v>0.11459999999999999</v>
      </c>
      <c r="H2396" s="129">
        <v>-0.247</v>
      </c>
      <c r="I2396" s="129">
        <v>-2.6917</v>
      </c>
      <c r="J2396" s="129">
        <v>-37.440300000000001</v>
      </c>
      <c r="K2396" s="129">
        <f t="shared" si="38"/>
        <v>2394</v>
      </c>
    </row>
    <row r="2397" spans="1:11" hidden="1" x14ac:dyDescent="0.3">
      <c r="A2397" s="129">
        <v>-1</v>
      </c>
      <c r="B2397" s="129" t="s">
        <v>232</v>
      </c>
      <c r="C2397" s="129" t="s">
        <v>90</v>
      </c>
      <c r="D2397" s="129" t="s">
        <v>68</v>
      </c>
      <c r="E2397" s="129">
        <v>-539.15309999999999</v>
      </c>
      <c r="F2397" s="129">
        <v>-0.1948</v>
      </c>
      <c r="G2397" s="129">
        <v>0.11459999999999999</v>
      </c>
      <c r="H2397" s="129">
        <v>-0.247</v>
      </c>
      <c r="I2397" s="129">
        <v>0.24460000000000001</v>
      </c>
      <c r="J2397" s="129">
        <v>-1.0391999999999999</v>
      </c>
      <c r="K2397" s="129">
        <f t="shared" si="38"/>
        <v>2395</v>
      </c>
    </row>
    <row r="2398" spans="1:11" hidden="1" x14ac:dyDescent="0.3">
      <c r="A2398" s="129">
        <v>-1</v>
      </c>
      <c r="B2398" s="129" t="s">
        <v>232</v>
      </c>
      <c r="C2398" s="129" t="s">
        <v>91</v>
      </c>
      <c r="D2398" s="129" t="s">
        <v>67</v>
      </c>
      <c r="E2398" s="129">
        <v>-97.054100000000005</v>
      </c>
      <c r="F2398" s="129">
        <v>21.321899999999999</v>
      </c>
      <c r="G2398" s="129">
        <v>1.6418999999999999</v>
      </c>
      <c r="H2398" s="129">
        <v>0.20599999999999999</v>
      </c>
      <c r="I2398" s="129">
        <v>1.0538000000000001</v>
      </c>
      <c r="J2398" s="129">
        <v>27.6677</v>
      </c>
      <c r="K2398" s="129">
        <f t="shared" si="38"/>
        <v>2396</v>
      </c>
    </row>
    <row r="2399" spans="1:11" hidden="1" x14ac:dyDescent="0.3">
      <c r="A2399" s="129">
        <v>-1</v>
      </c>
      <c r="B2399" s="129" t="s">
        <v>232</v>
      </c>
      <c r="C2399" s="129" t="s">
        <v>91</v>
      </c>
      <c r="D2399" s="129" t="s">
        <v>68</v>
      </c>
      <c r="E2399" s="129">
        <v>-99.754099999999994</v>
      </c>
      <c r="F2399" s="129">
        <v>21.321899999999999</v>
      </c>
      <c r="G2399" s="129">
        <v>1.6418999999999999</v>
      </c>
      <c r="H2399" s="129">
        <v>0.20599999999999999</v>
      </c>
      <c r="I2399" s="129">
        <v>1.3838999999999999</v>
      </c>
      <c r="J2399" s="129">
        <v>11.8719</v>
      </c>
      <c r="K2399" s="129">
        <f t="shared" si="38"/>
        <v>2397</v>
      </c>
    </row>
    <row r="2400" spans="1:11" hidden="1" x14ac:dyDescent="0.3">
      <c r="A2400" s="129">
        <v>-1</v>
      </c>
      <c r="B2400" s="129" t="s">
        <v>232</v>
      </c>
      <c r="C2400" s="129" t="s">
        <v>92</v>
      </c>
      <c r="D2400" s="129" t="s">
        <v>67</v>
      </c>
      <c r="E2400" s="129">
        <v>-616.35059999999999</v>
      </c>
      <c r="F2400" s="129">
        <v>-7.8971999999999998</v>
      </c>
      <c r="G2400" s="129">
        <v>-0.64500000000000002</v>
      </c>
      <c r="H2400" s="129">
        <v>-0.28220000000000001</v>
      </c>
      <c r="I2400" s="129">
        <v>-2.7212999999999998</v>
      </c>
      <c r="J2400" s="129">
        <v>-56.854700000000001</v>
      </c>
      <c r="K2400" s="129">
        <f t="shared" si="38"/>
        <v>2398</v>
      </c>
    </row>
    <row r="2401" spans="1:11" hidden="1" x14ac:dyDescent="0.3">
      <c r="A2401" s="129">
        <v>-1</v>
      </c>
      <c r="B2401" s="129" t="s">
        <v>232</v>
      </c>
      <c r="C2401" s="129" t="s">
        <v>92</v>
      </c>
      <c r="D2401" s="129" t="s">
        <v>68</v>
      </c>
      <c r="E2401" s="129">
        <v>-619.95060000000001</v>
      </c>
      <c r="F2401" s="129">
        <v>-7.8971999999999998</v>
      </c>
      <c r="G2401" s="129">
        <v>-0.64500000000000002</v>
      </c>
      <c r="H2401" s="129">
        <v>-0.28220000000000001</v>
      </c>
      <c r="I2401" s="129">
        <v>-0.55889999999999995</v>
      </c>
      <c r="J2401" s="129">
        <v>-7.4973000000000001</v>
      </c>
      <c r="K2401" s="129">
        <f t="shared" si="38"/>
        <v>2399</v>
      </c>
    </row>
    <row r="2402" spans="1:11" hidden="1" x14ac:dyDescent="0.3">
      <c r="A2402" s="129">
        <v>-1</v>
      </c>
      <c r="B2402" s="129" t="s">
        <v>233</v>
      </c>
      <c r="C2402" s="129" t="s">
        <v>66</v>
      </c>
      <c r="D2402" s="129" t="s">
        <v>67</v>
      </c>
      <c r="E2402" s="129">
        <v>-14.744899999999999</v>
      </c>
      <c r="F2402" s="129">
        <v>0.50800000000000001</v>
      </c>
      <c r="G2402" s="129">
        <v>-2.0287000000000002</v>
      </c>
      <c r="H2402" s="129">
        <v>-1.9400000000000001E-2</v>
      </c>
      <c r="I2402" s="129">
        <v>3.4359000000000002</v>
      </c>
      <c r="J2402" s="129">
        <v>-0.63229999999999997</v>
      </c>
      <c r="K2402" s="129">
        <f t="shared" si="38"/>
        <v>2400</v>
      </c>
    </row>
    <row r="2403" spans="1:11" x14ac:dyDescent="0.3">
      <c r="A2403" s="129">
        <v>-1</v>
      </c>
      <c r="B2403" s="129" t="s">
        <v>233</v>
      </c>
      <c r="C2403" s="129" t="s">
        <v>66</v>
      </c>
      <c r="D2403" s="129" t="s">
        <v>68</v>
      </c>
      <c r="E2403" s="129">
        <v>-17.444900000000001</v>
      </c>
      <c r="F2403" s="129">
        <v>0.50800000000000001</v>
      </c>
      <c r="G2403" s="129">
        <v>-2.0287000000000002</v>
      </c>
      <c r="H2403" s="129">
        <v>-1.9400000000000001E-2</v>
      </c>
      <c r="I2403" s="129">
        <v>-1.6357999999999999</v>
      </c>
      <c r="J2403" s="129">
        <v>0.63770000000000004</v>
      </c>
      <c r="K2403" s="129">
        <f t="shared" si="38"/>
        <v>2401</v>
      </c>
    </row>
    <row r="2404" spans="1:11" hidden="1" x14ac:dyDescent="0.3">
      <c r="A2404" s="129">
        <v>-1</v>
      </c>
      <c r="B2404" s="129" t="s">
        <v>233</v>
      </c>
      <c r="C2404" s="129" t="s">
        <v>69</v>
      </c>
      <c r="D2404" s="129" t="s">
        <v>67</v>
      </c>
      <c r="E2404" s="129">
        <v>-15.0616</v>
      </c>
      <c r="F2404" s="129">
        <v>1.0169999999999999</v>
      </c>
      <c r="G2404" s="129">
        <v>-2.1635</v>
      </c>
      <c r="H2404" s="129">
        <v>-1.0200000000000001E-2</v>
      </c>
      <c r="I2404" s="129">
        <v>3.6179999999999999</v>
      </c>
      <c r="J2404" s="129">
        <v>-1.5737000000000001</v>
      </c>
      <c r="K2404" s="129">
        <f t="shared" si="38"/>
        <v>2402</v>
      </c>
    </row>
    <row r="2405" spans="1:11" x14ac:dyDescent="0.3">
      <c r="A2405" s="129">
        <v>-1</v>
      </c>
      <c r="B2405" s="129" t="s">
        <v>233</v>
      </c>
      <c r="C2405" s="129" t="s">
        <v>69</v>
      </c>
      <c r="D2405" s="129" t="s">
        <v>68</v>
      </c>
      <c r="E2405" s="129">
        <v>-15.0616</v>
      </c>
      <c r="F2405" s="129">
        <v>1.0169999999999999</v>
      </c>
      <c r="G2405" s="129">
        <v>-2.1635</v>
      </c>
      <c r="H2405" s="129">
        <v>-1.0200000000000001E-2</v>
      </c>
      <c r="I2405" s="129">
        <v>-1.7907999999999999</v>
      </c>
      <c r="J2405" s="129">
        <v>0.96889999999999998</v>
      </c>
      <c r="K2405" s="129">
        <f t="shared" si="38"/>
        <v>2403</v>
      </c>
    </row>
    <row r="2406" spans="1:11" hidden="1" x14ac:dyDescent="0.3">
      <c r="A2406" s="129">
        <v>-1</v>
      </c>
      <c r="B2406" s="129" t="s">
        <v>233</v>
      </c>
      <c r="C2406" s="129" t="s">
        <v>70</v>
      </c>
      <c r="D2406" s="129" t="s">
        <v>67</v>
      </c>
      <c r="E2406" s="129">
        <v>0.1605</v>
      </c>
      <c r="F2406" s="129">
        <v>0.92110000000000003</v>
      </c>
      <c r="G2406" s="129">
        <v>0.62480000000000002</v>
      </c>
      <c r="H2406" s="129">
        <v>1.26E-2</v>
      </c>
      <c r="I2406" s="129">
        <v>0.77649999999999997</v>
      </c>
      <c r="J2406" s="129">
        <v>0.41620000000000001</v>
      </c>
      <c r="K2406" s="129">
        <f t="shared" si="38"/>
        <v>2404</v>
      </c>
    </row>
    <row r="2407" spans="1:11" x14ac:dyDescent="0.3">
      <c r="A2407" s="129">
        <v>-1</v>
      </c>
      <c r="B2407" s="129" t="s">
        <v>233</v>
      </c>
      <c r="C2407" s="129" t="s">
        <v>70</v>
      </c>
      <c r="D2407" s="129" t="s">
        <v>68</v>
      </c>
      <c r="E2407" s="129">
        <v>0.1605</v>
      </c>
      <c r="F2407" s="129">
        <v>0.92110000000000003</v>
      </c>
      <c r="G2407" s="129">
        <v>0.62480000000000002</v>
      </c>
      <c r="H2407" s="129">
        <v>1.26E-2</v>
      </c>
      <c r="I2407" s="129">
        <v>0.78580000000000005</v>
      </c>
      <c r="J2407" s="129">
        <v>1.923</v>
      </c>
      <c r="K2407" s="129">
        <f t="shared" si="38"/>
        <v>2405</v>
      </c>
    </row>
    <row r="2408" spans="1:11" hidden="1" x14ac:dyDescent="0.3">
      <c r="A2408" s="129">
        <v>-1</v>
      </c>
      <c r="B2408" s="129" t="s">
        <v>233</v>
      </c>
      <c r="C2408" s="129" t="s">
        <v>71</v>
      </c>
      <c r="D2408" s="129" t="s">
        <v>67</v>
      </c>
      <c r="E2408" s="129">
        <v>0.1198</v>
      </c>
      <c r="F2408" s="129">
        <v>3.7883</v>
      </c>
      <c r="G2408" s="129">
        <v>0.1246</v>
      </c>
      <c r="H2408" s="129">
        <v>9.4999999999999998E-3</v>
      </c>
      <c r="I2408" s="129">
        <v>0.1484</v>
      </c>
      <c r="J2408" s="129">
        <v>0.94950000000000001</v>
      </c>
      <c r="K2408" s="129">
        <f t="shared" si="38"/>
        <v>2406</v>
      </c>
    </row>
    <row r="2409" spans="1:11" x14ac:dyDescent="0.3">
      <c r="A2409" s="129">
        <v>-1</v>
      </c>
      <c r="B2409" s="129" t="s">
        <v>233</v>
      </c>
      <c r="C2409" s="129" t="s">
        <v>71</v>
      </c>
      <c r="D2409" s="129" t="s">
        <v>68</v>
      </c>
      <c r="E2409" s="129">
        <v>0.1198</v>
      </c>
      <c r="F2409" s="129">
        <v>3.7883</v>
      </c>
      <c r="G2409" s="129">
        <v>0.1246</v>
      </c>
      <c r="H2409" s="129">
        <v>9.4999999999999998E-3</v>
      </c>
      <c r="I2409" s="129">
        <v>0.16619999999999999</v>
      </c>
      <c r="J2409" s="129">
        <v>8.5234000000000005</v>
      </c>
      <c r="K2409" s="129">
        <f t="shared" si="38"/>
        <v>2407</v>
      </c>
    </row>
    <row r="2410" spans="1:11" hidden="1" x14ac:dyDescent="0.3">
      <c r="A2410" s="129">
        <v>-1</v>
      </c>
      <c r="B2410" s="129" t="s">
        <v>233</v>
      </c>
      <c r="C2410" s="129" t="s">
        <v>72</v>
      </c>
      <c r="D2410" s="129" t="s">
        <v>67</v>
      </c>
      <c r="E2410" s="129">
        <v>-29.8065</v>
      </c>
      <c r="F2410" s="129">
        <v>1.5249999999999999</v>
      </c>
      <c r="G2410" s="129">
        <v>-4.1921999999999997</v>
      </c>
      <c r="H2410" s="129">
        <v>-2.9600000000000001E-2</v>
      </c>
      <c r="I2410" s="129">
        <v>7.0537999999999998</v>
      </c>
      <c r="J2410" s="129">
        <v>-2.206</v>
      </c>
      <c r="K2410" s="129">
        <f t="shared" si="38"/>
        <v>2408</v>
      </c>
    </row>
    <row r="2411" spans="1:11" hidden="1" x14ac:dyDescent="0.3">
      <c r="A2411" s="129">
        <v>-1</v>
      </c>
      <c r="B2411" s="129" t="s">
        <v>233</v>
      </c>
      <c r="C2411" s="129" t="s">
        <v>72</v>
      </c>
      <c r="D2411" s="129" t="s">
        <v>68</v>
      </c>
      <c r="E2411" s="129">
        <v>-32.506500000000003</v>
      </c>
      <c r="F2411" s="129">
        <v>1.5249999999999999</v>
      </c>
      <c r="G2411" s="129">
        <v>-4.1921999999999997</v>
      </c>
      <c r="H2411" s="129">
        <v>-2.9600000000000001E-2</v>
      </c>
      <c r="I2411" s="129">
        <v>-3.4266000000000001</v>
      </c>
      <c r="J2411" s="129">
        <v>1.6066</v>
      </c>
      <c r="K2411" s="129">
        <f t="shared" si="38"/>
        <v>2409</v>
      </c>
    </row>
    <row r="2412" spans="1:11" hidden="1" x14ac:dyDescent="0.3">
      <c r="A2412" s="129">
        <v>-1</v>
      </c>
      <c r="B2412" s="129" t="s">
        <v>233</v>
      </c>
      <c r="C2412" s="129" t="s">
        <v>73</v>
      </c>
      <c r="D2412" s="129" t="s">
        <v>67</v>
      </c>
      <c r="E2412" s="129">
        <v>-20.642900000000001</v>
      </c>
      <c r="F2412" s="129">
        <v>0.71120000000000005</v>
      </c>
      <c r="G2412" s="129">
        <v>-2.8401000000000001</v>
      </c>
      <c r="H2412" s="129">
        <v>-2.7199999999999998E-2</v>
      </c>
      <c r="I2412" s="129">
        <v>4.8102</v>
      </c>
      <c r="J2412" s="129">
        <v>-0.88519999999999999</v>
      </c>
      <c r="K2412" s="129">
        <f t="shared" si="38"/>
        <v>2410</v>
      </c>
    </row>
    <row r="2413" spans="1:11" hidden="1" x14ac:dyDescent="0.3">
      <c r="A2413" s="129">
        <v>-1</v>
      </c>
      <c r="B2413" s="129" t="s">
        <v>233</v>
      </c>
      <c r="C2413" s="129" t="s">
        <v>73</v>
      </c>
      <c r="D2413" s="129" t="s">
        <v>68</v>
      </c>
      <c r="E2413" s="129">
        <v>-24.422899999999998</v>
      </c>
      <c r="F2413" s="129">
        <v>0.71120000000000005</v>
      </c>
      <c r="G2413" s="129">
        <v>-2.8401000000000001</v>
      </c>
      <c r="H2413" s="129">
        <v>-2.7199999999999998E-2</v>
      </c>
      <c r="I2413" s="129">
        <v>-2.2900999999999998</v>
      </c>
      <c r="J2413" s="129">
        <v>0.89280000000000004</v>
      </c>
      <c r="K2413" s="129">
        <f t="shared" si="38"/>
        <v>2411</v>
      </c>
    </row>
    <row r="2414" spans="1:11" hidden="1" x14ac:dyDescent="0.3">
      <c r="A2414" s="129">
        <v>-1</v>
      </c>
      <c r="B2414" s="129" t="s">
        <v>233</v>
      </c>
      <c r="C2414" s="129" t="s">
        <v>74</v>
      </c>
      <c r="D2414" s="129" t="s">
        <v>67</v>
      </c>
      <c r="E2414" s="129">
        <v>-41.792400000000001</v>
      </c>
      <c r="F2414" s="129">
        <v>2.2368999999999999</v>
      </c>
      <c r="G2414" s="129">
        <v>-5.8959999999999999</v>
      </c>
      <c r="H2414" s="129">
        <v>-3.9600000000000003E-2</v>
      </c>
      <c r="I2414" s="129">
        <v>9.9117999999999995</v>
      </c>
      <c r="J2414" s="129">
        <v>-3.2766999999999999</v>
      </c>
      <c r="K2414" s="129">
        <f t="shared" si="38"/>
        <v>2412</v>
      </c>
    </row>
    <row r="2415" spans="1:11" hidden="1" x14ac:dyDescent="0.3">
      <c r="A2415" s="129">
        <v>-1</v>
      </c>
      <c r="B2415" s="129" t="s">
        <v>233</v>
      </c>
      <c r="C2415" s="129" t="s">
        <v>74</v>
      </c>
      <c r="D2415" s="129" t="s">
        <v>68</v>
      </c>
      <c r="E2415" s="129">
        <v>-45.032400000000003</v>
      </c>
      <c r="F2415" s="129">
        <v>2.2368999999999999</v>
      </c>
      <c r="G2415" s="129">
        <v>-5.8959999999999999</v>
      </c>
      <c r="H2415" s="129">
        <v>-3.9600000000000003E-2</v>
      </c>
      <c r="I2415" s="129">
        <v>-4.8282999999999996</v>
      </c>
      <c r="J2415" s="129">
        <v>2.3155000000000001</v>
      </c>
      <c r="K2415" s="129">
        <f t="shared" si="38"/>
        <v>2413</v>
      </c>
    </row>
    <row r="2416" spans="1:11" hidden="1" x14ac:dyDescent="0.3">
      <c r="A2416" s="129">
        <v>-1</v>
      </c>
      <c r="B2416" s="129" t="s">
        <v>233</v>
      </c>
      <c r="C2416" s="129" t="s">
        <v>75</v>
      </c>
      <c r="D2416" s="129" t="s">
        <v>67</v>
      </c>
      <c r="E2416" s="129">
        <v>-13.0457</v>
      </c>
      <c r="F2416" s="129">
        <v>1.7467999999999999</v>
      </c>
      <c r="G2416" s="129">
        <v>-0.95109999999999995</v>
      </c>
      <c r="H2416" s="129">
        <v>2.0000000000000001E-4</v>
      </c>
      <c r="I2416" s="129">
        <v>4.1794000000000002</v>
      </c>
      <c r="J2416" s="129">
        <v>1.37E-2</v>
      </c>
      <c r="K2416" s="129">
        <f t="shared" si="38"/>
        <v>2414</v>
      </c>
    </row>
    <row r="2417" spans="1:11" hidden="1" x14ac:dyDescent="0.3">
      <c r="A2417" s="129">
        <v>-1</v>
      </c>
      <c r="B2417" s="129" t="s">
        <v>233</v>
      </c>
      <c r="C2417" s="129" t="s">
        <v>75</v>
      </c>
      <c r="D2417" s="129" t="s">
        <v>68</v>
      </c>
      <c r="E2417" s="129">
        <v>-15.4757</v>
      </c>
      <c r="F2417" s="129">
        <v>1.7467999999999999</v>
      </c>
      <c r="G2417" s="129">
        <v>-0.95109999999999995</v>
      </c>
      <c r="H2417" s="129">
        <v>2.0000000000000001E-4</v>
      </c>
      <c r="I2417" s="129">
        <v>-0.37209999999999999</v>
      </c>
      <c r="J2417" s="129">
        <v>3.2660999999999998</v>
      </c>
      <c r="K2417" s="129">
        <f t="shared" si="38"/>
        <v>2415</v>
      </c>
    </row>
    <row r="2418" spans="1:11" hidden="1" x14ac:dyDescent="0.3">
      <c r="A2418" s="129">
        <v>-1</v>
      </c>
      <c r="B2418" s="129" t="s">
        <v>233</v>
      </c>
      <c r="C2418" s="129" t="s">
        <v>76</v>
      </c>
      <c r="D2418" s="129" t="s">
        <v>67</v>
      </c>
      <c r="E2418" s="129">
        <v>-13.495200000000001</v>
      </c>
      <c r="F2418" s="129">
        <v>-0.83240000000000003</v>
      </c>
      <c r="G2418" s="129">
        <v>-2.7004999999999999</v>
      </c>
      <c r="H2418" s="129">
        <v>-3.5099999999999999E-2</v>
      </c>
      <c r="I2418" s="129">
        <v>2.0051999999999999</v>
      </c>
      <c r="J2418" s="129">
        <v>-1.1517999999999999</v>
      </c>
      <c r="K2418" s="129">
        <f t="shared" si="38"/>
        <v>2416</v>
      </c>
    </row>
    <row r="2419" spans="1:11" hidden="1" x14ac:dyDescent="0.3">
      <c r="A2419" s="129">
        <v>-1</v>
      </c>
      <c r="B2419" s="129" t="s">
        <v>233</v>
      </c>
      <c r="C2419" s="129" t="s">
        <v>76</v>
      </c>
      <c r="D2419" s="129" t="s">
        <v>68</v>
      </c>
      <c r="E2419" s="129">
        <v>-15.9252</v>
      </c>
      <c r="F2419" s="129">
        <v>-0.83240000000000003</v>
      </c>
      <c r="G2419" s="129">
        <v>-2.7004999999999999</v>
      </c>
      <c r="H2419" s="129">
        <v>-3.5099999999999999E-2</v>
      </c>
      <c r="I2419" s="129">
        <v>-2.5724</v>
      </c>
      <c r="J2419" s="129">
        <v>-2.1181999999999999</v>
      </c>
      <c r="K2419" s="129">
        <f t="shared" si="38"/>
        <v>2417</v>
      </c>
    </row>
    <row r="2420" spans="1:11" hidden="1" x14ac:dyDescent="0.3">
      <c r="A2420" s="129">
        <v>-1</v>
      </c>
      <c r="B2420" s="129" t="s">
        <v>233</v>
      </c>
      <c r="C2420" s="129" t="s">
        <v>77</v>
      </c>
      <c r="D2420" s="129" t="s">
        <v>67</v>
      </c>
      <c r="E2420" s="129">
        <v>-13.0457</v>
      </c>
      <c r="F2420" s="129">
        <v>1.7467999999999999</v>
      </c>
      <c r="G2420" s="129">
        <v>-0.95109999999999995</v>
      </c>
      <c r="H2420" s="129">
        <v>2.0000000000000001E-4</v>
      </c>
      <c r="I2420" s="129">
        <v>4.1794000000000002</v>
      </c>
      <c r="J2420" s="129">
        <v>1.37E-2</v>
      </c>
      <c r="K2420" s="129">
        <f t="shared" si="38"/>
        <v>2418</v>
      </c>
    </row>
    <row r="2421" spans="1:11" hidden="1" x14ac:dyDescent="0.3">
      <c r="A2421" s="129">
        <v>-1</v>
      </c>
      <c r="B2421" s="129" t="s">
        <v>233</v>
      </c>
      <c r="C2421" s="129" t="s">
        <v>77</v>
      </c>
      <c r="D2421" s="129" t="s">
        <v>68</v>
      </c>
      <c r="E2421" s="129">
        <v>-15.4757</v>
      </c>
      <c r="F2421" s="129">
        <v>1.7467999999999999</v>
      </c>
      <c r="G2421" s="129">
        <v>-0.95109999999999995</v>
      </c>
      <c r="H2421" s="129">
        <v>2.0000000000000001E-4</v>
      </c>
      <c r="I2421" s="129">
        <v>-0.37209999999999999</v>
      </c>
      <c r="J2421" s="129">
        <v>3.2660999999999998</v>
      </c>
      <c r="K2421" s="129">
        <f t="shared" si="38"/>
        <v>2419</v>
      </c>
    </row>
    <row r="2422" spans="1:11" hidden="1" x14ac:dyDescent="0.3">
      <c r="A2422" s="129">
        <v>-1</v>
      </c>
      <c r="B2422" s="129" t="s">
        <v>233</v>
      </c>
      <c r="C2422" s="129" t="s">
        <v>78</v>
      </c>
      <c r="D2422" s="129" t="s">
        <v>67</v>
      </c>
      <c r="E2422" s="129">
        <v>-13.495200000000001</v>
      </c>
      <c r="F2422" s="129">
        <v>-0.83240000000000003</v>
      </c>
      <c r="G2422" s="129">
        <v>-2.7004999999999999</v>
      </c>
      <c r="H2422" s="129">
        <v>-3.5099999999999999E-2</v>
      </c>
      <c r="I2422" s="129">
        <v>2.0051999999999999</v>
      </c>
      <c r="J2422" s="129">
        <v>-1.1517999999999999</v>
      </c>
      <c r="K2422" s="129">
        <f t="shared" si="38"/>
        <v>2420</v>
      </c>
    </row>
    <row r="2423" spans="1:11" hidden="1" x14ac:dyDescent="0.3">
      <c r="A2423" s="129">
        <v>-1</v>
      </c>
      <c r="B2423" s="129" t="s">
        <v>233</v>
      </c>
      <c r="C2423" s="129" t="s">
        <v>78</v>
      </c>
      <c r="D2423" s="129" t="s">
        <v>68</v>
      </c>
      <c r="E2423" s="129">
        <v>-15.9252</v>
      </c>
      <c r="F2423" s="129">
        <v>-0.83240000000000003</v>
      </c>
      <c r="G2423" s="129">
        <v>-2.7004999999999999</v>
      </c>
      <c r="H2423" s="129">
        <v>-3.5099999999999999E-2</v>
      </c>
      <c r="I2423" s="129">
        <v>-2.5724</v>
      </c>
      <c r="J2423" s="129">
        <v>-2.1181999999999999</v>
      </c>
      <c r="K2423" s="129">
        <f t="shared" si="38"/>
        <v>2421</v>
      </c>
    </row>
    <row r="2424" spans="1:11" hidden="1" x14ac:dyDescent="0.3">
      <c r="A2424" s="129">
        <v>-1</v>
      </c>
      <c r="B2424" s="129" t="s">
        <v>233</v>
      </c>
      <c r="C2424" s="129" t="s">
        <v>79</v>
      </c>
      <c r="D2424" s="129" t="s">
        <v>67</v>
      </c>
      <c r="E2424" s="129">
        <v>-13.1027</v>
      </c>
      <c r="F2424" s="129">
        <v>5.7607999999999997</v>
      </c>
      <c r="G2424" s="129">
        <v>-1.6514</v>
      </c>
      <c r="H2424" s="129">
        <v>-4.1000000000000003E-3</v>
      </c>
      <c r="I2424" s="129">
        <v>3.3001</v>
      </c>
      <c r="J2424" s="129">
        <v>0.76019999999999999</v>
      </c>
      <c r="K2424" s="129">
        <f t="shared" si="38"/>
        <v>2422</v>
      </c>
    </row>
    <row r="2425" spans="1:11" hidden="1" x14ac:dyDescent="0.3">
      <c r="A2425" s="129">
        <v>-1</v>
      </c>
      <c r="B2425" s="129" t="s">
        <v>233</v>
      </c>
      <c r="C2425" s="129" t="s">
        <v>79</v>
      </c>
      <c r="D2425" s="129" t="s">
        <v>68</v>
      </c>
      <c r="E2425" s="129">
        <v>-15.5327</v>
      </c>
      <c r="F2425" s="129">
        <v>5.7607999999999997</v>
      </c>
      <c r="G2425" s="129">
        <v>-1.6514</v>
      </c>
      <c r="H2425" s="129">
        <v>-4.1000000000000003E-3</v>
      </c>
      <c r="I2425" s="129">
        <v>-1.2396</v>
      </c>
      <c r="J2425" s="129">
        <v>12.5067</v>
      </c>
      <c r="K2425" s="129">
        <f t="shared" si="38"/>
        <v>2423</v>
      </c>
    </row>
    <row r="2426" spans="1:11" hidden="1" x14ac:dyDescent="0.3">
      <c r="A2426" s="129">
        <v>-1</v>
      </c>
      <c r="B2426" s="129" t="s">
        <v>233</v>
      </c>
      <c r="C2426" s="129" t="s">
        <v>80</v>
      </c>
      <c r="D2426" s="129" t="s">
        <v>67</v>
      </c>
      <c r="E2426" s="129">
        <v>-13.4382</v>
      </c>
      <c r="F2426" s="129">
        <v>-4.8464</v>
      </c>
      <c r="G2426" s="129">
        <v>-2.0002</v>
      </c>
      <c r="H2426" s="129">
        <v>-3.0800000000000001E-2</v>
      </c>
      <c r="I2426" s="129">
        <v>2.8845000000000001</v>
      </c>
      <c r="J2426" s="129">
        <v>-1.8983000000000001</v>
      </c>
      <c r="K2426" s="129">
        <f t="shared" si="38"/>
        <v>2424</v>
      </c>
    </row>
    <row r="2427" spans="1:11" hidden="1" x14ac:dyDescent="0.3">
      <c r="A2427" s="129">
        <v>-1</v>
      </c>
      <c r="B2427" s="129" t="s">
        <v>233</v>
      </c>
      <c r="C2427" s="129" t="s">
        <v>80</v>
      </c>
      <c r="D2427" s="129" t="s">
        <v>68</v>
      </c>
      <c r="E2427" s="129">
        <v>-15.8682</v>
      </c>
      <c r="F2427" s="129">
        <v>-4.8464</v>
      </c>
      <c r="G2427" s="129">
        <v>-2.0002</v>
      </c>
      <c r="H2427" s="129">
        <v>-3.0800000000000001E-2</v>
      </c>
      <c r="I2427" s="129">
        <v>-1.7048000000000001</v>
      </c>
      <c r="J2427" s="129">
        <v>-11.358700000000001</v>
      </c>
      <c r="K2427" s="129">
        <f t="shared" si="38"/>
        <v>2425</v>
      </c>
    </row>
    <row r="2428" spans="1:11" hidden="1" x14ac:dyDescent="0.3">
      <c r="A2428" s="129">
        <v>-1</v>
      </c>
      <c r="B2428" s="129" t="s">
        <v>233</v>
      </c>
      <c r="C2428" s="129" t="s">
        <v>81</v>
      </c>
      <c r="D2428" s="129" t="s">
        <v>67</v>
      </c>
      <c r="E2428" s="129">
        <v>-13.1027</v>
      </c>
      <c r="F2428" s="129">
        <v>5.7607999999999997</v>
      </c>
      <c r="G2428" s="129">
        <v>-1.6514</v>
      </c>
      <c r="H2428" s="129">
        <v>-4.1000000000000003E-3</v>
      </c>
      <c r="I2428" s="129">
        <v>3.3001</v>
      </c>
      <c r="J2428" s="129">
        <v>0.76019999999999999</v>
      </c>
      <c r="K2428" s="129">
        <f t="shared" si="38"/>
        <v>2426</v>
      </c>
    </row>
    <row r="2429" spans="1:11" hidden="1" x14ac:dyDescent="0.3">
      <c r="A2429" s="129">
        <v>-1</v>
      </c>
      <c r="B2429" s="129" t="s">
        <v>233</v>
      </c>
      <c r="C2429" s="129" t="s">
        <v>81</v>
      </c>
      <c r="D2429" s="129" t="s">
        <v>68</v>
      </c>
      <c r="E2429" s="129">
        <v>-15.5327</v>
      </c>
      <c r="F2429" s="129">
        <v>5.7607999999999997</v>
      </c>
      <c r="G2429" s="129">
        <v>-1.6514</v>
      </c>
      <c r="H2429" s="129">
        <v>-4.1000000000000003E-3</v>
      </c>
      <c r="I2429" s="129">
        <v>-1.2396</v>
      </c>
      <c r="J2429" s="129">
        <v>12.5067</v>
      </c>
      <c r="K2429" s="129">
        <f t="shared" si="38"/>
        <v>2427</v>
      </c>
    </row>
    <row r="2430" spans="1:11" hidden="1" x14ac:dyDescent="0.3">
      <c r="A2430" s="129">
        <v>-1</v>
      </c>
      <c r="B2430" s="129" t="s">
        <v>233</v>
      </c>
      <c r="C2430" s="129" t="s">
        <v>82</v>
      </c>
      <c r="D2430" s="129" t="s">
        <v>67</v>
      </c>
      <c r="E2430" s="129">
        <v>-13.4382</v>
      </c>
      <c r="F2430" s="129">
        <v>-4.8464</v>
      </c>
      <c r="G2430" s="129">
        <v>-2.0002</v>
      </c>
      <c r="H2430" s="129">
        <v>-3.0800000000000001E-2</v>
      </c>
      <c r="I2430" s="129">
        <v>2.8845000000000001</v>
      </c>
      <c r="J2430" s="129">
        <v>-1.8983000000000001</v>
      </c>
      <c r="K2430" s="129">
        <f t="shared" si="38"/>
        <v>2428</v>
      </c>
    </row>
    <row r="2431" spans="1:11" hidden="1" x14ac:dyDescent="0.3">
      <c r="A2431" s="129">
        <v>-1</v>
      </c>
      <c r="B2431" s="129" t="s">
        <v>233</v>
      </c>
      <c r="C2431" s="129" t="s">
        <v>82</v>
      </c>
      <c r="D2431" s="129" t="s">
        <v>68</v>
      </c>
      <c r="E2431" s="129">
        <v>-15.8682</v>
      </c>
      <c r="F2431" s="129">
        <v>-4.8464</v>
      </c>
      <c r="G2431" s="129">
        <v>-2.0002</v>
      </c>
      <c r="H2431" s="129">
        <v>-3.0800000000000001E-2</v>
      </c>
      <c r="I2431" s="129">
        <v>-1.7048000000000001</v>
      </c>
      <c r="J2431" s="129">
        <v>-11.358700000000001</v>
      </c>
      <c r="K2431" s="129">
        <f t="shared" si="38"/>
        <v>2429</v>
      </c>
    </row>
    <row r="2432" spans="1:11" hidden="1" x14ac:dyDescent="0.3">
      <c r="A2432" s="129">
        <v>-1</v>
      </c>
      <c r="B2432" s="129" t="s">
        <v>233</v>
      </c>
      <c r="C2432" s="129" t="s">
        <v>83</v>
      </c>
      <c r="D2432" s="129" t="s">
        <v>67</v>
      </c>
      <c r="E2432" s="129">
        <v>-32.530799999999999</v>
      </c>
      <c r="F2432" s="129">
        <v>2.9161999999999999</v>
      </c>
      <c r="G2432" s="129">
        <v>-3.7231999999999998</v>
      </c>
      <c r="H2432" s="129">
        <v>-1.5800000000000002E-2</v>
      </c>
      <c r="I2432" s="129">
        <v>8.8280999999999992</v>
      </c>
      <c r="J2432" s="129">
        <v>-1.7497</v>
      </c>
      <c r="K2432" s="129">
        <f t="shared" si="38"/>
        <v>2430</v>
      </c>
    </row>
    <row r="2433" spans="1:11" hidden="1" x14ac:dyDescent="0.3">
      <c r="A2433" s="129">
        <v>-1</v>
      </c>
      <c r="B2433" s="129" t="s">
        <v>233</v>
      </c>
      <c r="C2433" s="129" t="s">
        <v>83</v>
      </c>
      <c r="D2433" s="129" t="s">
        <v>68</v>
      </c>
      <c r="E2433" s="129">
        <v>-35.770800000000001</v>
      </c>
      <c r="F2433" s="129">
        <v>2.9161999999999999</v>
      </c>
      <c r="G2433" s="129">
        <v>-3.7231999999999998</v>
      </c>
      <c r="H2433" s="129">
        <v>-1.5800000000000002E-2</v>
      </c>
      <c r="I2433" s="129">
        <v>-2.6536</v>
      </c>
      <c r="J2433" s="129">
        <v>4.4263000000000003</v>
      </c>
      <c r="K2433" s="129">
        <f t="shared" si="38"/>
        <v>2431</v>
      </c>
    </row>
    <row r="2434" spans="1:11" hidden="1" x14ac:dyDescent="0.3">
      <c r="A2434" s="129">
        <v>-1</v>
      </c>
      <c r="B2434" s="129" t="s">
        <v>233</v>
      </c>
      <c r="C2434" s="129" t="s">
        <v>84</v>
      </c>
      <c r="D2434" s="129" t="s">
        <v>67</v>
      </c>
      <c r="E2434" s="129">
        <v>-32.980200000000004</v>
      </c>
      <c r="F2434" s="129">
        <v>0.33710000000000001</v>
      </c>
      <c r="G2434" s="129">
        <v>-5.4725999999999999</v>
      </c>
      <c r="H2434" s="129">
        <v>-5.11E-2</v>
      </c>
      <c r="I2434" s="129">
        <v>6.6539000000000001</v>
      </c>
      <c r="J2434" s="129">
        <v>-2.9152</v>
      </c>
      <c r="K2434" s="129">
        <f t="shared" si="38"/>
        <v>2432</v>
      </c>
    </row>
    <row r="2435" spans="1:11" hidden="1" x14ac:dyDescent="0.3">
      <c r="A2435" s="129">
        <v>-1</v>
      </c>
      <c r="B2435" s="129" t="s">
        <v>233</v>
      </c>
      <c r="C2435" s="129" t="s">
        <v>84</v>
      </c>
      <c r="D2435" s="129" t="s">
        <v>68</v>
      </c>
      <c r="E2435" s="129">
        <v>-36.220199999999998</v>
      </c>
      <c r="F2435" s="129">
        <v>0.33710000000000001</v>
      </c>
      <c r="G2435" s="129">
        <v>-5.4725999999999999</v>
      </c>
      <c r="H2435" s="129">
        <v>-5.11E-2</v>
      </c>
      <c r="I2435" s="129">
        <v>-4.8539000000000003</v>
      </c>
      <c r="J2435" s="129">
        <v>-0.95799999999999996</v>
      </c>
      <c r="K2435" s="129">
        <f t="shared" si="38"/>
        <v>2433</v>
      </c>
    </row>
    <row r="2436" spans="1:11" hidden="1" x14ac:dyDescent="0.3">
      <c r="A2436" s="129">
        <v>-1</v>
      </c>
      <c r="B2436" s="129" t="s">
        <v>233</v>
      </c>
      <c r="C2436" s="129" t="s">
        <v>85</v>
      </c>
      <c r="D2436" s="129" t="s">
        <v>67</v>
      </c>
      <c r="E2436" s="129">
        <v>-32.530799999999999</v>
      </c>
      <c r="F2436" s="129">
        <v>2.9161999999999999</v>
      </c>
      <c r="G2436" s="129">
        <v>-3.7231999999999998</v>
      </c>
      <c r="H2436" s="129">
        <v>-1.5800000000000002E-2</v>
      </c>
      <c r="I2436" s="129">
        <v>8.8280999999999992</v>
      </c>
      <c r="J2436" s="129">
        <v>-1.7497</v>
      </c>
      <c r="K2436" s="129">
        <f t="shared" si="38"/>
        <v>2434</v>
      </c>
    </row>
    <row r="2437" spans="1:11" hidden="1" x14ac:dyDescent="0.3">
      <c r="A2437" s="129">
        <v>-1</v>
      </c>
      <c r="B2437" s="129" t="s">
        <v>233</v>
      </c>
      <c r="C2437" s="129" t="s">
        <v>85</v>
      </c>
      <c r="D2437" s="129" t="s">
        <v>68</v>
      </c>
      <c r="E2437" s="129">
        <v>-35.770800000000001</v>
      </c>
      <c r="F2437" s="129">
        <v>2.9161999999999999</v>
      </c>
      <c r="G2437" s="129">
        <v>-3.7231999999999998</v>
      </c>
      <c r="H2437" s="129">
        <v>-1.5800000000000002E-2</v>
      </c>
      <c r="I2437" s="129">
        <v>-2.6536</v>
      </c>
      <c r="J2437" s="129">
        <v>4.4263000000000003</v>
      </c>
      <c r="K2437" s="129">
        <f t="shared" si="38"/>
        <v>2435</v>
      </c>
    </row>
    <row r="2438" spans="1:11" hidden="1" x14ac:dyDescent="0.3">
      <c r="A2438" s="129">
        <v>-1</v>
      </c>
      <c r="B2438" s="129" t="s">
        <v>233</v>
      </c>
      <c r="C2438" s="129" t="s">
        <v>86</v>
      </c>
      <c r="D2438" s="129" t="s">
        <v>67</v>
      </c>
      <c r="E2438" s="129">
        <v>-32.980200000000004</v>
      </c>
      <c r="F2438" s="129">
        <v>0.33710000000000001</v>
      </c>
      <c r="G2438" s="129">
        <v>-5.4725999999999999</v>
      </c>
      <c r="H2438" s="129">
        <v>-5.11E-2</v>
      </c>
      <c r="I2438" s="129">
        <v>6.6539000000000001</v>
      </c>
      <c r="J2438" s="129">
        <v>-2.9152</v>
      </c>
      <c r="K2438" s="129">
        <f t="shared" ref="K2438:K2501" si="39">K2437+1</f>
        <v>2436</v>
      </c>
    </row>
    <row r="2439" spans="1:11" hidden="1" x14ac:dyDescent="0.3">
      <c r="A2439" s="129">
        <v>-1</v>
      </c>
      <c r="B2439" s="129" t="s">
        <v>233</v>
      </c>
      <c r="C2439" s="129" t="s">
        <v>86</v>
      </c>
      <c r="D2439" s="129" t="s">
        <v>68</v>
      </c>
      <c r="E2439" s="129">
        <v>-36.220199999999998</v>
      </c>
      <c r="F2439" s="129">
        <v>0.33710000000000001</v>
      </c>
      <c r="G2439" s="129">
        <v>-5.4725999999999999</v>
      </c>
      <c r="H2439" s="129">
        <v>-5.11E-2</v>
      </c>
      <c r="I2439" s="129">
        <v>-4.8539000000000003</v>
      </c>
      <c r="J2439" s="129">
        <v>-0.95799999999999996</v>
      </c>
      <c r="K2439" s="129">
        <f t="shared" si="39"/>
        <v>2437</v>
      </c>
    </row>
    <row r="2440" spans="1:11" hidden="1" x14ac:dyDescent="0.3">
      <c r="A2440" s="129">
        <v>-1</v>
      </c>
      <c r="B2440" s="129" t="s">
        <v>233</v>
      </c>
      <c r="C2440" s="129" t="s">
        <v>87</v>
      </c>
      <c r="D2440" s="129" t="s">
        <v>67</v>
      </c>
      <c r="E2440" s="129">
        <v>-32.587699999999998</v>
      </c>
      <c r="F2440" s="129">
        <v>6.9302000000000001</v>
      </c>
      <c r="G2440" s="129">
        <v>-4.4234999999999998</v>
      </c>
      <c r="H2440" s="129">
        <v>-2.01E-2</v>
      </c>
      <c r="I2440" s="129">
        <v>7.9488000000000003</v>
      </c>
      <c r="J2440" s="129">
        <v>-1.0032000000000001</v>
      </c>
      <c r="K2440" s="129">
        <f t="shared" si="39"/>
        <v>2438</v>
      </c>
    </row>
    <row r="2441" spans="1:11" hidden="1" x14ac:dyDescent="0.3">
      <c r="A2441" s="129">
        <v>-1</v>
      </c>
      <c r="B2441" s="129" t="s">
        <v>233</v>
      </c>
      <c r="C2441" s="129" t="s">
        <v>87</v>
      </c>
      <c r="D2441" s="129" t="s">
        <v>68</v>
      </c>
      <c r="E2441" s="129">
        <v>-35.8277</v>
      </c>
      <c r="F2441" s="129">
        <v>6.9302000000000001</v>
      </c>
      <c r="G2441" s="129">
        <v>-4.4234999999999998</v>
      </c>
      <c r="H2441" s="129">
        <v>-2.01E-2</v>
      </c>
      <c r="I2441" s="129">
        <v>-3.5211999999999999</v>
      </c>
      <c r="J2441" s="129">
        <v>13.6669</v>
      </c>
      <c r="K2441" s="129">
        <f t="shared" si="39"/>
        <v>2439</v>
      </c>
    </row>
    <row r="2442" spans="1:11" hidden="1" x14ac:dyDescent="0.3">
      <c r="A2442" s="129">
        <v>-1</v>
      </c>
      <c r="B2442" s="129" t="s">
        <v>233</v>
      </c>
      <c r="C2442" s="129" t="s">
        <v>88</v>
      </c>
      <c r="D2442" s="129" t="s">
        <v>67</v>
      </c>
      <c r="E2442" s="129">
        <v>-32.923299999999998</v>
      </c>
      <c r="F2442" s="129">
        <v>-3.677</v>
      </c>
      <c r="G2442" s="129">
        <v>-4.7723000000000004</v>
      </c>
      <c r="H2442" s="129">
        <v>-4.6800000000000001E-2</v>
      </c>
      <c r="I2442" s="129">
        <v>7.5331999999999999</v>
      </c>
      <c r="J2442" s="129">
        <v>-3.6617000000000002</v>
      </c>
      <c r="K2442" s="129">
        <f t="shared" si="39"/>
        <v>2440</v>
      </c>
    </row>
    <row r="2443" spans="1:11" hidden="1" x14ac:dyDescent="0.3">
      <c r="A2443" s="129">
        <v>-1</v>
      </c>
      <c r="B2443" s="129" t="s">
        <v>233</v>
      </c>
      <c r="C2443" s="129" t="s">
        <v>88</v>
      </c>
      <c r="D2443" s="129" t="s">
        <v>68</v>
      </c>
      <c r="E2443" s="129">
        <v>-36.1633</v>
      </c>
      <c r="F2443" s="129">
        <v>-3.677</v>
      </c>
      <c r="G2443" s="129">
        <v>-4.7723000000000004</v>
      </c>
      <c r="H2443" s="129">
        <v>-4.6800000000000001E-2</v>
      </c>
      <c r="I2443" s="129">
        <v>-3.9864000000000002</v>
      </c>
      <c r="J2443" s="129">
        <v>-10.198600000000001</v>
      </c>
      <c r="K2443" s="129">
        <f t="shared" si="39"/>
        <v>2441</v>
      </c>
    </row>
    <row r="2444" spans="1:11" hidden="1" x14ac:dyDescent="0.3">
      <c r="A2444" s="129">
        <v>-1</v>
      </c>
      <c r="B2444" s="129" t="s">
        <v>233</v>
      </c>
      <c r="C2444" s="129" t="s">
        <v>89</v>
      </c>
      <c r="D2444" s="129" t="s">
        <v>67</v>
      </c>
      <c r="E2444" s="129">
        <v>-32.587699999999998</v>
      </c>
      <c r="F2444" s="129">
        <v>6.9302000000000001</v>
      </c>
      <c r="G2444" s="129">
        <v>-4.4234999999999998</v>
      </c>
      <c r="H2444" s="129">
        <v>-2.01E-2</v>
      </c>
      <c r="I2444" s="129">
        <v>7.9488000000000003</v>
      </c>
      <c r="J2444" s="129">
        <v>-1.0032000000000001</v>
      </c>
      <c r="K2444" s="129">
        <f t="shared" si="39"/>
        <v>2442</v>
      </c>
    </row>
    <row r="2445" spans="1:11" hidden="1" x14ac:dyDescent="0.3">
      <c r="A2445" s="129">
        <v>-1</v>
      </c>
      <c r="B2445" s="129" t="s">
        <v>233</v>
      </c>
      <c r="C2445" s="129" t="s">
        <v>89</v>
      </c>
      <c r="D2445" s="129" t="s">
        <v>68</v>
      </c>
      <c r="E2445" s="129">
        <v>-35.8277</v>
      </c>
      <c r="F2445" s="129">
        <v>6.9302000000000001</v>
      </c>
      <c r="G2445" s="129">
        <v>-4.4234999999999998</v>
      </c>
      <c r="H2445" s="129">
        <v>-2.01E-2</v>
      </c>
      <c r="I2445" s="129">
        <v>-3.5211999999999999</v>
      </c>
      <c r="J2445" s="129">
        <v>13.6669</v>
      </c>
      <c r="K2445" s="129">
        <f t="shared" si="39"/>
        <v>2443</v>
      </c>
    </row>
    <row r="2446" spans="1:11" hidden="1" x14ac:dyDescent="0.3">
      <c r="A2446" s="129">
        <v>-1</v>
      </c>
      <c r="B2446" s="129" t="s">
        <v>233</v>
      </c>
      <c r="C2446" s="129" t="s">
        <v>90</v>
      </c>
      <c r="D2446" s="129" t="s">
        <v>67</v>
      </c>
      <c r="E2446" s="129">
        <v>-32.923299999999998</v>
      </c>
      <c r="F2446" s="129">
        <v>-3.677</v>
      </c>
      <c r="G2446" s="129">
        <v>-4.7723000000000004</v>
      </c>
      <c r="H2446" s="129">
        <v>-4.6800000000000001E-2</v>
      </c>
      <c r="I2446" s="129">
        <v>7.5331999999999999</v>
      </c>
      <c r="J2446" s="129">
        <v>-3.6617000000000002</v>
      </c>
      <c r="K2446" s="129">
        <f t="shared" si="39"/>
        <v>2444</v>
      </c>
    </row>
    <row r="2447" spans="1:11" hidden="1" x14ac:dyDescent="0.3">
      <c r="A2447" s="129">
        <v>-1</v>
      </c>
      <c r="B2447" s="129" t="s">
        <v>233</v>
      </c>
      <c r="C2447" s="129" t="s">
        <v>90</v>
      </c>
      <c r="D2447" s="129" t="s">
        <v>68</v>
      </c>
      <c r="E2447" s="129">
        <v>-36.1633</v>
      </c>
      <c r="F2447" s="129">
        <v>-3.677</v>
      </c>
      <c r="G2447" s="129">
        <v>-4.7723000000000004</v>
      </c>
      <c r="H2447" s="129">
        <v>-4.6800000000000001E-2</v>
      </c>
      <c r="I2447" s="129">
        <v>-3.9864000000000002</v>
      </c>
      <c r="J2447" s="129">
        <v>-10.198600000000001</v>
      </c>
      <c r="K2447" s="129">
        <f t="shared" si="39"/>
        <v>2445</v>
      </c>
    </row>
    <row r="2448" spans="1:11" hidden="1" x14ac:dyDescent="0.3">
      <c r="A2448" s="129">
        <v>-1</v>
      </c>
      <c r="B2448" s="129" t="s">
        <v>233</v>
      </c>
      <c r="C2448" s="129" t="s">
        <v>91</v>
      </c>
      <c r="D2448" s="129" t="s">
        <v>67</v>
      </c>
      <c r="E2448" s="129">
        <v>-13.0457</v>
      </c>
      <c r="F2448" s="129">
        <v>6.9302000000000001</v>
      </c>
      <c r="G2448" s="129">
        <v>-0.95109999999999995</v>
      </c>
      <c r="H2448" s="129">
        <v>2.0000000000000001E-4</v>
      </c>
      <c r="I2448" s="129">
        <v>9.9117999999999995</v>
      </c>
      <c r="J2448" s="129">
        <v>0.76019999999999999</v>
      </c>
      <c r="K2448" s="129">
        <f t="shared" si="39"/>
        <v>2446</v>
      </c>
    </row>
    <row r="2449" spans="1:11" hidden="1" x14ac:dyDescent="0.3">
      <c r="A2449" s="129">
        <v>-1</v>
      </c>
      <c r="B2449" s="129" t="s">
        <v>233</v>
      </c>
      <c r="C2449" s="129" t="s">
        <v>91</v>
      </c>
      <c r="D2449" s="129" t="s">
        <v>68</v>
      </c>
      <c r="E2449" s="129">
        <v>-15.4757</v>
      </c>
      <c r="F2449" s="129">
        <v>6.9302000000000001</v>
      </c>
      <c r="G2449" s="129">
        <v>-0.95109999999999995</v>
      </c>
      <c r="H2449" s="129">
        <v>2.0000000000000001E-4</v>
      </c>
      <c r="I2449" s="129">
        <v>-0.37209999999999999</v>
      </c>
      <c r="J2449" s="129">
        <v>13.6669</v>
      </c>
      <c r="K2449" s="129">
        <f t="shared" si="39"/>
        <v>2447</v>
      </c>
    </row>
    <row r="2450" spans="1:11" hidden="1" x14ac:dyDescent="0.3">
      <c r="A2450" s="129">
        <v>-1</v>
      </c>
      <c r="B2450" s="129" t="s">
        <v>233</v>
      </c>
      <c r="C2450" s="129" t="s">
        <v>92</v>
      </c>
      <c r="D2450" s="129" t="s">
        <v>67</v>
      </c>
      <c r="E2450" s="129">
        <v>-41.792400000000001</v>
      </c>
      <c r="F2450" s="129">
        <v>-4.8464</v>
      </c>
      <c r="G2450" s="129">
        <v>-5.8959999999999999</v>
      </c>
      <c r="H2450" s="129">
        <v>-5.11E-2</v>
      </c>
      <c r="I2450" s="129">
        <v>2.0051999999999999</v>
      </c>
      <c r="J2450" s="129">
        <v>-3.6617000000000002</v>
      </c>
      <c r="K2450" s="129">
        <f t="shared" si="39"/>
        <v>2448</v>
      </c>
    </row>
    <row r="2451" spans="1:11" hidden="1" x14ac:dyDescent="0.3">
      <c r="A2451" s="129">
        <v>-1</v>
      </c>
      <c r="B2451" s="129" t="s">
        <v>233</v>
      </c>
      <c r="C2451" s="129" t="s">
        <v>92</v>
      </c>
      <c r="D2451" s="129" t="s">
        <v>68</v>
      </c>
      <c r="E2451" s="129">
        <v>-45.032400000000003</v>
      </c>
      <c r="F2451" s="129">
        <v>-4.8464</v>
      </c>
      <c r="G2451" s="129">
        <v>-5.8959999999999999</v>
      </c>
      <c r="H2451" s="129">
        <v>-5.11E-2</v>
      </c>
      <c r="I2451" s="129">
        <v>-4.8539000000000003</v>
      </c>
      <c r="J2451" s="129">
        <v>-11.358700000000001</v>
      </c>
      <c r="K2451" s="129">
        <f t="shared" si="39"/>
        <v>2449</v>
      </c>
    </row>
    <row r="2452" spans="1:11" hidden="1" x14ac:dyDescent="0.3">
      <c r="A2452" s="129">
        <v>-1</v>
      </c>
      <c r="B2452" s="129" t="s">
        <v>234</v>
      </c>
      <c r="C2452" s="129" t="s">
        <v>66</v>
      </c>
      <c r="D2452" s="129" t="s">
        <v>67</v>
      </c>
      <c r="E2452" s="129">
        <v>-480.70659999999998</v>
      </c>
      <c r="F2452" s="129">
        <v>-0.56140000000000001</v>
      </c>
      <c r="G2452" s="129">
        <v>-0.43269999999999997</v>
      </c>
      <c r="H2452" s="129">
        <v>-0.23899999999999999</v>
      </c>
      <c r="I2452" s="129">
        <v>0.91039999999999999</v>
      </c>
      <c r="J2452" s="129">
        <v>2.3841999999999999</v>
      </c>
      <c r="K2452" s="129">
        <f t="shared" si="39"/>
        <v>2450</v>
      </c>
    </row>
    <row r="2453" spans="1:11" x14ac:dyDescent="0.3">
      <c r="A2453" s="129">
        <v>-1</v>
      </c>
      <c r="B2453" s="129" t="s">
        <v>234</v>
      </c>
      <c r="C2453" s="129" t="s">
        <v>66</v>
      </c>
      <c r="D2453" s="129" t="s">
        <v>68</v>
      </c>
      <c r="E2453" s="129">
        <v>-490.62529999999998</v>
      </c>
      <c r="F2453" s="129">
        <v>-0.56140000000000001</v>
      </c>
      <c r="G2453" s="129">
        <v>-0.43269999999999997</v>
      </c>
      <c r="H2453" s="129">
        <v>-0.23899999999999999</v>
      </c>
      <c r="I2453" s="129">
        <v>-0.17130000000000001</v>
      </c>
      <c r="J2453" s="129">
        <v>0.98080000000000001</v>
      </c>
      <c r="K2453" s="129">
        <f t="shared" si="39"/>
        <v>2451</v>
      </c>
    </row>
    <row r="2454" spans="1:11" hidden="1" x14ac:dyDescent="0.3">
      <c r="A2454" s="129">
        <v>-1</v>
      </c>
      <c r="B2454" s="129" t="s">
        <v>234</v>
      </c>
      <c r="C2454" s="129" t="s">
        <v>69</v>
      </c>
      <c r="D2454" s="129" t="s">
        <v>67</v>
      </c>
      <c r="E2454" s="129">
        <v>-112.5258</v>
      </c>
      <c r="F2454" s="129">
        <v>-0.58140000000000003</v>
      </c>
      <c r="G2454" s="129">
        <v>-0.15490000000000001</v>
      </c>
      <c r="H2454" s="129">
        <v>-3.0200000000000001E-2</v>
      </c>
      <c r="I2454" s="129">
        <v>0.30170000000000002</v>
      </c>
      <c r="J2454" s="129">
        <v>1.1556</v>
      </c>
      <c r="K2454" s="129">
        <f t="shared" si="39"/>
        <v>2452</v>
      </c>
    </row>
    <row r="2455" spans="1:11" x14ac:dyDescent="0.3">
      <c r="A2455" s="129">
        <v>-1</v>
      </c>
      <c r="B2455" s="129" t="s">
        <v>234</v>
      </c>
      <c r="C2455" s="129" t="s">
        <v>69</v>
      </c>
      <c r="D2455" s="129" t="s">
        <v>68</v>
      </c>
      <c r="E2455" s="129">
        <v>-112.5258</v>
      </c>
      <c r="F2455" s="129">
        <v>-0.58140000000000003</v>
      </c>
      <c r="G2455" s="129">
        <v>-0.15490000000000001</v>
      </c>
      <c r="H2455" s="129">
        <v>-3.0200000000000001E-2</v>
      </c>
      <c r="I2455" s="129">
        <v>-8.5599999999999996E-2</v>
      </c>
      <c r="J2455" s="129">
        <v>-0.2979</v>
      </c>
      <c r="K2455" s="129">
        <f t="shared" si="39"/>
        <v>2453</v>
      </c>
    </row>
    <row r="2456" spans="1:11" hidden="1" x14ac:dyDescent="0.3">
      <c r="A2456" s="129">
        <v>-1</v>
      </c>
      <c r="B2456" s="129" t="s">
        <v>234</v>
      </c>
      <c r="C2456" s="129" t="s">
        <v>70</v>
      </c>
      <c r="D2456" s="129" t="s">
        <v>67</v>
      </c>
      <c r="E2456" s="129">
        <v>67.706800000000001</v>
      </c>
      <c r="F2456" s="129">
        <v>5.9248000000000003</v>
      </c>
      <c r="G2456" s="129">
        <v>0.94189999999999996</v>
      </c>
      <c r="H2456" s="129">
        <v>0.5111</v>
      </c>
      <c r="I2456" s="129">
        <v>2.3910999999999998</v>
      </c>
      <c r="J2456" s="129">
        <v>40.485399999999998</v>
      </c>
      <c r="K2456" s="129">
        <f t="shared" si="39"/>
        <v>2454</v>
      </c>
    </row>
    <row r="2457" spans="1:11" x14ac:dyDescent="0.3">
      <c r="A2457" s="129">
        <v>-1</v>
      </c>
      <c r="B2457" s="129" t="s">
        <v>234</v>
      </c>
      <c r="C2457" s="129" t="s">
        <v>70</v>
      </c>
      <c r="D2457" s="129" t="s">
        <v>68</v>
      </c>
      <c r="E2457" s="129">
        <v>67.706800000000001</v>
      </c>
      <c r="F2457" s="129">
        <v>5.9248000000000003</v>
      </c>
      <c r="G2457" s="129">
        <v>0.94189999999999996</v>
      </c>
      <c r="H2457" s="129">
        <v>0.5111</v>
      </c>
      <c r="I2457" s="129">
        <v>0.69499999999999995</v>
      </c>
      <c r="J2457" s="129">
        <v>30.8109</v>
      </c>
      <c r="K2457" s="129">
        <f t="shared" si="39"/>
        <v>2455</v>
      </c>
    </row>
    <row r="2458" spans="1:11" hidden="1" x14ac:dyDescent="0.3">
      <c r="A2458" s="129">
        <v>-1</v>
      </c>
      <c r="B2458" s="129" t="s">
        <v>234</v>
      </c>
      <c r="C2458" s="129" t="s">
        <v>71</v>
      </c>
      <c r="D2458" s="129" t="s">
        <v>67</v>
      </c>
      <c r="E2458" s="129">
        <v>274.92410000000001</v>
      </c>
      <c r="F2458" s="129">
        <v>13.8462</v>
      </c>
      <c r="G2458" s="129">
        <v>0.44469999999999998</v>
      </c>
      <c r="H2458" s="129">
        <v>0.38040000000000002</v>
      </c>
      <c r="I2458" s="129">
        <v>0.88</v>
      </c>
      <c r="J2458" s="129">
        <v>154.54</v>
      </c>
      <c r="K2458" s="129">
        <f t="shared" si="39"/>
        <v>2456</v>
      </c>
    </row>
    <row r="2459" spans="1:11" x14ac:dyDescent="0.3">
      <c r="A2459" s="129">
        <v>-1</v>
      </c>
      <c r="B2459" s="129" t="s">
        <v>234</v>
      </c>
      <c r="C2459" s="129" t="s">
        <v>71</v>
      </c>
      <c r="D2459" s="129" t="s">
        <v>68</v>
      </c>
      <c r="E2459" s="129">
        <v>274.92410000000001</v>
      </c>
      <c r="F2459" s="129">
        <v>13.8462</v>
      </c>
      <c r="G2459" s="129">
        <v>0.44469999999999998</v>
      </c>
      <c r="H2459" s="129">
        <v>0.38040000000000002</v>
      </c>
      <c r="I2459" s="129">
        <v>0.25700000000000001</v>
      </c>
      <c r="J2459" s="129">
        <v>170.3896</v>
      </c>
      <c r="K2459" s="129">
        <f t="shared" si="39"/>
        <v>2457</v>
      </c>
    </row>
    <row r="2460" spans="1:11" hidden="1" x14ac:dyDescent="0.3">
      <c r="A2460" s="129">
        <v>-1</v>
      </c>
      <c r="B2460" s="129" t="s">
        <v>234</v>
      </c>
      <c r="C2460" s="129" t="s">
        <v>72</v>
      </c>
      <c r="D2460" s="129" t="s">
        <v>67</v>
      </c>
      <c r="E2460" s="129">
        <v>-593.23239999999998</v>
      </c>
      <c r="F2460" s="129">
        <v>-1.1428</v>
      </c>
      <c r="G2460" s="129">
        <v>-0.58760000000000001</v>
      </c>
      <c r="H2460" s="129">
        <v>-0.26919999999999999</v>
      </c>
      <c r="I2460" s="129">
        <v>1.2121</v>
      </c>
      <c r="J2460" s="129">
        <v>3.5398000000000001</v>
      </c>
      <c r="K2460" s="129">
        <f t="shared" si="39"/>
        <v>2458</v>
      </c>
    </row>
    <row r="2461" spans="1:11" hidden="1" x14ac:dyDescent="0.3">
      <c r="A2461" s="129">
        <v>-1</v>
      </c>
      <c r="B2461" s="129" t="s">
        <v>234</v>
      </c>
      <c r="C2461" s="129" t="s">
        <v>72</v>
      </c>
      <c r="D2461" s="129" t="s">
        <v>68</v>
      </c>
      <c r="E2461" s="129">
        <v>-603.15120000000002</v>
      </c>
      <c r="F2461" s="129">
        <v>-1.1428</v>
      </c>
      <c r="G2461" s="129">
        <v>-0.58760000000000001</v>
      </c>
      <c r="H2461" s="129">
        <v>-0.26919999999999999</v>
      </c>
      <c r="I2461" s="129">
        <v>-0.25690000000000002</v>
      </c>
      <c r="J2461" s="129">
        <v>0.68279999999999996</v>
      </c>
      <c r="K2461" s="129">
        <f t="shared" si="39"/>
        <v>2459</v>
      </c>
    </row>
    <row r="2462" spans="1:11" hidden="1" x14ac:dyDescent="0.3">
      <c r="A2462" s="129">
        <v>-1</v>
      </c>
      <c r="B2462" s="129" t="s">
        <v>234</v>
      </c>
      <c r="C2462" s="129" t="s">
        <v>73</v>
      </c>
      <c r="D2462" s="129" t="s">
        <v>67</v>
      </c>
      <c r="E2462" s="129">
        <v>-672.98919999999998</v>
      </c>
      <c r="F2462" s="129">
        <v>-0.78590000000000004</v>
      </c>
      <c r="G2462" s="129">
        <v>-0.60580000000000001</v>
      </c>
      <c r="H2462" s="129">
        <v>-0.33460000000000001</v>
      </c>
      <c r="I2462" s="129">
        <v>1.2746</v>
      </c>
      <c r="J2462" s="129">
        <v>3.3378000000000001</v>
      </c>
      <c r="K2462" s="129">
        <f t="shared" si="39"/>
        <v>2460</v>
      </c>
    </row>
    <row r="2463" spans="1:11" hidden="1" x14ac:dyDescent="0.3">
      <c r="A2463" s="129">
        <v>-1</v>
      </c>
      <c r="B2463" s="129" t="s">
        <v>234</v>
      </c>
      <c r="C2463" s="129" t="s">
        <v>73</v>
      </c>
      <c r="D2463" s="129" t="s">
        <v>68</v>
      </c>
      <c r="E2463" s="129">
        <v>-686.87540000000001</v>
      </c>
      <c r="F2463" s="129">
        <v>-0.78590000000000004</v>
      </c>
      <c r="G2463" s="129">
        <v>-0.60580000000000001</v>
      </c>
      <c r="H2463" s="129">
        <v>-0.33460000000000001</v>
      </c>
      <c r="I2463" s="129">
        <v>-0.23980000000000001</v>
      </c>
      <c r="J2463" s="129">
        <v>1.3731</v>
      </c>
      <c r="K2463" s="129">
        <f t="shared" si="39"/>
        <v>2461</v>
      </c>
    </row>
    <row r="2464" spans="1:11" hidden="1" x14ac:dyDescent="0.3">
      <c r="A2464" s="129">
        <v>-1</v>
      </c>
      <c r="B2464" s="129" t="s">
        <v>234</v>
      </c>
      <c r="C2464" s="129" t="s">
        <v>74</v>
      </c>
      <c r="D2464" s="129" t="s">
        <v>67</v>
      </c>
      <c r="E2464" s="129">
        <v>-756.88919999999996</v>
      </c>
      <c r="F2464" s="129">
        <v>-1.6039000000000001</v>
      </c>
      <c r="G2464" s="129">
        <v>-0.76700000000000002</v>
      </c>
      <c r="H2464" s="129">
        <v>-0.33510000000000001</v>
      </c>
      <c r="I2464" s="129">
        <v>1.5750999999999999</v>
      </c>
      <c r="J2464" s="129">
        <v>4.71</v>
      </c>
      <c r="K2464" s="129">
        <f t="shared" si="39"/>
        <v>2462</v>
      </c>
    </row>
    <row r="2465" spans="1:11" hidden="1" x14ac:dyDescent="0.3">
      <c r="A2465" s="129">
        <v>-1</v>
      </c>
      <c r="B2465" s="129" t="s">
        <v>234</v>
      </c>
      <c r="C2465" s="129" t="s">
        <v>74</v>
      </c>
      <c r="D2465" s="129" t="s">
        <v>68</v>
      </c>
      <c r="E2465" s="129">
        <v>-768.79169999999999</v>
      </c>
      <c r="F2465" s="129">
        <v>-1.6039000000000001</v>
      </c>
      <c r="G2465" s="129">
        <v>-0.76700000000000002</v>
      </c>
      <c r="H2465" s="129">
        <v>-0.33510000000000001</v>
      </c>
      <c r="I2465" s="129">
        <v>-0.34250000000000003</v>
      </c>
      <c r="J2465" s="129">
        <v>0.70020000000000004</v>
      </c>
      <c r="K2465" s="129">
        <f t="shared" si="39"/>
        <v>2463</v>
      </c>
    </row>
    <row r="2466" spans="1:11" hidden="1" x14ac:dyDescent="0.3">
      <c r="A2466" s="129">
        <v>-1</v>
      </c>
      <c r="B2466" s="129" t="s">
        <v>234</v>
      </c>
      <c r="C2466" s="129" t="s">
        <v>75</v>
      </c>
      <c r="D2466" s="129" t="s">
        <v>67</v>
      </c>
      <c r="E2466" s="129">
        <v>-337.84640000000002</v>
      </c>
      <c r="F2466" s="129">
        <v>7.7895000000000003</v>
      </c>
      <c r="G2466" s="129">
        <v>0.92920000000000003</v>
      </c>
      <c r="H2466" s="129">
        <v>0.50039999999999996</v>
      </c>
      <c r="I2466" s="129">
        <v>4.1669</v>
      </c>
      <c r="J2466" s="129">
        <v>58.825400000000002</v>
      </c>
      <c r="K2466" s="129">
        <f t="shared" si="39"/>
        <v>2464</v>
      </c>
    </row>
    <row r="2467" spans="1:11" hidden="1" x14ac:dyDescent="0.3">
      <c r="A2467" s="129">
        <v>-1</v>
      </c>
      <c r="B2467" s="129" t="s">
        <v>234</v>
      </c>
      <c r="C2467" s="129" t="s">
        <v>75</v>
      </c>
      <c r="D2467" s="129" t="s">
        <v>68</v>
      </c>
      <c r="E2467" s="129">
        <v>-346.77330000000001</v>
      </c>
      <c r="F2467" s="129">
        <v>7.7895000000000003</v>
      </c>
      <c r="G2467" s="129">
        <v>0.92920000000000003</v>
      </c>
      <c r="H2467" s="129">
        <v>0.50039999999999996</v>
      </c>
      <c r="I2467" s="129">
        <v>0.81879999999999997</v>
      </c>
      <c r="J2467" s="129">
        <v>44.017899999999997</v>
      </c>
      <c r="K2467" s="129">
        <f t="shared" si="39"/>
        <v>2465</v>
      </c>
    </row>
    <row r="2468" spans="1:11" hidden="1" x14ac:dyDescent="0.3">
      <c r="A2468" s="129">
        <v>-1</v>
      </c>
      <c r="B2468" s="129" t="s">
        <v>234</v>
      </c>
      <c r="C2468" s="129" t="s">
        <v>76</v>
      </c>
      <c r="D2468" s="129" t="s">
        <v>67</v>
      </c>
      <c r="E2468" s="129">
        <v>-527.42539999999997</v>
      </c>
      <c r="F2468" s="129">
        <v>-8.8000000000000007</v>
      </c>
      <c r="G2468" s="129">
        <v>-1.7081</v>
      </c>
      <c r="H2468" s="129">
        <v>-0.93059999999999998</v>
      </c>
      <c r="I2468" s="129">
        <v>-2.5282</v>
      </c>
      <c r="J2468" s="129">
        <v>-54.533900000000003</v>
      </c>
      <c r="K2468" s="129">
        <f t="shared" si="39"/>
        <v>2466</v>
      </c>
    </row>
    <row r="2469" spans="1:11" hidden="1" x14ac:dyDescent="0.3">
      <c r="A2469" s="129">
        <v>-1</v>
      </c>
      <c r="B2469" s="129" t="s">
        <v>234</v>
      </c>
      <c r="C2469" s="129" t="s">
        <v>76</v>
      </c>
      <c r="D2469" s="129" t="s">
        <v>68</v>
      </c>
      <c r="E2469" s="129">
        <v>-536.35230000000001</v>
      </c>
      <c r="F2469" s="129">
        <v>-8.8000000000000007</v>
      </c>
      <c r="G2469" s="129">
        <v>-1.7081</v>
      </c>
      <c r="H2469" s="129">
        <v>-0.93059999999999998</v>
      </c>
      <c r="I2469" s="129">
        <v>-1.1271</v>
      </c>
      <c r="J2469" s="129">
        <v>-42.252499999999998</v>
      </c>
      <c r="K2469" s="129">
        <f t="shared" si="39"/>
        <v>2467</v>
      </c>
    </row>
    <row r="2470" spans="1:11" hidden="1" x14ac:dyDescent="0.3">
      <c r="A2470" s="129">
        <v>-1</v>
      </c>
      <c r="B2470" s="129" t="s">
        <v>234</v>
      </c>
      <c r="C2470" s="129" t="s">
        <v>77</v>
      </c>
      <c r="D2470" s="129" t="s">
        <v>67</v>
      </c>
      <c r="E2470" s="129">
        <v>-337.84640000000002</v>
      </c>
      <c r="F2470" s="129">
        <v>7.7895000000000003</v>
      </c>
      <c r="G2470" s="129">
        <v>0.92920000000000003</v>
      </c>
      <c r="H2470" s="129">
        <v>0.50039999999999996</v>
      </c>
      <c r="I2470" s="129">
        <v>4.1669</v>
      </c>
      <c r="J2470" s="129">
        <v>58.825400000000002</v>
      </c>
      <c r="K2470" s="129">
        <f t="shared" si="39"/>
        <v>2468</v>
      </c>
    </row>
    <row r="2471" spans="1:11" hidden="1" x14ac:dyDescent="0.3">
      <c r="A2471" s="129">
        <v>-1</v>
      </c>
      <c r="B2471" s="129" t="s">
        <v>234</v>
      </c>
      <c r="C2471" s="129" t="s">
        <v>77</v>
      </c>
      <c r="D2471" s="129" t="s">
        <v>68</v>
      </c>
      <c r="E2471" s="129">
        <v>-346.77330000000001</v>
      </c>
      <c r="F2471" s="129">
        <v>7.7895000000000003</v>
      </c>
      <c r="G2471" s="129">
        <v>0.92920000000000003</v>
      </c>
      <c r="H2471" s="129">
        <v>0.50039999999999996</v>
      </c>
      <c r="I2471" s="129">
        <v>0.81879999999999997</v>
      </c>
      <c r="J2471" s="129">
        <v>44.017899999999997</v>
      </c>
      <c r="K2471" s="129">
        <f t="shared" si="39"/>
        <v>2469</v>
      </c>
    </row>
    <row r="2472" spans="1:11" hidden="1" x14ac:dyDescent="0.3">
      <c r="A2472" s="129">
        <v>-1</v>
      </c>
      <c r="B2472" s="129" t="s">
        <v>234</v>
      </c>
      <c r="C2472" s="129" t="s">
        <v>78</v>
      </c>
      <c r="D2472" s="129" t="s">
        <v>67</v>
      </c>
      <c r="E2472" s="129">
        <v>-527.42539999999997</v>
      </c>
      <c r="F2472" s="129">
        <v>-8.8000000000000007</v>
      </c>
      <c r="G2472" s="129">
        <v>-1.7081</v>
      </c>
      <c r="H2472" s="129">
        <v>-0.93059999999999998</v>
      </c>
      <c r="I2472" s="129">
        <v>-2.5282</v>
      </c>
      <c r="J2472" s="129">
        <v>-54.533900000000003</v>
      </c>
      <c r="K2472" s="129">
        <f t="shared" si="39"/>
        <v>2470</v>
      </c>
    </row>
    <row r="2473" spans="1:11" hidden="1" x14ac:dyDescent="0.3">
      <c r="A2473" s="129">
        <v>-1</v>
      </c>
      <c r="B2473" s="129" t="s">
        <v>234</v>
      </c>
      <c r="C2473" s="129" t="s">
        <v>78</v>
      </c>
      <c r="D2473" s="129" t="s">
        <v>68</v>
      </c>
      <c r="E2473" s="129">
        <v>-536.35230000000001</v>
      </c>
      <c r="F2473" s="129">
        <v>-8.8000000000000007</v>
      </c>
      <c r="G2473" s="129">
        <v>-1.7081</v>
      </c>
      <c r="H2473" s="129">
        <v>-0.93059999999999998</v>
      </c>
      <c r="I2473" s="129">
        <v>-1.1271</v>
      </c>
      <c r="J2473" s="129">
        <v>-42.252499999999998</v>
      </c>
      <c r="K2473" s="129">
        <f t="shared" si="39"/>
        <v>2471</v>
      </c>
    </row>
    <row r="2474" spans="1:11" hidden="1" x14ac:dyDescent="0.3">
      <c r="A2474" s="129">
        <v>-1</v>
      </c>
      <c r="B2474" s="129" t="s">
        <v>234</v>
      </c>
      <c r="C2474" s="129" t="s">
        <v>79</v>
      </c>
      <c r="D2474" s="129" t="s">
        <v>67</v>
      </c>
      <c r="E2474" s="129">
        <v>-47.742199999999997</v>
      </c>
      <c r="F2474" s="129">
        <v>18.8795</v>
      </c>
      <c r="G2474" s="129">
        <v>0.23319999999999999</v>
      </c>
      <c r="H2474" s="129">
        <v>0.3175</v>
      </c>
      <c r="I2474" s="129">
        <v>2.0512999999999999</v>
      </c>
      <c r="J2474" s="129">
        <v>218.5018</v>
      </c>
      <c r="K2474" s="129">
        <f t="shared" si="39"/>
        <v>2472</v>
      </c>
    </row>
    <row r="2475" spans="1:11" hidden="1" x14ac:dyDescent="0.3">
      <c r="A2475" s="129">
        <v>-1</v>
      </c>
      <c r="B2475" s="129" t="s">
        <v>234</v>
      </c>
      <c r="C2475" s="129" t="s">
        <v>79</v>
      </c>
      <c r="D2475" s="129" t="s">
        <v>68</v>
      </c>
      <c r="E2475" s="129">
        <v>-56.6691</v>
      </c>
      <c r="F2475" s="129">
        <v>18.8795</v>
      </c>
      <c r="G2475" s="129">
        <v>0.23319999999999999</v>
      </c>
      <c r="H2475" s="129">
        <v>0.3175</v>
      </c>
      <c r="I2475" s="129">
        <v>0.2056</v>
      </c>
      <c r="J2475" s="129">
        <v>239.4282</v>
      </c>
      <c r="K2475" s="129">
        <f t="shared" si="39"/>
        <v>2473</v>
      </c>
    </row>
    <row r="2476" spans="1:11" hidden="1" x14ac:dyDescent="0.3">
      <c r="A2476" s="129">
        <v>-1</v>
      </c>
      <c r="B2476" s="129" t="s">
        <v>234</v>
      </c>
      <c r="C2476" s="129" t="s">
        <v>80</v>
      </c>
      <c r="D2476" s="129" t="s">
        <v>67</v>
      </c>
      <c r="E2476" s="129">
        <v>-817.52959999999996</v>
      </c>
      <c r="F2476" s="129">
        <v>-19.889900000000001</v>
      </c>
      <c r="G2476" s="129">
        <v>-1.0121</v>
      </c>
      <c r="H2476" s="129">
        <v>-0.74770000000000003</v>
      </c>
      <c r="I2476" s="129">
        <v>-0.41260000000000002</v>
      </c>
      <c r="J2476" s="129">
        <v>-214.21029999999999</v>
      </c>
      <c r="K2476" s="129">
        <f t="shared" si="39"/>
        <v>2474</v>
      </c>
    </row>
    <row r="2477" spans="1:11" hidden="1" x14ac:dyDescent="0.3">
      <c r="A2477" s="129">
        <v>-1</v>
      </c>
      <c r="B2477" s="129" t="s">
        <v>234</v>
      </c>
      <c r="C2477" s="129" t="s">
        <v>80</v>
      </c>
      <c r="D2477" s="129" t="s">
        <v>68</v>
      </c>
      <c r="E2477" s="129">
        <v>-826.45650000000001</v>
      </c>
      <c r="F2477" s="129">
        <v>-19.889900000000001</v>
      </c>
      <c r="G2477" s="129">
        <v>-1.0121</v>
      </c>
      <c r="H2477" s="129">
        <v>-0.74770000000000003</v>
      </c>
      <c r="I2477" s="129">
        <v>-0.51390000000000002</v>
      </c>
      <c r="J2477" s="129">
        <v>-237.6628</v>
      </c>
      <c r="K2477" s="129">
        <f t="shared" si="39"/>
        <v>2475</v>
      </c>
    </row>
    <row r="2478" spans="1:11" hidden="1" x14ac:dyDescent="0.3">
      <c r="A2478" s="129">
        <v>-1</v>
      </c>
      <c r="B2478" s="129" t="s">
        <v>234</v>
      </c>
      <c r="C2478" s="129" t="s">
        <v>81</v>
      </c>
      <c r="D2478" s="129" t="s">
        <v>67</v>
      </c>
      <c r="E2478" s="129">
        <v>-47.742199999999997</v>
      </c>
      <c r="F2478" s="129">
        <v>18.8795</v>
      </c>
      <c r="G2478" s="129">
        <v>0.23319999999999999</v>
      </c>
      <c r="H2478" s="129">
        <v>0.3175</v>
      </c>
      <c r="I2478" s="129">
        <v>2.0512999999999999</v>
      </c>
      <c r="J2478" s="129">
        <v>218.5018</v>
      </c>
      <c r="K2478" s="129">
        <f t="shared" si="39"/>
        <v>2476</v>
      </c>
    </row>
    <row r="2479" spans="1:11" hidden="1" x14ac:dyDescent="0.3">
      <c r="A2479" s="129">
        <v>-1</v>
      </c>
      <c r="B2479" s="129" t="s">
        <v>234</v>
      </c>
      <c r="C2479" s="129" t="s">
        <v>81</v>
      </c>
      <c r="D2479" s="129" t="s">
        <v>68</v>
      </c>
      <c r="E2479" s="129">
        <v>-56.6691</v>
      </c>
      <c r="F2479" s="129">
        <v>18.8795</v>
      </c>
      <c r="G2479" s="129">
        <v>0.23319999999999999</v>
      </c>
      <c r="H2479" s="129">
        <v>0.3175</v>
      </c>
      <c r="I2479" s="129">
        <v>0.2056</v>
      </c>
      <c r="J2479" s="129">
        <v>239.4282</v>
      </c>
      <c r="K2479" s="129">
        <f t="shared" si="39"/>
        <v>2477</v>
      </c>
    </row>
    <row r="2480" spans="1:11" hidden="1" x14ac:dyDescent="0.3">
      <c r="A2480" s="129">
        <v>-1</v>
      </c>
      <c r="B2480" s="129" t="s">
        <v>234</v>
      </c>
      <c r="C2480" s="129" t="s">
        <v>82</v>
      </c>
      <c r="D2480" s="129" t="s">
        <v>67</v>
      </c>
      <c r="E2480" s="129">
        <v>-817.52959999999996</v>
      </c>
      <c r="F2480" s="129">
        <v>-19.889900000000001</v>
      </c>
      <c r="G2480" s="129">
        <v>-1.0121</v>
      </c>
      <c r="H2480" s="129">
        <v>-0.74770000000000003</v>
      </c>
      <c r="I2480" s="129">
        <v>-0.41260000000000002</v>
      </c>
      <c r="J2480" s="129">
        <v>-214.21029999999999</v>
      </c>
      <c r="K2480" s="129">
        <f t="shared" si="39"/>
        <v>2478</v>
      </c>
    </row>
    <row r="2481" spans="1:11" hidden="1" x14ac:dyDescent="0.3">
      <c r="A2481" s="129">
        <v>-1</v>
      </c>
      <c r="B2481" s="129" t="s">
        <v>234</v>
      </c>
      <c r="C2481" s="129" t="s">
        <v>82</v>
      </c>
      <c r="D2481" s="129" t="s">
        <v>68</v>
      </c>
      <c r="E2481" s="129">
        <v>-826.45650000000001</v>
      </c>
      <c r="F2481" s="129">
        <v>-19.889900000000001</v>
      </c>
      <c r="G2481" s="129">
        <v>-1.0121</v>
      </c>
      <c r="H2481" s="129">
        <v>-0.74770000000000003</v>
      </c>
      <c r="I2481" s="129">
        <v>-0.51390000000000002</v>
      </c>
      <c r="J2481" s="129">
        <v>-237.6628</v>
      </c>
      <c r="K2481" s="129">
        <f t="shared" si="39"/>
        <v>2479</v>
      </c>
    </row>
    <row r="2482" spans="1:11" hidden="1" x14ac:dyDescent="0.3">
      <c r="A2482" s="129">
        <v>-1</v>
      </c>
      <c r="B2482" s="129" t="s">
        <v>234</v>
      </c>
      <c r="C2482" s="129" t="s">
        <v>83</v>
      </c>
      <c r="D2482" s="129" t="s">
        <v>67</v>
      </c>
      <c r="E2482" s="129">
        <v>-594.58429999999998</v>
      </c>
      <c r="F2482" s="129">
        <v>7.0396999999999998</v>
      </c>
      <c r="G2482" s="129">
        <v>0.64449999999999996</v>
      </c>
      <c r="H2482" s="129">
        <v>0.39860000000000001</v>
      </c>
      <c r="I2482" s="129">
        <v>4.7416999999999998</v>
      </c>
      <c r="J2482" s="129">
        <v>60.696199999999997</v>
      </c>
      <c r="K2482" s="129">
        <f t="shared" si="39"/>
        <v>2480</v>
      </c>
    </row>
    <row r="2483" spans="1:11" hidden="1" x14ac:dyDescent="0.3">
      <c r="A2483" s="129">
        <v>-1</v>
      </c>
      <c r="B2483" s="129" t="s">
        <v>234</v>
      </c>
      <c r="C2483" s="129" t="s">
        <v>83</v>
      </c>
      <c r="D2483" s="129" t="s">
        <v>68</v>
      </c>
      <c r="E2483" s="129">
        <v>-606.48680000000002</v>
      </c>
      <c r="F2483" s="129">
        <v>7.0396999999999998</v>
      </c>
      <c r="G2483" s="129">
        <v>0.64449999999999996</v>
      </c>
      <c r="H2483" s="129">
        <v>0.39860000000000001</v>
      </c>
      <c r="I2483" s="129">
        <v>0.68179999999999996</v>
      </c>
      <c r="J2483" s="129">
        <v>44.014200000000002</v>
      </c>
      <c r="K2483" s="129">
        <f t="shared" si="39"/>
        <v>2481</v>
      </c>
    </row>
    <row r="2484" spans="1:11" hidden="1" x14ac:dyDescent="0.3">
      <c r="A2484" s="129">
        <v>-1</v>
      </c>
      <c r="B2484" s="129" t="s">
        <v>234</v>
      </c>
      <c r="C2484" s="129" t="s">
        <v>84</v>
      </c>
      <c r="D2484" s="129" t="s">
        <v>67</v>
      </c>
      <c r="E2484" s="129">
        <v>-784.16319999999996</v>
      </c>
      <c r="F2484" s="129">
        <v>-9.5497999999999994</v>
      </c>
      <c r="G2484" s="129">
        <v>-1.9927999999999999</v>
      </c>
      <c r="H2484" s="129">
        <v>-1.0325</v>
      </c>
      <c r="I2484" s="129">
        <v>-1.9534</v>
      </c>
      <c r="J2484" s="129">
        <v>-52.662999999999997</v>
      </c>
      <c r="K2484" s="129">
        <f t="shared" si="39"/>
        <v>2482</v>
      </c>
    </row>
    <row r="2485" spans="1:11" hidden="1" x14ac:dyDescent="0.3">
      <c r="A2485" s="129">
        <v>-1</v>
      </c>
      <c r="B2485" s="129" t="s">
        <v>234</v>
      </c>
      <c r="C2485" s="129" t="s">
        <v>84</v>
      </c>
      <c r="D2485" s="129" t="s">
        <v>68</v>
      </c>
      <c r="E2485" s="129">
        <v>-796.06569999999999</v>
      </c>
      <c r="F2485" s="129">
        <v>-9.5497999999999994</v>
      </c>
      <c r="G2485" s="129">
        <v>-1.9927999999999999</v>
      </c>
      <c r="H2485" s="129">
        <v>-1.0325</v>
      </c>
      <c r="I2485" s="129">
        <v>-1.2641</v>
      </c>
      <c r="J2485" s="129">
        <v>-42.2562</v>
      </c>
      <c r="K2485" s="129">
        <f t="shared" si="39"/>
        <v>2483</v>
      </c>
    </row>
    <row r="2486" spans="1:11" hidden="1" x14ac:dyDescent="0.3">
      <c r="A2486" s="129">
        <v>-1</v>
      </c>
      <c r="B2486" s="129" t="s">
        <v>234</v>
      </c>
      <c r="C2486" s="129" t="s">
        <v>85</v>
      </c>
      <c r="D2486" s="129" t="s">
        <v>67</v>
      </c>
      <c r="E2486" s="129">
        <v>-594.58429999999998</v>
      </c>
      <c r="F2486" s="129">
        <v>7.0396999999999998</v>
      </c>
      <c r="G2486" s="129">
        <v>0.64449999999999996</v>
      </c>
      <c r="H2486" s="129">
        <v>0.39860000000000001</v>
      </c>
      <c r="I2486" s="129">
        <v>4.7416999999999998</v>
      </c>
      <c r="J2486" s="129">
        <v>60.696199999999997</v>
      </c>
      <c r="K2486" s="129">
        <f t="shared" si="39"/>
        <v>2484</v>
      </c>
    </row>
    <row r="2487" spans="1:11" hidden="1" x14ac:dyDescent="0.3">
      <c r="A2487" s="129">
        <v>-1</v>
      </c>
      <c r="B2487" s="129" t="s">
        <v>234</v>
      </c>
      <c r="C2487" s="129" t="s">
        <v>85</v>
      </c>
      <c r="D2487" s="129" t="s">
        <v>68</v>
      </c>
      <c r="E2487" s="129">
        <v>-606.48680000000002</v>
      </c>
      <c r="F2487" s="129">
        <v>7.0396999999999998</v>
      </c>
      <c r="G2487" s="129">
        <v>0.64449999999999996</v>
      </c>
      <c r="H2487" s="129">
        <v>0.39860000000000001</v>
      </c>
      <c r="I2487" s="129">
        <v>0.68179999999999996</v>
      </c>
      <c r="J2487" s="129">
        <v>44.014200000000002</v>
      </c>
      <c r="K2487" s="129">
        <f t="shared" si="39"/>
        <v>2485</v>
      </c>
    </row>
    <row r="2488" spans="1:11" hidden="1" x14ac:dyDescent="0.3">
      <c r="A2488" s="129">
        <v>-1</v>
      </c>
      <c r="B2488" s="129" t="s">
        <v>234</v>
      </c>
      <c r="C2488" s="129" t="s">
        <v>86</v>
      </c>
      <c r="D2488" s="129" t="s">
        <v>67</v>
      </c>
      <c r="E2488" s="129">
        <v>-784.16319999999996</v>
      </c>
      <c r="F2488" s="129">
        <v>-9.5497999999999994</v>
      </c>
      <c r="G2488" s="129">
        <v>-1.9927999999999999</v>
      </c>
      <c r="H2488" s="129">
        <v>-1.0325</v>
      </c>
      <c r="I2488" s="129">
        <v>-1.9534</v>
      </c>
      <c r="J2488" s="129">
        <v>-52.662999999999997</v>
      </c>
      <c r="K2488" s="129">
        <f t="shared" si="39"/>
        <v>2486</v>
      </c>
    </row>
    <row r="2489" spans="1:11" hidden="1" x14ac:dyDescent="0.3">
      <c r="A2489" s="129">
        <v>-1</v>
      </c>
      <c r="B2489" s="129" t="s">
        <v>234</v>
      </c>
      <c r="C2489" s="129" t="s">
        <v>86</v>
      </c>
      <c r="D2489" s="129" t="s">
        <v>68</v>
      </c>
      <c r="E2489" s="129">
        <v>-796.06569999999999</v>
      </c>
      <c r="F2489" s="129">
        <v>-9.5497999999999994</v>
      </c>
      <c r="G2489" s="129">
        <v>-1.9927999999999999</v>
      </c>
      <c r="H2489" s="129">
        <v>-1.0325</v>
      </c>
      <c r="I2489" s="129">
        <v>-1.2641</v>
      </c>
      <c r="J2489" s="129">
        <v>-42.2562</v>
      </c>
      <c r="K2489" s="129">
        <f t="shared" si="39"/>
        <v>2487</v>
      </c>
    </row>
    <row r="2490" spans="1:11" hidden="1" x14ac:dyDescent="0.3">
      <c r="A2490" s="129">
        <v>-1</v>
      </c>
      <c r="B2490" s="129" t="s">
        <v>234</v>
      </c>
      <c r="C2490" s="129" t="s">
        <v>87</v>
      </c>
      <c r="D2490" s="129" t="s">
        <v>67</v>
      </c>
      <c r="E2490" s="129">
        <v>-304.48</v>
      </c>
      <c r="F2490" s="129">
        <v>18.1297</v>
      </c>
      <c r="G2490" s="129">
        <v>-5.1499999999999997E-2</v>
      </c>
      <c r="H2490" s="129">
        <v>0.21560000000000001</v>
      </c>
      <c r="I2490" s="129">
        <v>2.6261000000000001</v>
      </c>
      <c r="J2490" s="129">
        <v>220.37270000000001</v>
      </c>
      <c r="K2490" s="129">
        <f t="shared" si="39"/>
        <v>2488</v>
      </c>
    </row>
    <row r="2491" spans="1:11" hidden="1" x14ac:dyDescent="0.3">
      <c r="A2491" s="129">
        <v>-1</v>
      </c>
      <c r="B2491" s="129" t="s">
        <v>234</v>
      </c>
      <c r="C2491" s="129" t="s">
        <v>87</v>
      </c>
      <c r="D2491" s="129" t="s">
        <v>68</v>
      </c>
      <c r="E2491" s="129">
        <v>-316.38249999999999</v>
      </c>
      <c r="F2491" s="129">
        <v>18.1297</v>
      </c>
      <c r="G2491" s="129">
        <v>-5.1499999999999997E-2</v>
      </c>
      <c r="H2491" s="129">
        <v>0.21560000000000001</v>
      </c>
      <c r="I2491" s="129">
        <v>6.8599999999999994E-2</v>
      </c>
      <c r="J2491" s="129">
        <v>239.42449999999999</v>
      </c>
      <c r="K2491" s="129">
        <f t="shared" si="39"/>
        <v>2489</v>
      </c>
    </row>
    <row r="2492" spans="1:11" hidden="1" x14ac:dyDescent="0.3">
      <c r="A2492" s="129">
        <v>-1</v>
      </c>
      <c r="B2492" s="129" t="s">
        <v>234</v>
      </c>
      <c r="C2492" s="129" t="s">
        <v>88</v>
      </c>
      <c r="D2492" s="129" t="s">
        <v>67</v>
      </c>
      <c r="E2492" s="129">
        <v>-1074.2674</v>
      </c>
      <c r="F2492" s="129">
        <v>-20.639800000000001</v>
      </c>
      <c r="G2492" s="129">
        <v>-1.2968</v>
      </c>
      <c r="H2492" s="129">
        <v>-0.84960000000000002</v>
      </c>
      <c r="I2492" s="129">
        <v>0.16220000000000001</v>
      </c>
      <c r="J2492" s="129">
        <v>-212.33949999999999</v>
      </c>
      <c r="K2492" s="129">
        <f t="shared" si="39"/>
        <v>2490</v>
      </c>
    </row>
    <row r="2493" spans="1:11" hidden="1" x14ac:dyDescent="0.3">
      <c r="A2493" s="129">
        <v>-1</v>
      </c>
      <c r="B2493" s="129" t="s">
        <v>234</v>
      </c>
      <c r="C2493" s="129" t="s">
        <v>88</v>
      </c>
      <c r="D2493" s="129" t="s">
        <v>68</v>
      </c>
      <c r="E2493" s="129">
        <v>-1086.1699000000001</v>
      </c>
      <c r="F2493" s="129">
        <v>-20.639800000000001</v>
      </c>
      <c r="G2493" s="129">
        <v>-1.2968</v>
      </c>
      <c r="H2493" s="129">
        <v>-0.84960000000000002</v>
      </c>
      <c r="I2493" s="129">
        <v>-0.65090000000000003</v>
      </c>
      <c r="J2493" s="129">
        <v>-237.66650000000001</v>
      </c>
      <c r="K2493" s="129">
        <f t="shared" si="39"/>
        <v>2491</v>
      </c>
    </row>
    <row r="2494" spans="1:11" hidden="1" x14ac:dyDescent="0.3">
      <c r="A2494" s="129">
        <v>-1</v>
      </c>
      <c r="B2494" s="129" t="s">
        <v>234</v>
      </c>
      <c r="C2494" s="129" t="s">
        <v>89</v>
      </c>
      <c r="D2494" s="129" t="s">
        <v>67</v>
      </c>
      <c r="E2494" s="129">
        <v>-304.48</v>
      </c>
      <c r="F2494" s="129">
        <v>18.1297</v>
      </c>
      <c r="G2494" s="129">
        <v>-5.1499999999999997E-2</v>
      </c>
      <c r="H2494" s="129">
        <v>0.21560000000000001</v>
      </c>
      <c r="I2494" s="129">
        <v>2.6261000000000001</v>
      </c>
      <c r="J2494" s="129">
        <v>220.37270000000001</v>
      </c>
      <c r="K2494" s="129">
        <f t="shared" si="39"/>
        <v>2492</v>
      </c>
    </row>
    <row r="2495" spans="1:11" hidden="1" x14ac:dyDescent="0.3">
      <c r="A2495" s="129">
        <v>-1</v>
      </c>
      <c r="B2495" s="129" t="s">
        <v>234</v>
      </c>
      <c r="C2495" s="129" t="s">
        <v>89</v>
      </c>
      <c r="D2495" s="129" t="s">
        <v>68</v>
      </c>
      <c r="E2495" s="129">
        <v>-316.38249999999999</v>
      </c>
      <c r="F2495" s="129">
        <v>18.1297</v>
      </c>
      <c r="G2495" s="129">
        <v>-5.1499999999999997E-2</v>
      </c>
      <c r="H2495" s="129">
        <v>0.21560000000000001</v>
      </c>
      <c r="I2495" s="129">
        <v>6.8599999999999994E-2</v>
      </c>
      <c r="J2495" s="129">
        <v>239.42449999999999</v>
      </c>
      <c r="K2495" s="129">
        <f t="shared" si="39"/>
        <v>2493</v>
      </c>
    </row>
    <row r="2496" spans="1:11" hidden="1" x14ac:dyDescent="0.3">
      <c r="A2496" s="129">
        <v>-1</v>
      </c>
      <c r="B2496" s="129" t="s">
        <v>234</v>
      </c>
      <c r="C2496" s="129" t="s">
        <v>90</v>
      </c>
      <c r="D2496" s="129" t="s">
        <v>67</v>
      </c>
      <c r="E2496" s="129">
        <v>-1074.2674</v>
      </c>
      <c r="F2496" s="129">
        <v>-20.639800000000001</v>
      </c>
      <c r="G2496" s="129">
        <v>-1.2968</v>
      </c>
      <c r="H2496" s="129">
        <v>-0.84960000000000002</v>
      </c>
      <c r="I2496" s="129">
        <v>0.16220000000000001</v>
      </c>
      <c r="J2496" s="129">
        <v>-212.33949999999999</v>
      </c>
      <c r="K2496" s="129">
        <f t="shared" si="39"/>
        <v>2494</v>
      </c>
    </row>
    <row r="2497" spans="1:11" hidden="1" x14ac:dyDescent="0.3">
      <c r="A2497" s="129">
        <v>-1</v>
      </c>
      <c r="B2497" s="129" t="s">
        <v>234</v>
      </c>
      <c r="C2497" s="129" t="s">
        <v>90</v>
      </c>
      <c r="D2497" s="129" t="s">
        <v>68</v>
      </c>
      <c r="E2497" s="129">
        <v>-1086.1699000000001</v>
      </c>
      <c r="F2497" s="129">
        <v>-20.639800000000001</v>
      </c>
      <c r="G2497" s="129">
        <v>-1.2968</v>
      </c>
      <c r="H2497" s="129">
        <v>-0.84960000000000002</v>
      </c>
      <c r="I2497" s="129">
        <v>-0.65090000000000003</v>
      </c>
      <c r="J2497" s="129">
        <v>-237.66650000000001</v>
      </c>
      <c r="K2497" s="129">
        <f t="shared" si="39"/>
        <v>2495</v>
      </c>
    </row>
    <row r="2498" spans="1:11" hidden="1" x14ac:dyDescent="0.3">
      <c r="A2498" s="129">
        <v>-1</v>
      </c>
      <c r="B2498" s="129" t="s">
        <v>234</v>
      </c>
      <c r="C2498" s="129" t="s">
        <v>91</v>
      </c>
      <c r="D2498" s="129" t="s">
        <v>67</v>
      </c>
      <c r="E2498" s="129">
        <v>-47.742199999999997</v>
      </c>
      <c r="F2498" s="129">
        <v>18.8795</v>
      </c>
      <c r="G2498" s="129">
        <v>0.92920000000000003</v>
      </c>
      <c r="H2498" s="129">
        <v>0.50039999999999996</v>
      </c>
      <c r="I2498" s="129">
        <v>4.7416999999999998</v>
      </c>
      <c r="J2498" s="129">
        <v>220.37270000000001</v>
      </c>
      <c r="K2498" s="129">
        <f t="shared" si="39"/>
        <v>2496</v>
      </c>
    </row>
    <row r="2499" spans="1:11" hidden="1" x14ac:dyDescent="0.3">
      <c r="A2499" s="129">
        <v>-1</v>
      </c>
      <c r="B2499" s="129" t="s">
        <v>234</v>
      </c>
      <c r="C2499" s="129" t="s">
        <v>91</v>
      </c>
      <c r="D2499" s="129" t="s">
        <v>68</v>
      </c>
      <c r="E2499" s="129">
        <v>-56.6691</v>
      </c>
      <c r="F2499" s="129">
        <v>18.8795</v>
      </c>
      <c r="G2499" s="129">
        <v>0.92920000000000003</v>
      </c>
      <c r="H2499" s="129">
        <v>0.50039999999999996</v>
      </c>
      <c r="I2499" s="129">
        <v>0.81879999999999997</v>
      </c>
      <c r="J2499" s="129">
        <v>239.4282</v>
      </c>
      <c r="K2499" s="129">
        <f t="shared" si="39"/>
        <v>2497</v>
      </c>
    </row>
    <row r="2500" spans="1:11" hidden="1" x14ac:dyDescent="0.3">
      <c r="A2500" s="129">
        <v>-1</v>
      </c>
      <c r="B2500" s="129" t="s">
        <v>234</v>
      </c>
      <c r="C2500" s="129" t="s">
        <v>92</v>
      </c>
      <c r="D2500" s="129" t="s">
        <v>67</v>
      </c>
      <c r="E2500" s="129">
        <v>-1074.2674</v>
      </c>
      <c r="F2500" s="129">
        <v>-20.639800000000001</v>
      </c>
      <c r="G2500" s="129">
        <v>-1.9927999999999999</v>
      </c>
      <c r="H2500" s="129">
        <v>-1.0325</v>
      </c>
      <c r="I2500" s="129">
        <v>-2.5282</v>
      </c>
      <c r="J2500" s="129">
        <v>-214.21029999999999</v>
      </c>
      <c r="K2500" s="129">
        <f t="shared" si="39"/>
        <v>2498</v>
      </c>
    </row>
    <row r="2501" spans="1:11" hidden="1" x14ac:dyDescent="0.3">
      <c r="A2501" s="129">
        <v>-1</v>
      </c>
      <c r="B2501" s="129" t="s">
        <v>234</v>
      </c>
      <c r="C2501" s="129" t="s">
        <v>92</v>
      </c>
      <c r="D2501" s="129" t="s">
        <v>68</v>
      </c>
      <c r="E2501" s="129">
        <v>-1086.1699000000001</v>
      </c>
      <c r="F2501" s="129">
        <v>-20.639800000000001</v>
      </c>
      <c r="G2501" s="129">
        <v>-1.9927999999999999</v>
      </c>
      <c r="H2501" s="129">
        <v>-1.0325</v>
      </c>
      <c r="I2501" s="129">
        <v>-1.2641</v>
      </c>
      <c r="J2501" s="129">
        <v>-237.66650000000001</v>
      </c>
      <c r="K2501" s="129">
        <f t="shared" si="39"/>
        <v>2499</v>
      </c>
    </row>
    <row r="2502" spans="1:11" hidden="1" x14ac:dyDescent="0.3">
      <c r="A2502" s="129">
        <v>-1</v>
      </c>
      <c r="B2502" s="129" t="s">
        <v>235</v>
      </c>
      <c r="C2502" s="129" t="s">
        <v>66</v>
      </c>
      <c r="D2502" s="129" t="s">
        <v>67</v>
      </c>
      <c r="E2502" s="129">
        <v>-235.6542</v>
      </c>
      <c r="F2502" s="129">
        <v>2.1029</v>
      </c>
      <c r="G2502" s="129">
        <v>6.4299999999999996E-2</v>
      </c>
      <c r="H2502" s="129">
        <v>-5.11E-2</v>
      </c>
      <c r="I2502" s="129">
        <v>-1.54E-2</v>
      </c>
      <c r="J2502" s="129">
        <v>-4.9619999999999997</v>
      </c>
      <c r="K2502" s="129">
        <f t="shared" ref="K2502:K2551" si="40">K2501+1</f>
        <v>2500</v>
      </c>
    </row>
    <row r="2503" spans="1:11" x14ac:dyDescent="0.3">
      <c r="A2503" s="129">
        <v>-1</v>
      </c>
      <c r="B2503" s="129" t="s">
        <v>235</v>
      </c>
      <c r="C2503" s="129" t="s">
        <v>66</v>
      </c>
      <c r="D2503" s="129" t="s">
        <v>68</v>
      </c>
      <c r="E2503" s="129">
        <v>-240.66050000000001</v>
      </c>
      <c r="F2503" s="129">
        <v>2.1029</v>
      </c>
      <c r="G2503" s="129">
        <v>6.4299999999999996E-2</v>
      </c>
      <c r="H2503" s="129">
        <v>-5.11E-2</v>
      </c>
      <c r="I2503" s="129">
        <v>0.1454</v>
      </c>
      <c r="J2503" s="129">
        <v>0.29530000000000001</v>
      </c>
      <c r="K2503" s="129">
        <f t="shared" si="40"/>
        <v>2501</v>
      </c>
    </row>
    <row r="2504" spans="1:11" hidden="1" x14ac:dyDescent="0.3">
      <c r="A2504" s="129">
        <v>-1</v>
      </c>
      <c r="B2504" s="129" t="s">
        <v>235</v>
      </c>
      <c r="C2504" s="129" t="s">
        <v>69</v>
      </c>
      <c r="D2504" s="129" t="s">
        <v>67</v>
      </c>
      <c r="E2504" s="129">
        <v>-54.5657</v>
      </c>
      <c r="F2504" s="129">
        <v>0.49330000000000002</v>
      </c>
      <c r="G2504" s="129">
        <v>5.1400000000000001E-2</v>
      </c>
      <c r="H2504" s="129">
        <v>-4.3299999999999998E-2</v>
      </c>
      <c r="I2504" s="129">
        <v>-6.4000000000000001E-2</v>
      </c>
      <c r="J2504" s="129">
        <v>-1.4078999999999999</v>
      </c>
      <c r="K2504" s="129">
        <f t="shared" si="40"/>
        <v>2502</v>
      </c>
    </row>
    <row r="2505" spans="1:11" x14ac:dyDescent="0.3">
      <c r="A2505" s="129">
        <v>-1</v>
      </c>
      <c r="B2505" s="129" t="s">
        <v>235</v>
      </c>
      <c r="C2505" s="129" t="s">
        <v>69</v>
      </c>
      <c r="D2505" s="129" t="s">
        <v>68</v>
      </c>
      <c r="E2505" s="129">
        <v>-54.5657</v>
      </c>
      <c r="F2505" s="129">
        <v>0.49330000000000002</v>
      </c>
      <c r="G2505" s="129">
        <v>5.1400000000000001E-2</v>
      </c>
      <c r="H2505" s="129">
        <v>-4.3299999999999998E-2</v>
      </c>
      <c r="I2505" s="129">
        <v>6.4500000000000002E-2</v>
      </c>
      <c r="J2505" s="129">
        <v>-0.17449999999999999</v>
      </c>
      <c r="K2505" s="129">
        <f t="shared" si="40"/>
        <v>2503</v>
      </c>
    </row>
    <row r="2506" spans="1:11" hidden="1" x14ac:dyDescent="0.3">
      <c r="A2506" s="129">
        <v>-1</v>
      </c>
      <c r="B2506" s="129" t="s">
        <v>235</v>
      </c>
      <c r="C2506" s="129" t="s">
        <v>70</v>
      </c>
      <c r="D2506" s="129" t="s">
        <v>67</v>
      </c>
      <c r="E2506" s="129">
        <v>31.7239</v>
      </c>
      <c r="F2506" s="129">
        <v>2.5785</v>
      </c>
      <c r="G2506" s="129">
        <v>0.29699999999999999</v>
      </c>
      <c r="H2506" s="129">
        <v>0.1057</v>
      </c>
      <c r="I2506" s="129">
        <v>0.92789999999999995</v>
      </c>
      <c r="J2506" s="129">
        <v>6.5133000000000001</v>
      </c>
      <c r="K2506" s="129">
        <f t="shared" si="40"/>
        <v>2504</v>
      </c>
    </row>
    <row r="2507" spans="1:11" x14ac:dyDescent="0.3">
      <c r="A2507" s="129">
        <v>-1</v>
      </c>
      <c r="B2507" s="129" t="s">
        <v>235</v>
      </c>
      <c r="C2507" s="129" t="s">
        <v>70</v>
      </c>
      <c r="D2507" s="129" t="s">
        <v>68</v>
      </c>
      <c r="E2507" s="129">
        <v>31.7239</v>
      </c>
      <c r="F2507" s="129">
        <v>2.5785</v>
      </c>
      <c r="G2507" s="129">
        <v>0.29699999999999999</v>
      </c>
      <c r="H2507" s="129">
        <v>0.1057</v>
      </c>
      <c r="I2507" s="129">
        <v>0.32119999999999999</v>
      </c>
      <c r="J2507" s="129">
        <v>4.3428000000000004</v>
      </c>
      <c r="K2507" s="129">
        <f t="shared" si="40"/>
        <v>2505</v>
      </c>
    </row>
    <row r="2508" spans="1:11" hidden="1" x14ac:dyDescent="0.3">
      <c r="A2508" s="129">
        <v>-1</v>
      </c>
      <c r="B2508" s="129" t="s">
        <v>235</v>
      </c>
      <c r="C2508" s="129" t="s">
        <v>71</v>
      </c>
      <c r="D2508" s="129" t="s">
        <v>67</v>
      </c>
      <c r="E2508" s="129">
        <v>35.157200000000003</v>
      </c>
      <c r="F2508" s="129">
        <v>4.1521999999999997</v>
      </c>
      <c r="G2508" s="129">
        <v>5.5899999999999998E-2</v>
      </c>
      <c r="H2508" s="129">
        <v>5.9400000000000001E-2</v>
      </c>
      <c r="I2508" s="129">
        <v>0.13320000000000001</v>
      </c>
      <c r="J2508" s="129">
        <v>26.841200000000001</v>
      </c>
      <c r="K2508" s="129">
        <f t="shared" si="40"/>
        <v>2506</v>
      </c>
    </row>
    <row r="2509" spans="1:11" x14ac:dyDescent="0.3">
      <c r="A2509" s="129">
        <v>-1</v>
      </c>
      <c r="B2509" s="129" t="s">
        <v>235</v>
      </c>
      <c r="C2509" s="129" t="s">
        <v>71</v>
      </c>
      <c r="D2509" s="129" t="s">
        <v>68</v>
      </c>
      <c r="E2509" s="129">
        <v>35.157200000000003</v>
      </c>
      <c r="F2509" s="129">
        <v>4.1521999999999997</v>
      </c>
      <c r="G2509" s="129">
        <v>5.5899999999999998E-2</v>
      </c>
      <c r="H2509" s="129">
        <v>5.9400000000000001E-2</v>
      </c>
      <c r="I2509" s="129">
        <v>6.2300000000000001E-2</v>
      </c>
      <c r="J2509" s="129">
        <v>26.645600000000002</v>
      </c>
      <c r="K2509" s="129">
        <f t="shared" si="40"/>
        <v>2507</v>
      </c>
    </row>
    <row r="2510" spans="1:11" hidden="1" x14ac:dyDescent="0.3">
      <c r="A2510" s="129">
        <v>-1</v>
      </c>
      <c r="B2510" s="129" t="s">
        <v>235</v>
      </c>
      <c r="C2510" s="129" t="s">
        <v>72</v>
      </c>
      <c r="D2510" s="129" t="s">
        <v>67</v>
      </c>
      <c r="E2510" s="129">
        <v>-290.2199</v>
      </c>
      <c r="F2510" s="129">
        <v>2.5962999999999998</v>
      </c>
      <c r="G2510" s="129">
        <v>0.1157</v>
      </c>
      <c r="H2510" s="129">
        <v>-9.4299999999999995E-2</v>
      </c>
      <c r="I2510" s="129">
        <v>-7.9399999999999998E-2</v>
      </c>
      <c r="J2510" s="129">
        <v>-6.3699000000000003</v>
      </c>
      <c r="K2510" s="129">
        <f t="shared" si="40"/>
        <v>2508</v>
      </c>
    </row>
    <row r="2511" spans="1:11" hidden="1" x14ac:dyDescent="0.3">
      <c r="A2511" s="129">
        <v>-1</v>
      </c>
      <c r="B2511" s="129" t="s">
        <v>235</v>
      </c>
      <c r="C2511" s="129" t="s">
        <v>72</v>
      </c>
      <c r="D2511" s="129" t="s">
        <v>68</v>
      </c>
      <c r="E2511" s="129">
        <v>-295.22620000000001</v>
      </c>
      <c r="F2511" s="129">
        <v>2.5962999999999998</v>
      </c>
      <c r="G2511" s="129">
        <v>0.1157</v>
      </c>
      <c r="H2511" s="129">
        <v>-9.4299999999999995E-2</v>
      </c>
      <c r="I2511" s="129">
        <v>0.20979999999999999</v>
      </c>
      <c r="J2511" s="129">
        <v>0.1208</v>
      </c>
      <c r="K2511" s="129">
        <f t="shared" si="40"/>
        <v>2509</v>
      </c>
    </row>
    <row r="2512" spans="1:11" hidden="1" x14ac:dyDescent="0.3">
      <c r="A2512" s="129">
        <v>-1</v>
      </c>
      <c r="B2512" s="129" t="s">
        <v>235</v>
      </c>
      <c r="C2512" s="129" t="s">
        <v>73</v>
      </c>
      <c r="D2512" s="129" t="s">
        <v>67</v>
      </c>
      <c r="E2512" s="129">
        <v>-329.91590000000002</v>
      </c>
      <c r="F2512" s="129">
        <v>2.9441000000000002</v>
      </c>
      <c r="G2512" s="129">
        <v>0.09</v>
      </c>
      <c r="H2512" s="129">
        <v>-7.1499999999999994E-2</v>
      </c>
      <c r="I2512" s="129">
        <v>-2.1600000000000001E-2</v>
      </c>
      <c r="J2512" s="129">
        <v>-6.9467999999999996</v>
      </c>
      <c r="K2512" s="129">
        <f t="shared" si="40"/>
        <v>2510</v>
      </c>
    </row>
    <row r="2513" spans="1:11" hidden="1" x14ac:dyDescent="0.3">
      <c r="A2513" s="129">
        <v>-1</v>
      </c>
      <c r="B2513" s="129" t="s">
        <v>235</v>
      </c>
      <c r="C2513" s="129" t="s">
        <v>73</v>
      </c>
      <c r="D2513" s="129" t="s">
        <v>68</v>
      </c>
      <c r="E2513" s="129">
        <v>-336.9246</v>
      </c>
      <c r="F2513" s="129">
        <v>2.9441000000000002</v>
      </c>
      <c r="G2513" s="129">
        <v>0.09</v>
      </c>
      <c r="H2513" s="129">
        <v>-7.1499999999999994E-2</v>
      </c>
      <c r="I2513" s="129">
        <v>0.20349999999999999</v>
      </c>
      <c r="J2513" s="129">
        <v>0.41339999999999999</v>
      </c>
      <c r="K2513" s="129">
        <f t="shared" si="40"/>
        <v>2511</v>
      </c>
    </row>
    <row r="2514" spans="1:11" hidden="1" x14ac:dyDescent="0.3">
      <c r="A2514" s="129">
        <v>-1</v>
      </c>
      <c r="B2514" s="129" t="s">
        <v>235</v>
      </c>
      <c r="C2514" s="129" t="s">
        <v>74</v>
      </c>
      <c r="D2514" s="129" t="s">
        <v>67</v>
      </c>
      <c r="E2514" s="129">
        <v>-370.09019999999998</v>
      </c>
      <c r="F2514" s="129">
        <v>3.3129</v>
      </c>
      <c r="G2514" s="129">
        <v>0.15939999999999999</v>
      </c>
      <c r="H2514" s="129">
        <v>-0.1305</v>
      </c>
      <c r="I2514" s="129">
        <v>-0.1208</v>
      </c>
      <c r="J2514" s="129">
        <v>-8.2070000000000007</v>
      </c>
      <c r="K2514" s="129">
        <f t="shared" si="40"/>
        <v>2512</v>
      </c>
    </row>
    <row r="2515" spans="1:11" hidden="1" x14ac:dyDescent="0.3">
      <c r="A2515" s="129">
        <v>-1</v>
      </c>
      <c r="B2515" s="129" t="s">
        <v>235</v>
      </c>
      <c r="C2515" s="129" t="s">
        <v>74</v>
      </c>
      <c r="D2515" s="129" t="s">
        <v>68</v>
      </c>
      <c r="E2515" s="129">
        <v>-376.09769999999997</v>
      </c>
      <c r="F2515" s="129">
        <v>3.3129</v>
      </c>
      <c r="G2515" s="129">
        <v>0.15939999999999999</v>
      </c>
      <c r="H2515" s="129">
        <v>-0.1305</v>
      </c>
      <c r="I2515" s="129">
        <v>0.27760000000000001</v>
      </c>
      <c r="J2515" s="129">
        <v>7.51E-2</v>
      </c>
      <c r="K2515" s="129">
        <f t="shared" si="40"/>
        <v>2513</v>
      </c>
    </row>
    <row r="2516" spans="1:11" hidden="1" x14ac:dyDescent="0.3">
      <c r="A2516" s="129">
        <v>-1</v>
      </c>
      <c r="B2516" s="129" t="s">
        <v>235</v>
      </c>
      <c r="C2516" s="129" t="s">
        <v>75</v>
      </c>
      <c r="D2516" s="129" t="s">
        <v>67</v>
      </c>
      <c r="E2516" s="129">
        <v>-167.6754</v>
      </c>
      <c r="F2516" s="129">
        <v>5.5026000000000002</v>
      </c>
      <c r="G2516" s="129">
        <v>0.47360000000000002</v>
      </c>
      <c r="H2516" s="129">
        <v>0.10199999999999999</v>
      </c>
      <c r="I2516" s="129">
        <v>1.2851999999999999</v>
      </c>
      <c r="J2516" s="129">
        <v>4.6528</v>
      </c>
      <c r="K2516" s="129">
        <f t="shared" si="40"/>
        <v>2514</v>
      </c>
    </row>
    <row r="2517" spans="1:11" hidden="1" x14ac:dyDescent="0.3">
      <c r="A2517" s="129">
        <v>-1</v>
      </c>
      <c r="B2517" s="129" t="s">
        <v>235</v>
      </c>
      <c r="C2517" s="129" t="s">
        <v>75</v>
      </c>
      <c r="D2517" s="129" t="s">
        <v>68</v>
      </c>
      <c r="E2517" s="129">
        <v>-172.18100000000001</v>
      </c>
      <c r="F2517" s="129">
        <v>5.5026000000000002</v>
      </c>
      <c r="G2517" s="129">
        <v>0.47360000000000002</v>
      </c>
      <c r="H2517" s="129">
        <v>0.10199999999999999</v>
      </c>
      <c r="I2517" s="129">
        <v>0.58050000000000002</v>
      </c>
      <c r="J2517" s="129">
        <v>6.3456999999999999</v>
      </c>
      <c r="K2517" s="129">
        <f t="shared" si="40"/>
        <v>2515</v>
      </c>
    </row>
    <row r="2518" spans="1:11" hidden="1" x14ac:dyDescent="0.3">
      <c r="A2518" s="129">
        <v>-1</v>
      </c>
      <c r="B2518" s="129" t="s">
        <v>235</v>
      </c>
      <c r="C2518" s="129" t="s">
        <v>76</v>
      </c>
      <c r="D2518" s="129" t="s">
        <v>67</v>
      </c>
      <c r="E2518" s="129">
        <v>-256.50220000000002</v>
      </c>
      <c r="F2518" s="129">
        <v>-1.7173</v>
      </c>
      <c r="G2518" s="129">
        <v>-0.3579</v>
      </c>
      <c r="H2518" s="129">
        <v>-0.19389999999999999</v>
      </c>
      <c r="I2518" s="129">
        <v>-1.3129</v>
      </c>
      <c r="J2518" s="129">
        <v>-13.5844</v>
      </c>
      <c r="K2518" s="129">
        <f t="shared" si="40"/>
        <v>2516</v>
      </c>
    </row>
    <row r="2519" spans="1:11" hidden="1" x14ac:dyDescent="0.3">
      <c r="A2519" s="129">
        <v>-1</v>
      </c>
      <c r="B2519" s="129" t="s">
        <v>235</v>
      </c>
      <c r="C2519" s="129" t="s">
        <v>76</v>
      </c>
      <c r="D2519" s="129" t="s">
        <v>68</v>
      </c>
      <c r="E2519" s="129">
        <v>-261.00779999999997</v>
      </c>
      <c r="F2519" s="129">
        <v>-1.7173</v>
      </c>
      <c r="G2519" s="129">
        <v>-0.3579</v>
      </c>
      <c r="H2519" s="129">
        <v>-0.19389999999999999</v>
      </c>
      <c r="I2519" s="129">
        <v>-0.31879999999999997</v>
      </c>
      <c r="J2519" s="129">
        <v>-5.8140999999999998</v>
      </c>
      <c r="K2519" s="129">
        <f t="shared" si="40"/>
        <v>2517</v>
      </c>
    </row>
    <row r="2520" spans="1:11" hidden="1" x14ac:dyDescent="0.3">
      <c r="A2520" s="129">
        <v>-1</v>
      </c>
      <c r="B2520" s="129" t="s">
        <v>235</v>
      </c>
      <c r="C2520" s="129" t="s">
        <v>77</v>
      </c>
      <c r="D2520" s="129" t="s">
        <v>67</v>
      </c>
      <c r="E2520" s="129">
        <v>-167.6754</v>
      </c>
      <c r="F2520" s="129">
        <v>5.5026000000000002</v>
      </c>
      <c r="G2520" s="129">
        <v>0.47360000000000002</v>
      </c>
      <c r="H2520" s="129">
        <v>0.10199999999999999</v>
      </c>
      <c r="I2520" s="129">
        <v>1.2851999999999999</v>
      </c>
      <c r="J2520" s="129">
        <v>4.6528</v>
      </c>
      <c r="K2520" s="129">
        <f t="shared" si="40"/>
        <v>2518</v>
      </c>
    </row>
    <row r="2521" spans="1:11" hidden="1" x14ac:dyDescent="0.3">
      <c r="A2521" s="129">
        <v>-1</v>
      </c>
      <c r="B2521" s="129" t="s">
        <v>235</v>
      </c>
      <c r="C2521" s="129" t="s">
        <v>77</v>
      </c>
      <c r="D2521" s="129" t="s">
        <v>68</v>
      </c>
      <c r="E2521" s="129">
        <v>-172.18100000000001</v>
      </c>
      <c r="F2521" s="129">
        <v>5.5026000000000002</v>
      </c>
      <c r="G2521" s="129">
        <v>0.47360000000000002</v>
      </c>
      <c r="H2521" s="129">
        <v>0.10199999999999999</v>
      </c>
      <c r="I2521" s="129">
        <v>0.58050000000000002</v>
      </c>
      <c r="J2521" s="129">
        <v>6.3456999999999999</v>
      </c>
      <c r="K2521" s="129">
        <f t="shared" si="40"/>
        <v>2519</v>
      </c>
    </row>
    <row r="2522" spans="1:11" hidden="1" x14ac:dyDescent="0.3">
      <c r="A2522" s="129">
        <v>-1</v>
      </c>
      <c r="B2522" s="129" t="s">
        <v>235</v>
      </c>
      <c r="C2522" s="129" t="s">
        <v>78</v>
      </c>
      <c r="D2522" s="129" t="s">
        <v>67</v>
      </c>
      <c r="E2522" s="129">
        <v>-256.50220000000002</v>
      </c>
      <c r="F2522" s="129">
        <v>-1.7173</v>
      </c>
      <c r="G2522" s="129">
        <v>-0.3579</v>
      </c>
      <c r="H2522" s="129">
        <v>-0.19389999999999999</v>
      </c>
      <c r="I2522" s="129">
        <v>-1.3129</v>
      </c>
      <c r="J2522" s="129">
        <v>-13.5844</v>
      </c>
      <c r="K2522" s="129">
        <f t="shared" si="40"/>
        <v>2520</v>
      </c>
    </row>
    <row r="2523" spans="1:11" hidden="1" x14ac:dyDescent="0.3">
      <c r="A2523" s="129">
        <v>-1</v>
      </c>
      <c r="B2523" s="129" t="s">
        <v>235</v>
      </c>
      <c r="C2523" s="129" t="s">
        <v>78</v>
      </c>
      <c r="D2523" s="129" t="s">
        <v>68</v>
      </c>
      <c r="E2523" s="129">
        <v>-261.00779999999997</v>
      </c>
      <c r="F2523" s="129">
        <v>-1.7173</v>
      </c>
      <c r="G2523" s="129">
        <v>-0.3579</v>
      </c>
      <c r="H2523" s="129">
        <v>-0.19389999999999999</v>
      </c>
      <c r="I2523" s="129">
        <v>-0.31879999999999997</v>
      </c>
      <c r="J2523" s="129">
        <v>-5.8140999999999998</v>
      </c>
      <c r="K2523" s="129">
        <f t="shared" si="40"/>
        <v>2521</v>
      </c>
    </row>
    <row r="2524" spans="1:11" hidden="1" x14ac:dyDescent="0.3">
      <c r="A2524" s="129">
        <v>-1</v>
      </c>
      <c r="B2524" s="129" t="s">
        <v>235</v>
      </c>
      <c r="C2524" s="129" t="s">
        <v>79</v>
      </c>
      <c r="D2524" s="129" t="s">
        <v>67</v>
      </c>
      <c r="E2524" s="129">
        <v>-162.86869999999999</v>
      </c>
      <c r="F2524" s="129">
        <v>7.7058</v>
      </c>
      <c r="G2524" s="129">
        <v>0.1361</v>
      </c>
      <c r="H2524" s="129">
        <v>3.73E-2</v>
      </c>
      <c r="I2524" s="129">
        <v>0.1726</v>
      </c>
      <c r="J2524" s="129">
        <v>33.111899999999999</v>
      </c>
      <c r="K2524" s="129">
        <f t="shared" si="40"/>
        <v>2522</v>
      </c>
    </row>
    <row r="2525" spans="1:11" hidden="1" x14ac:dyDescent="0.3">
      <c r="A2525" s="129">
        <v>-1</v>
      </c>
      <c r="B2525" s="129" t="s">
        <v>235</v>
      </c>
      <c r="C2525" s="129" t="s">
        <v>79</v>
      </c>
      <c r="D2525" s="129" t="s">
        <v>68</v>
      </c>
      <c r="E2525" s="129">
        <v>-167.37430000000001</v>
      </c>
      <c r="F2525" s="129">
        <v>7.7058</v>
      </c>
      <c r="G2525" s="129">
        <v>0.1361</v>
      </c>
      <c r="H2525" s="129">
        <v>3.73E-2</v>
      </c>
      <c r="I2525" s="129">
        <v>0.218</v>
      </c>
      <c r="J2525" s="129">
        <v>37.569600000000001</v>
      </c>
      <c r="K2525" s="129">
        <f t="shared" si="40"/>
        <v>2523</v>
      </c>
    </row>
    <row r="2526" spans="1:11" hidden="1" x14ac:dyDescent="0.3">
      <c r="A2526" s="129">
        <v>-1</v>
      </c>
      <c r="B2526" s="129" t="s">
        <v>235</v>
      </c>
      <c r="C2526" s="129" t="s">
        <v>80</v>
      </c>
      <c r="D2526" s="129" t="s">
        <v>67</v>
      </c>
      <c r="E2526" s="129">
        <v>-261.30889999999999</v>
      </c>
      <c r="F2526" s="129">
        <v>-3.9205000000000001</v>
      </c>
      <c r="G2526" s="129">
        <v>-2.0400000000000001E-2</v>
      </c>
      <c r="H2526" s="129">
        <v>-0.12920000000000001</v>
      </c>
      <c r="I2526" s="129">
        <v>-0.20039999999999999</v>
      </c>
      <c r="J2526" s="129">
        <v>-42.043500000000002</v>
      </c>
      <c r="K2526" s="129">
        <f t="shared" si="40"/>
        <v>2524</v>
      </c>
    </row>
    <row r="2527" spans="1:11" hidden="1" x14ac:dyDescent="0.3">
      <c r="A2527" s="129">
        <v>-1</v>
      </c>
      <c r="B2527" s="129" t="s">
        <v>235</v>
      </c>
      <c r="C2527" s="129" t="s">
        <v>80</v>
      </c>
      <c r="D2527" s="129" t="s">
        <v>68</v>
      </c>
      <c r="E2527" s="129">
        <v>-265.81450000000001</v>
      </c>
      <c r="F2527" s="129">
        <v>-3.9205000000000001</v>
      </c>
      <c r="G2527" s="129">
        <v>-2.0400000000000001E-2</v>
      </c>
      <c r="H2527" s="129">
        <v>-0.12920000000000001</v>
      </c>
      <c r="I2527" s="129">
        <v>4.36E-2</v>
      </c>
      <c r="J2527" s="129">
        <v>-37.037999999999997</v>
      </c>
      <c r="K2527" s="129">
        <f t="shared" si="40"/>
        <v>2525</v>
      </c>
    </row>
    <row r="2528" spans="1:11" hidden="1" x14ac:dyDescent="0.3">
      <c r="A2528" s="129">
        <v>-1</v>
      </c>
      <c r="B2528" s="129" t="s">
        <v>235</v>
      </c>
      <c r="C2528" s="129" t="s">
        <v>81</v>
      </c>
      <c r="D2528" s="129" t="s">
        <v>67</v>
      </c>
      <c r="E2528" s="129">
        <v>-162.86869999999999</v>
      </c>
      <c r="F2528" s="129">
        <v>7.7058</v>
      </c>
      <c r="G2528" s="129">
        <v>0.1361</v>
      </c>
      <c r="H2528" s="129">
        <v>3.73E-2</v>
      </c>
      <c r="I2528" s="129">
        <v>0.1726</v>
      </c>
      <c r="J2528" s="129">
        <v>33.111899999999999</v>
      </c>
      <c r="K2528" s="129">
        <f t="shared" si="40"/>
        <v>2526</v>
      </c>
    </row>
    <row r="2529" spans="1:11" hidden="1" x14ac:dyDescent="0.3">
      <c r="A2529" s="129">
        <v>-1</v>
      </c>
      <c r="B2529" s="129" t="s">
        <v>235</v>
      </c>
      <c r="C2529" s="129" t="s">
        <v>81</v>
      </c>
      <c r="D2529" s="129" t="s">
        <v>68</v>
      </c>
      <c r="E2529" s="129">
        <v>-167.37430000000001</v>
      </c>
      <c r="F2529" s="129">
        <v>7.7058</v>
      </c>
      <c r="G2529" s="129">
        <v>0.1361</v>
      </c>
      <c r="H2529" s="129">
        <v>3.73E-2</v>
      </c>
      <c r="I2529" s="129">
        <v>0.218</v>
      </c>
      <c r="J2529" s="129">
        <v>37.569600000000001</v>
      </c>
      <c r="K2529" s="129">
        <f t="shared" si="40"/>
        <v>2527</v>
      </c>
    </row>
    <row r="2530" spans="1:11" hidden="1" x14ac:dyDescent="0.3">
      <c r="A2530" s="129">
        <v>-1</v>
      </c>
      <c r="B2530" s="129" t="s">
        <v>235</v>
      </c>
      <c r="C2530" s="129" t="s">
        <v>82</v>
      </c>
      <c r="D2530" s="129" t="s">
        <v>67</v>
      </c>
      <c r="E2530" s="129">
        <v>-261.30889999999999</v>
      </c>
      <c r="F2530" s="129">
        <v>-3.9205000000000001</v>
      </c>
      <c r="G2530" s="129">
        <v>-2.0400000000000001E-2</v>
      </c>
      <c r="H2530" s="129">
        <v>-0.12920000000000001</v>
      </c>
      <c r="I2530" s="129">
        <v>-0.20039999999999999</v>
      </c>
      <c r="J2530" s="129">
        <v>-42.043500000000002</v>
      </c>
      <c r="K2530" s="129">
        <f t="shared" si="40"/>
        <v>2528</v>
      </c>
    </row>
    <row r="2531" spans="1:11" hidden="1" x14ac:dyDescent="0.3">
      <c r="A2531" s="129">
        <v>-1</v>
      </c>
      <c r="B2531" s="129" t="s">
        <v>235</v>
      </c>
      <c r="C2531" s="129" t="s">
        <v>82</v>
      </c>
      <c r="D2531" s="129" t="s">
        <v>68</v>
      </c>
      <c r="E2531" s="129">
        <v>-265.81450000000001</v>
      </c>
      <c r="F2531" s="129">
        <v>-3.9205000000000001</v>
      </c>
      <c r="G2531" s="129">
        <v>-2.0400000000000001E-2</v>
      </c>
      <c r="H2531" s="129">
        <v>-0.12920000000000001</v>
      </c>
      <c r="I2531" s="129">
        <v>4.36E-2</v>
      </c>
      <c r="J2531" s="129">
        <v>-37.037999999999997</v>
      </c>
      <c r="K2531" s="129">
        <f t="shared" si="40"/>
        <v>2529</v>
      </c>
    </row>
    <row r="2532" spans="1:11" hidden="1" x14ac:dyDescent="0.3">
      <c r="A2532" s="129">
        <v>-1</v>
      </c>
      <c r="B2532" s="129" t="s">
        <v>235</v>
      </c>
      <c r="C2532" s="129" t="s">
        <v>83</v>
      </c>
      <c r="D2532" s="129" t="s">
        <v>67</v>
      </c>
      <c r="E2532" s="129">
        <v>-292.93740000000003</v>
      </c>
      <c r="F2532" s="129">
        <v>6.6268000000000002</v>
      </c>
      <c r="G2532" s="129">
        <v>0.54430000000000001</v>
      </c>
      <c r="H2532" s="129">
        <v>4.3400000000000001E-2</v>
      </c>
      <c r="I2532" s="129">
        <v>1.2165999999999999</v>
      </c>
      <c r="J2532" s="129">
        <v>1.7563</v>
      </c>
      <c r="K2532" s="129">
        <f t="shared" si="40"/>
        <v>2530</v>
      </c>
    </row>
    <row r="2533" spans="1:11" hidden="1" x14ac:dyDescent="0.3">
      <c r="A2533" s="129">
        <v>-1</v>
      </c>
      <c r="B2533" s="129" t="s">
        <v>235</v>
      </c>
      <c r="C2533" s="129" t="s">
        <v>83</v>
      </c>
      <c r="D2533" s="129" t="s">
        <v>68</v>
      </c>
      <c r="E2533" s="129">
        <v>-298.94490000000002</v>
      </c>
      <c r="F2533" s="129">
        <v>6.6268000000000002</v>
      </c>
      <c r="G2533" s="129">
        <v>0.54430000000000001</v>
      </c>
      <c r="H2533" s="129">
        <v>4.3400000000000001E-2</v>
      </c>
      <c r="I2533" s="129">
        <v>0.68859999999999999</v>
      </c>
      <c r="J2533" s="129">
        <v>6.2596999999999996</v>
      </c>
      <c r="K2533" s="129">
        <f t="shared" si="40"/>
        <v>2531</v>
      </c>
    </row>
    <row r="2534" spans="1:11" hidden="1" x14ac:dyDescent="0.3">
      <c r="A2534" s="129">
        <v>-1</v>
      </c>
      <c r="B2534" s="129" t="s">
        <v>235</v>
      </c>
      <c r="C2534" s="129" t="s">
        <v>84</v>
      </c>
      <c r="D2534" s="129" t="s">
        <v>67</v>
      </c>
      <c r="E2534" s="129">
        <v>-381.76420000000002</v>
      </c>
      <c r="F2534" s="129">
        <v>-0.59309999999999996</v>
      </c>
      <c r="G2534" s="129">
        <v>-0.28720000000000001</v>
      </c>
      <c r="H2534" s="129">
        <v>-0.2525</v>
      </c>
      <c r="I2534" s="129">
        <v>-1.3815</v>
      </c>
      <c r="J2534" s="129">
        <v>-16.480899999999998</v>
      </c>
      <c r="K2534" s="129">
        <f t="shared" si="40"/>
        <v>2532</v>
      </c>
    </row>
    <row r="2535" spans="1:11" hidden="1" x14ac:dyDescent="0.3">
      <c r="A2535" s="129">
        <v>-1</v>
      </c>
      <c r="B2535" s="129" t="s">
        <v>235</v>
      </c>
      <c r="C2535" s="129" t="s">
        <v>84</v>
      </c>
      <c r="D2535" s="129" t="s">
        <v>68</v>
      </c>
      <c r="E2535" s="129">
        <v>-387.77170000000001</v>
      </c>
      <c r="F2535" s="129">
        <v>-0.59309999999999996</v>
      </c>
      <c r="G2535" s="129">
        <v>-0.28720000000000001</v>
      </c>
      <c r="H2535" s="129">
        <v>-0.2525</v>
      </c>
      <c r="I2535" s="129">
        <v>-0.21079999999999999</v>
      </c>
      <c r="J2535" s="129">
        <v>-5.9</v>
      </c>
      <c r="K2535" s="129">
        <f t="shared" si="40"/>
        <v>2533</v>
      </c>
    </row>
    <row r="2536" spans="1:11" hidden="1" x14ac:dyDescent="0.3">
      <c r="A2536" s="129">
        <v>-1</v>
      </c>
      <c r="B2536" s="129" t="s">
        <v>235</v>
      </c>
      <c r="C2536" s="129" t="s">
        <v>85</v>
      </c>
      <c r="D2536" s="129" t="s">
        <v>67</v>
      </c>
      <c r="E2536" s="129">
        <v>-292.93740000000003</v>
      </c>
      <c r="F2536" s="129">
        <v>6.6268000000000002</v>
      </c>
      <c r="G2536" s="129">
        <v>0.54430000000000001</v>
      </c>
      <c r="H2536" s="129">
        <v>4.3400000000000001E-2</v>
      </c>
      <c r="I2536" s="129">
        <v>1.2165999999999999</v>
      </c>
      <c r="J2536" s="129">
        <v>1.7563</v>
      </c>
      <c r="K2536" s="129">
        <f t="shared" si="40"/>
        <v>2534</v>
      </c>
    </row>
    <row r="2537" spans="1:11" hidden="1" x14ac:dyDescent="0.3">
      <c r="A2537" s="129">
        <v>-1</v>
      </c>
      <c r="B2537" s="129" t="s">
        <v>235</v>
      </c>
      <c r="C2537" s="129" t="s">
        <v>85</v>
      </c>
      <c r="D2537" s="129" t="s">
        <v>68</v>
      </c>
      <c r="E2537" s="129">
        <v>-298.94490000000002</v>
      </c>
      <c r="F2537" s="129">
        <v>6.6268000000000002</v>
      </c>
      <c r="G2537" s="129">
        <v>0.54430000000000001</v>
      </c>
      <c r="H2537" s="129">
        <v>4.3400000000000001E-2</v>
      </c>
      <c r="I2537" s="129">
        <v>0.68859999999999999</v>
      </c>
      <c r="J2537" s="129">
        <v>6.2596999999999996</v>
      </c>
      <c r="K2537" s="129">
        <f t="shared" si="40"/>
        <v>2535</v>
      </c>
    </row>
    <row r="2538" spans="1:11" hidden="1" x14ac:dyDescent="0.3">
      <c r="A2538" s="129">
        <v>-1</v>
      </c>
      <c r="B2538" s="129" t="s">
        <v>235</v>
      </c>
      <c r="C2538" s="129" t="s">
        <v>86</v>
      </c>
      <c r="D2538" s="129" t="s">
        <v>67</v>
      </c>
      <c r="E2538" s="129">
        <v>-381.76420000000002</v>
      </c>
      <c r="F2538" s="129">
        <v>-0.59309999999999996</v>
      </c>
      <c r="G2538" s="129">
        <v>-0.28720000000000001</v>
      </c>
      <c r="H2538" s="129">
        <v>-0.2525</v>
      </c>
      <c r="I2538" s="129">
        <v>-1.3815</v>
      </c>
      <c r="J2538" s="129">
        <v>-16.480899999999998</v>
      </c>
      <c r="K2538" s="129">
        <f t="shared" si="40"/>
        <v>2536</v>
      </c>
    </row>
    <row r="2539" spans="1:11" hidden="1" x14ac:dyDescent="0.3">
      <c r="A2539" s="129">
        <v>-1</v>
      </c>
      <c r="B2539" s="129" t="s">
        <v>235</v>
      </c>
      <c r="C2539" s="129" t="s">
        <v>86</v>
      </c>
      <c r="D2539" s="129" t="s">
        <v>68</v>
      </c>
      <c r="E2539" s="129">
        <v>-387.77170000000001</v>
      </c>
      <c r="F2539" s="129">
        <v>-0.59309999999999996</v>
      </c>
      <c r="G2539" s="129">
        <v>-0.28720000000000001</v>
      </c>
      <c r="H2539" s="129">
        <v>-0.2525</v>
      </c>
      <c r="I2539" s="129">
        <v>-0.21079999999999999</v>
      </c>
      <c r="J2539" s="129">
        <v>-5.9</v>
      </c>
      <c r="K2539" s="129">
        <f t="shared" si="40"/>
        <v>2537</v>
      </c>
    </row>
    <row r="2540" spans="1:11" hidden="1" x14ac:dyDescent="0.3">
      <c r="A2540" s="129">
        <v>-1</v>
      </c>
      <c r="B2540" s="129" t="s">
        <v>235</v>
      </c>
      <c r="C2540" s="129" t="s">
        <v>87</v>
      </c>
      <c r="D2540" s="129" t="s">
        <v>67</v>
      </c>
      <c r="E2540" s="129">
        <v>-288.13069999999999</v>
      </c>
      <c r="F2540" s="129">
        <v>8.83</v>
      </c>
      <c r="G2540" s="129">
        <v>0.20680000000000001</v>
      </c>
      <c r="H2540" s="129">
        <v>-2.1299999999999999E-2</v>
      </c>
      <c r="I2540" s="129">
        <v>0.1041</v>
      </c>
      <c r="J2540" s="129">
        <v>30.215399999999999</v>
      </c>
      <c r="K2540" s="129">
        <f t="shared" si="40"/>
        <v>2538</v>
      </c>
    </row>
    <row r="2541" spans="1:11" hidden="1" x14ac:dyDescent="0.3">
      <c r="A2541" s="129">
        <v>-1</v>
      </c>
      <c r="B2541" s="129" t="s">
        <v>235</v>
      </c>
      <c r="C2541" s="129" t="s">
        <v>87</v>
      </c>
      <c r="D2541" s="129" t="s">
        <v>68</v>
      </c>
      <c r="E2541" s="129">
        <v>-294.13819999999998</v>
      </c>
      <c r="F2541" s="129">
        <v>8.83</v>
      </c>
      <c r="G2541" s="129">
        <v>0.20680000000000001</v>
      </c>
      <c r="H2541" s="129">
        <v>-2.1299999999999999E-2</v>
      </c>
      <c r="I2541" s="129">
        <v>0.3261</v>
      </c>
      <c r="J2541" s="129">
        <v>37.483699999999999</v>
      </c>
      <c r="K2541" s="129">
        <f t="shared" si="40"/>
        <v>2539</v>
      </c>
    </row>
    <row r="2542" spans="1:11" hidden="1" x14ac:dyDescent="0.3">
      <c r="A2542" s="129">
        <v>-1</v>
      </c>
      <c r="B2542" s="129" t="s">
        <v>235</v>
      </c>
      <c r="C2542" s="129" t="s">
        <v>88</v>
      </c>
      <c r="D2542" s="129" t="s">
        <v>67</v>
      </c>
      <c r="E2542" s="129">
        <v>-386.57089999999999</v>
      </c>
      <c r="F2542" s="129">
        <v>-2.7963</v>
      </c>
      <c r="G2542" s="129">
        <v>5.0299999999999997E-2</v>
      </c>
      <c r="H2542" s="129">
        <v>-0.18779999999999999</v>
      </c>
      <c r="I2542" s="129">
        <v>-0.26900000000000002</v>
      </c>
      <c r="J2542" s="129">
        <v>-44.939900000000002</v>
      </c>
      <c r="K2542" s="129">
        <f t="shared" si="40"/>
        <v>2540</v>
      </c>
    </row>
    <row r="2543" spans="1:11" hidden="1" x14ac:dyDescent="0.3">
      <c r="A2543" s="129">
        <v>-1</v>
      </c>
      <c r="B2543" s="129" t="s">
        <v>235</v>
      </c>
      <c r="C2543" s="129" t="s">
        <v>88</v>
      </c>
      <c r="D2543" s="129" t="s">
        <v>68</v>
      </c>
      <c r="E2543" s="129">
        <v>-392.57839999999999</v>
      </c>
      <c r="F2543" s="129">
        <v>-2.7963</v>
      </c>
      <c r="G2543" s="129">
        <v>5.0299999999999997E-2</v>
      </c>
      <c r="H2543" s="129">
        <v>-0.18779999999999999</v>
      </c>
      <c r="I2543" s="129">
        <v>0.1517</v>
      </c>
      <c r="J2543" s="129">
        <v>-37.123899999999999</v>
      </c>
      <c r="K2543" s="129">
        <f t="shared" si="40"/>
        <v>2541</v>
      </c>
    </row>
    <row r="2544" spans="1:11" hidden="1" x14ac:dyDescent="0.3">
      <c r="A2544" s="129">
        <v>-1</v>
      </c>
      <c r="B2544" s="129" t="s">
        <v>235</v>
      </c>
      <c r="C2544" s="129" t="s">
        <v>89</v>
      </c>
      <c r="D2544" s="129" t="s">
        <v>67</v>
      </c>
      <c r="E2544" s="129">
        <v>-288.13069999999999</v>
      </c>
      <c r="F2544" s="129">
        <v>8.83</v>
      </c>
      <c r="G2544" s="129">
        <v>0.20680000000000001</v>
      </c>
      <c r="H2544" s="129">
        <v>-2.1299999999999999E-2</v>
      </c>
      <c r="I2544" s="129">
        <v>0.1041</v>
      </c>
      <c r="J2544" s="129">
        <v>30.215399999999999</v>
      </c>
      <c r="K2544" s="129">
        <f t="shared" si="40"/>
        <v>2542</v>
      </c>
    </row>
    <row r="2545" spans="1:11" hidden="1" x14ac:dyDescent="0.3">
      <c r="A2545" s="129">
        <v>-1</v>
      </c>
      <c r="B2545" s="129" t="s">
        <v>235</v>
      </c>
      <c r="C2545" s="129" t="s">
        <v>89</v>
      </c>
      <c r="D2545" s="129" t="s">
        <v>68</v>
      </c>
      <c r="E2545" s="129">
        <v>-294.13819999999998</v>
      </c>
      <c r="F2545" s="129">
        <v>8.83</v>
      </c>
      <c r="G2545" s="129">
        <v>0.20680000000000001</v>
      </c>
      <c r="H2545" s="129">
        <v>-2.1299999999999999E-2</v>
      </c>
      <c r="I2545" s="129">
        <v>0.3261</v>
      </c>
      <c r="J2545" s="129">
        <v>37.483699999999999</v>
      </c>
      <c r="K2545" s="129">
        <f t="shared" si="40"/>
        <v>2543</v>
      </c>
    </row>
    <row r="2546" spans="1:11" hidden="1" x14ac:dyDescent="0.3">
      <c r="A2546" s="129">
        <v>-1</v>
      </c>
      <c r="B2546" s="129" t="s">
        <v>235</v>
      </c>
      <c r="C2546" s="129" t="s">
        <v>90</v>
      </c>
      <c r="D2546" s="129" t="s">
        <v>67</v>
      </c>
      <c r="E2546" s="129">
        <v>-386.57089999999999</v>
      </c>
      <c r="F2546" s="129">
        <v>-2.7963</v>
      </c>
      <c r="G2546" s="129">
        <v>5.0299999999999997E-2</v>
      </c>
      <c r="H2546" s="129">
        <v>-0.18779999999999999</v>
      </c>
      <c r="I2546" s="129">
        <v>-0.26900000000000002</v>
      </c>
      <c r="J2546" s="129">
        <v>-44.939900000000002</v>
      </c>
      <c r="K2546" s="129">
        <f t="shared" si="40"/>
        <v>2544</v>
      </c>
    </row>
    <row r="2547" spans="1:11" hidden="1" x14ac:dyDescent="0.3">
      <c r="A2547" s="129">
        <v>-1</v>
      </c>
      <c r="B2547" s="129" t="s">
        <v>235</v>
      </c>
      <c r="C2547" s="129" t="s">
        <v>90</v>
      </c>
      <c r="D2547" s="129" t="s">
        <v>68</v>
      </c>
      <c r="E2547" s="129">
        <v>-392.57839999999999</v>
      </c>
      <c r="F2547" s="129">
        <v>-2.7963</v>
      </c>
      <c r="G2547" s="129">
        <v>5.0299999999999997E-2</v>
      </c>
      <c r="H2547" s="129">
        <v>-0.18779999999999999</v>
      </c>
      <c r="I2547" s="129">
        <v>0.1517</v>
      </c>
      <c r="J2547" s="129">
        <v>-37.123899999999999</v>
      </c>
      <c r="K2547" s="129">
        <f t="shared" si="40"/>
        <v>2545</v>
      </c>
    </row>
    <row r="2548" spans="1:11" hidden="1" x14ac:dyDescent="0.3">
      <c r="A2548" s="129">
        <v>-1</v>
      </c>
      <c r="B2548" s="129" t="s">
        <v>235</v>
      </c>
      <c r="C2548" s="129" t="s">
        <v>91</v>
      </c>
      <c r="D2548" s="129" t="s">
        <v>67</v>
      </c>
      <c r="E2548" s="129">
        <v>-162.86869999999999</v>
      </c>
      <c r="F2548" s="129">
        <v>8.83</v>
      </c>
      <c r="G2548" s="129">
        <v>0.54430000000000001</v>
      </c>
      <c r="H2548" s="129">
        <v>0.10199999999999999</v>
      </c>
      <c r="I2548" s="129">
        <v>1.2851999999999999</v>
      </c>
      <c r="J2548" s="129">
        <v>33.111899999999999</v>
      </c>
      <c r="K2548" s="129">
        <f t="shared" si="40"/>
        <v>2546</v>
      </c>
    </row>
    <row r="2549" spans="1:11" hidden="1" x14ac:dyDescent="0.3">
      <c r="A2549" s="129">
        <v>-1</v>
      </c>
      <c r="B2549" s="129" t="s">
        <v>235</v>
      </c>
      <c r="C2549" s="129" t="s">
        <v>91</v>
      </c>
      <c r="D2549" s="129" t="s">
        <v>68</v>
      </c>
      <c r="E2549" s="129">
        <v>-167.37430000000001</v>
      </c>
      <c r="F2549" s="129">
        <v>8.83</v>
      </c>
      <c r="G2549" s="129">
        <v>0.54430000000000001</v>
      </c>
      <c r="H2549" s="129">
        <v>0.10199999999999999</v>
      </c>
      <c r="I2549" s="129">
        <v>0.68859999999999999</v>
      </c>
      <c r="J2549" s="129">
        <v>37.569600000000001</v>
      </c>
      <c r="K2549" s="129">
        <f t="shared" si="40"/>
        <v>2547</v>
      </c>
    </row>
    <row r="2550" spans="1:11" hidden="1" x14ac:dyDescent="0.3">
      <c r="A2550" s="129">
        <v>-1</v>
      </c>
      <c r="B2550" s="129" t="s">
        <v>235</v>
      </c>
      <c r="C2550" s="129" t="s">
        <v>92</v>
      </c>
      <c r="D2550" s="129" t="s">
        <v>67</v>
      </c>
      <c r="E2550" s="129">
        <v>-386.57089999999999</v>
      </c>
      <c r="F2550" s="129">
        <v>-3.9205000000000001</v>
      </c>
      <c r="G2550" s="129">
        <v>-0.3579</v>
      </c>
      <c r="H2550" s="129">
        <v>-0.2525</v>
      </c>
      <c r="I2550" s="129">
        <v>-1.3815</v>
      </c>
      <c r="J2550" s="129">
        <v>-44.939900000000002</v>
      </c>
      <c r="K2550" s="129">
        <f t="shared" si="40"/>
        <v>2548</v>
      </c>
    </row>
    <row r="2551" spans="1:11" hidden="1" x14ac:dyDescent="0.3">
      <c r="A2551" s="129">
        <v>-1</v>
      </c>
      <c r="B2551" s="129" t="s">
        <v>235</v>
      </c>
      <c r="C2551" s="129" t="s">
        <v>92</v>
      </c>
      <c r="D2551" s="129" t="s">
        <v>68</v>
      </c>
      <c r="E2551" s="129">
        <v>-392.57839999999999</v>
      </c>
      <c r="F2551" s="129">
        <v>-3.9205000000000001</v>
      </c>
      <c r="G2551" s="129">
        <v>-0.3579</v>
      </c>
      <c r="H2551" s="129">
        <v>-0.2525</v>
      </c>
      <c r="I2551" s="129">
        <v>-0.31879999999999997</v>
      </c>
      <c r="J2551" s="129">
        <v>-37.123899999999999</v>
      </c>
      <c r="K2551" s="129">
        <f t="shared" si="40"/>
        <v>2549</v>
      </c>
    </row>
  </sheetData>
  <autoFilter ref="A1:J2551" xr:uid="{55F76536-D99D-439D-BCB9-1111DAF0216E}">
    <filterColumn colId="1">
      <filters>
        <filter val="F17Y"/>
        <filter val="F18Y"/>
        <filter val="F19Y"/>
        <filter val="F20Y"/>
        <filter val="F21Y"/>
        <filter val="F22Y"/>
        <filter val="F23Y"/>
        <filter val="F24Y"/>
        <filter val="F25Y"/>
        <filter val="F26Y"/>
        <filter val="F27Y"/>
        <filter val="F28Y"/>
        <filter val="F29Y"/>
        <filter val="F30Y"/>
        <filter val="F31Y"/>
        <filter val="F32Y"/>
        <filter val="F33Y"/>
        <filter val="F34Y"/>
        <filter val="F35Y"/>
        <filter val="F36Y"/>
        <filter val="F37Y"/>
        <filter val="F38Y"/>
        <filter val="F39Y"/>
      </filters>
    </filterColumn>
    <filterColumn colId="2">
      <filters>
        <filter val="PP"/>
        <filter val="SC"/>
        <filter val="SX Max"/>
        <filter val="SY Max"/>
      </filters>
    </filterColumn>
    <filterColumn colId="3">
      <filters>
        <filter val="Bottom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8"/>
  <sheetViews>
    <sheetView topLeftCell="A16" workbookViewId="0">
      <selection activeCell="J25" sqref="J25"/>
    </sheetView>
  </sheetViews>
  <sheetFormatPr defaultColWidth="8.88671875" defaultRowHeight="14.4" x14ac:dyDescent="0.3"/>
  <cols>
    <col min="1" max="2" width="3.5546875" style="1" customWidth="1"/>
    <col min="3" max="3" width="14.5546875" style="1" bestFit="1" customWidth="1"/>
    <col min="4" max="4" width="8.88671875" style="1"/>
    <col min="5" max="5" width="9.109375" style="1" bestFit="1" customWidth="1"/>
    <col min="6" max="6" width="10.88671875" style="1" bestFit="1" customWidth="1"/>
    <col min="7" max="7" width="11.33203125" style="1" bestFit="1" customWidth="1"/>
    <col min="8" max="8" width="13.44140625" style="1" bestFit="1" customWidth="1"/>
    <col min="9" max="9" width="11.33203125" style="1" bestFit="1" customWidth="1"/>
    <col min="10" max="10" width="11.44140625" style="1" bestFit="1" customWidth="1"/>
    <col min="11" max="11" width="23.33203125" style="1" bestFit="1" customWidth="1"/>
    <col min="12" max="12" width="22.6640625" style="1" bestFit="1" customWidth="1"/>
    <col min="13" max="13" width="22.33203125" style="1" bestFit="1" customWidth="1"/>
    <col min="14" max="14" width="22" style="1" bestFit="1" customWidth="1"/>
    <col min="15" max="18" width="22" style="1" customWidth="1"/>
    <col min="19" max="19" width="7.6640625" style="1" customWidth="1"/>
    <col min="20" max="20" width="7.33203125" style="1" customWidth="1"/>
    <col min="21" max="21" width="8.88671875" style="1" customWidth="1"/>
    <col min="22" max="16384" width="8.88671875" style="1"/>
  </cols>
  <sheetData>
    <row r="2" spans="2:22" x14ac:dyDescent="0.3">
      <c r="C2" s="1" t="s">
        <v>15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1">
        <v>2</v>
      </c>
      <c r="P2" s="1">
        <v>4</v>
      </c>
      <c r="Q2" s="1">
        <v>6</v>
      </c>
      <c r="R2" s="1">
        <v>8</v>
      </c>
      <c r="S2" s="138" t="s">
        <v>11</v>
      </c>
      <c r="T2" s="138"/>
      <c r="U2" s="138"/>
    </row>
    <row r="3" spans="2:22" x14ac:dyDescent="0.3">
      <c r="B3" s="4"/>
      <c r="C3" s="2" t="s">
        <v>0</v>
      </c>
      <c r="D3" s="2" t="s">
        <v>1</v>
      </c>
      <c r="E3" s="2" t="s">
        <v>2</v>
      </c>
      <c r="F3" s="2" t="s">
        <v>16</v>
      </c>
      <c r="G3" s="9" t="s">
        <v>3</v>
      </c>
      <c r="H3" s="2" t="s">
        <v>4</v>
      </c>
      <c r="I3" s="2" t="s">
        <v>5</v>
      </c>
      <c r="J3" s="2" t="s">
        <v>6</v>
      </c>
      <c r="K3" s="9" t="s">
        <v>7</v>
      </c>
      <c r="L3" s="2" t="s">
        <v>8</v>
      </c>
      <c r="M3" s="2" t="s">
        <v>9</v>
      </c>
      <c r="N3" s="72" t="s">
        <v>10</v>
      </c>
      <c r="O3" s="9" t="s">
        <v>185</v>
      </c>
      <c r="P3" s="2" t="s">
        <v>186</v>
      </c>
      <c r="Q3" s="2" t="s">
        <v>187</v>
      </c>
      <c r="R3" s="72" t="s">
        <v>188</v>
      </c>
      <c r="S3" s="9" t="s">
        <v>12</v>
      </c>
      <c r="T3" s="2" t="s">
        <v>13</v>
      </c>
      <c r="U3" s="2" t="s">
        <v>14</v>
      </c>
      <c r="V3" s="3" t="s">
        <v>130</v>
      </c>
    </row>
    <row r="4" spans="2:22" x14ac:dyDescent="0.3">
      <c r="B4" s="5">
        <v>1</v>
      </c>
      <c r="C4" s="5" t="s">
        <v>17</v>
      </c>
      <c r="D4" s="5" t="str">
        <f>"F"&amp;B4&amp;"X"</f>
        <v>F1X</v>
      </c>
      <c r="E4" s="6">
        <v>1.92</v>
      </c>
      <c r="F4" s="5">
        <v>0.25</v>
      </c>
      <c r="G4" s="10">
        <f>INDEX(PIERS!$E$2:$J$1951,$V4+G$2,1)</f>
        <v>-48.413699999999999</v>
      </c>
      <c r="H4" s="5">
        <f>INDEX(PIERS!$E$2:$J$1951,$V4+H$2,1)</f>
        <v>-42.057000000000002</v>
      </c>
      <c r="I4" s="5">
        <f>INDEX(PIERS!$E$2:$J$1951,$V4+I$2,1)</f>
        <v>0.38829999999999998</v>
      </c>
      <c r="J4" s="5">
        <f>INDEX(PIERS!$E$2:$J$1951,$V4+J$2,1)</f>
        <v>9.8900000000000002E-2</v>
      </c>
      <c r="K4" s="10">
        <f>INDEX(PIERS!$E$2:$J$1951,$V4+K$2,6)</f>
        <v>-2.4584999999999999</v>
      </c>
      <c r="L4" s="5">
        <f>INDEX(PIERS!$E$2:$J$1951,$V4+L$2,6)</f>
        <v>-2.1137999999999999</v>
      </c>
      <c r="M4" s="5">
        <f>INDEX(PIERS!$E$2:$J$1951,$V4+M$2,6)</f>
        <v>6.1185</v>
      </c>
      <c r="N4" s="73">
        <f>INDEX(PIERS!$E$2:$J$1951,$V4+N$2,6)</f>
        <v>0.93530000000000002</v>
      </c>
      <c r="O4" s="10">
        <f>INDEX(PIERS!$E$2:$J$1951,$V4+O$2,2)</f>
        <v>-0.41260000000000002</v>
      </c>
      <c r="P4" s="5">
        <f>INDEX(PIERS!$E$2:$J$1951,$V4+P$2,2)</f>
        <v>-2.2401</v>
      </c>
      <c r="Q4" s="5">
        <f>INDEX(PIERS!$E$2:$J$1951,$V4+Q$2,2)</f>
        <v>8.9062999999999999</v>
      </c>
      <c r="R4" s="73">
        <f>INDEX(PIERS!$E$2:$J$1951,$V4+R$2,2)</f>
        <v>2.3744000000000001</v>
      </c>
      <c r="S4" s="10"/>
      <c r="T4" s="5"/>
      <c r="U4" s="5"/>
      <c r="V4" s="1">
        <f>VLOOKUP(D4,PIERS!$B$2:$K$1951,10,FALSE)</f>
        <v>0</v>
      </c>
    </row>
    <row r="5" spans="2:22" x14ac:dyDescent="0.3">
      <c r="B5" s="5">
        <f>B4+1</f>
        <v>2</v>
      </c>
      <c r="C5" s="5" t="s">
        <v>20</v>
      </c>
      <c r="D5" s="5" t="str">
        <f t="shared" ref="D5:D22" si="0">"F"&amp;B5&amp;"X"</f>
        <v>F2X</v>
      </c>
      <c r="E5" s="6">
        <v>1.92</v>
      </c>
      <c r="F5" s="5">
        <v>0.25</v>
      </c>
      <c r="G5" s="10">
        <f>INDEX(PIERS!$E$2:$J$1951,$V5+G$2,1)</f>
        <v>-211.84190000000001</v>
      </c>
      <c r="H5" s="5">
        <f>INDEX(PIERS!$E$2:$J$1951,$V5+H$2,1)</f>
        <v>-57.130600000000001</v>
      </c>
      <c r="I5" s="5">
        <f>INDEX(PIERS!$E$2:$J$1951,$V5+I$2,1)</f>
        <v>135.3621</v>
      </c>
      <c r="J5" s="5">
        <f>INDEX(PIERS!$E$2:$J$1951,$V5+J$2,1)</f>
        <v>71.559299999999993</v>
      </c>
      <c r="K5" s="10">
        <f>INDEX(PIERS!$E$2:$J$1951,$V5+K$2,6)</f>
        <v>0.57779999999999998</v>
      </c>
      <c r="L5" s="5">
        <f>INDEX(PIERS!$E$2:$J$1951,$V5+L$2,6)</f>
        <v>0.68889999999999996</v>
      </c>
      <c r="M5" s="5">
        <f>INDEX(PIERS!$E$2:$J$1951,$V5+M$2,6)</f>
        <v>6.6837999999999997</v>
      </c>
      <c r="N5" s="73">
        <f>INDEX(PIERS!$E$2:$J$1951,$V5+N$2,6)</f>
        <v>0.86029999999999995</v>
      </c>
      <c r="O5" s="10">
        <f>INDEX(PIERS!$E$2:$J$1951,$V5+O$2,2)</f>
        <v>3.8797999999999999</v>
      </c>
      <c r="P5" s="5">
        <f>INDEX(PIERS!$E$2:$J$1951,$V5+P$2,2)</f>
        <v>1.7001999999999999</v>
      </c>
      <c r="Q5" s="5">
        <f>INDEX(PIERS!$E$2:$J$1951,$V5+Q$2,2)</f>
        <v>7.9410999999999996</v>
      </c>
      <c r="R5" s="73">
        <f>INDEX(PIERS!$E$2:$J$1951,$V5+R$2,2)</f>
        <v>2.1471</v>
      </c>
      <c r="S5" s="10"/>
      <c r="T5" s="5"/>
      <c r="U5" s="5"/>
      <c r="V5" s="1">
        <f>VLOOKUP(D5,PIERS!$B$2:$K$1951,10,FALSE)</f>
        <v>50</v>
      </c>
    </row>
    <row r="6" spans="2:22" x14ac:dyDescent="0.3">
      <c r="B6" s="5">
        <f t="shared" ref="B6:B29" si="1">B5+1</f>
        <v>3</v>
      </c>
      <c r="C6" s="5" t="s">
        <v>240</v>
      </c>
      <c r="D6" s="5" t="str">
        <f t="shared" si="0"/>
        <v>F3X</v>
      </c>
      <c r="E6" s="6">
        <f>4.45+2*0.3</f>
        <v>5.05</v>
      </c>
      <c r="F6" s="5">
        <v>0.25</v>
      </c>
      <c r="G6" s="10">
        <f>INDEX(PIERS!$E$2:$J$1951,$V6+G$2,1)</f>
        <v>-461.90890000000002</v>
      </c>
      <c r="H6" s="5">
        <f>INDEX(PIERS!$E$2:$J$1951,$V6+H$2,1)</f>
        <v>-111.8824</v>
      </c>
      <c r="I6" s="5">
        <f>INDEX(PIERS!$E$2:$J$1951,$V6+I$2,1)</f>
        <v>292.87130000000002</v>
      </c>
      <c r="J6" s="5">
        <f>INDEX(PIERS!$E$2:$J$1951,$V6+J$2,1)</f>
        <v>96.187899999999999</v>
      </c>
      <c r="K6" s="10">
        <f>INDEX(PIERS!$E$2:$J$1951,$V6+K$2,6)</f>
        <v>-58.8217</v>
      </c>
      <c r="L6" s="5">
        <f>INDEX(PIERS!$E$2:$J$1951,$V6+L$2,6)</f>
        <v>-15.502000000000001</v>
      </c>
      <c r="M6" s="5">
        <f>INDEX(PIERS!$E$2:$J$1951,$V6+M$2,6)</f>
        <v>201.1395</v>
      </c>
      <c r="N6" s="73">
        <f>INDEX(PIERS!$E$2:$J$1951,$V6+N$2,6)</f>
        <v>24.879300000000001</v>
      </c>
      <c r="O6" s="10">
        <f>INDEX(PIERS!$E$2:$J$1951,$V6+O$2,2)</f>
        <v>14.047499999999999</v>
      </c>
      <c r="P6" s="5">
        <f>INDEX(PIERS!$E$2:$J$1951,$V6+P$2,2)</f>
        <v>4.3769999999999998</v>
      </c>
      <c r="Q6" s="5">
        <f>INDEX(PIERS!$E$2:$J$1951,$V6+Q$2,2)</f>
        <v>24.041799999999999</v>
      </c>
      <c r="R6" s="73">
        <f>INDEX(PIERS!$E$2:$J$1951,$V6+R$2,2)</f>
        <v>5.0267999999999997</v>
      </c>
      <c r="S6" s="10"/>
      <c r="T6" s="5"/>
      <c r="U6" s="5"/>
      <c r="V6" s="1">
        <f>VLOOKUP(D6,PIERS!$B$2:$K$1951,10,FALSE)</f>
        <v>100</v>
      </c>
    </row>
    <row r="7" spans="2:22" x14ac:dyDescent="0.3">
      <c r="B7" s="5">
        <f t="shared" si="1"/>
        <v>4</v>
      </c>
      <c r="C7" s="5" t="s">
        <v>21</v>
      </c>
      <c r="D7" s="5" t="str">
        <f t="shared" si="0"/>
        <v>F4X</v>
      </c>
      <c r="E7" s="6">
        <f>6.16+2*0.3</f>
        <v>6.76</v>
      </c>
      <c r="F7" s="5">
        <v>0.25</v>
      </c>
      <c r="G7" s="10">
        <f>INDEX(PIERS!$E$2:$J$1951,$V7+G$2,1)</f>
        <v>-455.24400000000003</v>
      </c>
      <c r="H7" s="5">
        <f>INDEX(PIERS!$E$2:$J$1951,$V7+H$2,1)</f>
        <v>-118.0962</v>
      </c>
      <c r="I7" s="5">
        <f>INDEX(PIERS!$E$2:$J$1951,$V7+I$2,1)</f>
        <v>216.71960000000001</v>
      </c>
      <c r="J7" s="5">
        <f>INDEX(PIERS!$E$2:$J$1951,$V7+J$2,1)</f>
        <v>157.94239999999999</v>
      </c>
      <c r="K7" s="10">
        <f>INDEX(PIERS!$E$2:$J$1951,$V7+K$2,6)</f>
        <v>-112.8124</v>
      </c>
      <c r="L7" s="5">
        <f>INDEX(PIERS!$E$2:$J$1951,$V7+L$2,6)</f>
        <v>-20.341100000000001</v>
      </c>
      <c r="M7" s="5">
        <f>INDEX(PIERS!$E$2:$J$1951,$V7+M$2,6)</f>
        <v>522.44809999999995</v>
      </c>
      <c r="N7" s="73">
        <f>INDEX(PIERS!$E$2:$J$1951,$V7+N$2,6)</f>
        <v>59.858600000000003</v>
      </c>
      <c r="O7" s="10">
        <f>INDEX(PIERS!$E$2:$J$1951,$V7+O$2,2)</f>
        <v>5.8048000000000002</v>
      </c>
      <c r="P7" s="5">
        <f>INDEX(PIERS!$E$2:$J$1951,$V7+P$2,2)</f>
        <v>-1.0577000000000001</v>
      </c>
      <c r="Q7" s="5">
        <f>INDEX(PIERS!$E$2:$J$1951,$V7+Q$2,2)</f>
        <v>27.602599999999999</v>
      </c>
      <c r="R7" s="73">
        <f>INDEX(PIERS!$E$2:$J$1951,$V7+R$2,2)</f>
        <v>8.2291000000000007</v>
      </c>
      <c r="S7" s="10"/>
      <c r="T7" s="5"/>
      <c r="U7" s="5"/>
      <c r="V7" s="1">
        <f>VLOOKUP(D7,PIERS!$B$2:$K$1951,10,FALSE)</f>
        <v>150</v>
      </c>
    </row>
    <row r="8" spans="2:22" x14ac:dyDescent="0.3">
      <c r="B8" s="5">
        <f t="shared" si="1"/>
        <v>5</v>
      </c>
      <c r="C8" s="5" t="s">
        <v>22</v>
      </c>
      <c r="D8" s="5" t="str">
        <f t="shared" si="0"/>
        <v>F5X</v>
      </c>
      <c r="E8" s="6">
        <f>0.87+0.3</f>
        <v>1.17</v>
      </c>
      <c r="F8" s="5">
        <v>0.25</v>
      </c>
      <c r="G8" s="10">
        <f>INDEX(PIERS!$E$2:$J$1951,$V8+G$2,1)</f>
        <v>-11.742599999999999</v>
      </c>
      <c r="H8" s="5">
        <f>INDEX(PIERS!$E$2:$J$1951,$V8+H$2,1)</f>
        <v>-10.0405</v>
      </c>
      <c r="I8" s="5">
        <f>INDEX(PIERS!$E$2:$J$1951,$V8+I$2,1)</f>
        <v>5.1769999999999996</v>
      </c>
      <c r="J8" s="5">
        <f>INDEX(PIERS!$E$2:$J$1951,$V8+J$2,1)</f>
        <v>0.63770000000000004</v>
      </c>
      <c r="K8" s="10">
        <f>INDEX(PIERS!$E$2:$J$1951,$V8+K$2,6)</f>
        <v>10.354900000000001</v>
      </c>
      <c r="L8" s="5">
        <f>INDEX(PIERS!$E$2:$J$1951,$V8+L$2,6)</f>
        <v>11.6058</v>
      </c>
      <c r="M8" s="5">
        <f>INDEX(PIERS!$E$2:$J$1951,$V8+M$2,6)</f>
        <v>5.4695</v>
      </c>
      <c r="N8" s="73">
        <f>INDEX(PIERS!$E$2:$J$1951,$V8+N$2,6)</f>
        <v>0.53359999999999996</v>
      </c>
      <c r="O8" s="10">
        <f>INDEX(PIERS!$E$2:$J$1951,$V8+O$2,2)</f>
        <v>9.5251999999999999</v>
      </c>
      <c r="P8" s="5">
        <f>INDEX(PIERS!$E$2:$J$1951,$V8+P$2,2)</f>
        <v>10.4689</v>
      </c>
      <c r="Q8" s="5">
        <f>INDEX(PIERS!$E$2:$J$1951,$V8+Q$2,2)</f>
        <v>3.6093999999999999</v>
      </c>
      <c r="R8" s="73">
        <f>INDEX(PIERS!$E$2:$J$1951,$V8+R$2,2)</f>
        <v>0.36</v>
      </c>
      <c r="S8" s="10"/>
      <c r="T8" s="5"/>
      <c r="U8" s="5"/>
      <c r="V8" s="1">
        <f>VLOOKUP(D8,PIERS!$B$2:$K$1951,10,FALSE)</f>
        <v>200</v>
      </c>
    </row>
    <row r="9" spans="2:22" x14ac:dyDescent="0.3">
      <c r="B9" s="5">
        <f t="shared" si="1"/>
        <v>6</v>
      </c>
      <c r="C9" s="5" t="s">
        <v>23</v>
      </c>
      <c r="D9" s="5" t="str">
        <f t="shared" si="0"/>
        <v>F6X</v>
      </c>
      <c r="E9" s="6">
        <v>5.41</v>
      </c>
      <c r="F9" s="5">
        <v>0.25</v>
      </c>
      <c r="G9" s="10">
        <f>INDEX(PIERS!$E$2:$J$1951,$V9+G$2,1)</f>
        <v>-327.6533</v>
      </c>
      <c r="H9" s="5">
        <f>INDEX(PIERS!$E$2:$J$1951,$V9+H$2,1)</f>
        <v>-87.650899999999993</v>
      </c>
      <c r="I9" s="5">
        <f>INDEX(PIERS!$E$2:$J$1951,$V9+I$2,1)</f>
        <v>196.65610000000001</v>
      </c>
      <c r="J9" s="5">
        <f>INDEX(PIERS!$E$2:$J$1951,$V9+J$2,1)</f>
        <v>27.328700000000001</v>
      </c>
      <c r="K9" s="10">
        <f>INDEX(PIERS!$E$2:$J$1951,$V9+K$2,6)</f>
        <v>-57.356200000000001</v>
      </c>
      <c r="L9" s="5">
        <f>INDEX(PIERS!$E$2:$J$1951,$V9+L$2,6)</f>
        <v>-12.209899999999999</v>
      </c>
      <c r="M9" s="5">
        <f>INDEX(PIERS!$E$2:$J$1951,$V9+M$2,6)</f>
        <v>292.25209999999998</v>
      </c>
      <c r="N9" s="73">
        <f>INDEX(PIERS!$E$2:$J$1951,$V9+N$2,6)</f>
        <v>30.383700000000001</v>
      </c>
      <c r="O9" s="10">
        <f>INDEX(PIERS!$E$2:$J$1951,$V9+O$2,2)</f>
        <v>4.3197999999999999</v>
      </c>
      <c r="P9" s="5">
        <f>INDEX(PIERS!$E$2:$J$1951,$V9+P$2,2)</f>
        <v>0.4869</v>
      </c>
      <c r="Q9" s="5">
        <f>INDEX(PIERS!$E$2:$J$1951,$V9+Q$2,2)</f>
        <v>22.4041</v>
      </c>
      <c r="R9" s="73">
        <f>INDEX(PIERS!$E$2:$J$1951,$V9+R$2,2)</f>
        <v>3.6627000000000001</v>
      </c>
      <c r="S9" s="10"/>
      <c r="T9" s="5"/>
      <c r="U9" s="5"/>
      <c r="V9" s="1">
        <f>VLOOKUP(D9,PIERS!$B$2:$K$1951,10,FALSE)</f>
        <v>250</v>
      </c>
    </row>
    <row r="10" spans="2:22" x14ac:dyDescent="0.3">
      <c r="B10" s="5">
        <f t="shared" si="1"/>
        <v>7</v>
      </c>
      <c r="C10" s="5" t="s">
        <v>24</v>
      </c>
      <c r="D10" s="5" t="str">
        <f t="shared" si="0"/>
        <v>F7X</v>
      </c>
      <c r="E10" s="6">
        <v>1.92</v>
      </c>
      <c r="F10" s="5">
        <v>0.25</v>
      </c>
      <c r="G10" s="10">
        <f>INDEX(PIERS!$E$2:$J$1951,$V10+G$2,1)</f>
        <v>-46.812399999999997</v>
      </c>
      <c r="H10" s="5">
        <f>INDEX(PIERS!$E$2:$J$1951,$V10+H$2,1)</f>
        <v>-40.023800000000001</v>
      </c>
      <c r="I10" s="5">
        <f>INDEX(PIERS!$E$2:$J$1951,$V10+I$2,1)</f>
        <v>0.76559999999999995</v>
      </c>
      <c r="J10" s="5">
        <f>INDEX(PIERS!$E$2:$J$1951,$V10+J$2,1)</f>
        <v>0.14449999999999999</v>
      </c>
      <c r="K10" s="10">
        <f>INDEX(PIERS!$E$2:$J$1951,$V10+K$2,6)</f>
        <v>-1.7533000000000001</v>
      </c>
      <c r="L10" s="5">
        <f>INDEX(PIERS!$E$2:$J$1951,$V10+L$2,6)</f>
        <v>-1.8828</v>
      </c>
      <c r="M10" s="5">
        <f>INDEX(PIERS!$E$2:$J$1951,$V10+M$2,6)</f>
        <v>5.2622</v>
      </c>
      <c r="N10" s="73">
        <f>INDEX(PIERS!$E$2:$J$1951,$V10+N$2,6)</f>
        <v>1.4903999999999999</v>
      </c>
      <c r="O10" s="10">
        <f>INDEX(PIERS!$E$2:$J$1951,$V10+O$2,2)</f>
        <v>0.34449999999999997</v>
      </c>
      <c r="P10" s="5">
        <f>INDEX(PIERS!$E$2:$J$1951,$V10+P$2,2)</f>
        <v>-1.9420999999999999</v>
      </c>
      <c r="Q10" s="5">
        <f>INDEX(PIERS!$E$2:$J$1951,$V10+Q$2,2)</f>
        <v>9.8483000000000001</v>
      </c>
      <c r="R10" s="73">
        <f>INDEX(PIERS!$E$2:$J$1951,$V10+R$2,2)</f>
        <v>2.4823</v>
      </c>
      <c r="S10" s="10"/>
      <c r="T10" s="5"/>
      <c r="U10" s="5"/>
      <c r="V10" s="1">
        <f>VLOOKUP(D10,PIERS!$B$2:$K$1951,10,FALSE)</f>
        <v>300</v>
      </c>
    </row>
    <row r="11" spans="2:22" x14ac:dyDescent="0.3">
      <c r="B11" s="5">
        <f t="shared" si="1"/>
        <v>8</v>
      </c>
      <c r="C11" s="5" t="s">
        <v>25</v>
      </c>
      <c r="D11" s="5" t="str">
        <f t="shared" si="0"/>
        <v>F8X</v>
      </c>
      <c r="E11" s="6">
        <f>5+0.3</f>
        <v>5.3</v>
      </c>
      <c r="F11" s="5">
        <v>0.25</v>
      </c>
      <c r="G11" s="10">
        <f>INDEX(PIERS!$E$2:$J$1951,$V11+G$2,1)</f>
        <v>-511.16410000000002</v>
      </c>
      <c r="H11" s="5">
        <f>INDEX(PIERS!$E$2:$J$1951,$V11+H$2,1)</f>
        <v>-137.7466</v>
      </c>
      <c r="I11" s="5">
        <f>INDEX(PIERS!$E$2:$J$1951,$V11+I$2,1)</f>
        <v>352.9599</v>
      </c>
      <c r="J11" s="5">
        <f>INDEX(PIERS!$E$2:$J$1951,$V11+J$2,1)</f>
        <v>58.379899999999999</v>
      </c>
      <c r="K11" s="10">
        <f>INDEX(PIERS!$E$2:$J$1951,$V11+K$2,6)</f>
        <v>-107.7197</v>
      </c>
      <c r="L11" s="5">
        <f>INDEX(PIERS!$E$2:$J$1951,$V11+L$2,6)</f>
        <v>-32.058199999999999</v>
      </c>
      <c r="M11" s="5">
        <f>INDEX(PIERS!$E$2:$J$1951,$V11+M$2,6)</f>
        <v>258.73809999999997</v>
      </c>
      <c r="N11" s="73">
        <f>INDEX(PIERS!$E$2:$J$1951,$V11+N$2,6)</f>
        <v>31.103899999999999</v>
      </c>
      <c r="O11" s="10">
        <f>INDEX(PIERS!$E$2:$J$1951,$V11+O$2,2)</f>
        <v>24.772300000000001</v>
      </c>
      <c r="P11" s="5">
        <f>INDEX(PIERS!$E$2:$J$1951,$V11+P$2,2)</f>
        <v>8.9044000000000008</v>
      </c>
      <c r="Q11" s="5">
        <f>INDEX(PIERS!$E$2:$J$1951,$V11+Q$2,2)</f>
        <v>24.335699999999999</v>
      </c>
      <c r="R11" s="73">
        <f>INDEX(PIERS!$E$2:$J$1951,$V11+R$2,2)</f>
        <v>5.7404999999999999</v>
      </c>
      <c r="S11" s="10"/>
      <c r="T11" s="5"/>
      <c r="U11" s="5"/>
      <c r="V11" s="1">
        <f>VLOOKUP(D11,PIERS!$B$2:$K$1951,10,FALSE)</f>
        <v>350</v>
      </c>
    </row>
    <row r="12" spans="2:22" x14ac:dyDescent="0.3">
      <c r="B12" s="5">
        <f t="shared" si="1"/>
        <v>9</v>
      </c>
      <c r="C12" s="5" t="s">
        <v>26</v>
      </c>
      <c r="D12" s="5" t="str">
        <f t="shared" si="0"/>
        <v>F9X</v>
      </c>
      <c r="E12" s="6">
        <f>6.15+2*0.3</f>
        <v>6.75</v>
      </c>
      <c r="F12" s="5">
        <v>0.25</v>
      </c>
      <c r="G12" s="10">
        <f>INDEX(PIERS!$E$2:$J$1951,$V12+G$2,1)</f>
        <v>-416.19540000000001</v>
      </c>
      <c r="H12" s="5">
        <f>INDEX(PIERS!$E$2:$J$1951,$V12+H$2,1)</f>
        <v>-108.5175</v>
      </c>
      <c r="I12" s="5">
        <f>INDEX(PIERS!$E$2:$J$1951,$V12+I$2,1)</f>
        <v>186.7064</v>
      </c>
      <c r="J12" s="5">
        <f>INDEX(PIERS!$E$2:$J$1951,$V12+J$2,1)</f>
        <v>55.117600000000003</v>
      </c>
      <c r="K12" s="10">
        <f>INDEX(PIERS!$E$2:$J$1951,$V12+K$2,6)</f>
        <v>33.1248</v>
      </c>
      <c r="L12" s="5">
        <f>INDEX(PIERS!$E$2:$J$1951,$V12+L$2,6)</f>
        <v>13.2715</v>
      </c>
      <c r="M12" s="5">
        <f>INDEX(PIERS!$E$2:$J$1951,$V12+M$2,6)</f>
        <v>463.68119999999999</v>
      </c>
      <c r="N12" s="73">
        <f>INDEX(PIERS!$E$2:$J$1951,$V12+N$2,6)</f>
        <v>63.295299999999997</v>
      </c>
      <c r="O12" s="10">
        <f>INDEX(PIERS!$E$2:$J$1951,$V12+O$2,2)</f>
        <v>-37.672499999999999</v>
      </c>
      <c r="P12" s="5">
        <f>INDEX(PIERS!$E$2:$J$1951,$V12+P$2,2)</f>
        <v>-11.103899999999999</v>
      </c>
      <c r="Q12" s="5">
        <f>INDEX(PIERS!$E$2:$J$1951,$V12+Q$2,2)</f>
        <v>20.593299999999999</v>
      </c>
      <c r="R12" s="73">
        <f>INDEX(PIERS!$E$2:$J$1951,$V12+R$2,2)</f>
        <v>7.4892000000000003</v>
      </c>
      <c r="S12" s="10"/>
      <c r="T12" s="5"/>
      <c r="U12" s="5"/>
      <c r="V12" s="1">
        <f>VLOOKUP(D12,PIERS!$B$2:$K$1951,10,FALSE)</f>
        <v>400</v>
      </c>
    </row>
    <row r="13" spans="2:22" x14ac:dyDescent="0.3">
      <c r="B13" s="5">
        <f t="shared" si="1"/>
        <v>10</v>
      </c>
      <c r="C13" s="5" t="s">
        <v>27</v>
      </c>
      <c r="D13" s="5" t="str">
        <f t="shared" si="0"/>
        <v>F10X</v>
      </c>
      <c r="E13" s="6">
        <f>1.58+0.3</f>
        <v>1.8800000000000001</v>
      </c>
      <c r="F13" s="5">
        <v>0.25</v>
      </c>
      <c r="G13" s="10">
        <f>INDEX(PIERS!$E$2:$J$1951,$V13+G$2,1)</f>
        <v>-186.35849999999999</v>
      </c>
      <c r="H13" s="5">
        <f>INDEX(PIERS!$E$2:$J$1951,$V13+H$2,1)</f>
        <v>-46.058</v>
      </c>
      <c r="I13" s="5">
        <f>INDEX(PIERS!$E$2:$J$1951,$V13+I$2,1)</f>
        <v>155.8038</v>
      </c>
      <c r="J13" s="5">
        <f>INDEX(PIERS!$E$2:$J$1951,$V13+J$2,1)</f>
        <v>58.2361</v>
      </c>
      <c r="K13" s="10">
        <f>INDEX(PIERS!$E$2:$J$1951,$V13+K$2,6)</f>
        <v>-2.5091000000000001</v>
      </c>
      <c r="L13" s="5">
        <f>INDEX(PIERS!$E$2:$J$1951,$V13+L$2,6)</f>
        <v>0.2263</v>
      </c>
      <c r="M13" s="5">
        <f>INDEX(PIERS!$E$2:$J$1951,$V13+M$2,6)</f>
        <v>5.1279000000000003</v>
      </c>
      <c r="N13" s="73">
        <f>INDEX(PIERS!$E$2:$J$1951,$V13+N$2,6)</f>
        <v>1.6633</v>
      </c>
      <c r="O13" s="10">
        <f>INDEX(PIERS!$E$2:$J$1951,$V13+O$2,2)</f>
        <v>-1.782</v>
      </c>
      <c r="P13" s="5">
        <f>INDEX(PIERS!$E$2:$J$1951,$V13+P$2,2)</f>
        <v>0.50849999999999995</v>
      </c>
      <c r="Q13" s="5">
        <f>INDEX(PIERS!$E$2:$J$1951,$V13+Q$2,2)</f>
        <v>4.0515999999999996</v>
      </c>
      <c r="R13" s="73">
        <f>INDEX(PIERS!$E$2:$J$1951,$V13+R$2,2)</f>
        <v>2.3866999999999998</v>
      </c>
      <c r="S13" s="10"/>
      <c r="T13" s="5"/>
      <c r="U13" s="5"/>
      <c r="V13" s="1">
        <f>VLOOKUP(D13,PIERS!$B$2:$K$1951,10,FALSE)</f>
        <v>450</v>
      </c>
    </row>
    <row r="14" spans="2:22" x14ac:dyDescent="0.3">
      <c r="B14" s="5">
        <f t="shared" si="1"/>
        <v>11</v>
      </c>
      <c r="C14" s="5" t="s">
        <v>27</v>
      </c>
      <c r="D14" s="5" t="str">
        <f t="shared" si="0"/>
        <v>F11X</v>
      </c>
      <c r="E14" s="6">
        <f>2.07+0.3</f>
        <v>2.3699999999999997</v>
      </c>
      <c r="F14" s="5">
        <v>0.25</v>
      </c>
      <c r="G14" s="10">
        <f>INDEX(PIERS!$E$2:$J$1951,$V14+G$2,1)</f>
        <v>-221.65309999999999</v>
      </c>
      <c r="H14" s="5">
        <f>INDEX(PIERS!$E$2:$J$1951,$V14+H$2,1)</f>
        <v>-52.384399999999999</v>
      </c>
      <c r="I14" s="5">
        <f>INDEX(PIERS!$E$2:$J$1951,$V14+I$2,1)</f>
        <v>74.104399999999998</v>
      </c>
      <c r="J14" s="5">
        <f>INDEX(PIERS!$E$2:$J$1951,$V14+J$2,1)</f>
        <v>37.843699999999998</v>
      </c>
      <c r="K14" s="10">
        <f>INDEX(PIERS!$E$2:$J$1951,$V14+K$2,6)</f>
        <v>3.9731000000000001</v>
      </c>
      <c r="L14" s="5">
        <f>INDEX(PIERS!$E$2:$J$1951,$V14+L$2,6)</f>
        <v>0.95979999999999999</v>
      </c>
      <c r="M14" s="5">
        <f>INDEX(PIERS!$E$2:$J$1951,$V14+M$2,6)</f>
        <v>19.3446</v>
      </c>
      <c r="N14" s="73">
        <f>INDEX(PIERS!$E$2:$J$1951,$V14+N$2,6)</f>
        <v>3.34</v>
      </c>
      <c r="O14" s="10">
        <f>INDEX(PIERS!$E$2:$J$1951,$V14+O$2,2)</f>
        <v>18.187799999999999</v>
      </c>
      <c r="P14" s="5">
        <f>INDEX(PIERS!$E$2:$J$1951,$V14+P$2,2)</f>
        <v>4.5486000000000004</v>
      </c>
      <c r="Q14" s="5">
        <f>INDEX(PIERS!$E$2:$J$1951,$V14+Q$2,2)</f>
        <v>14.8890999999999</v>
      </c>
      <c r="R14" s="73">
        <f>INDEX(PIERS!$E$2:$J$1951,$V14+R$2,2)</f>
        <v>11.2386</v>
      </c>
      <c r="S14" s="10"/>
      <c r="T14" s="5"/>
      <c r="U14" s="5"/>
      <c r="V14" s="1">
        <f>VLOOKUP(D14,PIERS!$B$2:$K$1951,10,FALSE)</f>
        <v>500</v>
      </c>
    </row>
    <row r="15" spans="2:22" x14ac:dyDescent="0.3">
      <c r="B15" s="5">
        <f t="shared" si="1"/>
        <v>12</v>
      </c>
      <c r="C15" s="5" t="s">
        <v>28</v>
      </c>
      <c r="D15" s="5" t="str">
        <f t="shared" si="0"/>
        <v>F12X</v>
      </c>
      <c r="E15" s="6">
        <v>1.92</v>
      </c>
      <c r="F15" s="5">
        <v>0.25</v>
      </c>
      <c r="G15" s="10">
        <f>INDEX(PIERS!$E$2:$J$1951,$V15+G$2,1)</f>
        <v>-41.7881</v>
      </c>
      <c r="H15" s="5">
        <f>INDEX(PIERS!$E$2:$J$1951,$V15+H$2,1)</f>
        <v>-35.645000000000003</v>
      </c>
      <c r="I15" s="5">
        <f>INDEX(PIERS!$E$2:$J$1951,$V15+I$2,1)</f>
        <v>0.4617</v>
      </c>
      <c r="J15" s="5">
        <f>INDEX(PIERS!$E$2:$J$1951,$V15+J$2,1)</f>
        <v>0.25369999999999998</v>
      </c>
      <c r="K15" s="10">
        <f>INDEX(PIERS!$E$2:$J$1951,$V15+K$2,6)</f>
        <v>-0.91</v>
      </c>
      <c r="L15" s="5">
        <f>INDEX(PIERS!$E$2:$J$1951,$V15+L$2,6)</f>
        <v>-1.2884</v>
      </c>
      <c r="M15" s="5">
        <f>INDEX(PIERS!$E$2:$J$1951,$V15+M$2,6)</f>
        <v>4.8838999999999997</v>
      </c>
      <c r="N15" s="73">
        <f>INDEX(PIERS!$E$2:$J$1951,$V15+N$2,6)</f>
        <v>3.4176000000000002</v>
      </c>
      <c r="O15" s="10">
        <f>INDEX(PIERS!$E$2:$J$1951,$V15+O$2,2)</f>
        <v>1.3158000000000001</v>
      </c>
      <c r="P15" s="5">
        <f>INDEX(PIERS!$E$2:$J$1951,$V15+P$2,2)</f>
        <v>-1.1207</v>
      </c>
      <c r="Q15" s="5">
        <f>INDEX(PIERS!$E$2:$J$1951,$V15+Q$2,2)</f>
        <v>11.5524</v>
      </c>
      <c r="R15" s="73">
        <f>INDEX(PIERS!$E$2:$J$1951,$V15+R$2,2)</f>
        <v>6.7184999999999997</v>
      </c>
      <c r="S15" s="10"/>
      <c r="T15" s="5"/>
      <c r="U15" s="5"/>
      <c r="V15" s="1">
        <f>VLOOKUP(D15,PIERS!$B$2:$K$1951,10,FALSE)</f>
        <v>550</v>
      </c>
    </row>
    <row r="16" spans="2:22" x14ac:dyDescent="0.3">
      <c r="B16" s="5">
        <f t="shared" si="1"/>
        <v>13</v>
      </c>
      <c r="C16" s="5" t="s">
        <v>29</v>
      </c>
      <c r="D16" s="5" t="str">
        <f t="shared" si="0"/>
        <v>F13X</v>
      </c>
      <c r="E16" s="6">
        <v>1.92</v>
      </c>
      <c r="F16" s="5">
        <v>0.25</v>
      </c>
      <c r="G16" s="10">
        <f>INDEX(PIERS!$E$2:$J$1951,$V16+G$2,1)</f>
        <v>-235.1155</v>
      </c>
      <c r="H16" s="5">
        <f>INDEX(PIERS!$E$2:$J$1951,$V16+H$2,1)</f>
        <v>-59.033700000000003</v>
      </c>
      <c r="I16" s="5">
        <f>INDEX(PIERS!$E$2:$J$1951,$V16+I$2,1)</f>
        <v>159.60759999999999</v>
      </c>
      <c r="J16" s="5">
        <f>INDEX(PIERS!$E$2:$J$1951,$V16+J$2,1)</f>
        <v>85.763900000000007</v>
      </c>
      <c r="K16" s="10">
        <f>INDEX(PIERS!$E$2:$J$1951,$V16+K$2,6)</f>
        <v>10.9617</v>
      </c>
      <c r="L16" s="5">
        <f>INDEX(PIERS!$E$2:$J$1951,$V16+L$2,6)</f>
        <v>3.1151</v>
      </c>
      <c r="M16" s="5">
        <f>INDEX(PIERS!$E$2:$J$1951,$V16+M$2,6)</f>
        <v>7.1363000000000003</v>
      </c>
      <c r="N16" s="73">
        <f>INDEX(PIERS!$E$2:$J$1951,$V16+N$2,6)</f>
        <v>7.8284000000000002</v>
      </c>
      <c r="O16" s="10">
        <f>INDEX(PIERS!$E$2:$J$1951,$V16+O$2,2)</f>
        <v>18.161100000000001</v>
      </c>
      <c r="P16" s="5">
        <f>INDEX(PIERS!$E$2:$J$1951,$V16+P$2,2)</f>
        <v>5.1155999999999997</v>
      </c>
      <c r="Q16" s="5">
        <f>INDEX(PIERS!$E$2:$J$1951,$V16+Q$2,2)</f>
        <v>24.281300000000002</v>
      </c>
      <c r="R16" s="73">
        <f>INDEX(PIERS!$E$2:$J$1951,$V16+R$2,2)</f>
        <v>13.0977</v>
      </c>
      <c r="S16" s="10"/>
      <c r="T16" s="5"/>
      <c r="U16" s="5"/>
      <c r="V16" s="1">
        <f>VLOOKUP(D16,PIERS!$B$2:$K$1951,10,FALSE)</f>
        <v>600</v>
      </c>
    </row>
    <row r="17" spans="2:22" x14ac:dyDescent="0.3">
      <c r="B17" s="5">
        <f t="shared" si="1"/>
        <v>14</v>
      </c>
      <c r="C17" s="5" t="s">
        <v>30</v>
      </c>
      <c r="D17" s="5" t="str">
        <f t="shared" si="0"/>
        <v>F14X</v>
      </c>
      <c r="E17" s="6">
        <f>6.16+0.3+0.3</f>
        <v>6.76</v>
      </c>
      <c r="F17" s="6">
        <v>0.5</v>
      </c>
      <c r="G17" s="10">
        <f>INDEX(PIERS!$E$2:$J$1951,$V17+G$2,1)</f>
        <v>-433.21780000000001</v>
      </c>
      <c r="H17" s="5">
        <f>INDEX(PIERS!$E$2:$J$1951,$V17+H$2,1)</f>
        <v>-102.87569999999999</v>
      </c>
      <c r="I17" s="5">
        <f>INDEX(PIERS!$E$2:$J$1951,$V17+I$2,1)</f>
        <v>124.4538</v>
      </c>
      <c r="J17" s="5">
        <f>INDEX(PIERS!$E$2:$J$1951,$V17+J$2,1)</f>
        <v>44.505200000000002</v>
      </c>
      <c r="K17" s="10">
        <f>INDEX(PIERS!$E$2:$J$1951,$V17+K$2,6)</f>
        <v>-202.7098</v>
      </c>
      <c r="L17" s="5">
        <f>INDEX(PIERS!$E$2:$J$1951,$V17+L$2,6)</f>
        <v>-47.287799999999997</v>
      </c>
      <c r="M17" s="5">
        <f>INDEX(PIERS!$E$2:$J$1951,$V17+M$2,6)</f>
        <v>301.93729999999999</v>
      </c>
      <c r="N17" s="73">
        <f>INDEX(PIERS!$E$2:$J$1951,$V17+N$2,6)</f>
        <v>99.900800000000004</v>
      </c>
      <c r="O17" s="10">
        <f>INDEX(PIERS!$E$2:$J$1951,$V17+O$2,2)</f>
        <v>30.511199999999999</v>
      </c>
      <c r="P17" s="5">
        <f>INDEX(PIERS!$E$2:$J$1951,$V17+P$2,2)</f>
        <v>6.4123999999999999</v>
      </c>
      <c r="Q17" s="5">
        <f>INDEX(PIERS!$E$2:$J$1951,$V17+Q$2,2)</f>
        <v>97.996099999999998</v>
      </c>
      <c r="R17" s="73">
        <f>INDEX(PIERS!$E$2:$J$1951,$V17+R$2,2)</f>
        <v>11.3733</v>
      </c>
      <c r="S17" s="10"/>
      <c r="T17" s="5"/>
      <c r="U17" s="5"/>
      <c r="V17" s="1">
        <f>VLOOKUP(D17,PIERS!$B$2:$K$1951,10,FALSE)</f>
        <v>650</v>
      </c>
    </row>
    <row r="18" spans="2:22" x14ac:dyDescent="0.3">
      <c r="B18" s="5">
        <f t="shared" si="1"/>
        <v>15</v>
      </c>
      <c r="C18" s="5" t="s">
        <v>31</v>
      </c>
      <c r="D18" s="5" t="str">
        <f t="shared" si="0"/>
        <v>F15X</v>
      </c>
      <c r="E18" s="6">
        <f>5.85+2*0.3</f>
        <v>6.4499999999999993</v>
      </c>
      <c r="F18" s="5">
        <v>0.25</v>
      </c>
      <c r="G18" s="10">
        <f>INDEX(PIERS!$E$2:$J$1951,$V18+G$2,1)</f>
        <v>-200.9</v>
      </c>
      <c r="H18" s="5">
        <f>INDEX(PIERS!$E$2:$J$1951,$V18+H$2,1)</f>
        <v>-46.2423</v>
      </c>
      <c r="I18" s="5">
        <f>INDEX(PIERS!$E$2:$J$1951,$V18+I$2,1)</f>
        <v>57.862000000000002</v>
      </c>
      <c r="J18" s="5">
        <f>INDEX(PIERS!$E$2:$J$1951,$V18+J$2,1)</f>
        <v>65.4435</v>
      </c>
      <c r="K18" s="10">
        <f>INDEX(PIERS!$E$2:$J$1951,$V18+K$2,6)</f>
        <v>189.50579999999999</v>
      </c>
      <c r="L18" s="5">
        <f>INDEX(PIERS!$E$2:$J$1951,$V18+L$2,6)</f>
        <v>40.446100000000001</v>
      </c>
      <c r="M18" s="5">
        <f>INDEX(PIERS!$E$2:$J$1951,$V18+M$2,6)</f>
        <v>66.128799999999998</v>
      </c>
      <c r="N18" s="73">
        <f>INDEX(PIERS!$E$2:$J$1951,$V18+N$2,6)</f>
        <v>67.4542</v>
      </c>
      <c r="O18" s="10">
        <f>INDEX(PIERS!$E$2:$J$1951,$V18+O$2,2)</f>
        <v>-55.494900000000001</v>
      </c>
      <c r="P18" s="5">
        <f>INDEX(PIERS!$E$2:$J$1951,$V18+P$2,2)</f>
        <v>-12.457800000000001</v>
      </c>
      <c r="Q18" s="5">
        <f>INDEX(PIERS!$E$2:$J$1951,$V18+Q$2,2)</f>
        <v>62.169199999999996</v>
      </c>
      <c r="R18" s="73">
        <f>INDEX(PIERS!$E$2:$J$1951,$V18+R$2,2)</f>
        <v>25.4207</v>
      </c>
      <c r="S18" s="10"/>
      <c r="T18" s="5"/>
      <c r="U18" s="5"/>
      <c r="V18" s="1">
        <f>VLOOKUP(D18,PIERS!$B$2:$K$1951,10,FALSE)</f>
        <v>700</v>
      </c>
    </row>
    <row r="19" spans="2:22" x14ac:dyDescent="0.3">
      <c r="B19" s="5">
        <f t="shared" si="1"/>
        <v>16</v>
      </c>
      <c r="C19" s="5" t="s">
        <v>241</v>
      </c>
      <c r="D19" s="5" t="str">
        <f t="shared" si="0"/>
        <v>F16X</v>
      </c>
      <c r="E19" s="6">
        <f>11.82+2*0.3</f>
        <v>12.42</v>
      </c>
      <c r="F19" s="5">
        <v>0.25</v>
      </c>
      <c r="G19" s="10">
        <f>INDEX(PIERS!$E$2:$J$1951,$V19+G$2,1)</f>
        <v>-220.72839999999999</v>
      </c>
      <c r="H19" s="5">
        <f>INDEX(PIERS!$E$2:$J$1951,$V19+H$2,1)</f>
        <v>-53.0229</v>
      </c>
      <c r="I19" s="5">
        <f>INDEX(PIERS!$E$2:$J$1951,$V19+I$2,1)</f>
        <v>42.8416</v>
      </c>
      <c r="J19" s="5">
        <f>INDEX(PIERS!$E$2:$J$1951,$V19+J$2,1)</f>
        <v>114.0005</v>
      </c>
      <c r="K19" s="10">
        <f>INDEX(PIERS!$E$2:$J$1951,$V19+K$2,6)</f>
        <v>-855.91690000000006</v>
      </c>
      <c r="L19" s="5">
        <f>INDEX(PIERS!$E$2:$J$1951,$V19+L$2,6)</f>
        <v>-190.8655</v>
      </c>
      <c r="M19" s="5">
        <f>INDEX(PIERS!$E$2:$J$1951,$V19+M$2,6)</f>
        <v>383.1728</v>
      </c>
      <c r="N19" s="73">
        <f>INDEX(PIERS!$E$2:$J$1951,$V19+N$2,6)</f>
        <v>515.08190000000002</v>
      </c>
      <c r="O19" s="10">
        <f>INDEX(PIERS!$E$2:$J$1951,$V19+O$2,2)</f>
        <v>11.3673</v>
      </c>
      <c r="P19" s="5">
        <f>INDEX(PIERS!$E$2:$J$1951,$V19+P$2,2)</f>
        <v>0.83109999999999995</v>
      </c>
      <c r="Q19" s="5">
        <f>INDEX(PIERS!$E$2:$J$1951,$V19+Q$2,2)</f>
        <v>100.29389999999999</v>
      </c>
      <c r="R19" s="73">
        <f>INDEX(PIERS!$E$2:$J$1951,$V19+R$2,2)</f>
        <v>13.5063</v>
      </c>
      <c r="S19" s="10"/>
      <c r="T19" s="5"/>
      <c r="U19" s="5"/>
      <c r="V19" s="1">
        <f>VLOOKUP(D19,PIERS!$B$2:$K$1951,10,FALSE)</f>
        <v>750</v>
      </c>
    </row>
    <row r="20" spans="2:22" x14ac:dyDescent="0.3">
      <c r="B20" s="5">
        <f t="shared" si="1"/>
        <v>17</v>
      </c>
      <c r="C20" s="5" t="s">
        <v>32</v>
      </c>
      <c r="D20" s="5" t="str">
        <f t="shared" si="0"/>
        <v>F17X</v>
      </c>
      <c r="E20" s="6">
        <f>12.08+0.3</f>
        <v>12.38</v>
      </c>
      <c r="F20" s="5">
        <v>0.25</v>
      </c>
      <c r="G20" s="10">
        <f>INDEX(PIERS!$E$2:$J$1951,$V20+G$2,1)</f>
        <v>-250.4967</v>
      </c>
      <c r="H20" s="5">
        <f>INDEX(PIERS!$E$2:$J$1951,$V20+H$2,1)</f>
        <v>-62.158099999999997</v>
      </c>
      <c r="I20" s="5">
        <f>INDEX(PIERS!$E$2:$J$1951,$V20+I$2,1)</f>
        <v>38.5383</v>
      </c>
      <c r="J20" s="5">
        <f>INDEX(PIERS!$E$2:$J$1951,$V20+J$2,1)</f>
        <v>26.565200000000001</v>
      </c>
      <c r="K20" s="10">
        <f>INDEX(PIERS!$E$2:$J$1951,$V20+K$2,6)</f>
        <v>802.12030000000004</v>
      </c>
      <c r="L20" s="5">
        <f>INDEX(PIERS!$E$2:$J$1951,$V20+L$2,6)</f>
        <v>165.86539999999999</v>
      </c>
      <c r="M20" s="5">
        <f>INDEX(PIERS!$E$2:$J$1951,$V20+M$2,6)</f>
        <v>257.15499999999997</v>
      </c>
      <c r="N20" s="73">
        <f>INDEX(PIERS!$E$2:$J$1951,$V20+N$2,6)</f>
        <v>136.1353</v>
      </c>
      <c r="O20" s="10">
        <f>INDEX(PIERS!$E$2:$J$1951,$V20+O$2,2)</f>
        <v>-62.811900000000001</v>
      </c>
      <c r="P20" s="5">
        <f>INDEX(PIERS!$E$2:$J$1951,$V20+P$2,2)</f>
        <v>-15.3825</v>
      </c>
      <c r="Q20" s="5">
        <f>INDEX(PIERS!$E$2:$J$1951,$V20+Q$2,2)</f>
        <v>117.1066</v>
      </c>
      <c r="R20" s="73">
        <f>INDEX(PIERS!$E$2:$J$1951,$V20+R$2,2)</f>
        <v>22.433700000000002</v>
      </c>
      <c r="S20" s="10"/>
      <c r="T20" s="5"/>
      <c r="U20" s="5"/>
      <c r="V20" s="1">
        <f>VLOOKUP(D20,PIERS!$B$2:$K$1951,10,FALSE)</f>
        <v>800</v>
      </c>
    </row>
    <row r="21" spans="2:22" x14ac:dyDescent="0.3">
      <c r="B21" s="5">
        <f t="shared" si="1"/>
        <v>18</v>
      </c>
      <c r="C21" s="5" t="s">
        <v>33</v>
      </c>
      <c r="D21" s="5" t="str">
        <f t="shared" si="0"/>
        <v>F18X</v>
      </c>
      <c r="E21" s="6">
        <f>0.41+0.3</f>
        <v>0.71</v>
      </c>
      <c r="F21" s="5">
        <v>0.25</v>
      </c>
      <c r="G21" s="10">
        <f>INDEX(PIERS!$E$2:$J$2551,$V21+G$2,1)</f>
        <v>-52.463700000000003</v>
      </c>
      <c r="H21" s="5">
        <f>INDEX(PIERS!$E$2:$J$2551,$V21+H$2,1)</f>
        <v>-11.4396</v>
      </c>
      <c r="I21" s="5">
        <f>INDEX(PIERS!$E$2:$J$2551,$V21+I$2,1)</f>
        <v>16.454499999999999</v>
      </c>
      <c r="J21" s="5">
        <f>INDEX(PIERS!$E$2:$J$2551,$V21+J$2,1)</f>
        <v>12.7799</v>
      </c>
      <c r="K21" s="10">
        <f>INDEX(PIERS!$E$2:$J$2551,$V21+K$2,6)</f>
        <v>3.1684000000000001</v>
      </c>
      <c r="L21" s="5">
        <f>INDEX(PIERS!$E$2:$J$2551,$V21+L$2,6)</f>
        <v>0.54420000000000002</v>
      </c>
      <c r="M21" s="5">
        <f>INDEX(PIERS!$E$2:$J$2551,$V21+M$2,6)</f>
        <v>2.3660999999999999</v>
      </c>
      <c r="N21" s="73">
        <f>INDEX(PIERS!$E$2:$J$25551,$V21+N$2,6)</f>
        <v>2.4710000000000001</v>
      </c>
      <c r="O21" s="10">
        <f>INDEX(PIERS!$E$2:$J$2551,$V21+O$2,2)</f>
        <v>2.6714000000000002</v>
      </c>
      <c r="P21" s="5">
        <f>INDEX(PIERS!$E$2:$J$2551,$V21+P$2,2)</f>
        <v>0.4627</v>
      </c>
      <c r="Q21" s="5">
        <f>INDEX(PIERS!$E$2:$J$2551,$V21+Q$2,2)</f>
        <v>2.2231000000000001</v>
      </c>
      <c r="R21" s="73">
        <f>INDEX(PIERS!$E$2:$J$2551,$V21+R$2,2)</f>
        <v>2.1017000000000001</v>
      </c>
      <c r="S21" s="10"/>
      <c r="T21" s="5"/>
      <c r="U21" s="5"/>
      <c r="V21" s="1">
        <f>VLOOKUP(D21,PIERS!$B$2:$K$2551,10,FALSE)</f>
        <v>850</v>
      </c>
    </row>
    <row r="22" spans="2:22" x14ac:dyDescent="0.3">
      <c r="B22" s="7">
        <f t="shared" si="1"/>
        <v>19</v>
      </c>
      <c r="C22" s="7" t="s">
        <v>34</v>
      </c>
      <c r="D22" s="7" t="str">
        <f t="shared" si="0"/>
        <v>F19X</v>
      </c>
      <c r="E22" s="8">
        <f>13.4+2*0.3</f>
        <v>14</v>
      </c>
      <c r="F22" s="7">
        <v>0.25</v>
      </c>
      <c r="G22" s="11">
        <f>INDEX(PIERS!$E$2:$J$1951,$V22+G$2,1)</f>
        <v>-384.99759999999998</v>
      </c>
      <c r="H22" s="7">
        <f>INDEX(PIERS!$E$2:$J$1951,$V22+H$2,1)</f>
        <v>-83.024900000000002</v>
      </c>
      <c r="I22" s="7">
        <f>INDEX(PIERS!$E$2:$J$1951,$V22+I$2,1)</f>
        <v>64.008499999999998</v>
      </c>
      <c r="J22" s="7">
        <f>INDEX(PIERS!$E$2:$J$1951,$V22+J$2,1)</f>
        <v>229.7533</v>
      </c>
      <c r="K22" s="11">
        <f>INDEX(PIERS!$E$2:$J$1951,$V22+K$2,6)</f>
        <v>-302.2029</v>
      </c>
      <c r="L22" s="7">
        <f>INDEX(PIERS!$E$2:$J$1951,$V22+L$2,6)</f>
        <v>-68.227699999999999</v>
      </c>
      <c r="M22" s="7">
        <f>INDEX(PIERS!$E$2:$J$1951,$V22+M$2,6)</f>
        <v>453.12540000000001</v>
      </c>
      <c r="N22" s="74">
        <f>INDEX(PIERS!$E$2:$J$1951,$V22+N$2,6)</f>
        <v>335.75560000000002</v>
      </c>
      <c r="O22" s="11">
        <f>INDEX(PIERS!$E$2:$J$1951,$V22+O$2,2)</f>
        <v>-0.32740000000000002</v>
      </c>
      <c r="P22" s="7">
        <f>INDEX(PIERS!$E$2:$J$1951,$V22+P$2,2)</f>
        <v>-1.6134999999999999</v>
      </c>
      <c r="Q22" s="7">
        <f>INDEX(PIERS!$E$2:$J$1951,$V22+Q$2,2)</f>
        <v>139.1062</v>
      </c>
      <c r="R22" s="74">
        <f>INDEX(PIERS!$E$2:$J$1951,$V22+R$2,2)</f>
        <v>28.109300000000001</v>
      </c>
      <c r="S22" s="11"/>
      <c r="T22" s="7"/>
      <c r="U22" s="7"/>
      <c r="V22" s="1">
        <f>VLOOKUP(D22,PIERS!$B$2:$K$1951,10,FALSE)</f>
        <v>900</v>
      </c>
    </row>
    <row r="23" spans="2:22" s="129" customFormat="1" x14ac:dyDescent="0.3">
      <c r="B23" s="5">
        <f t="shared" si="1"/>
        <v>20</v>
      </c>
      <c r="C23" s="5" t="s">
        <v>236</v>
      </c>
      <c r="D23" s="5" t="str">
        <f t="shared" ref="D23" si="2">"F"&amp;B23&amp;"X"</f>
        <v>F20X</v>
      </c>
      <c r="E23" s="6">
        <v>4.8899999999999997</v>
      </c>
      <c r="F23" s="5">
        <v>0.25</v>
      </c>
      <c r="G23" s="10">
        <f>INDEX(PIERS!$E$2:$J$2551,$V23+G$2,1)</f>
        <v>-330.02839999999998</v>
      </c>
      <c r="H23" s="5">
        <f>INDEX(PIERS!$E$2:$J$2551,$V23+H$2,1)</f>
        <v>-90.919200000000004</v>
      </c>
      <c r="I23" s="5">
        <f>INDEX(PIERS!$E$2:$J$2551,$V23+I$2,1)</f>
        <v>126.12949999999999</v>
      </c>
      <c r="J23" s="5">
        <f>INDEX(PIERS!$E$2:$J$2551,$V23+J$2,1)</f>
        <v>27.7212</v>
      </c>
      <c r="K23" s="10">
        <f>INDEX(PIERS!$E$2:$J$2551,$V23+K$2,6)</f>
        <v>-101.4319</v>
      </c>
      <c r="L23" s="5">
        <f>INDEX(PIERS!$E$2:$J$2551,$V23+L$2,6)</f>
        <v>-18.741599999999998</v>
      </c>
      <c r="M23" s="5">
        <f>INDEX(PIERS!$E$2:$J$2551,$V23+M$2,6)</f>
        <v>161.2559</v>
      </c>
      <c r="N23" s="73">
        <f>INDEX(PIERS!$E$2:$J$25551,$V23+N$2,6)</f>
        <v>32.384399999999999</v>
      </c>
      <c r="O23" s="10">
        <f>INDEX(PIERS!$E$2:$J$2551,$V23+O$2,2)</f>
        <v>26.7515</v>
      </c>
      <c r="P23" s="5">
        <f>INDEX(PIERS!$E$2:$J$2551,$V23+P$2,2)</f>
        <v>2.0514000000000001</v>
      </c>
      <c r="Q23" s="5">
        <f>INDEX(PIERS!$E$2:$J$2551,$V23+Q$2,2)</f>
        <v>21.927499999999998</v>
      </c>
      <c r="R23" s="73">
        <f>INDEX(PIERS!$E$2:$J$2551,$V23+R$2,2)</f>
        <v>4.5606</v>
      </c>
      <c r="S23" s="10"/>
      <c r="T23" s="5"/>
      <c r="U23" s="5"/>
      <c r="V23" s="129">
        <f>VLOOKUP(D23,PIERS!$B$2:$K$2551,10,FALSE)</f>
        <v>1950</v>
      </c>
    </row>
    <row r="24" spans="2:22" x14ac:dyDescent="0.3">
      <c r="B24" s="5">
        <f t="shared" si="1"/>
        <v>21</v>
      </c>
      <c r="C24" s="1" t="s">
        <v>237</v>
      </c>
      <c r="D24" s="5" t="str">
        <f t="shared" ref="D24:D29" si="3">"F"&amp;B24&amp;"X"</f>
        <v>F21X</v>
      </c>
      <c r="E24" s="6">
        <v>1.7</v>
      </c>
      <c r="F24" s="5">
        <v>0.25</v>
      </c>
      <c r="G24" s="10">
        <f>INDEX(PIERS!$E$2:$J$2551,$V24+G$2,1)</f>
        <v>-107.3319</v>
      </c>
      <c r="H24" s="5">
        <f>INDEX(PIERS!$E$2:$J$2551,$V24+H$2,1)</f>
        <v>-24.683299999999999</v>
      </c>
      <c r="I24" s="5">
        <f>INDEX(PIERS!$E$2:$J$2551,$V24+I$2,1)</f>
        <v>17.63</v>
      </c>
      <c r="J24" s="5">
        <f>INDEX(PIERS!$E$2:$J$2551,$V24+J$2,1)</f>
        <v>25.026800000000001</v>
      </c>
      <c r="K24" s="10">
        <f>INDEX(PIERS!$E$2:$J$2551,$V24+K$2,6)</f>
        <v>4.4499999999999998E-2</v>
      </c>
      <c r="L24" s="5">
        <f>INDEX(PIERS!$E$2:$J$2551,$V24+L$2,6)</f>
        <v>0.48349999999999999</v>
      </c>
      <c r="M24" s="5">
        <f>INDEX(PIERS!$E$2:$J$2551,$V24+M$2,6)</f>
        <v>2.7906</v>
      </c>
      <c r="N24" s="73">
        <f>INDEX(PIERS!$E$2:$J$25551,$V24+N$2,6)</f>
        <v>1.5186999999999999</v>
      </c>
      <c r="O24" s="10">
        <f>INDEX(PIERS!$E$2:$J$2551,$V24+O$2,2)</f>
        <v>0.94910000000000005</v>
      </c>
      <c r="P24" s="5">
        <f>INDEX(PIERS!$E$2:$J$2551,$V24+P$2,2)</f>
        <v>0.70779999999999998</v>
      </c>
      <c r="Q24" s="5">
        <f>INDEX(PIERS!$E$2:$J$2551,$V24+Q$2,2)</f>
        <v>6.6558000000000002</v>
      </c>
      <c r="R24" s="73">
        <f>INDEX(PIERS!$E$2:$J$2551,$V24+R$2,2)</f>
        <v>1.3622000000000001</v>
      </c>
      <c r="S24" s="10"/>
      <c r="T24" s="5"/>
      <c r="U24" s="5"/>
      <c r="V24" s="129">
        <f>VLOOKUP(D24,PIERS!$B$2:$K$2551,10,FALSE)</f>
        <v>2000</v>
      </c>
    </row>
    <row r="25" spans="2:22" x14ac:dyDescent="0.3">
      <c r="B25" s="5">
        <f t="shared" si="1"/>
        <v>22</v>
      </c>
      <c r="C25" s="5" t="s">
        <v>238</v>
      </c>
      <c r="D25" s="5" t="str">
        <f t="shared" si="3"/>
        <v>F22X</v>
      </c>
      <c r="E25" s="6">
        <v>4.8899999999999997</v>
      </c>
      <c r="F25" s="5">
        <v>0.25</v>
      </c>
      <c r="G25" s="10">
        <f>INDEX(PIERS!$E$2:$J$2551,$V25+G$2,1)</f>
        <v>-367.00830000000002</v>
      </c>
      <c r="H25" s="5">
        <f>INDEX(PIERS!$E$2:$J$2551,$V25+H$2,1)</f>
        <v>-88.477400000000003</v>
      </c>
      <c r="I25" s="5">
        <f>INDEX(PIERS!$E$2:$J$2551,$V25+I$2,1)</f>
        <v>165.37610000000001</v>
      </c>
      <c r="J25" s="5">
        <f>INDEX(PIERS!$E$2:$J$2551,$V25+J$2,1)</f>
        <v>70.258600000000001</v>
      </c>
      <c r="K25" s="10">
        <f>INDEX(PIERS!$E$2:$J$2551,$V25+K$2,6)</f>
        <v>-99.350700000000003</v>
      </c>
      <c r="L25" s="5">
        <f>INDEX(PIERS!$E$2:$J$2551,$V25+L$2,6)</f>
        <v>-15.6181</v>
      </c>
      <c r="M25" s="5">
        <f>INDEX(PIERS!$E$2:$J$2551,$V25+M$2,6)</f>
        <v>154.87690000000001</v>
      </c>
      <c r="N25" s="73">
        <f>INDEX(PIERS!$E$2:$J$25551,$V25+N$2,6)</f>
        <v>38.664900000000003</v>
      </c>
      <c r="O25" s="10">
        <f>INDEX(PIERS!$E$2:$J$2551,$V25+O$2,2)</f>
        <v>27.334099999999999</v>
      </c>
      <c r="P25" s="5">
        <f>INDEX(PIERS!$E$2:$J$2551,$V25+P$2,2)</f>
        <v>0.62009999999999998</v>
      </c>
      <c r="Q25" s="5">
        <f>INDEX(PIERS!$E$2:$J$2551,$V25+Q$2,2)</f>
        <v>26.4162</v>
      </c>
      <c r="R25" s="73">
        <f>INDEX(PIERS!$E$2:$J$2551,$V25+R$2,2)</f>
        <v>6.1180000000000003</v>
      </c>
      <c r="S25" s="10"/>
      <c r="T25" s="5"/>
      <c r="U25" s="5"/>
      <c r="V25" s="129">
        <f>VLOOKUP(D25,PIERS!$B$2:$K$2551,10,FALSE)</f>
        <v>2050</v>
      </c>
    </row>
    <row r="26" spans="2:22" x14ac:dyDescent="0.3">
      <c r="B26" s="5">
        <f t="shared" si="1"/>
        <v>23</v>
      </c>
      <c r="C26" s="1" t="s">
        <v>239</v>
      </c>
      <c r="D26" s="5" t="str">
        <f t="shared" si="3"/>
        <v>F23X</v>
      </c>
      <c r="E26" s="6">
        <v>1</v>
      </c>
      <c r="F26" s="5">
        <v>0.25</v>
      </c>
      <c r="G26" s="10">
        <f>INDEX(PIERS!$E$2:$J$2551,$V26+G$2,1)</f>
        <v>-10.5581</v>
      </c>
      <c r="H26" s="5">
        <f>INDEX(PIERS!$E$2:$J$2551,$V26+H$2,1)</f>
        <v>-8.5823999999999998</v>
      </c>
      <c r="I26" s="5">
        <f>INDEX(PIERS!$E$2:$J$2551,$V26+I$2,1)</f>
        <v>5.2138</v>
      </c>
      <c r="J26" s="5">
        <f>INDEX(PIERS!$E$2:$J$2551,$V26+J$2,1)</f>
        <v>0.99550000000000005</v>
      </c>
      <c r="K26" s="10">
        <f>INDEX(PIERS!$E$2:$J$2551,$V26+K$2,6)</f>
        <v>8.6042000000000005</v>
      </c>
      <c r="L26" s="5">
        <f>INDEX(PIERS!$E$2:$J$2551,$V26+L$2,6)</f>
        <v>9.7583000000000002</v>
      </c>
      <c r="M26" s="5">
        <f>INDEX(PIERS!$E$2:$J$2551,$V26+M$2,6)</f>
        <v>5.3007</v>
      </c>
      <c r="N26" s="73">
        <f>INDEX(PIERS!$E$2:$J$25551,$V26+N$2,6)</f>
        <v>1.0065</v>
      </c>
      <c r="O26" s="10">
        <f>INDEX(PIERS!$E$2:$J$2551,$V26+O$2,2)</f>
        <v>7.9869000000000003</v>
      </c>
      <c r="P26" s="5">
        <f>INDEX(PIERS!$E$2:$J$2551,$V26+P$2,2)</f>
        <v>8.8194999999999997</v>
      </c>
      <c r="Q26" s="5">
        <f>INDEX(PIERS!$E$2:$J$2551,$V26+Q$2,2)</f>
        <v>3.4306000000000001</v>
      </c>
      <c r="R26" s="73">
        <f>INDEX(PIERS!$E$2:$J$2551,$V26+R$2,2)</f>
        <v>0.66039999999999999</v>
      </c>
      <c r="S26" s="10"/>
      <c r="T26" s="5"/>
      <c r="U26" s="5"/>
      <c r="V26" s="129">
        <f>VLOOKUP(D26,PIERS!$B$2:$K$2551,10,FALSE)</f>
        <v>2100</v>
      </c>
    </row>
    <row r="27" spans="2:22" x14ac:dyDescent="0.3">
      <c r="B27" s="5">
        <f t="shared" si="1"/>
        <v>24</v>
      </c>
      <c r="C27" s="1" t="s">
        <v>242</v>
      </c>
      <c r="D27" s="5" t="str">
        <f t="shared" si="3"/>
        <v>F24X</v>
      </c>
      <c r="E27" s="6">
        <v>6.02</v>
      </c>
      <c r="F27" s="5">
        <v>0.25</v>
      </c>
      <c r="G27" s="10">
        <f>INDEX(PIERS!$E$2:$J$2551,$V27+G$2,1)</f>
        <v>-558.15260000000001</v>
      </c>
      <c r="H27" s="5">
        <f>INDEX(PIERS!$E$2:$J$2551,$V27+H$2,1)</f>
        <v>-131.07149999999999</v>
      </c>
      <c r="I27" s="5">
        <f>INDEX(PIERS!$E$2:$J$2551,$V27+I$2,1)</f>
        <v>69.256900000000002</v>
      </c>
      <c r="J27" s="5">
        <f>INDEX(PIERS!$E$2:$J$2551,$V27+J$2,1)</f>
        <v>463.76870000000002</v>
      </c>
      <c r="K27" s="10">
        <f>INDEX(PIERS!$E$2:$J$2551,$V27+K$2,6)</f>
        <v>-130.60149999999999</v>
      </c>
      <c r="L27" s="5">
        <f>INDEX(PIERS!$E$2:$J$2551,$V27+L$2,6)</f>
        <v>-32.448999999999998</v>
      </c>
      <c r="M27" s="5">
        <f>INDEX(PIERS!$E$2:$J$2551,$V27+M$2,6)</f>
        <v>538.12379999999996</v>
      </c>
      <c r="N27" s="73">
        <f>INDEX(PIERS!$E$2:$J$25551,$V27+N$2,6)</f>
        <v>184.8374</v>
      </c>
      <c r="O27" s="10">
        <f>INDEX(PIERS!$E$2:$J$2551,$V27+O$2,2)</f>
        <v>18.247800000000002</v>
      </c>
      <c r="P27" s="5">
        <f>INDEX(PIERS!$E$2:$J$2551,$V27+P$2,2)</f>
        <v>5.0313999999999997</v>
      </c>
      <c r="Q27" s="5">
        <f>INDEX(PIERS!$E$2:$J$2551,$V27+Q$2,2)</f>
        <v>59.751800000000003</v>
      </c>
      <c r="R27" s="73">
        <f>INDEX(PIERS!$E$2:$J$2551,$V27+R$2,2)</f>
        <v>32.737699999999997</v>
      </c>
      <c r="S27" s="10"/>
      <c r="T27" s="5"/>
      <c r="U27" s="5"/>
      <c r="V27" s="129">
        <f>VLOOKUP(D27,PIERS!$B$2:$K$2551,10,FALSE)</f>
        <v>2150</v>
      </c>
    </row>
    <row r="28" spans="2:22" x14ac:dyDescent="0.3">
      <c r="B28" s="5">
        <f t="shared" si="1"/>
        <v>25</v>
      </c>
      <c r="C28" s="1" t="s">
        <v>243</v>
      </c>
      <c r="D28" s="5" t="str">
        <f t="shared" si="3"/>
        <v>F25X</v>
      </c>
      <c r="E28" s="6">
        <v>1.92</v>
      </c>
      <c r="F28" s="5">
        <v>0.25</v>
      </c>
      <c r="G28" s="10">
        <f>INDEX(PIERS!$E$2:$J$2551,$V28+G$2,1)</f>
        <v>-22.2532</v>
      </c>
      <c r="H28" s="5">
        <f>INDEX(PIERS!$E$2:$J$2551,$V28+H$2,1)</f>
        <v>-22.828800000000001</v>
      </c>
      <c r="I28" s="5">
        <f>INDEX(PIERS!$E$2:$J$2551,$V28+I$2,1)</f>
        <v>63.890999999999998</v>
      </c>
      <c r="J28" s="5">
        <f>INDEX(PIERS!$E$2:$J$2551,$V28+J$2,1)</f>
        <v>37.590499999999999</v>
      </c>
      <c r="K28" s="10">
        <f>INDEX(PIERS!$E$2:$J$2551,$V28+K$2,6)</f>
        <v>-4.6616</v>
      </c>
      <c r="L28" s="5">
        <f>INDEX(PIERS!$E$2:$J$2551,$V28+L$2,6)</f>
        <v>-2.9592000000000001</v>
      </c>
      <c r="M28" s="5">
        <f>INDEX(PIERS!$E$2:$J$2551,$V28+M$2,6)</f>
        <v>10.3607</v>
      </c>
      <c r="N28" s="73">
        <f>INDEX(PIERS!$E$2:$J$25551,$V28+N$2,6)</f>
        <v>3.3380999999999998</v>
      </c>
      <c r="O28" s="10">
        <f>INDEX(PIERS!$E$2:$J$2551,$V28+O$2,2)</f>
        <v>-3.3527</v>
      </c>
      <c r="P28" s="5">
        <f>INDEX(PIERS!$E$2:$J$2551,$V28+P$2,2)</f>
        <v>-3.4470999999999998</v>
      </c>
      <c r="Q28" s="5">
        <f>INDEX(PIERS!$E$2:$J$2551,$V28+Q$2,2)</f>
        <v>3.5219</v>
      </c>
      <c r="R28" s="73">
        <f>INDEX(PIERS!$E$2:$J$2551,$V28+R$2,2)</f>
        <v>7.0675999999999997</v>
      </c>
      <c r="S28" s="10"/>
      <c r="T28" s="5"/>
      <c r="U28" s="5"/>
      <c r="V28" s="129">
        <f>VLOOKUP(D28,PIERS!$B$2:$K$2551,10,FALSE)</f>
        <v>2200</v>
      </c>
    </row>
    <row r="29" spans="2:22" x14ac:dyDescent="0.3">
      <c r="B29" s="5">
        <f t="shared" si="1"/>
        <v>26</v>
      </c>
      <c r="C29" s="1" t="s">
        <v>244</v>
      </c>
      <c r="D29" s="5" t="str">
        <f t="shared" si="3"/>
        <v>F26X</v>
      </c>
      <c r="E29" s="6">
        <v>1.92</v>
      </c>
      <c r="F29" s="5">
        <v>0.25</v>
      </c>
      <c r="G29" s="10">
        <f>INDEX(PIERS!$E$2:$J$2551,$V29+G$2,1)</f>
        <v>-19.484000000000002</v>
      </c>
      <c r="H29" s="5">
        <f>INDEX(PIERS!$E$2:$J$2551,$V29+H$2,1)</f>
        <v>-15.693099999999999</v>
      </c>
      <c r="I29" s="5">
        <f>INDEX(PIERS!$E$2:$J$2551,$V29+I$2,1)</f>
        <v>20.380800000000001</v>
      </c>
      <c r="J29" s="5">
        <f>INDEX(PIERS!$E$2:$J$2551,$V29+J$2,1)</f>
        <v>9.9533000000000005</v>
      </c>
      <c r="K29" s="10">
        <f>INDEX(PIERS!$E$2:$J$2551,$V29+K$2,6)</f>
        <v>-6.4802999999999997</v>
      </c>
      <c r="L29" s="5">
        <f>INDEX(PIERS!$E$2:$J$2551,$V29+L$2,6)</f>
        <v>-3.49</v>
      </c>
      <c r="M29" s="5">
        <f>INDEX(PIERS!$E$2:$J$2551,$V29+M$2,6)</f>
        <v>10.3253</v>
      </c>
      <c r="N29" s="73">
        <f>INDEX(PIERS!$E$2:$J$25551,$V29+N$2,6)</f>
        <v>5.5521000000000003</v>
      </c>
      <c r="O29" s="10">
        <f>INDEX(PIERS!$E$2:$J$2551,$V29+O$2,2)</f>
        <v>-5.7649999999999997</v>
      </c>
      <c r="P29" s="5">
        <f>INDEX(PIERS!$E$2:$J$2551,$V29+P$2,2)</f>
        <v>-4.1947999999999999</v>
      </c>
      <c r="Q29" s="5">
        <f>INDEX(PIERS!$E$2:$J$2551,$V29+Q$2,2)</f>
        <v>4.5857000000000001</v>
      </c>
      <c r="R29" s="73">
        <f>INDEX(PIERS!$E$2:$J$2551,$V29+R$2,2)</f>
        <v>5.4469000000000003</v>
      </c>
      <c r="S29" s="10"/>
      <c r="T29" s="5"/>
      <c r="U29" s="5"/>
      <c r="V29" s="129">
        <f>VLOOKUP(D29,PIERS!$B$2:$K$2551,10,FALSE)</f>
        <v>2250</v>
      </c>
    </row>
    <row r="30" spans="2:22" x14ac:dyDescent="0.3">
      <c r="B30" s="5">
        <f>B29+1</f>
        <v>27</v>
      </c>
      <c r="C30" s="1" t="s">
        <v>245</v>
      </c>
      <c r="D30" s="5" t="str">
        <f>"F"&amp;B30&amp;"X"</f>
        <v>F27X</v>
      </c>
      <c r="E30" s="6">
        <v>31.92</v>
      </c>
      <c r="F30" s="5">
        <v>0.25</v>
      </c>
      <c r="G30" s="10">
        <f>INDEX(PIERS!$E$2:$J$2551,$V30+G$2,1)</f>
        <v>-71.832499999999996</v>
      </c>
      <c r="H30" s="5">
        <f>INDEX(PIERS!$E$2:$J$2551,$V30+H$2,1)</f>
        <v>-25.793299999999999</v>
      </c>
      <c r="I30" s="5">
        <f>INDEX(PIERS!$E$2:$J$2551,$V30+I$2,1)</f>
        <v>3.5234000000000001</v>
      </c>
      <c r="J30" s="5">
        <f>INDEX(PIERS!$E$2:$J$2551,$V30+J$2,1)</f>
        <v>13.0107</v>
      </c>
      <c r="K30" s="10">
        <f>INDEX(PIERS!$E$2:$J$2551,$V30+K$2,6)</f>
        <v>-133.7636</v>
      </c>
      <c r="L30" s="5">
        <f>INDEX(PIERS!$E$2:$J$2551,$V30+L$2,6)</f>
        <v>-29.4</v>
      </c>
      <c r="M30" s="5">
        <f>INDEX(PIERS!$E$2:$J$2551,$V30+M$2,6)</f>
        <v>644.95590000000004</v>
      </c>
      <c r="N30" s="73">
        <f>INDEX(PIERS!$E$2:$J$25551,$V30+N$2,6)</f>
        <v>115.94119999999999</v>
      </c>
      <c r="O30" s="10">
        <f>INDEX(PIERS!$E$2:$J$2551,$V30+O$2,2)</f>
        <v>-69.694299999999998</v>
      </c>
      <c r="P30" s="5">
        <f>INDEX(PIERS!$E$2:$J$2551,$V30+P$2,2)</f>
        <v>-15.113099999999999</v>
      </c>
      <c r="Q30" s="5">
        <f>INDEX(PIERS!$E$2:$J$2551,$V30+Q$2,2)</f>
        <v>326.71440000000001</v>
      </c>
      <c r="R30" s="73">
        <f>INDEX(PIERS!$E$2:$J$2551,$V30+R$2,2)</f>
        <v>96.059399999999997</v>
      </c>
      <c r="S30" s="10"/>
      <c r="T30" s="5"/>
      <c r="U30" s="5"/>
      <c r="V30" s="129">
        <f>VLOOKUP(D30,PIERS!$B$2:$K$2551,10,FALSE)</f>
        <v>2300</v>
      </c>
    </row>
    <row r="31" spans="2:22" s="129" customFormat="1" x14ac:dyDescent="0.3">
      <c r="B31" s="5">
        <f>B30+1</f>
        <v>28</v>
      </c>
      <c r="C31" s="129" t="s">
        <v>249</v>
      </c>
      <c r="D31" s="5" t="str">
        <f>"F"&amp;B31&amp;"X"</f>
        <v>F28X</v>
      </c>
      <c r="E31" s="6">
        <v>1.92</v>
      </c>
      <c r="F31" s="5">
        <v>0.25</v>
      </c>
      <c r="G31" s="10">
        <f>INDEX(PIERS!$E$2:$J$2551,$V31+G$2,1)</f>
        <v>-304.39460000000003</v>
      </c>
      <c r="H31" s="5">
        <f>INDEX(PIERS!$E$2:$J$2551,$V31+H$2,1)</f>
        <v>-80.475999999999999</v>
      </c>
      <c r="I31" s="5">
        <f>INDEX(PIERS!$E$2:$J$2551,$V31+I$2,1)</f>
        <v>124.4293</v>
      </c>
      <c r="J31" s="5">
        <f>INDEX(PIERS!$E$2:$J$2551,$V31+J$2,1)</f>
        <v>66.716800000000006</v>
      </c>
      <c r="K31" s="10">
        <f>INDEX(PIERS!$E$2:$J$2551,$V31+K$2,6)</f>
        <v>1.4287000000000001</v>
      </c>
      <c r="L31" s="5">
        <f>INDEX(PIERS!$E$2:$J$2551,$V31+L$2,6)</f>
        <v>1.3744000000000001</v>
      </c>
      <c r="M31" s="5">
        <f>INDEX(PIERS!$E$2:$J$2551,$V31+M$2,6)</f>
        <v>6.2736000000000001</v>
      </c>
      <c r="N31" s="73">
        <f>INDEX(PIERS!$E$2:$J$25551,$V31+N$2,6)</f>
        <v>2.9485999999999999</v>
      </c>
      <c r="O31" s="10">
        <f>INDEX(PIERS!$E$2:$J$2551,$V31+O$2,2)</f>
        <v>5.1531000000000002</v>
      </c>
      <c r="P31" s="5">
        <f>INDEX(PIERS!$E$2:$J$2551,$V31+P$2,2)</f>
        <v>2.6031</v>
      </c>
      <c r="Q31" s="5">
        <f>INDEX(PIERS!$E$2:$J$2551,$V31+Q$2,2)</f>
        <v>8.9535999999999998</v>
      </c>
      <c r="R31" s="73">
        <f>INDEX(PIERS!$E$2:$J$2551,$V31+R$2,2)</f>
        <v>6.4154</v>
      </c>
      <c r="S31" s="10"/>
      <c r="T31" s="5"/>
      <c r="U31" s="5"/>
      <c r="V31" s="129">
        <f>VLOOKUP(D31,PIERS!$B$2:$K$2551,10,FALSE)</f>
        <v>2350</v>
      </c>
    </row>
    <row r="32" spans="2:22" x14ac:dyDescent="0.3">
      <c r="B32" s="5"/>
    </row>
    <row r="33" spans="2:2" x14ac:dyDescent="0.3">
      <c r="B33" s="5"/>
    </row>
    <row r="34" spans="2:2" x14ac:dyDescent="0.3">
      <c r="B34" s="5"/>
    </row>
    <row r="35" spans="2:2" x14ac:dyDescent="0.3">
      <c r="B35" s="5"/>
    </row>
    <row r="36" spans="2:2" x14ac:dyDescent="0.3">
      <c r="B36" s="5"/>
    </row>
    <row r="37" spans="2:2" x14ac:dyDescent="0.3">
      <c r="B37" s="5"/>
    </row>
    <row r="38" spans="2:2" x14ac:dyDescent="0.3">
      <c r="B38" s="5"/>
    </row>
    <row r="39" spans="2:2" x14ac:dyDescent="0.3">
      <c r="B39" s="5"/>
    </row>
    <row r="40" spans="2:2" x14ac:dyDescent="0.3">
      <c r="B40" s="5"/>
    </row>
    <row r="41" spans="2:2" x14ac:dyDescent="0.3">
      <c r="B41" s="5"/>
    </row>
    <row r="42" spans="2:2" x14ac:dyDescent="0.3">
      <c r="B42" s="5"/>
    </row>
    <row r="43" spans="2:2" x14ac:dyDescent="0.3">
      <c r="B43" s="5"/>
    </row>
    <row r="44" spans="2:2" x14ac:dyDescent="0.3">
      <c r="B44" s="5"/>
    </row>
    <row r="45" spans="2:2" x14ac:dyDescent="0.3">
      <c r="B45" s="5"/>
    </row>
    <row r="46" spans="2:2" x14ac:dyDescent="0.3">
      <c r="B46" s="5"/>
    </row>
    <row r="47" spans="2:2" x14ac:dyDescent="0.3">
      <c r="B47" s="5"/>
    </row>
    <row r="48" spans="2:2" x14ac:dyDescent="0.3">
      <c r="B48" s="5"/>
    </row>
  </sheetData>
  <mergeCells count="1">
    <mergeCell ref="S2:U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58A4-06CA-411D-B367-49A61D0A378C}">
  <dimension ref="B2:V26"/>
  <sheetViews>
    <sheetView workbookViewId="0">
      <selection activeCell="E7" sqref="E7"/>
    </sheetView>
  </sheetViews>
  <sheetFormatPr defaultColWidth="8.88671875" defaultRowHeight="14.4" x14ac:dyDescent="0.3"/>
  <cols>
    <col min="1" max="2" width="3.5546875" style="1" customWidth="1"/>
    <col min="3" max="3" width="13.6640625" style="1" bestFit="1" customWidth="1"/>
    <col min="4" max="4" width="8.88671875" style="1"/>
    <col min="5" max="5" width="9.109375" style="1" bestFit="1" customWidth="1"/>
    <col min="6" max="6" width="10.88671875" style="1" bestFit="1" customWidth="1"/>
    <col min="7" max="7" width="10.5546875" style="1" bestFit="1" customWidth="1"/>
    <col min="8" max="8" width="13.44140625" style="1" bestFit="1" customWidth="1"/>
    <col min="9" max="9" width="11.33203125" style="1" bestFit="1" customWidth="1"/>
    <col min="10" max="10" width="11.44140625" style="1" bestFit="1" customWidth="1"/>
    <col min="11" max="11" width="23.33203125" style="1" bestFit="1" customWidth="1"/>
    <col min="12" max="12" width="22.6640625" style="1" bestFit="1" customWidth="1"/>
    <col min="13" max="13" width="22.33203125" style="1" bestFit="1" customWidth="1"/>
    <col min="14" max="14" width="22" style="1" bestFit="1" customWidth="1"/>
    <col min="15" max="18" width="22" style="1" customWidth="1"/>
    <col min="19" max="19" width="7.6640625" style="1" customWidth="1"/>
    <col min="20" max="20" width="7.33203125" style="1" customWidth="1"/>
    <col min="21" max="21" width="8.88671875" style="1" customWidth="1"/>
    <col min="22" max="16384" width="8.88671875" style="1"/>
  </cols>
  <sheetData>
    <row r="2" spans="2:22" x14ac:dyDescent="0.3">
      <c r="C2" s="1" t="s">
        <v>35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1">
        <v>2</v>
      </c>
      <c r="P2" s="1">
        <v>4</v>
      </c>
      <c r="Q2" s="1">
        <v>6</v>
      </c>
      <c r="R2" s="1">
        <v>8</v>
      </c>
      <c r="S2" s="138" t="s">
        <v>11</v>
      </c>
      <c r="T2" s="138"/>
      <c r="U2" s="138"/>
    </row>
    <row r="3" spans="2:22" x14ac:dyDescent="0.3">
      <c r="C3" s="2" t="s">
        <v>0</v>
      </c>
      <c r="D3" s="2" t="s">
        <v>1</v>
      </c>
      <c r="E3" s="2" t="s">
        <v>2</v>
      </c>
      <c r="F3" s="2" t="s">
        <v>16</v>
      </c>
      <c r="G3" s="9" t="s">
        <v>3</v>
      </c>
      <c r="H3" s="2" t="s">
        <v>4</v>
      </c>
      <c r="I3" s="2" t="s">
        <v>5</v>
      </c>
      <c r="J3" s="2" t="s">
        <v>6</v>
      </c>
      <c r="K3" s="9" t="s">
        <v>7</v>
      </c>
      <c r="L3" s="2" t="s">
        <v>8</v>
      </c>
      <c r="M3" s="2" t="s">
        <v>9</v>
      </c>
      <c r="N3" s="2" t="s">
        <v>10</v>
      </c>
      <c r="O3" s="9" t="s">
        <v>185</v>
      </c>
      <c r="P3" s="2" t="s">
        <v>186</v>
      </c>
      <c r="Q3" s="2" t="s">
        <v>187</v>
      </c>
      <c r="R3" s="72" t="s">
        <v>188</v>
      </c>
      <c r="S3" s="9" t="s">
        <v>12</v>
      </c>
      <c r="T3" s="2" t="s">
        <v>13</v>
      </c>
      <c r="U3" s="2" t="s">
        <v>14</v>
      </c>
      <c r="V3" s="3" t="s">
        <v>130</v>
      </c>
    </row>
    <row r="4" spans="2:22" s="129" customFormat="1" x14ac:dyDescent="0.3">
      <c r="B4" s="129">
        <v>17</v>
      </c>
      <c r="C4" s="5" t="s">
        <v>246</v>
      </c>
      <c r="D4" s="5" t="str">
        <f t="shared" ref="D4:D6" si="0">"F"&amp;B4&amp;"Y"</f>
        <v>F17Y</v>
      </c>
      <c r="E4" s="6">
        <v>1.54</v>
      </c>
      <c r="F4" s="5">
        <v>0.3</v>
      </c>
      <c r="G4" s="10">
        <f>INDEX(PIERS!$E$2:$J$2509,$V4+G$2,1)</f>
        <v>-17.444900000000001</v>
      </c>
      <c r="H4" s="5">
        <f>INDEX(PIERS!$E$2:$J$2509,$V4+H$2,1)</f>
        <v>-15.0616</v>
      </c>
      <c r="I4" s="5">
        <f>INDEX(PIERS!$E$2:$J$2509,$V4+I$2,1)</f>
        <v>0.1605</v>
      </c>
      <c r="J4" s="5">
        <f>INDEX(PIERS!$E$2:$J$2509,$V4+J$2,1)</f>
        <v>0.1198</v>
      </c>
      <c r="K4" s="10">
        <f>INDEX(PIERS!$E$2:$J$2509,$V4+K$2,6)</f>
        <v>0.63770000000000004</v>
      </c>
      <c r="L4" s="5">
        <f>INDEX(PIERS!$E$2:$J$2509,$V4+L$2,6)</f>
        <v>0.96889999999999998</v>
      </c>
      <c r="M4" s="5">
        <f>INDEX(PIERS!$E$2:$J$2509,$V4+M$2,6)</f>
        <v>1.923</v>
      </c>
      <c r="N4" s="5">
        <f>INDEX(PIERS!$E$2:$J$2509,$V4+N$2,6)</f>
        <v>8.5234000000000005</v>
      </c>
      <c r="O4" s="10">
        <f>INDEX(PIERS!$E$2:$J$2509,$V4+O$2,2)</f>
        <v>0.50800000000000001</v>
      </c>
      <c r="P4" s="5">
        <f>INDEX(PIERS!$E$2:$J$2509,$V4+P$2,2)</f>
        <v>1.0169999999999999</v>
      </c>
      <c r="Q4" s="5">
        <f>INDEX(PIERS!$E$2:$J$2509,$V4+Q$2,2)</f>
        <v>0.92110000000000003</v>
      </c>
      <c r="R4" s="73">
        <f>INDEX(PIERS!$E$2:$J$2509,$V4+R$2,2)</f>
        <v>3.7883</v>
      </c>
      <c r="S4" s="10"/>
      <c r="T4" s="5"/>
      <c r="U4" s="5"/>
      <c r="V4" s="129">
        <f>VLOOKUP(D4,PIERS!$B$2:$K$2509,10,FALSE)</f>
        <v>2400</v>
      </c>
    </row>
    <row r="5" spans="2:22" s="129" customFormat="1" x14ac:dyDescent="0.3">
      <c r="B5" s="129">
        <f t="shared" ref="B5:B7" si="1">B4+1</f>
        <v>18</v>
      </c>
      <c r="C5" s="5" t="s">
        <v>247</v>
      </c>
      <c r="D5" s="5" t="str">
        <f t="shared" si="0"/>
        <v>F18Y</v>
      </c>
      <c r="E5" s="6">
        <v>5.55</v>
      </c>
      <c r="F5" s="5">
        <v>0.3</v>
      </c>
      <c r="G5" s="10">
        <f>INDEX(PIERS!$E$2:$J$2509,$V5+G$2,1)</f>
        <v>-490.62529999999998</v>
      </c>
      <c r="H5" s="5">
        <f>INDEX(PIERS!$E$2:$J$2509,$V5+H$2,1)</f>
        <v>-112.5258</v>
      </c>
      <c r="I5" s="5">
        <f>INDEX(PIERS!$E$2:$J$2509,$V5+I$2,1)</f>
        <v>67.706800000000001</v>
      </c>
      <c r="J5" s="5">
        <f>INDEX(PIERS!$E$2:$J$2509,$V5+J$2,1)</f>
        <v>274.92410000000001</v>
      </c>
      <c r="K5" s="10">
        <f>INDEX(PIERS!$E$2:$J$2509,$V5+K$2,6)</f>
        <v>0.98080000000000001</v>
      </c>
      <c r="L5" s="5">
        <f>INDEX(PIERS!$E$2:$J$2509,$V5+L$2,6)</f>
        <v>-0.2979</v>
      </c>
      <c r="M5" s="5">
        <f>INDEX(PIERS!$E$2:$J$2509,$V5+M$2,6)</f>
        <v>30.8109</v>
      </c>
      <c r="N5" s="5">
        <f>INDEX(PIERS!$E$2:$J$2509,$V5+N$2,6)</f>
        <v>170.3896</v>
      </c>
      <c r="O5" s="10">
        <f>INDEX(PIERS!$E$2:$J$2509,$V5+O$2,2)</f>
        <v>-0.56140000000000001</v>
      </c>
      <c r="P5" s="5">
        <f>INDEX(PIERS!$E$2:$J$2509,$V5+P$2,2)</f>
        <v>-0.58140000000000003</v>
      </c>
      <c r="Q5" s="5">
        <f>INDEX(PIERS!$E$2:$J$2509,$V5+Q$2,2)</f>
        <v>5.9248000000000003</v>
      </c>
      <c r="R5" s="73">
        <f>INDEX(PIERS!$E$2:$J$2509,$V5+R$2,2)</f>
        <v>13.8462</v>
      </c>
      <c r="S5" s="10"/>
      <c r="T5" s="5"/>
      <c r="U5" s="5"/>
      <c r="V5" s="129">
        <f>VLOOKUP(D5,PIERS!$B$2:$K$2509,10,FALSE)</f>
        <v>2450</v>
      </c>
    </row>
    <row r="6" spans="2:22" s="129" customFormat="1" x14ac:dyDescent="0.3">
      <c r="B6" s="129">
        <f t="shared" si="1"/>
        <v>19</v>
      </c>
      <c r="C6" s="5" t="s">
        <v>248</v>
      </c>
      <c r="D6" s="5" t="str">
        <f t="shared" si="0"/>
        <v>F19Y</v>
      </c>
      <c r="E6" s="6">
        <v>2.8</v>
      </c>
      <c r="F6" s="5">
        <v>0.3</v>
      </c>
      <c r="G6" s="10">
        <f>INDEX(PIERS!$E$2:$J$2509,$V6+G$2,1)</f>
        <v>-240.66050000000001</v>
      </c>
      <c r="H6" s="5">
        <f>INDEX(PIERS!$E$2:$J$2509,$V6+H$2,1)</f>
        <v>-54.5657</v>
      </c>
      <c r="I6" s="5">
        <f>INDEX(PIERS!$E$2:$J$2509,$V6+I$2,1)</f>
        <v>31.7239</v>
      </c>
      <c r="J6" s="5">
        <f>INDEX(PIERS!$E$2:$J$2509,$V6+J$2,1)</f>
        <v>35.157200000000003</v>
      </c>
      <c r="K6" s="10">
        <f>INDEX(PIERS!$E$2:$J$2509,$V6+K$2,6)</f>
        <v>0.29530000000000001</v>
      </c>
      <c r="L6" s="5">
        <f>INDEX(PIERS!$E$2:$J$2509,$V6+L$2,6)</f>
        <v>-0.17449999999999999</v>
      </c>
      <c r="M6" s="5">
        <f>INDEX(PIERS!$E$2:$J$2509,$V6+M$2,6)</f>
        <v>4.3428000000000004</v>
      </c>
      <c r="N6" s="5">
        <f>INDEX(PIERS!$E$2:$J$2509,$V6+N$2,6)</f>
        <v>26.645600000000002</v>
      </c>
      <c r="O6" s="10">
        <f>INDEX(PIERS!$E$2:$J$2509,$V6+O$2,2)</f>
        <v>2.1029</v>
      </c>
      <c r="P6" s="5">
        <f>INDEX(PIERS!$E$2:$J$2509,$V6+P$2,2)</f>
        <v>0.49330000000000002</v>
      </c>
      <c r="Q6" s="5">
        <f>INDEX(PIERS!$E$2:$J$2509,$V6+Q$2,2)</f>
        <v>2.5785</v>
      </c>
      <c r="R6" s="73">
        <f>INDEX(PIERS!$E$2:$J$2509,$V6+R$2,2)</f>
        <v>4.1521999999999997</v>
      </c>
      <c r="S6" s="10"/>
      <c r="T6" s="5"/>
      <c r="U6" s="5"/>
      <c r="V6" s="129">
        <f>VLOOKUP(D6,PIERS!$B$2:$K$2509,10,FALSE)</f>
        <v>2500</v>
      </c>
    </row>
    <row r="7" spans="2:22" x14ac:dyDescent="0.3">
      <c r="B7" s="131">
        <f t="shared" si="1"/>
        <v>20</v>
      </c>
      <c r="C7" s="131" t="s">
        <v>36</v>
      </c>
      <c r="D7" s="131" t="str">
        <f>"F"&amp;B7&amp;"Y"</f>
        <v>F20Y</v>
      </c>
      <c r="E7" s="125">
        <f>35.281+0.25*2</f>
        <v>35.780999999999999</v>
      </c>
      <c r="F7" s="131">
        <v>0.3</v>
      </c>
      <c r="G7" s="132">
        <f>INDEX(PIERS!$E$2:$J$1951,$V7+G$2,1)</f>
        <v>-203.97540000000001</v>
      </c>
      <c r="H7" s="131">
        <f>INDEX(PIERS!$E$2:$J$1951,$V7+H$2,1)</f>
        <v>-70.987200000000001</v>
      </c>
      <c r="I7" s="131">
        <f>INDEX(PIERS!$E$2:$J$1951,$V7+I$2,1)</f>
        <v>105.6669</v>
      </c>
      <c r="J7" s="131">
        <f>INDEX(PIERS!$E$2:$J$1951,$V7+J$2,1)</f>
        <v>34.6006</v>
      </c>
      <c r="K7" s="132">
        <f>INDEX(PIERS!$E$2:$J$1951,$V7+K$2,6)</f>
        <v>-77.677499999999995</v>
      </c>
      <c r="L7" s="131">
        <f>INDEX(PIERS!$E$2:$J$1951,$V7+L$2,6)</f>
        <v>-32.759300000000003</v>
      </c>
      <c r="M7" s="131">
        <f>INDEX(PIERS!$E$2:$J$1951,$V7+M$2,6)</f>
        <v>804.95119999999997</v>
      </c>
      <c r="N7" s="131">
        <f>INDEX(PIERS!$E$2:$J$1951,$V7+N$2,6)</f>
        <v>984.27760000000001</v>
      </c>
      <c r="O7" s="132">
        <f>INDEX(PIERS!$E$2:$J$1951,$V7+O$2,2)</f>
        <v>-14.0672</v>
      </c>
      <c r="P7" s="131">
        <f>INDEX(PIERS!$E$2:$J$1951,$V7+P$2,2)</f>
        <v>-3.6383000000000001</v>
      </c>
      <c r="Q7" s="131">
        <f>INDEX(PIERS!$E$2:$J$1951,$V7+Q$2,2)</f>
        <v>56.074199999999998</v>
      </c>
      <c r="R7" s="133">
        <f>INDEX(PIERS!$E$2:$J$1951,$V7+R$2,2)</f>
        <v>232.20859999999999</v>
      </c>
      <c r="S7" s="132"/>
      <c r="T7" s="131"/>
      <c r="U7" s="131"/>
      <c r="V7" s="131">
        <f>VLOOKUP(D7,PIERS!$B$2:$K$1951,10,FALSE)</f>
        <v>950</v>
      </c>
    </row>
    <row r="8" spans="2:22" x14ac:dyDescent="0.3">
      <c r="B8" s="1">
        <f>B7+1</f>
        <v>21</v>
      </c>
      <c r="C8" s="5" t="s">
        <v>37</v>
      </c>
      <c r="D8" s="5" t="str">
        <f t="shared" ref="D8:D26" si="2">"F"&amp;B8&amp;"Y"</f>
        <v>F21Y</v>
      </c>
      <c r="E8" s="6">
        <f>4.93+2*0.25</f>
        <v>5.43</v>
      </c>
      <c r="F8" s="5">
        <v>0.3</v>
      </c>
      <c r="G8" s="10">
        <f>INDEX(PIERS!$E$2:$J$1951,$V8+G$2,1)</f>
        <v>-200.6788</v>
      </c>
      <c r="H8" s="5">
        <f>INDEX(PIERS!$E$2:$J$1951,$V8+H$2,1)</f>
        <v>-43.527700000000003</v>
      </c>
      <c r="I8" s="5">
        <f>INDEX(PIERS!$E$2:$J$1951,$V8+I$2,1)</f>
        <v>53.218600000000002</v>
      </c>
      <c r="J8" s="5">
        <f>INDEX(PIERS!$E$2:$J$1951,$V8+J$2,1)</f>
        <v>28.810700000000001</v>
      </c>
      <c r="K8" s="10">
        <f>INDEX(PIERS!$E$2:$J$1951,$V8+K$2,6)</f>
        <v>-93.120699999999999</v>
      </c>
      <c r="L8" s="5">
        <f>INDEX(PIERS!$E$2:$J$1951,$V8+L$2,6)</f>
        <v>-19.573</v>
      </c>
      <c r="M8" s="5">
        <f>INDEX(PIERS!$E$2:$J$1951,$V8+M$2,6)</f>
        <v>29.465900000000001</v>
      </c>
      <c r="N8" s="5">
        <f>INDEX(PIERS!$E$2:$J$1951,$V8+N$2,6)</f>
        <v>86.121399999999994</v>
      </c>
      <c r="O8" s="10">
        <f>INDEX(PIERS!$E$2:$J$1951,$V8+O$2,2)</f>
        <v>31.609200000000001</v>
      </c>
      <c r="P8" s="5">
        <f>INDEX(PIERS!$E$2:$J$1951,$V8+P$2,2)</f>
        <v>6.2385000000000002</v>
      </c>
      <c r="Q8" s="5">
        <f>INDEX(PIERS!$E$2:$J$1951,$V8+Q$2,2)</f>
        <v>6.9455</v>
      </c>
      <c r="R8" s="73">
        <f>INDEX(PIERS!$E$2:$J$1951,$V8+R$2,2)</f>
        <v>30.661100000000001</v>
      </c>
      <c r="S8" s="10"/>
      <c r="T8" s="5"/>
      <c r="U8" s="5"/>
      <c r="V8" s="1">
        <f>VLOOKUP(D8,PIERS!$B$2:$K$1951,10,FALSE)</f>
        <v>1000</v>
      </c>
    </row>
    <row r="9" spans="2:22" x14ac:dyDescent="0.3">
      <c r="B9" s="1">
        <f t="shared" ref="B9:B25" si="3">B8+1</f>
        <v>22</v>
      </c>
      <c r="C9" s="5" t="s">
        <v>38</v>
      </c>
      <c r="D9" s="5" t="str">
        <f t="shared" si="2"/>
        <v>F22Y</v>
      </c>
      <c r="E9" s="6">
        <f>0.6+0.25</f>
        <v>0.85</v>
      </c>
      <c r="F9" s="5">
        <v>0.3</v>
      </c>
      <c r="G9" s="10">
        <f>INDEX(PIERS!$E$2:$J$1951,$V9+G$2,1)</f>
        <v>-102.5752</v>
      </c>
      <c r="H9" s="5">
        <f>INDEX(PIERS!$E$2:$J$1951,$V9+H$2,1)</f>
        <v>-25.505400000000002</v>
      </c>
      <c r="I9" s="5">
        <f>INDEX(PIERS!$E$2:$J$1951,$V9+I$2,1)</f>
        <v>102.286</v>
      </c>
      <c r="J9" s="5">
        <f>INDEX(PIERS!$E$2:$J$1951,$V9+J$2,1)</f>
        <v>38.839300000000001</v>
      </c>
      <c r="K9" s="10">
        <f>INDEX(PIERS!$E$2:$J$1951,$V9+K$2,6)</f>
        <v>-3.7019000000000002</v>
      </c>
      <c r="L9" s="5">
        <f>INDEX(PIERS!$E$2:$J$1951,$V9+L$2,6)</f>
        <v>-2.3147000000000002</v>
      </c>
      <c r="M9" s="5">
        <f>INDEX(PIERS!$E$2:$J$1951,$V9+M$2,6)</f>
        <v>2.1288</v>
      </c>
      <c r="N9" s="5">
        <f>INDEX(PIERS!$E$2:$J$1951,$V9+N$2,6)</f>
        <v>1.6881999999999999</v>
      </c>
      <c r="O9" s="10">
        <f>INDEX(PIERS!$E$2:$J$1951,$V9+O$2,2)</f>
        <v>-3.1326000000000001</v>
      </c>
      <c r="P9" s="5">
        <f>INDEX(PIERS!$E$2:$J$1951,$V9+P$2,2)</f>
        <v>-1.9589000000000001</v>
      </c>
      <c r="Q9" s="5">
        <f>INDEX(PIERS!$E$2:$J$1951,$V9+Q$2,2)</f>
        <v>1.7929999999999999</v>
      </c>
      <c r="R9" s="73">
        <f>INDEX(PIERS!$E$2:$J$1951,$V9+R$2,2)</f>
        <v>1.343</v>
      </c>
      <c r="S9" s="10"/>
      <c r="T9" s="5"/>
      <c r="U9" s="5"/>
      <c r="V9" s="1">
        <f>VLOOKUP(D9,PIERS!$B$2:$K$1951,10,FALSE)</f>
        <v>1050</v>
      </c>
    </row>
    <row r="10" spans="2:22" x14ac:dyDescent="0.3">
      <c r="B10" s="1">
        <f t="shared" si="3"/>
        <v>23</v>
      </c>
      <c r="C10" s="5" t="s">
        <v>39</v>
      </c>
      <c r="D10" s="5" t="str">
        <f t="shared" si="2"/>
        <v>F23Y</v>
      </c>
      <c r="E10" s="6">
        <f>0.6+0.25</f>
        <v>0.85</v>
      </c>
      <c r="F10" s="5">
        <v>0.3</v>
      </c>
      <c r="G10" s="10">
        <f>INDEX(PIERS!$E$2:$J$1951,$V10+G$2,1)</f>
        <v>-100.4234</v>
      </c>
      <c r="H10" s="5">
        <f>INDEX(PIERS!$E$2:$J$1951,$V10+H$2,1)</f>
        <v>-24.314</v>
      </c>
      <c r="I10" s="5">
        <f>INDEX(PIERS!$E$2:$J$1951,$V10+I$2,1)</f>
        <v>104.69970000000001</v>
      </c>
      <c r="J10" s="5">
        <f>INDEX(PIERS!$E$2:$J$1951,$V10+J$2,1)</f>
        <v>26.480499999999999</v>
      </c>
      <c r="K10" s="10">
        <f>INDEX(PIERS!$E$2:$J$1951,$V10+K$2,6)</f>
        <v>2.0579999999999998</v>
      </c>
      <c r="L10" s="5">
        <f>INDEX(PIERS!$E$2:$J$1951,$V10+L$2,6)</f>
        <v>1.5353000000000001</v>
      </c>
      <c r="M10" s="5">
        <f>INDEX(PIERS!$E$2:$J$1951,$V10+M$2,6)</f>
        <v>3.0356999999999998</v>
      </c>
      <c r="N10" s="5">
        <f>INDEX(PIERS!$E$2:$J$1951,$V10+N$2,6)</f>
        <v>1.3414999999999999</v>
      </c>
      <c r="O10" s="10">
        <f>INDEX(PIERS!$E$2:$J$1951,$V10+O$2,2)</f>
        <v>1.7515000000000001</v>
      </c>
      <c r="P10" s="5">
        <f>INDEX(PIERS!$E$2:$J$1951,$V10+P$2,2)</f>
        <v>1.3048999999999999</v>
      </c>
      <c r="Q10" s="5">
        <f>INDEX(PIERS!$E$2:$J$1951,$V10+Q$2,2)</f>
        <v>2.6097999999999999</v>
      </c>
      <c r="R10" s="73">
        <f>INDEX(PIERS!$E$2:$J$1951,$V10+R$2,2)</f>
        <v>1.0001</v>
      </c>
      <c r="S10" s="10"/>
      <c r="T10" s="5"/>
      <c r="U10" s="5"/>
      <c r="V10" s="1">
        <f>VLOOKUP(D10,PIERS!$B$2:$K$1951,10,FALSE)</f>
        <v>1100</v>
      </c>
    </row>
    <row r="11" spans="2:22" x14ac:dyDescent="0.3">
      <c r="B11" s="1">
        <f t="shared" si="3"/>
        <v>24</v>
      </c>
      <c r="C11" s="5" t="s">
        <v>40</v>
      </c>
      <c r="D11" s="5" t="str">
        <f t="shared" si="2"/>
        <v>F24Y</v>
      </c>
      <c r="E11" s="6">
        <f>11+2*0.25</f>
        <v>11.5</v>
      </c>
      <c r="F11" s="5">
        <v>0.3</v>
      </c>
      <c r="G11" s="10">
        <f>INDEX(PIERS!$E$2:$J$1951,$V11+G$2,1)</f>
        <v>-964.06299999999999</v>
      </c>
      <c r="H11" s="5">
        <f>INDEX(PIERS!$E$2:$J$1951,$V11+H$2,1)</f>
        <v>-232.23699999999999</v>
      </c>
      <c r="I11" s="5">
        <f>INDEX(PIERS!$E$2:$J$1951,$V11+I$2,1)</f>
        <v>152.24080000000001</v>
      </c>
      <c r="J11" s="5">
        <f>INDEX(PIERS!$E$2:$J$1951,$V11+J$2,1)</f>
        <v>43.929099999999998</v>
      </c>
      <c r="K11" s="10">
        <f>INDEX(PIERS!$E$2:$J$1951,$V11+K$2,6)</f>
        <v>51.512</v>
      </c>
      <c r="L11" s="5">
        <f>INDEX(PIERS!$E$2:$J$1951,$V11+L$2,6)</f>
        <v>12.7967</v>
      </c>
      <c r="M11" s="5">
        <f>INDEX(PIERS!$E$2:$J$1951,$V11+M$2,6)</f>
        <v>73.488799999999998</v>
      </c>
      <c r="N11" s="5">
        <f>INDEX(PIERS!$E$2:$J$1951,$V11+N$2,6)</f>
        <v>312.57479999999998</v>
      </c>
      <c r="O11" s="10">
        <f>INDEX(PIERS!$E$2:$J$1951,$V11+O$2,2)</f>
        <v>-6.8026</v>
      </c>
      <c r="P11" s="5">
        <f>INDEX(PIERS!$E$2:$J$1951,$V11+P$2,2)</f>
        <v>-2.4018999999999999</v>
      </c>
      <c r="Q11" s="5">
        <f>INDEX(PIERS!$E$2:$J$1951,$V11+Q$2,2)</f>
        <v>11.6119</v>
      </c>
      <c r="R11" s="73">
        <f>INDEX(PIERS!$E$2:$J$1951,$V11+R$2,2)</f>
        <v>82.778000000000006</v>
      </c>
      <c r="S11" s="10"/>
      <c r="T11" s="5"/>
      <c r="U11" s="5"/>
      <c r="V11" s="1">
        <f>VLOOKUP(D11,PIERS!$B$2:$K$1951,10,FALSE)</f>
        <v>1150</v>
      </c>
    </row>
    <row r="12" spans="2:22" x14ac:dyDescent="0.3">
      <c r="B12" s="1">
        <f t="shared" si="3"/>
        <v>25</v>
      </c>
      <c r="C12" s="5" t="s">
        <v>41</v>
      </c>
      <c r="D12" s="5" t="str">
        <f t="shared" si="2"/>
        <v>F25Y</v>
      </c>
      <c r="E12" s="6">
        <f>2.41+0.25</f>
        <v>2.66</v>
      </c>
      <c r="F12" s="5">
        <v>0.3</v>
      </c>
      <c r="G12" s="10">
        <f>INDEX(PIERS!$E$2:$J$1951,$V12+G$2,1)</f>
        <v>-96.342600000000004</v>
      </c>
      <c r="H12" s="5">
        <f>INDEX(PIERS!$E$2:$J$1951,$V12+H$2,1)</f>
        <v>-21.8249</v>
      </c>
      <c r="I12" s="5">
        <f>INDEX(PIERS!$E$2:$J$1951,$V12+I$2,1)</f>
        <v>23.3536</v>
      </c>
      <c r="J12" s="5">
        <f>INDEX(PIERS!$E$2:$J$1951,$V12+J$2,1)</f>
        <v>72.094700000000003</v>
      </c>
      <c r="K12" s="10">
        <f>INDEX(PIERS!$E$2:$J$1951,$V12+K$2,6)</f>
        <v>-8.9908999999999999</v>
      </c>
      <c r="L12" s="5">
        <f>INDEX(PIERS!$E$2:$J$1951,$V12+L$2,6)</f>
        <v>-2.1583000000000001</v>
      </c>
      <c r="M12" s="5">
        <f>INDEX(PIERS!$E$2:$J$1951,$V12+M$2,6)</f>
        <v>5.4301000000000004</v>
      </c>
      <c r="N12" s="5">
        <f>INDEX(PIERS!$E$2:$J$1951,$V12+N$2,6)</f>
        <v>14.825100000000001</v>
      </c>
      <c r="O12" s="10">
        <f>INDEX(PIERS!$E$2:$J$1951,$V12+O$2,2)</f>
        <v>-8.2309000000000001</v>
      </c>
      <c r="P12" s="5">
        <f>INDEX(PIERS!$E$2:$J$1951,$V12+P$2,2)</f>
        <v>-1.9658</v>
      </c>
      <c r="Q12" s="5">
        <f>INDEX(PIERS!$E$2:$J$1951,$V12+Q$2,2)</f>
        <v>4.7906000000000004</v>
      </c>
      <c r="R12" s="73">
        <f>INDEX(PIERS!$E$2:$J$1951,$V12+R$2,2)</f>
        <v>12.2194</v>
      </c>
      <c r="S12" s="10"/>
      <c r="T12" s="5"/>
      <c r="U12" s="5"/>
      <c r="V12" s="1">
        <f>VLOOKUP(D12,PIERS!$B$2:$K$1951,10,FALSE)</f>
        <v>1200</v>
      </c>
    </row>
    <row r="13" spans="2:22" x14ac:dyDescent="0.3">
      <c r="B13" s="1">
        <f t="shared" si="3"/>
        <v>26</v>
      </c>
      <c r="C13" s="5" t="s">
        <v>42</v>
      </c>
      <c r="D13" s="5" t="str">
        <f t="shared" si="2"/>
        <v>F26Y</v>
      </c>
      <c r="E13" s="6">
        <f>1.25+0.25*2</f>
        <v>1.75</v>
      </c>
      <c r="F13" s="5">
        <v>0.3</v>
      </c>
      <c r="G13" s="10">
        <f>INDEX(PIERS!$E$2:$J$1951,$V13+G$2,1)</f>
        <v>-105.8595</v>
      </c>
      <c r="H13" s="5">
        <f>INDEX(PIERS!$E$2:$J$1951,$V13+H$2,1)</f>
        <v>-23.567299999999999</v>
      </c>
      <c r="I13" s="5">
        <f>INDEX(PIERS!$E$2:$J$1951,$V13+I$2,1)</f>
        <v>23.002600000000001</v>
      </c>
      <c r="J13" s="5">
        <f>INDEX(PIERS!$E$2:$J$1951,$V13+J$2,1)</f>
        <v>48.000900000000001</v>
      </c>
      <c r="K13" s="10">
        <f>INDEX(PIERS!$E$2:$J$1951,$V13+K$2,6)</f>
        <v>-1.54</v>
      </c>
      <c r="L13" s="5">
        <f>INDEX(PIERS!$E$2:$J$1951,$V13+L$2,6)</f>
        <v>-0.3463</v>
      </c>
      <c r="M13" s="5">
        <f>INDEX(PIERS!$E$2:$J$1951,$V13+M$2,6)</f>
        <v>2.2364999999999999</v>
      </c>
      <c r="N13" s="5">
        <f>INDEX(PIERS!$E$2:$J$1951,$V13+N$2,6)</f>
        <v>6.1836000000000002</v>
      </c>
      <c r="O13" s="10">
        <f>INDEX(PIERS!$E$2:$J$1951,$V13+O$2,2)</f>
        <v>-1.6220000000000001</v>
      </c>
      <c r="P13" s="5">
        <f>INDEX(PIERS!$E$2:$J$1951,$V13+P$2,2)</f>
        <v>-0.33989999999999998</v>
      </c>
      <c r="Q13" s="5">
        <f>INDEX(PIERS!$E$2:$J$1951,$V13+Q$2,2)</f>
        <v>2.4908000000000001</v>
      </c>
      <c r="R13" s="73">
        <f>INDEX(PIERS!$E$2:$J$1951,$V13+R$2,2)</f>
        <v>3.1817000000000002</v>
      </c>
      <c r="S13" s="10"/>
      <c r="T13" s="5"/>
      <c r="U13" s="5"/>
      <c r="V13" s="1">
        <f>VLOOKUP(D13,PIERS!$B$2:$K$1951,10,FALSE)</f>
        <v>1250</v>
      </c>
    </row>
    <row r="14" spans="2:22" x14ac:dyDescent="0.3">
      <c r="B14" s="1">
        <f t="shared" si="3"/>
        <v>27</v>
      </c>
      <c r="C14" s="5" t="s">
        <v>43</v>
      </c>
      <c r="D14" s="5" t="str">
        <f t="shared" si="2"/>
        <v>F27Y</v>
      </c>
      <c r="E14" s="6">
        <f>6+0.25*2</f>
        <v>6.5</v>
      </c>
      <c r="F14" s="5">
        <v>0.3</v>
      </c>
      <c r="G14" s="10">
        <f>INDEX(PIERS!$E$2:$J$1951,$V14+G$2,1)</f>
        <v>-430.7133</v>
      </c>
      <c r="H14" s="5">
        <f>INDEX(PIERS!$E$2:$J$1951,$V14+H$2,1)</f>
        <v>-97.661100000000005</v>
      </c>
      <c r="I14" s="5">
        <f>INDEX(PIERS!$E$2:$J$1951,$V14+I$2,1)</f>
        <v>85.691100000000006</v>
      </c>
      <c r="J14" s="5">
        <f>INDEX(PIERS!$E$2:$J$1951,$V14+J$2,1)</f>
        <v>54.837400000000002</v>
      </c>
      <c r="K14" s="10">
        <f>INDEX(PIERS!$E$2:$J$1951,$V14+K$2,6)</f>
        <v>-103.38509999999999</v>
      </c>
      <c r="L14" s="5">
        <f>INDEX(PIERS!$E$2:$J$1951,$V14+L$2,6)</f>
        <v>-21.614899999999999</v>
      </c>
      <c r="M14" s="5">
        <f>INDEX(PIERS!$E$2:$J$1951,$V14+M$2,6)</f>
        <v>25.5473</v>
      </c>
      <c r="N14" s="5">
        <f>INDEX(PIERS!$E$2:$J$1951,$V14+N$2,6)</f>
        <v>155.6378</v>
      </c>
      <c r="O14" s="10">
        <f>INDEX(PIERS!$E$2:$J$1951,$V14+O$2,2)</f>
        <v>32.536299999999997</v>
      </c>
      <c r="P14" s="5">
        <f>INDEX(PIERS!$E$2:$J$1951,$V14+P$2,2)</f>
        <v>6.5023999999999997</v>
      </c>
      <c r="Q14" s="5">
        <f>INDEX(PIERS!$E$2:$J$1951,$V14+Q$2,2)</f>
        <v>18.472799999999999</v>
      </c>
      <c r="R14" s="73">
        <f>INDEX(PIERS!$E$2:$J$1951,$V14+R$2,2)</f>
        <v>41.376100000000001</v>
      </c>
      <c r="S14" s="10"/>
      <c r="T14" s="5"/>
      <c r="U14" s="5"/>
      <c r="V14" s="1">
        <f>VLOOKUP(D14,PIERS!$B$2:$K$1951,10,FALSE)</f>
        <v>1300</v>
      </c>
    </row>
    <row r="15" spans="2:22" x14ac:dyDescent="0.3">
      <c r="B15" s="1">
        <f t="shared" si="3"/>
        <v>28</v>
      </c>
      <c r="C15" s="5" t="s">
        <v>44</v>
      </c>
      <c r="D15" s="5" t="str">
        <f t="shared" si="2"/>
        <v>F28Y</v>
      </c>
      <c r="E15" s="6">
        <v>4.0599999999999996</v>
      </c>
      <c r="F15" s="5">
        <v>0.3</v>
      </c>
      <c r="G15" s="10">
        <f>INDEX(PIERS!$E$2:$J$1951,$V15+G$2,1)</f>
        <v>-362.21879999999999</v>
      </c>
      <c r="H15" s="5">
        <f>INDEX(PIERS!$E$2:$J$1951,$V15+H$2,1)</f>
        <v>-92.8566</v>
      </c>
      <c r="I15" s="5">
        <f>INDEX(PIERS!$E$2:$J$1951,$V15+I$2,1)</f>
        <v>158.9033</v>
      </c>
      <c r="J15" s="5">
        <f>INDEX(PIERS!$E$2:$J$1951,$V15+J$2,1)</f>
        <v>30.7684</v>
      </c>
      <c r="K15" s="10">
        <f>INDEX(PIERS!$E$2:$J$1951,$V15+K$2,6)</f>
        <v>-3.6854</v>
      </c>
      <c r="L15" s="5">
        <f>INDEX(PIERS!$E$2:$J$1951,$V15+L$2,6)</f>
        <v>-1.5952</v>
      </c>
      <c r="M15" s="5">
        <f>INDEX(PIERS!$E$2:$J$1951,$V15+M$2,6)</f>
        <v>18.329599999999999</v>
      </c>
      <c r="N15" s="5">
        <f>INDEX(PIERS!$E$2:$J$1951,$V15+N$2,6)</f>
        <v>103.92019999999999</v>
      </c>
      <c r="O15" s="10">
        <f>INDEX(PIERS!$E$2:$J$1951,$V15+O$2,2)</f>
        <v>3.0442999999999998</v>
      </c>
      <c r="P15" s="5">
        <f>INDEX(PIERS!$E$2:$J$1951,$V15+P$2,2)</f>
        <v>0.69940000000000002</v>
      </c>
      <c r="Q15" s="5">
        <f>INDEX(PIERS!$E$2:$J$1951,$V15+Q$2,2)</f>
        <v>3.5470999999999999</v>
      </c>
      <c r="R15" s="73">
        <f>INDEX(PIERS!$E$2:$J$1951,$V15+R$2,2)</f>
        <v>10.4093</v>
      </c>
      <c r="S15" s="10"/>
      <c r="T15" s="5"/>
      <c r="U15" s="5"/>
      <c r="V15" s="1">
        <f>VLOOKUP(D15,PIERS!$B$2:$K$1951,10,FALSE)</f>
        <v>1350</v>
      </c>
    </row>
    <row r="16" spans="2:22" x14ac:dyDescent="0.3">
      <c r="B16" s="1">
        <f t="shared" si="3"/>
        <v>29</v>
      </c>
      <c r="C16" s="5" t="s">
        <v>46</v>
      </c>
      <c r="D16" s="5" t="str">
        <f t="shared" si="2"/>
        <v>F29Y</v>
      </c>
      <c r="E16" s="6">
        <f>0.65+0.25</f>
        <v>0.9</v>
      </c>
      <c r="F16" s="5">
        <v>0.3</v>
      </c>
      <c r="G16" s="10">
        <f>INDEX(PIERS!$E$2:$J$1951,$V16+G$2,1)</f>
        <v>-81.173400000000001</v>
      </c>
      <c r="H16" s="5">
        <f>INDEX(PIERS!$E$2:$J$1951,$V16+H$2,1)</f>
        <v>-19.752199999999998</v>
      </c>
      <c r="I16" s="5">
        <f>INDEX(PIERS!$E$2:$J$1951,$V16+I$2,1)</f>
        <v>58.625300000000003</v>
      </c>
      <c r="J16" s="5">
        <f>INDEX(PIERS!$E$2:$J$1951,$V16+J$2,1)</f>
        <v>23.576799999999999</v>
      </c>
      <c r="K16" s="10">
        <f>INDEX(PIERS!$E$2:$J$1951,$V16+K$2,6)</f>
        <v>-0.69410000000000005</v>
      </c>
      <c r="L16" s="5">
        <f>INDEX(PIERS!$E$2:$J$1951,$V16+L$2,6)</f>
        <v>-0.67430000000000001</v>
      </c>
      <c r="M16" s="5">
        <f>INDEX(PIERS!$E$2:$J$1951,$V16+M$2,6)</f>
        <v>2.1</v>
      </c>
      <c r="N16" s="5">
        <f>INDEX(PIERS!$E$2:$J$1951,$V16+N$2,6)</f>
        <v>1.6795</v>
      </c>
      <c r="O16" s="10">
        <f>INDEX(PIERS!$E$2:$J$1951,$V16+O$2,2)</f>
        <v>-0.59309999999999996</v>
      </c>
      <c r="P16" s="5">
        <f>INDEX(PIERS!$E$2:$J$1951,$V16+P$2,2)</f>
        <v>-0.57289999999999996</v>
      </c>
      <c r="Q16" s="5">
        <f>INDEX(PIERS!$E$2:$J$1951,$V16+Q$2,2)</f>
        <v>1.8520000000000001</v>
      </c>
      <c r="R16" s="73">
        <f>INDEX(PIERS!$E$2:$J$1951,$V16+R$2,2)</f>
        <v>1.1424000000000001</v>
      </c>
      <c r="S16" s="10"/>
      <c r="T16" s="5"/>
      <c r="U16" s="5"/>
      <c r="V16" s="1">
        <f>VLOOKUP(D16,PIERS!$B$2:$K$1951,10,FALSE)</f>
        <v>1400</v>
      </c>
    </row>
    <row r="17" spans="2:22" x14ac:dyDescent="0.3">
      <c r="B17" s="1">
        <f t="shared" si="3"/>
        <v>30</v>
      </c>
      <c r="C17" s="5" t="s">
        <v>45</v>
      </c>
      <c r="D17" s="5" t="str">
        <f t="shared" si="2"/>
        <v>F30Y</v>
      </c>
      <c r="E17" s="6">
        <v>1.03</v>
      </c>
      <c r="F17" s="5">
        <v>0.3</v>
      </c>
      <c r="G17" s="10">
        <f>INDEX(PIERS!$E$2:$J$1951,$V17+G$2,1)</f>
        <v>-101.1837</v>
      </c>
      <c r="H17" s="5">
        <f>INDEX(PIERS!$E$2:$J$1951,$V17+H$2,1)</f>
        <v>-23.866199999999999</v>
      </c>
      <c r="I17" s="5">
        <f>INDEX(PIERS!$E$2:$J$1951,$V17+I$2,1)</f>
        <v>24.850200000000001</v>
      </c>
      <c r="J17" s="5">
        <f>INDEX(PIERS!$E$2:$J$1951,$V17+J$2,1)</f>
        <v>27.075900000000001</v>
      </c>
      <c r="K17" s="10">
        <f>INDEX(PIERS!$E$2:$J$1951,$V17+K$2,6)</f>
        <v>0.9173</v>
      </c>
      <c r="L17" s="5">
        <f>INDEX(PIERS!$E$2:$J$1951,$V17+L$2,6)</f>
        <v>5.8299999999999998E-2</v>
      </c>
      <c r="M17" s="5">
        <f>INDEX(PIERS!$E$2:$J$1951,$V17+M$2,6)</f>
        <v>6.7990000000000004</v>
      </c>
      <c r="N17" s="5">
        <f>INDEX(PIERS!$E$2:$J$1951,$V17+N$2,6)</f>
        <v>5.6208</v>
      </c>
      <c r="O17" s="10">
        <f>INDEX(PIERS!$E$2:$J$1951,$V17+O$2,2)</f>
        <v>0.84279999999999999</v>
      </c>
      <c r="P17" s="5">
        <f>INDEX(PIERS!$E$2:$J$1951,$V17+P$2,2)</f>
        <v>6.4699999999999994E-2</v>
      </c>
      <c r="Q17" s="5">
        <f>INDEX(PIERS!$E$2:$J$1951,$V17+Q$2,2)</f>
        <v>6.4284999999999997</v>
      </c>
      <c r="R17" s="73">
        <f>INDEX(PIERS!$E$2:$J$1951,$V17+R$2,2)</f>
        <v>6.4958999999999998</v>
      </c>
      <c r="S17" s="10"/>
      <c r="T17" s="5"/>
      <c r="U17" s="5"/>
      <c r="V17" s="1">
        <f>VLOOKUP(D17,PIERS!$B$2:$K$1951,10,FALSE)</f>
        <v>1450</v>
      </c>
    </row>
    <row r="18" spans="2:22" x14ac:dyDescent="0.3">
      <c r="B18" s="1">
        <f t="shared" si="3"/>
        <v>31</v>
      </c>
      <c r="C18" s="5" t="s">
        <v>47</v>
      </c>
      <c r="D18" s="5" t="str">
        <f t="shared" si="2"/>
        <v>F31Y</v>
      </c>
      <c r="E18" s="6">
        <f>2.1+0.25</f>
        <v>2.35</v>
      </c>
      <c r="F18" s="5">
        <v>0.3</v>
      </c>
      <c r="G18" s="10">
        <f>INDEX(PIERS!$E$2:$J$1951,$V18+G$2,1)</f>
        <v>-149.51740000000001</v>
      </c>
      <c r="H18" s="5">
        <f>INDEX(PIERS!$E$2:$J$1951,$V18+H$2,1)</f>
        <v>-41.376300000000001</v>
      </c>
      <c r="I18" s="5">
        <f>INDEX(PIERS!$E$2:$J$1951,$V18+I$2,1)</f>
        <v>172.24969999999999</v>
      </c>
      <c r="J18" s="5">
        <f>INDEX(PIERS!$E$2:$J$1951,$V18+J$2,1)</f>
        <v>60.519199999999998</v>
      </c>
      <c r="K18" s="10">
        <f>INDEX(PIERS!$E$2:$J$1951,$V18+K$2,6)</f>
        <v>-3.0918000000000001</v>
      </c>
      <c r="L18" s="5">
        <f>INDEX(PIERS!$E$2:$J$1951,$V18+L$2,6)</f>
        <v>-1.1636</v>
      </c>
      <c r="M18" s="5">
        <f>INDEX(PIERS!$E$2:$J$1951,$V18+M$2,6)</f>
        <v>6.4867999999999997</v>
      </c>
      <c r="N18" s="5">
        <f>INDEX(PIERS!$E$2:$J$1951,$V18+N$2,6)</f>
        <v>14.0976</v>
      </c>
      <c r="O18" s="10">
        <f>INDEX(PIERS!$E$2:$J$1951,$V18+O$2,2)</f>
        <v>-0.1071</v>
      </c>
      <c r="P18" s="5">
        <f>INDEX(PIERS!$E$2:$J$1951,$V18+P$2,2)</f>
        <v>-0.31209999999999999</v>
      </c>
      <c r="Q18" s="5">
        <f>INDEX(PIERS!$E$2:$J$1951,$V18+Q$2,2)</f>
        <v>10.1144</v>
      </c>
      <c r="R18" s="73">
        <f>INDEX(PIERS!$E$2:$J$1951,$V18+R$2,2)</f>
        <v>7.4673999999999996</v>
      </c>
      <c r="S18" s="10"/>
      <c r="T18" s="5"/>
      <c r="U18" s="5"/>
      <c r="V18" s="1">
        <f>VLOOKUP(D18,PIERS!$B$2:$K$1951,10,FALSE)</f>
        <v>1500</v>
      </c>
    </row>
    <row r="19" spans="2:22" x14ac:dyDescent="0.3">
      <c r="B19" s="1">
        <f t="shared" si="3"/>
        <v>32</v>
      </c>
      <c r="C19" s="5" t="s">
        <v>48</v>
      </c>
      <c r="D19" s="5" t="str">
        <f t="shared" si="2"/>
        <v>F32Y</v>
      </c>
      <c r="E19" s="6">
        <f>2.21+0.25*2</f>
        <v>2.71</v>
      </c>
      <c r="F19" s="5">
        <v>0.3</v>
      </c>
      <c r="G19" s="10">
        <f>INDEX(PIERS!$E$2:$J$1951,$V19+G$2,1)</f>
        <v>-187.61250000000001</v>
      </c>
      <c r="H19" s="5">
        <f>INDEX(PIERS!$E$2:$J$1951,$V19+H$2,1)</f>
        <v>-40.5627</v>
      </c>
      <c r="I19" s="5">
        <f>INDEX(PIERS!$E$2:$J$1951,$V19+I$2,1)</f>
        <v>36.847999999999999</v>
      </c>
      <c r="J19" s="5">
        <f>INDEX(PIERS!$E$2:$J$1951,$V19+J$2,1)</f>
        <v>22.5167</v>
      </c>
      <c r="K19" s="10">
        <f>INDEX(PIERS!$E$2:$J$1951,$V19+K$2,6)</f>
        <v>-14.577199999999999</v>
      </c>
      <c r="L19" s="5">
        <f>INDEX(PIERS!$E$2:$J$1951,$V19+L$2,6)</f>
        <v>-3.5015000000000001</v>
      </c>
      <c r="M19" s="5">
        <f>INDEX(PIERS!$E$2:$J$1951,$V19+M$2,6)</f>
        <v>2.5293999999999999</v>
      </c>
      <c r="N19" s="5">
        <f>INDEX(PIERS!$E$2:$J$1951,$V19+N$2,6)</f>
        <v>23.335799999999999</v>
      </c>
      <c r="O19" s="10">
        <f>INDEX(PIERS!$E$2:$J$1951,$V19+O$2,2)</f>
        <v>-38.898499999999999</v>
      </c>
      <c r="P19" s="5">
        <f>INDEX(PIERS!$E$2:$J$1951,$V19+P$2,2)</f>
        <v>-8.8023000000000007</v>
      </c>
      <c r="Q19" s="5">
        <f>INDEX(PIERS!$E$2:$J$1951,$V19+Q$2,2)</f>
        <v>9.2579999999999991</v>
      </c>
      <c r="R19" s="73">
        <f>INDEX(PIERS!$E$2:$J$1951,$V19+R$2,2)</f>
        <v>10.355700000000001</v>
      </c>
      <c r="S19" s="10"/>
      <c r="T19" s="5"/>
      <c r="U19" s="5"/>
      <c r="V19" s="1">
        <f>VLOOKUP(D19,PIERS!$B$2:$K$1951,10,FALSE)</f>
        <v>1550</v>
      </c>
    </row>
    <row r="20" spans="2:22" x14ac:dyDescent="0.3">
      <c r="B20" s="1">
        <f t="shared" si="3"/>
        <v>33</v>
      </c>
      <c r="C20" s="5" t="s">
        <v>49</v>
      </c>
      <c r="D20" s="5" t="str">
        <f t="shared" si="2"/>
        <v>F33Y</v>
      </c>
      <c r="E20" s="6">
        <v>2.62</v>
      </c>
      <c r="F20" s="5">
        <v>0.3</v>
      </c>
      <c r="G20" s="10">
        <f>INDEX(PIERS!$E$2:$J$1951,$V20+G$2,1)</f>
        <v>-36.016100000000002</v>
      </c>
      <c r="H20" s="5">
        <f>INDEX(PIERS!$E$2:$J$1951,$V20+H$2,1)</f>
        <v>-8.5885999999999996</v>
      </c>
      <c r="I20" s="5">
        <f>INDEX(PIERS!$E$2:$J$1951,$V20+I$2,1)</f>
        <v>48.734000000000002</v>
      </c>
      <c r="J20" s="5">
        <f>INDEX(PIERS!$E$2:$J$1951,$V20+J$2,1)</f>
        <v>14.108700000000001</v>
      </c>
      <c r="K20" s="10">
        <f>INDEX(PIERS!$E$2:$J$1951,$V20+K$2,6)</f>
        <v>-0.69059999999999999</v>
      </c>
      <c r="L20" s="5">
        <f>INDEX(PIERS!$E$2:$J$1951,$V20+L$2,6)</f>
        <v>-0.51219999999999999</v>
      </c>
      <c r="M20" s="5">
        <f>INDEX(PIERS!$E$2:$J$1951,$V20+M$2,6)</f>
        <v>4.4439000000000002</v>
      </c>
      <c r="N20" s="5">
        <f>INDEX(PIERS!$E$2:$J$1951,$V20+N$2,6)</f>
        <v>31.666899999999998</v>
      </c>
      <c r="O20" s="10">
        <f>INDEX(PIERS!$E$2:$J$1951,$V20+O$2,2)</f>
        <v>-2.8900999999999999</v>
      </c>
      <c r="P20" s="5">
        <f>INDEX(PIERS!$E$2:$J$1951,$V20+P$2,2)</f>
        <v>-0.95009999999999895</v>
      </c>
      <c r="Q20" s="5">
        <f>INDEX(PIERS!$E$2:$J$1951,$V20+Q$2,2)</f>
        <v>10.469099999999999</v>
      </c>
      <c r="R20" s="73">
        <f>INDEX(PIERS!$E$2:$J$1951,$V20+R$2,2)</f>
        <v>11.127599999999999</v>
      </c>
      <c r="S20" s="10"/>
      <c r="T20" s="5"/>
      <c r="U20" s="5"/>
      <c r="V20" s="1">
        <f>VLOOKUP(D20,PIERS!$B$2:$K$1951,10,FALSE)</f>
        <v>1600</v>
      </c>
    </row>
    <row r="21" spans="2:22" x14ac:dyDescent="0.3">
      <c r="B21" s="1">
        <f t="shared" si="3"/>
        <v>34</v>
      </c>
      <c r="C21" s="5" t="s">
        <v>50</v>
      </c>
      <c r="D21" s="5" t="str">
        <f t="shared" si="2"/>
        <v>F34Y</v>
      </c>
      <c r="E21" s="6">
        <f>0.83</f>
        <v>0.83</v>
      </c>
      <c r="F21" s="5">
        <v>0.3</v>
      </c>
      <c r="G21" s="10">
        <f>INDEX(PIERS!$E$2:$J$1951,$V21+G$2,1)</f>
        <v>-54.006</v>
      </c>
      <c r="H21" s="5">
        <f>INDEX(PIERS!$E$2:$J$1951,$V21+H$2,1)</f>
        <v>-14.3527</v>
      </c>
      <c r="I21" s="5">
        <f>INDEX(PIERS!$E$2:$J$1951,$V21+I$2,1)</f>
        <v>82.848799999999997</v>
      </c>
      <c r="J21" s="5">
        <f>INDEX(PIERS!$E$2:$J$1951,$V21+J$2,1)</f>
        <v>22.132100000000001</v>
      </c>
      <c r="K21" s="10">
        <f>INDEX(PIERS!$E$2:$J$1951,$V21+K$2,6)</f>
        <v>11.0459</v>
      </c>
      <c r="L21" s="5">
        <f>INDEX(PIERS!$E$2:$J$1951,$V21+L$2,6)</f>
        <v>2.9775</v>
      </c>
      <c r="M21" s="5">
        <f>INDEX(PIERS!$E$2:$J$1951,$V21+M$2,6)</f>
        <v>15.8042</v>
      </c>
      <c r="N21" s="5">
        <f>INDEX(PIERS!$E$2:$J$1951,$V21+N$2,6)</f>
        <v>14.3156</v>
      </c>
      <c r="O21" s="10">
        <f>INDEX(PIERS!$E$2:$J$1951,$V21+O$2,2)</f>
        <v>9.5779999999999994</v>
      </c>
      <c r="P21" s="5">
        <f>INDEX(PIERS!$E$2:$J$1951,$V21+P$2,2)</f>
        <v>2.589</v>
      </c>
      <c r="Q21" s="5">
        <f>INDEX(PIERS!$E$2:$J$1951,$V21+Q$2,2)</f>
        <v>13.691599999999999</v>
      </c>
      <c r="R21" s="73">
        <f>INDEX(PIERS!$E$2:$J$1951,$V21+R$2,2)</f>
        <v>13.1289</v>
      </c>
      <c r="S21" s="10"/>
      <c r="T21" s="5"/>
      <c r="U21" s="5"/>
      <c r="V21" s="1">
        <f>VLOOKUP(D21,PIERS!$B$2:$K$1951,10,FALSE)</f>
        <v>1650</v>
      </c>
    </row>
    <row r="22" spans="2:22" x14ac:dyDescent="0.3">
      <c r="B22" s="1">
        <f t="shared" si="3"/>
        <v>35</v>
      </c>
      <c r="C22" s="5" t="s">
        <v>51</v>
      </c>
      <c r="D22" s="5" t="str">
        <f t="shared" si="2"/>
        <v>F35Y</v>
      </c>
      <c r="E22" s="6">
        <f>0.6+0.25</f>
        <v>0.85</v>
      </c>
      <c r="F22" s="5">
        <v>0.3</v>
      </c>
      <c r="G22" s="10">
        <f>INDEX(PIERS!$E$2:$J$1951,$V22+G$2,1)</f>
        <v>-54.727499999999999</v>
      </c>
      <c r="H22" s="5">
        <f>INDEX(PIERS!$E$2:$J$1951,$V22+H$2,1)</f>
        <v>-14.792199999999999</v>
      </c>
      <c r="I22" s="5">
        <f>INDEX(PIERS!$E$2:$J$1951,$V22+I$2,1)</f>
        <v>84.444699999999997</v>
      </c>
      <c r="J22" s="5">
        <f>INDEX(PIERS!$E$2:$J$1951,$V22+J$2,1)</f>
        <v>13.891299999999999</v>
      </c>
      <c r="K22" s="10">
        <f>INDEX(PIERS!$E$2:$J$1951,$V22+K$2,6)</f>
        <v>6.8041</v>
      </c>
      <c r="L22" s="5">
        <f>INDEX(PIERS!$E$2:$J$1951,$V22+L$2,6)</f>
        <v>2.1920999999999999</v>
      </c>
      <c r="M22" s="5">
        <f>INDEX(PIERS!$E$2:$J$1951,$V22+M$2,6)</f>
        <v>5.6802999999999999</v>
      </c>
      <c r="N22" s="5">
        <f>INDEX(PIERS!$E$2:$J$1951,$V22+N$2,6)</f>
        <v>13.4665</v>
      </c>
      <c r="O22" s="10">
        <f>INDEX(PIERS!$E$2:$J$1951,$V22+O$2,2)</f>
        <v>5.7443</v>
      </c>
      <c r="P22" s="5">
        <f>INDEX(PIERS!$E$2:$J$1951,$V22+P$2,2)</f>
        <v>1.8562000000000001</v>
      </c>
      <c r="Q22" s="5">
        <f>INDEX(PIERS!$E$2:$J$1951,$V22+Q$2,2)</f>
        <v>4.8384999999999998</v>
      </c>
      <c r="R22" s="73">
        <f>INDEX(PIERS!$E$2:$J$1951,$V22+R$2,2)</f>
        <v>11.8794</v>
      </c>
      <c r="S22" s="10"/>
      <c r="T22" s="5"/>
      <c r="U22" s="5"/>
      <c r="V22" s="1">
        <f>VLOOKUP(D22,PIERS!$B$2:$K$1951,10,FALSE)</f>
        <v>1700</v>
      </c>
    </row>
    <row r="23" spans="2:22" x14ac:dyDescent="0.3">
      <c r="B23" s="1">
        <f t="shared" si="3"/>
        <v>36</v>
      </c>
      <c r="C23" s="5" t="s">
        <v>52</v>
      </c>
      <c r="D23" s="5" t="str">
        <f t="shared" si="2"/>
        <v>F36Y</v>
      </c>
      <c r="E23" s="6">
        <f>4.6+0.25</f>
        <v>4.8499999999999996</v>
      </c>
      <c r="F23" s="5">
        <v>0.3</v>
      </c>
      <c r="G23" s="10">
        <f>INDEX(PIERS!$E$2:$J$1951,$V23+G$2,1)</f>
        <v>-301.28969999999998</v>
      </c>
      <c r="H23" s="5">
        <f>INDEX(PIERS!$E$2:$J$1951,$V23+H$2,1)</f>
        <v>-85.029499999999999</v>
      </c>
      <c r="I23" s="5">
        <f>INDEX(PIERS!$E$2:$J$1951,$V23+I$2,1)</f>
        <v>538.66399999999999</v>
      </c>
      <c r="J23" s="5">
        <f>INDEX(PIERS!$E$2:$J$1951,$V23+J$2,1)</f>
        <v>109.252</v>
      </c>
      <c r="K23" s="10">
        <f>INDEX(PIERS!$E$2:$J$1951,$V23+K$2,6)</f>
        <v>-4.0933000000000002</v>
      </c>
      <c r="L23" s="5">
        <f>INDEX(PIERS!$E$2:$J$1951,$V23+L$2,6)</f>
        <v>-1.0236000000000001</v>
      </c>
      <c r="M23" s="5">
        <f>INDEX(PIERS!$E$2:$J$1951,$V23+M$2,6)</f>
        <v>60.168300000000002</v>
      </c>
      <c r="N23" s="5">
        <f>INDEX(PIERS!$E$2:$J$1951,$V23+N$2,6)</f>
        <v>183.33869999999999</v>
      </c>
      <c r="O23" s="10">
        <f>INDEX(PIERS!$E$2:$J$1951,$V23+O$2,2)</f>
        <v>0.9456</v>
      </c>
      <c r="P23" s="5">
        <f>INDEX(PIERS!$E$2:$J$1951,$V23+P$2,2)</f>
        <v>-0.60129999999999995</v>
      </c>
      <c r="Q23" s="5">
        <f>INDEX(PIERS!$E$2:$J$1951,$V23+Q$2,2)</f>
        <v>18.259799999999998</v>
      </c>
      <c r="R23" s="73">
        <f>INDEX(PIERS!$E$2:$J$1951,$V23+R$2,2)</f>
        <v>16.1191</v>
      </c>
      <c r="S23" s="10"/>
      <c r="T23" s="5"/>
      <c r="U23" s="5"/>
      <c r="V23" s="1">
        <f>VLOOKUP(D23,PIERS!$B$2:$K$1951,10,FALSE)</f>
        <v>1750</v>
      </c>
    </row>
    <row r="24" spans="2:22" x14ac:dyDescent="0.3">
      <c r="B24" s="1">
        <f t="shared" si="3"/>
        <v>37</v>
      </c>
      <c r="C24" s="5" t="s">
        <v>53</v>
      </c>
      <c r="D24" s="5" t="str">
        <f t="shared" si="2"/>
        <v>F37Y</v>
      </c>
      <c r="E24" s="6">
        <f>3.5+2*0.25</f>
        <v>4</v>
      </c>
      <c r="F24" s="5">
        <v>0.3</v>
      </c>
      <c r="G24" s="10">
        <f>INDEX(PIERS!$E$2:$J$1951,$V24+G$2,1)</f>
        <v>17.709800000000001</v>
      </c>
      <c r="H24" s="5">
        <f>INDEX(PIERS!$E$2:$J$1951,$V24+H$2,1)</f>
        <v>2.6533000000000002</v>
      </c>
      <c r="I24" s="5">
        <f>INDEX(PIERS!$E$2:$J$1951,$V24+I$2,1)</f>
        <v>14.980600000000001</v>
      </c>
      <c r="J24" s="5">
        <f>INDEX(PIERS!$E$2:$J$1951,$V24+J$2,1)</f>
        <v>10.3485</v>
      </c>
      <c r="K24" s="10">
        <f>INDEX(PIERS!$E$2:$J$1951,$V24+K$2,6)</f>
        <v>-7.1580000000000004</v>
      </c>
      <c r="L24" s="5">
        <f>INDEX(PIERS!$E$2:$J$1951,$V24+L$2,6)</f>
        <v>-1.3626</v>
      </c>
      <c r="M24" s="5">
        <f>INDEX(PIERS!$E$2:$J$1951,$V24+M$2,6)</f>
        <v>5.3917999999999999</v>
      </c>
      <c r="N24" s="5">
        <f>INDEX(PIERS!$E$2:$J$1951,$V24+N$2,6)</f>
        <v>36.224299999999999</v>
      </c>
      <c r="O24" s="10">
        <f>INDEX(PIERS!$E$2:$J$1951,$V24+O$2,2)</f>
        <v>3.8738000000000001</v>
      </c>
      <c r="P24" s="5">
        <f>INDEX(PIERS!$E$2:$J$1951,$V24+P$2,2)</f>
        <v>0.21890000000000001</v>
      </c>
      <c r="Q24" s="5">
        <f>INDEX(PIERS!$E$2:$J$1951,$V24+Q$2,2)</f>
        <v>4.1681999999999997</v>
      </c>
      <c r="R24" s="73">
        <f>INDEX(PIERS!$E$2:$J$1951,$V24+R$2,2)</f>
        <v>20.767499999999998</v>
      </c>
      <c r="S24" s="10"/>
      <c r="T24" s="5"/>
      <c r="U24" s="5"/>
      <c r="V24" s="1">
        <f>VLOOKUP(D24,PIERS!$B$2:$K$1951,10,FALSE)</f>
        <v>1800</v>
      </c>
    </row>
    <row r="25" spans="2:22" x14ac:dyDescent="0.3">
      <c r="B25" s="1">
        <f t="shared" si="3"/>
        <v>38</v>
      </c>
      <c r="C25" s="5" t="s">
        <v>54</v>
      </c>
      <c r="D25" s="5" t="str">
        <f t="shared" si="2"/>
        <v>F38Y</v>
      </c>
      <c r="E25" s="6">
        <v>8.64</v>
      </c>
      <c r="F25" s="5">
        <v>0.3</v>
      </c>
      <c r="G25" s="10">
        <f>INDEX(PIERS!$E$2:$J$1951,$V25+G$2,1)</f>
        <v>-41.522500000000001</v>
      </c>
      <c r="H25" s="5">
        <f>INDEX(PIERS!$E$2:$J$1951,$V25+H$2,1)</f>
        <v>-20.046199999999999</v>
      </c>
      <c r="I25" s="5">
        <f>INDEX(PIERS!$E$2:$J$1951,$V25+I$2,1)</f>
        <v>6.1562000000000001</v>
      </c>
      <c r="J25" s="5">
        <f>INDEX(PIERS!$E$2:$J$1951,$V25+J$2,1)</f>
        <v>1.0454000000000001</v>
      </c>
      <c r="K25" s="10">
        <f>INDEX(PIERS!$E$2:$J$1951,$V25+K$2,6)</f>
        <v>29.477699999999999</v>
      </c>
      <c r="L25" s="5">
        <f>INDEX(PIERS!$E$2:$J$1951,$V25+L$2,6)</f>
        <v>28.235299999999999</v>
      </c>
      <c r="M25" s="5">
        <f>INDEX(PIERS!$E$2:$J$1951,$V25+M$2,6)</f>
        <v>7.6595000000000004</v>
      </c>
      <c r="N25" s="5">
        <f>INDEX(PIERS!$E$2:$J$1951,$V25+N$2,6)</f>
        <v>43.931199999999997</v>
      </c>
      <c r="O25" s="10">
        <f>INDEX(PIERS!$E$2:$J$1951,$V25+O$2,2)</f>
        <v>-0.89770000000000005</v>
      </c>
      <c r="P25" s="5">
        <f>INDEX(PIERS!$E$2:$J$1951,$V25+P$2,2)</f>
        <v>-0.62019999999999997</v>
      </c>
      <c r="Q25" s="5">
        <f>INDEX(PIERS!$E$2:$J$1951,$V25+Q$2,2)</f>
        <v>3.3879999999999999</v>
      </c>
      <c r="R25" s="73">
        <f>INDEX(PIERS!$E$2:$J$1951,$V25+R$2,2)</f>
        <v>18.024699999999999</v>
      </c>
      <c r="S25" s="10"/>
      <c r="T25" s="5"/>
      <c r="U25" s="5"/>
      <c r="V25" s="1">
        <f>VLOOKUP(D25,PIERS!$B$2:$K$1951,10,FALSE)</f>
        <v>1850</v>
      </c>
    </row>
    <row r="26" spans="2:22" x14ac:dyDescent="0.3">
      <c r="B26" s="1">
        <f t="shared" ref="B26" si="4">B25+1</f>
        <v>39</v>
      </c>
      <c r="C26" s="7" t="s">
        <v>55</v>
      </c>
      <c r="D26" s="7" t="str">
        <f t="shared" si="2"/>
        <v>F39Y</v>
      </c>
      <c r="E26" s="8">
        <v>38.281999999999996</v>
      </c>
      <c r="F26" s="7">
        <v>0.3</v>
      </c>
      <c r="G26" s="11">
        <f>INDEX(PIERS!$E$2:$J$1951,$V26+G$2,1)</f>
        <v>-92.679900000000004</v>
      </c>
      <c r="H26" s="7">
        <f>INDEX(PIERS!$E$2:$J$1951,$V26+H$2,1)</f>
        <v>-26.739100000000001</v>
      </c>
      <c r="I26" s="7">
        <f>INDEX(PIERS!$E$2:$J$1951,$V26+I$2,1)</f>
        <v>16.033100000000001</v>
      </c>
      <c r="J26" s="7">
        <f>INDEX(PIERS!$E$2:$J$1951,$V26+J$2,1)</f>
        <v>10.980499999999999</v>
      </c>
      <c r="K26" s="11">
        <f>INDEX(PIERS!$E$2:$J$1951,$V26+K$2,6)</f>
        <v>-69.186599999999999</v>
      </c>
      <c r="L26" s="7">
        <f>INDEX(PIERS!$E$2:$J$1951,$V26+L$2,6)</f>
        <v>-68.805300000000003</v>
      </c>
      <c r="M26" s="7">
        <f>INDEX(PIERS!$E$2:$J$1951,$V26+M$2,6)</f>
        <v>196.10169999999999</v>
      </c>
      <c r="N26" s="7">
        <f>INDEX(PIERS!$E$2:$J$1951,$V26+N$2,6)</f>
        <v>468.2029</v>
      </c>
      <c r="O26" s="11">
        <f>INDEX(PIERS!$E$2:$J$1951,$V26+O$2,2)</f>
        <v>12.9338</v>
      </c>
      <c r="P26" s="7">
        <f>INDEX(PIERS!$E$2:$J$1951,$V26+P$2,2)</f>
        <v>3.8071999999999999</v>
      </c>
      <c r="Q26" s="7">
        <f>INDEX(PIERS!$E$2:$J$1951,$V26+Q$2,2)</f>
        <v>57.710799999999999</v>
      </c>
      <c r="R26" s="74">
        <f>INDEX(PIERS!$E$2:$J$1951,$V26+R$2,2)</f>
        <v>270.2901</v>
      </c>
      <c r="S26" s="11"/>
      <c r="T26" s="7"/>
      <c r="U26" s="7"/>
      <c r="V26" s="1">
        <f>VLOOKUP(D26,PIERS!$B$2:$K$1951,10,FALSE)</f>
        <v>1900</v>
      </c>
    </row>
  </sheetData>
  <mergeCells count="1">
    <mergeCell ref="S2:U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0DD8-84E8-4BDF-9E1A-DF05C3E71277}">
  <dimension ref="A1:CO50"/>
  <sheetViews>
    <sheetView zoomScale="60" zoomScaleNormal="60" workbookViewId="0">
      <pane xSplit="23" ySplit="6" topLeftCell="BO8" activePane="bottomRight" state="frozen"/>
      <selection pane="topRight" activeCell="X1" sqref="X1"/>
      <selection pane="bottomLeft" activeCell="A7" sqref="A7"/>
      <selection pane="bottomRight" activeCell="BP48" sqref="BP48"/>
    </sheetView>
  </sheetViews>
  <sheetFormatPr defaultColWidth="8.88671875" defaultRowHeight="14.4" outlineLevelCol="2" x14ac:dyDescent="0.3"/>
  <cols>
    <col min="1" max="1" width="1.44140625" style="1" customWidth="1"/>
    <col min="2" max="2" width="12.44140625" style="1" bestFit="1" customWidth="1"/>
    <col min="3" max="3" width="14.5546875" style="1" bestFit="1" customWidth="1"/>
    <col min="4" max="4" width="8.88671875" style="1" bestFit="1" customWidth="1"/>
    <col min="5" max="5" width="12.44140625" style="1" hidden="1" customWidth="1" outlineLevel="1"/>
    <col min="6" max="6" width="14.88671875" style="1" hidden="1" customWidth="1" outlineLevel="1"/>
    <col min="7" max="7" width="17" style="1" hidden="1" customWidth="1" outlineLevel="1"/>
    <col min="8" max="8" width="21.5546875" style="1" hidden="1" customWidth="1" outlineLevel="1"/>
    <col min="9" max="10" width="17.6640625" style="1" hidden="1" customWidth="1" outlineLevel="1"/>
    <col min="11" max="11" width="30.33203125" style="1" hidden="1" customWidth="1" outlineLevel="1"/>
    <col min="12" max="12" width="30.109375" style="1" hidden="1" customWidth="1" outlineLevel="1"/>
    <col min="13" max="14" width="28.6640625" style="1" hidden="1" customWidth="1" outlineLevel="1"/>
    <col min="15" max="16" width="21.33203125" style="1" hidden="1" customWidth="1" outlineLevel="1"/>
    <col min="17" max="18" width="19.44140625" style="1" hidden="1" customWidth="1" outlineLevel="1"/>
    <col min="19" max="19" width="8.6640625" style="1" bestFit="1" customWidth="1" collapsed="1"/>
    <col min="20" max="21" width="7.44140625" style="1" bestFit="1" customWidth="1"/>
    <col min="22" max="22" width="20.33203125" style="43" hidden="1" customWidth="1"/>
    <col min="23" max="23" width="9.5546875" style="43" hidden="1" customWidth="1"/>
    <col min="24" max="24" width="2.88671875" style="1" customWidth="1"/>
    <col min="25" max="28" width="20" style="1" hidden="1" customWidth="1" outlineLevel="2"/>
    <col min="29" max="29" width="16.88671875" style="1" customWidth="1" outlineLevel="1" collapsed="1"/>
    <col min="30" max="30" width="16.88671875" style="1" customWidth="1" outlineLevel="1"/>
    <col min="31" max="31" width="35.109375" style="1" customWidth="1" outlineLevel="1" collapsed="1"/>
    <col min="32" max="35" width="20" style="1" hidden="1" customWidth="1" outlineLevel="2"/>
    <col min="36" max="36" width="19" style="1" customWidth="1" outlineLevel="1" collapsed="1"/>
    <col min="37" max="37" width="19" style="1" customWidth="1" outlineLevel="1"/>
    <col min="38" max="38" width="35.109375" style="1" customWidth="1" outlineLevel="1"/>
    <col min="39" max="39" width="9.6640625" style="1" customWidth="1" outlineLevel="1"/>
    <col min="40" max="40" width="9.33203125" style="1" customWidth="1" outlineLevel="1"/>
    <col min="41" max="41" width="2.88671875" style="12" customWidth="1"/>
    <col min="42" max="42" width="20.33203125" style="43" hidden="1" customWidth="1" outlineLevel="2"/>
    <col min="43" max="44" width="30" style="43" hidden="1" customWidth="1" outlineLevel="2"/>
    <col min="45" max="45" width="17.44140625" style="1" hidden="1" customWidth="1" outlineLevel="2"/>
    <col min="46" max="46" width="17.44140625" style="1" customWidth="1" outlineLevel="1" collapsed="1"/>
    <col min="47" max="47" width="17.44140625" style="1" customWidth="1" outlineLevel="1"/>
    <col min="48" max="48" width="32" style="1" customWidth="1" outlineLevel="1"/>
    <col min="49" max="49" width="20.6640625" style="43" hidden="1" customWidth="1" outlineLevel="2"/>
    <col min="50" max="50" width="30.33203125" style="43" hidden="1" customWidth="1" outlineLevel="2"/>
    <col min="51" max="51" width="30" style="43" hidden="1" customWidth="1" outlineLevel="2"/>
    <col min="52" max="52" width="17.88671875" style="1" hidden="1" customWidth="1" outlineLevel="2"/>
    <col min="53" max="53" width="17.44140625" style="1" customWidth="1" outlineLevel="1" collapsed="1"/>
    <col min="54" max="54" width="17.44140625" style="1" customWidth="1" outlineLevel="1"/>
    <col min="55" max="55" width="32.44140625" style="1" customWidth="1" outlineLevel="1"/>
    <col min="56" max="56" width="20.6640625" style="43" hidden="1" customWidth="1" outlineLevel="2"/>
    <col min="57" max="57" width="30.33203125" style="43" hidden="1" customWidth="1" outlineLevel="2"/>
    <col min="58" max="58" width="30" style="43" hidden="1" customWidth="1" outlineLevel="2"/>
    <col min="59" max="59" width="17.88671875" style="1" hidden="1" customWidth="1" outlineLevel="2"/>
    <col min="60" max="60" width="17.44140625" style="1" customWidth="1" outlineLevel="1" collapsed="1"/>
    <col min="61" max="61" width="17.44140625" style="1" customWidth="1" outlineLevel="1"/>
    <col min="62" max="62" width="32.44140625" style="1" customWidth="1" outlineLevel="1"/>
    <col min="63" max="63" width="20.6640625" style="43" hidden="1" customWidth="1" outlineLevel="2"/>
    <col min="64" max="64" width="30.33203125" style="43" hidden="1" customWidth="1" outlineLevel="2"/>
    <col min="65" max="65" width="30" style="43" hidden="1" customWidth="1" outlineLevel="2"/>
    <col min="66" max="66" width="17.88671875" style="1" hidden="1" customWidth="1" outlineLevel="2"/>
    <col min="67" max="67" width="17.44140625" style="1" customWidth="1" outlineLevel="1" collapsed="1"/>
    <col min="68" max="68" width="17.44140625" style="1" customWidth="1" outlineLevel="1"/>
    <col min="69" max="69" width="32.44140625" style="1" customWidth="1" outlineLevel="1"/>
    <col min="70" max="70" width="20.6640625" style="43" hidden="1" customWidth="1" outlineLevel="2"/>
    <col min="71" max="71" width="30.33203125" style="43" hidden="1" customWidth="1" outlineLevel="2"/>
    <col min="72" max="72" width="30" style="43" hidden="1" customWidth="1" outlineLevel="2"/>
    <col min="73" max="73" width="17.88671875" style="1" hidden="1" customWidth="1" outlineLevel="2"/>
    <col min="74" max="74" width="17.44140625" style="1" customWidth="1" outlineLevel="1" collapsed="1"/>
    <col min="75" max="75" width="17.44140625" style="1" customWidth="1" outlineLevel="1"/>
    <col min="76" max="76" width="32.44140625" style="1" customWidth="1" outlineLevel="1"/>
    <col min="77" max="77" width="20.6640625" style="43" hidden="1" customWidth="1" outlineLevel="2"/>
    <col min="78" max="78" width="30.33203125" style="43" hidden="1" customWidth="1" outlineLevel="2"/>
    <col min="79" max="79" width="30" style="43" hidden="1" customWidth="1" outlineLevel="2"/>
    <col min="80" max="80" width="17.88671875" style="1" hidden="1" customWidth="1" outlineLevel="2"/>
    <col min="81" max="81" width="17.44140625" style="1" customWidth="1" outlineLevel="1" collapsed="1"/>
    <col min="82" max="82" width="17.44140625" style="1" customWidth="1" outlineLevel="1"/>
    <col min="83" max="83" width="32.44140625" style="1" customWidth="1" outlineLevel="1"/>
    <col min="84" max="84" width="30.6640625" style="1" bestFit="1" customWidth="1"/>
    <col min="85" max="85" width="8.88671875" style="1" bestFit="1" customWidth="1"/>
    <col min="86" max="86" width="22.5546875" style="43" hidden="1" customWidth="1" outlineLevel="1"/>
    <col min="87" max="87" width="13" style="1" hidden="1" customWidth="1" outlineLevel="1"/>
    <col min="88" max="88" width="20.109375" style="1" hidden="1" customWidth="1" outlineLevel="1"/>
    <col min="89" max="89" width="17.6640625" style="1" bestFit="1" customWidth="1" collapsed="1"/>
    <col min="90" max="90" width="22.5546875" style="1" hidden="1" customWidth="1" outlineLevel="1"/>
    <col min="91" max="91" width="13" style="1" hidden="1" customWidth="1" outlineLevel="1"/>
    <col min="92" max="92" width="20.109375" style="1" hidden="1" customWidth="1" outlineLevel="1"/>
    <col min="93" max="93" width="17.6640625" style="1" bestFit="1" customWidth="1" collapsed="1"/>
    <col min="94" max="16384" width="8.88671875" style="1"/>
  </cols>
  <sheetData>
    <row r="1" spans="2:93" ht="15" thickBot="1" x14ac:dyDescent="0.35"/>
    <row r="2" spans="2:93" ht="15" thickBot="1" x14ac:dyDescent="0.35">
      <c r="B2" s="148" t="s">
        <v>131</v>
      </c>
      <c r="C2" s="149"/>
      <c r="D2" s="149"/>
      <c r="E2" s="13">
        <v>8</v>
      </c>
      <c r="F2" s="5"/>
      <c r="G2" s="75" t="s">
        <v>189</v>
      </c>
      <c r="H2" s="76">
        <v>0.4</v>
      </c>
      <c r="CC2" s="1">
        <f>(BY9*$S9/2+BZ9)</f>
        <v>373.7941604999998</v>
      </c>
      <c r="CD2" s="1">
        <f>(BZ9+CA9*$U9)</f>
        <v>213.01257000000001</v>
      </c>
    </row>
    <row r="3" spans="2:93" ht="15" thickBot="1" x14ac:dyDescent="0.35">
      <c r="B3" s="150" t="s">
        <v>132</v>
      </c>
      <c r="C3" s="151"/>
      <c r="D3" s="151"/>
      <c r="E3" s="14">
        <v>10</v>
      </c>
      <c r="F3" s="5"/>
    </row>
    <row r="4" spans="2:93" ht="15" thickBot="1" x14ac:dyDescent="0.35">
      <c r="W4" s="44"/>
      <c r="Y4" s="152" t="s">
        <v>133</v>
      </c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4"/>
      <c r="AM4" s="33"/>
      <c r="AN4" s="33"/>
      <c r="AO4" s="15"/>
      <c r="AP4" s="155" t="s">
        <v>134</v>
      </c>
      <c r="AQ4" s="156"/>
      <c r="AR4" s="156"/>
      <c r="AS4" s="156"/>
      <c r="AT4" s="156"/>
      <c r="AU4" s="156"/>
      <c r="AV4" s="156"/>
      <c r="AW4" s="156"/>
      <c r="AX4" s="156"/>
      <c r="AY4" s="156"/>
      <c r="AZ4" s="156"/>
      <c r="BA4" s="156"/>
      <c r="BB4" s="156"/>
      <c r="BC4" s="156"/>
      <c r="BD4" s="156"/>
      <c r="BE4" s="156"/>
      <c r="BF4" s="156"/>
      <c r="BG4" s="156"/>
      <c r="BH4" s="156"/>
      <c r="BI4" s="15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7"/>
      <c r="CH4" s="141" t="s">
        <v>135</v>
      </c>
      <c r="CI4" s="142"/>
      <c r="CJ4" s="142"/>
      <c r="CK4" s="142"/>
      <c r="CL4" s="142"/>
      <c r="CM4" s="142"/>
      <c r="CN4" s="142"/>
      <c r="CO4" s="143"/>
    </row>
    <row r="5" spans="2:93" ht="15" thickBot="1" x14ac:dyDescent="0.35">
      <c r="B5" s="16"/>
      <c r="C5" s="16"/>
      <c r="D5" s="16"/>
      <c r="E5" s="16"/>
      <c r="F5" s="16"/>
      <c r="G5" s="158" t="s">
        <v>136</v>
      </c>
      <c r="H5" s="159"/>
      <c r="I5" s="159"/>
      <c r="J5" s="160"/>
      <c r="K5" s="158" t="s">
        <v>137</v>
      </c>
      <c r="L5" s="159"/>
      <c r="M5" s="159"/>
      <c r="N5" s="160"/>
      <c r="O5" s="158" t="s">
        <v>190</v>
      </c>
      <c r="P5" s="159"/>
      <c r="Q5" s="159"/>
      <c r="R5" s="160"/>
      <c r="S5" s="161" t="s">
        <v>11</v>
      </c>
      <c r="T5" s="162"/>
      <c r="U5" s="162"/>
      <c r="V5" s="162"/>
      <c r="W5" s="163"/>
      <c r="X5" s="3"/>
      <c r="Y5" s="144" t="s">
        <v>138</v>
      </c>
      <c r="Z5" s="145"/>
      <c r="AA5" s="145"/>
      <c r="AB5" s="145"/>
      <c r="AC5" s="146"/>
      <c r="AD5" s="146"/>
      <c r="AE5" s="147"/>
      <c r="AF5" s="144" t="s">
        <v>139</v>
      </c>
      <c r="AG5" s="145"/>
      <c r="AH5" s="145"/>
      <c r="AI5" s="145"/>
      <c r="AJ5" s="146"/>
      <c r="AK5" s="146"/>
      <c r="AL5" s="147"/>
      <c r="AM5" s="33"/>
      <c r="AN5" s="33"/>
      <c r="AO5" s="15"/>
      <c r="AP5" s="144" t="s">
        <v>140</v>
      </c>
      <c r="AQ5" s="145"/>
      <c r="AR5" s="145"/>
      <c r="AS5" s="145"/>
      <c r="AT5" s="146"/>
      <c r="AU5" s="146"/>
      <c r="AV5" s="147"/>
      <c r="AW5" s="144" t="s">
        <v>141</v>
      </c>
      <c r="AX5" s="145"/>
      <c r="AY5" s="145"/>
      <c r="AZ5" s="145"/>
      <c r="BA5" s="146"/>
      <c r="BB5" s="146"/>
      <c r="BC5" s="147"/>
      <c r="BD5" s="144" t="s">
        <v>142</v>
      </c>
      <c r="BE5" s="145"/>
      <c r="BF5" s="145"/>
      <c r="BG5" s="145"/>
      <c r="BH5" s="146"/>
      <c r="BI5" s="146"/>
      <c r="BJ5" s="147"/>
      <c r="BK5" s="144" t="s">
        <v>143</v>
      </c>
      <c r="BL5" s="145"/>
      <c r="BM5" s="145"/>
      <c r="BN5" s="145"/>
      <c r="BO5" s="146"/>
      <c r="BP5" s="146"/>
      <c r="BQ5" s="147"/>
      <c r="BR5" s="144" t="s">
        <v>144</v>
      </c>
      <c r="BS5" s="145"/>
      <c r="BT5" s="145"/>
      <c r="BU5" s="145"/>
      <c r="BV5" s="146"/>
      <c r="BW5" s="146"/>
      <c r="BX5" s="147"/>
      <c r="BY5" s="144" t="s">
        <v>145</v>
      </c>
      <c r="BZ5" s="145"/>
      <c r="CA5" s="145"/>
      <c r="CB5" s="145"/>
      <c r="CC5" s="146"/>
      <c r="CD5" s="146"/>
      <c r="CE5" s="147"/>
      <c r="CF5" s="139" t="s">
        <v>146</v>
      </c>
      <c r="CH5" s="141" t="s">
        <v>184</v>
      </c>
      <c r="CI5" s="142"/>
      <c r="CJ5" s="142"/>
      <c r="CK5" s="143"/>
      <c r="CL5" s="141" t="s">
        <v>183</v>
      </c>
      <c r="CM5" s="142"/>
      <c r="CN5" s="142"/>
      <c r="CO5" s="143"/>
    </row>
    <row r="6" spans="2:93" x14ac:dyDescent="0.3">
      <c r="B6" s="17" t="s">
        <v>147</v>
      </c>
      <c r="C6" s="18" t="s">
        <v>0</v>
      </c>
      <c r="D6" s="18" t="s">
        <v>1</v>
      </c>
      <c r="E6" s="18" t="s">
        <v>2</v>
      </c>
      <c r="F6" s="34" t="str">
        <f>'MUROS EJE X'!F3</f>
        <v>Espesor (m)</v>
      </c>
      <c r="G6" s="19" t="str">
        <f>'MUROS EJE X'!G3</f>
        <v>$PP$ (tonf)</v>
      </c>
      <c r="H6" s="19" t="str">
        <f>'MUROS EJE X'!H3</f>
        <v>$P_{sc}$ (tonf)</v>
      </c>
      <c r="I6" s="19" t="str">
        <f>'MUROS EJE X'!I3</f>
        <v>$P_x$ (tonf)</v>
      </c>
      <c r="J6" s="19" t="str">
        <f>'MUROS EJE X'!J3</f>
        <v>$P_y$ (tonf)</v>
      </c>
      <c r="K6" s="19" t="str">
        <f>'MUROS EJE X'!K3</f>
        <v>$M_{pp}$ (tonf$\cdot$m)</v>
      </c>
      <c r="L6" s="19" t="str">
        <f>'MUROS EJE X'!L3</f>
        <v>$M_{sc}$ (tonf$\cdot$m)</v>
      </c>
      <c r="M6" s="19" t="str">
        <f>'MUROS EJE X'!M3</f>
        <v>$M_{x}$ (tonf$\cdot$m)</v>
      </c>
      <c r="N6" s="19" t="str">
        <f>'MUROS EJE X'!N3</f>
        <v>$M_{y}$ (tonf$\cdot$m)</v>
      </c>
      <c r="O6" s="19" t="str">
        <f>'MUROS EJE X'!O3</f>
        <v>$V_{pp}$ (tonf)</v>
      </c>
      <c r="P6" s="19" t="str">
        <f>'MUROS EJE X'!P3</f>
        <v>$V_{sc}$ (tonf)</v>
      </c>
      <c r="Q6" s="19" t="str">
        <f>'MUROS EJE X'!Q3</f>
        <v>$V_{x}$ (tonf)</v>
      </c>
      <c r="R6" s="19" t="str">
        <f>'MUROS EJE X'!R3</f>
        <v>$V_{y}$ (tonf)</v>
      </c>
      <c r="S6" s="17" t="s">
        <v>148</v>
      </c>
      <c r="T6" s="18" t="s">
        <v>149</v>
      </c>
      <c r="U6" s="18" t="s">
        <v>150</v>
      </c>
      <c r="V6" s="63" t="s">
        <v>151</v>
      </c>
      <c r="W6" s="45" t="s">
        <v>152</v>
      </c>
      <c r="X6" s="3"/>
      <c r="Y6" s="20" t="s">
        <v>197</v>
      </c>
      <c r="Z6" s="21" t="s">
        <v>198</v>
      </c>
      <c r="AA6" s="20" t="s">
        <v>199</v>
      </c>
      <c r="AB6" s="21" t="s">
        <v>200</v>
      </c>
      <c r="AC6" s="77" t="s">
        <v>207</v>
      </c>
      <c r="AD6" s="77" t="s">
        <v>208</v>
      </c>
      <c r="AE6" s="22" t="s">
        <v>201</v>
      </c>
      <c r="AF6" s="20" t="s">
        <v>192</v>
      </c>
      <c r="AG6" s="21" t="s">
        <v>193</v>
      </c>
      <c r="AH6" s="20" t="s">
        <v>194</v>
      </c>
      <c r="AI6" s="21" t="s">
        <v>195</v>
      </c>
      <c r="AJ6" s="77" t="s">
        <v>209</v>
      </c>
      <c r="AK6" s="77" t="s">
        <v>210</v>
      </c>
      <c r="AL6" s="22" t="s">
        <v>196</v>
      </c>
      <c r="AM6" s="33"/>
      <c r="AN6" s="33"/>
      <c r="AO6" s="15"/>
      <c r="AP6" s="61" t="s">
        <v>154</v>
      </c>
      <c r="AQ6" s="62" t="s">
        <v>155</v>
      </c>
      <c r="AR6" s="20" t="s">
        <v>191</v>
      </c>
      <c r="AS6" s="21" t="s">
        <v>156</v>
      </c>
      <c r="AT6" s="77" t="s">
        <v>203</v>
      </c>
      <c r="AU6" s="77" t="s">
        <v>204</v>
      </c>
      <c r="AV6" s="22" t="s">
        <v>157</v>
      </c>
      <c r="AW6" s="61" t="s">
        <v>158</v>
      </c>
      <c r="AX6" s="62" t="s">
        <v>159</v>
      </c>
      <c r="AY6" s="20" t="s">
        <v>202</v>
      </c>
      <c r="AZ6" s="21" t="s">
        <v>160</v>
      </c>
      <c r="BA6" s="77" t="s">
        <v>205</v>
      </c>
      <c r="BB6" s="77" t="s">
        <v>206</v>
      </c>
      <c r="BC6" s="22" t="s">
        <v>161</v>
      </c>
      <c r="BD6" s="61" t="s">
        <v>162</v>
      </c>
      <c r="BE6" s="62" t="s">
        <v>163</v>
      </c>
      <c r="BF6" s="20" t="s">
        <v>211</v>
      </c>
      <c r="BG6" s="21" t="s">
        <v>164</v>
      </c>
      <c r="BH6" s="77" t="s">
        <v>212</v>
      </c>
      <c r="BI6" s="77" t="s">
        <v>213</v>
      </c>
      <c r="BJ6" s="22" t="s">
        <v>165</v>
      </c>
      <c r="BK6" s="61" t="s">
        <v>166</v>
      </c>
      <c r="BL6" s="62" t="s">
        <v>167</v>
      </c>
      <c r="BM6" s="20" t="s">
        <v>214</v>
      </c>
      <c r="BN6" s="21" t="s">
        <v>168</v>
      </c>
      <c r="BO6" s="77" t="s">
        <v>215</v>
      </c>
      <c r="BP6" s="77" t="s">
        <v>216</v>
      </c>
      <c r="BQ6" s="22" t="s">
        <v>169</v>
      </c>
      <c r="BR6" s="61" t="s">
        <v>170</v>
      </c>
      <c r="BS6" s="62" t="s">
        <v>171</v>
      </c>
      <c r="BT6" s="20" t="s">
        <v>217</v>
      </c>
      <c r="BU6" s="21" t="s">
        <v>172</v>
      </c>
      <c r="BV6" s="77" t="s">
        <v>218</v>
      </c>
      <c r="BW6" s="77" t="s">
        <v>219</v>
      </c>
      <c r="BX6" s="22" t="s">
        <v>173</v>
      </c>
      <c r="BY6" s="61" t="s">
        <v>174</v>
      </c>
      <c r="BZ6" s="62" t="s">
        <v>175</v>
      </c>
      <c r="CA6" s="20" t="s">
        <v>217</v>
      </c>
      <c r="CB6" s="21" t="s">
        <v>176</v>
      </c>
      <c r="CC6" s="77" t="s">
        <v>220</v>
      </c>
      <c r="CD6" s="77" t="s">
        <v>221</v>
      </c>
      <c r="CE6" s="22" t="s">
        <v>177</v>
      </c>
      <c r="CF6" s="140"/>
      <c r="CH6" s="61" t="s">
        <v>178</v>
      </c>
      <c r="CI6" s="21" t="s">
        <v>179</v>
      </c>
      <c r="CJ6" s="21" t="s">
        <v>180</v>
      </c>
      <c r="CK6" s="22" t="s">
        <v>135</v>
      </c>
      <c r="CL6" s="20" t="s">
        <v>178</v>
      </c>
      <c r="CM6" s="21" t="s">
        <v>179</v>
      </c>
      <c r="CN6" s="21" t="s">
        <v>180</v>
      </c>
      <c r="CO6" s="22" t="s">
        <v>135</v>
      </c>
    </row>
    <row r="7" spans="2:93" x14ac:dyDescent="0.3">
      <c r="B7" s="66" t="s">
        <v>182</v>
      </c>
      <c r="C7" s="24" t="str">
        <f>'MUROS EJE X'!C4</f>
        <v>12 entre A y C</v>
      </c>
      <c r="D7" s="24" t="str">
        <f>'MUROS EJE X'!D4</f>
        <v>F1X</v>
      </c>
      <c r="E7" s="24">
        <f>'MUROS EJE X'!E4</f>
        <v>1.92</v>
      </c>
      <c r="F7" s="10">
        <f>'MUROS EJE X'!F4</f>
        <v>0.25</v>
      </c>
      <c r="G7" s="23">
        <f>'MUROS EJE X'!G4</f>
        <v>-48.413699999999999</v>
      </c>
      <c r="H7" s="24">
        <f>'MUROS EJE X'!H4</f>
        <v>-42.057000000000002</v>
      </c>
      <c r="I7" s="24">
        <f>'MUROS EJE X'!I4</f>
        <v>0.38829999999999998</v>
      </c>
      <c r="J7" s="25">
        <f>'MUROS EJE X'!J4</f>
        <v>9.8900000000000002E-2</v>
      </c>
      <c r="K7" s="23">
        <f>'MUROS EJE X'!K4</f>
        <v>-2.4584999999999999</v>
      </c>
      <c r="L7" s="24">
        <f>'MUROS EJE X'!L4</f>
        <v>-2.1137999999999999</v>
      </c>
      <c r="M7" s="24">
        <f>'MUROS EJE X'!M4</f>
        <v>6.1185</v>
      </c>
      <c r="N7" s="25">
        <f>'MUROS EJE X'!N4</f>
        <v>0.93530000000000002</v>
      </c>
      <c r="O7" s="23">
        <f>'MUROS EJE X'!O4</f>
        <v>-0.41260000000000002</v>
      </c>
      <c r="P7" s="24">
        <f>'MUROS EJE X'!P4</f>
        <v>-2.2401</v>
      </c>
      <c r="Q7" s="24">
        <f>'MUROS EJE X'!Q4</f>
        <v>8.9062999999999999</v>
      </c>
      <c r="R7" s="25">
        <f>'MUROS EJE X'!R4</f>
        <v>2.3744000000000001</v>
      </c>
      <c r="S7" s="23">
        <f>0.3+E7+0.3</f>
        <v>2.5199999999999996</v>
      </c>
      <c r="T7" s="24">
        <v>0.6</v>
      </c>
      <c r="U7" s="24">
        <v>0.6</v>
      </c>
      <c r="V7" s="28">
        <f>2.5*S7*T7*U7</f>
        <v>2.2679999999999993</v>
      </c>
      <c r="W7" s="26">
        <f>S7/6</f>
        <v>0.41999999999999993</v>
      </c>
      <c r="Y7" s="27">
        <f>(V7+ABS(G7))</f>
        <v>50.681699999999999</v>
      </c>
      <c r="Z7" s="28">
        <f>(K7)</f>
        <v>-2.4584999999999999</v>
      </c>
      <c r="AA7" s="28">
        <f>$O7</f>
        <v>-0.41260000000000002</v>
      </c>
      <c r="AB7" s="29">
        <f>ABS(Z7/Y7)</f>
        <v>4.8508633293674046E-2</v>
      </c>
      <c r="AC7" s="78">
        <f>ABS(Y7*$H$2/AA7)</f>
        <v>49.133979641299078</v>
      </c>
      <c r="AD7" s="78">
        <f>ABS((ABS(Y7*$S7/2)+ABS(Z7))/(ABS(Z7)+ABS(AA7*$U7)))</f>
        <v>24.50701093102148</v>
      </c>
      <c r="AE7" s="26">
        <f t="shared" ref="AE7:AE45" si="0">MAX(IF(AB7&lt;$W7,(Y7/($T7*$S7))-(6*Z7/($T7*$S7^2)),IF(AB7=$W7,(2*Y7)/($T7*$S7),(2*Y7)/($T7*(3*($S7/2-AB7))))),IF(AB7&lt;$W7,(Y7/($T7*$S7))+(6*Z7/($T7*$S7^2)),IF(AB7=$W7,(2*Y7)/($T7*$S7),(2*Y7)/($T7*(3*($S7/2-AB7))))))/10</f>
        <v>3.7391052532123963</v>
      </c>
      <c r="AF7" s="27">
        <f>(V7+ABS(G7)+ABS(H7))</f>
        <v>92.738699999999994</v>
      </c>
      <c r="AG7" s="28">
        <f>(K7+L7)</f>
        <v>-4.5723000000000003</v>
      </c>
      <c r="AH7" s="28">
        <f>$O7+$P7</f>
        <v>-2.6526999999999998</v>
      </c>
      <c r="AI7" s="29">
        <f t="shared" ref="AI7:AI45" si="1">ABS(AG7/AF7)</f>
        <v>4.9303041772205139E-2</v>
      </c>
      <c r="AJ7" s="78">
        <f>ABS(AF7*$H$2/AH7)</f>
        <v>13.984046443246505</v>
      </c>
      <c r="AK7" s="78">
        <f>ABS((ABS(AF7*$S7/2)+ABS(AG7))/(ABS(AG7)+ABS(AH7*$U7)))</f>
        <v>19.699000311490085</v>
      </c>
      <c r="AL7" s="26">
        <f t="shared" ref="AL7:AL45" si="2">MAX(IF(AI7&lt;$W7,(AF7/($T7*$S7))-(6*AG7/($T7*$S7^2)),IF(AI7=$W7,(2*AF7)/($T7*$S7),(2*AF7)/($T7*(3*($S7/2-AI7))))),IF(AI7&lt;$W7,(AF7/($T7*$S7))+(6*AG7/($T7*$S7^2)),IF(AI7=$W7,(2*AF7)/($T7*$S7),(2*AF7)/($T7*(3*($S7/2-AI7))))))/10</f>
        <v>6.853513794406652</v>
      </c>
      <c r="AM7" s="47">
        <f t="shared" ref="AM7:AM45" si="3">AE7/$E$2</f>
        <v>0.46738815665154954</v>
      </c>
      <c r="AN7" s="47">
        <f>AL7/$E$2</f>
        <v>0.8566892243008315</v>
      </c>
      <c r="AO7" s="30"/>
      <c r="AP7" s="32">
        <f>(IF(B7="x",$V7+ABS($G7)+$I7,$V7+ABS($G7)+$J7))</f>
        <v>51.07</v>
      </c>
      <c r="AQ7" s="28">
        <f>(IF(B7="x",$K7+$M7,$K7+$N7))</f>
        <v>3.66</v>
      </c>
      <c r="AR7" s="28">
        <f>IF($B7="x",O7+Q7,O7+R7)</f>
        <v>8.4937000000000005</v>
      </c>
      <c r="AS7" s="28">
        <f>ABS(AQ7/AP7)</f>
        <v>7.1666340317211669E-2</v>
      </c>
      <c r="AT7" s="78">
        <f>ABS(AP7*$H$2/AR7)</f>
        <v>2.4050767039099568</v>
      </c>
      <c r="AU7" s="78">
        <f>ABS((ABS(AP7*$S7/2)+ABS(AQ7))/(ABS(AQ7)+ABS(AR7*$U7)))</f>
        <v>7.7668445973262434</v>
      </c>
      <c r="AV7" s="26">
        <f>MAX(IF(AS7&lt;$W7,(AP7/($T7*$S7))-(6*AQ7/($T7*$S7^2)),IF(AS7=$W7,(2*AP7)/($T7*$S7),(2*AP7)/($T7*(3*($S7/2-AS7))))),IF(AS7&lt;$W7,(AP7/($T7*$S7))+(6*AQ7/($T7*$S7^2)),IF(AS7=$W7,(2*AP7)/($T7*$S7),(2*AP7)/($T7*(3*($S7/2-AS7))))))/10</f>
        <v>3.9539871504157227</v>
      </c>
      <c r="AW7" s="32">
        <f t="shared" ref="AW7:AW12" si="4">ABS(IF(B7="x",$V7+ABS($G7)-$I7,$V7+ABS($G7)-$J7))</f>
        <v>50.293399999999998</v>
      </c>
      <c r="AX7" s="28">
        <f>(IF(B7="x",$K7-$M7,$K7-$N7))</f>
        <v>-8.577</v>
      </c>
      <c r="AY7" s="28">
        <f>IF($B7="x",O7-Q7,O7-R7)</f>
        <v>-9.3188999999999993</v>
      </c>
      <c r="AZ7" s="28">
        <f>ABS(AX7/AW7)</f>
        <v>0.17053927553118303</v>
      </c>
      <c r="BA7" s="78">
        <f>ABS(AW7*$H$2/AY7)</f>
        <v>2.1587698118876695</v>
      </c>
      <c r="BB7" s="78">
        <f>ABS((ABS(AW7*$S7/2)+ABS(AX7))/(ABS(AX7)+ABS(AY7*$U7)))</f>
        <v>5.0779896586332613</v>
      </c>
      <c r="BC7" s="26">
        <f>MAX(IF(AZ7&lt;$W7,(AW7/($T7*$S7))-(6*AX7/($T7*$S7^2)),IF(AZ7=$W7,(2*AW7)/($T7*$S7),(2*AW7)/($T7*(3*($S7/2-AZ7))))),IF(AZ7&lt;$W7,(AW7/($T7*$S7))+(6*AX7/($T7*$S7^2)),IF(AZ7=$W7,(2*AW7)/($T7*$S7),(2*AW7)/($T7*(3*($S7/2-AZ7))))))/10</f>
        <v>4.6769066515495101</v>
      </c>
      <c r="BD7" s="32">
        <f>(IF(B7="x",$V7+ABS($G7)+0.75*ABS($H7)+0.75*$I7,$V7+ABS($G7)+0.75*ABS($H7)+0.75*$J7))</f>
        <v>82.515675000000002</v>
      </c>
      <c r="BE7" s="28">
        <f>(IF(B7="x",$K7+0.75*$L7+0.75*$M7,$K7+0.75*$L7+0.75*$N7))</f>
        <v>0.54502499999999987</v>
      </c>
      <c r="BF7" s="28">
        <f>IF($B7="x",O7+0.75*P7+0.75*Q7,O7+0.75*P7+0.75*R7)</f>
        <v>4.5870499999999996</v>
      </c>
      <c r="BG7" s="28">
        <f>ABS(BE7/BD7)</f>
        <v>6.6051086657171482E-3</v>
      </c>
      <c r="BH7" s="78">
        <f>ABS(BD7*$H$2/BF7)</f>
        <v>7.1955330768140753</v>
      </c>
      <c r="BI7" s="78">
        <f>ABS((ABS(BD7*$S7/2)+ABS(BE7))/(ABS(BE7)+ABS(BF7*$U7)))</f>
        <v>31.697510656591621</v>
      </c>
      <c r="BJ7" s="26">
        <f>MAX(IF(BG7&lt;$W7,(BD7/($T7*$S7))-(6*BE7/($T7*$S7^2)),IF(BG7=$W7,(2*BD7)/($T7*$S7),(2*BD7)/($T7*(3*($S7/2-BG7))))),IF(BG7&lt;$W7,(BD7/($T7*$S7))+(6*BE7/($T7*$S7^2)),IF(BG7=$W7,(2*BD7)/($T7*$S7),(2*BD7)/($T7*(3*($S7/2-BG7))))))/10</f>
        <v>5.5432112150415724</v>
      </c>
      <c r="BK7" s="32">
        <f>(IF(B7="x",$V7+ABS($G7)+0.75*ABS($H7)-0.75*$I7,$V7+ABS($G7)+0.75*ABS($H7)-0.75*$J7))</f>
        <v>81.933225000000007</v>
      </c>
      <c r="BL7" s="28">
        <f>(IF(B7="x",$K7+0.75*$L7-0.75*$M7,$K7+0.75*$L7-0.75*$N7))</f>
        <v>-8.6327250000000006</v>
      </c>
      <c r="BM7" s="28">
        <f>IF($B7="x",O7+0.75*P7-0.75*Q7,O7+0.75*P7-0.75*R7)</f>
        <v>-8.7723999999999993</v>
      </c>
      <c r="BN7" s="28">
        <f>ABS(BL7/BK7)</f>
        <v>0.10536293426750869</v>
      </c>
      <c r="BO7" s="78">
        <f>ABS(BK7*$H$2/BM7)</f>
        <v>3.7359548128220332</v>
      </c>
      <c r="BP7" s="78">
        <f>ABS((ABS(BK7*$S7/2)+ABS(BL7))/(ABS(BL7)+ABS(BM7*$U7)))</f>
        <v>8.0503209698503131</v>
      </c>
      <c r="BQ7" s="26">
        <f>MAX(IF(BN7&lt;$W7,(BK7/($T7*$S7))-(6*BL7/($T7*$S7^2)),IF(BN7=$W7,(2*BK7)/($T7*$S7),(2*BK7)/($T7*(3*($S7/2-BN7))))),IF(BN7&lt;$W7,(BK7/($T7*$S7))+(6*BL7/($T7*$S7^2)),IF(BN7=$W7,(2*BK7)/($T7*$S7),(2*BK7)/($T7*(3*($S7/2-BN7))))))/10</f>
        <v>6.7782627078609234</v>
      </c>
      <c r="BR7" s="32">
        <f>(IF(B7="x",0.6*$V7+0.6*ABS($G7)+$I7,0.6*$V7+0.6*ABS($G7)+$J7))</f>
        <v>30.797319999999999</v>
      </c>
      <c r="BS7" s="28">
        <f>(IF(B7="x",0.6*$K7+$M7,0.6*$K7+$N7))</f>
        <v>4.6433999999999997</v>
      </c>
      <c r="BT7" s="28">
        <f>IF($B7="x",0.6*O7+Q7,0.6*O7+R7)</f>
        <v>8.6587399999999999</v>
      </c>
      <c r="BU7" s="28">
        <f>ABS(BS7/BR7)</f>
        <v>0.15077285945660207</v>
      </c>
      <c r="BV7" s="78">
        <f>ABS(BR7*$H$2/BT7)</f>
        <v>1.4227160071788736</v>
      </c>
      <c r="BW7" s="78">
        <f>ABS((ABS(BR7*$S7/2)+ABS(BS7))/(ABS(BS7)+ABS(BT7*$U7)))</f>
        <v>4.4160580665384375</v>
      </c>
      <c r="BX7" s="26">
        <f>MAX(IF(BU7&lt;$W7,(BR7/($T7*$S7))-(6*BS7/($T7*$S7^2)),IF(BU7=$W7,(2*BR7)/($T7*$S7),(2*BR7)/($T7*(3*($S7/2-BU7))))),IF(BU7&lt;$W7,(BR7/($T7*$S7))+(6*BS7/($T7*$S7^2)),IF(BU7=$W7,(2*BR7)/($T7*$S7),(2*BR7)/($T7*(3*($S7/2-BU7))))))/10</f>
        <v>2.7680578231292521</v>
      </c>
      <c r="BY7" s="32">
        <f>ABS(IF(B7="x",0.6*$V7+0.6*ABS($G7)-$I7,0.6*$V7+0.6*ABS($G7)-$J7))</f>
        <v>30.020719999999997</v>
      </c>
      <c r="BZ7" s="28">
        <f>ABS(IF(B7="x",0.6*$K7-$M7,0.6*$K7-$N7))</f>
        <v>7.5936000000000003</v>
      </c>
      <c r="CA7" s="28">
        <f>IF($B7="x",0.6*O7-Q7,0.6*O7-R7)</f>
        <v>-9.1538599999999999</v>
      </c>
      <c r="CB7" s="28">
        <f>ABS(BZ7/BY7)</f>
        <v>0.25294529911341235</v>
      </c>
      <c r="CC7" s="78">
        <f>ABS(BY7*$H$2/CA7)</f>
        <v>1.3118277972352648</v>
      </c>
      <c r="CD7" s="78">
        <f>ABS((ABS(BY7*$S7/2)+ABS(BZ7))/(ABS(BZ7)+ABS(CA7*$U7)))</f>
        <v>3.4708848199850881</v>
      </c>
      <c r="CE7" s="26">
        <f>MAX(IF(CB7&lt;$W7,(BY7/($T7*$S7))-(6*BZ7/($T7*$S7^2)),IF(CB7=$W7,(2*BY7)/($T7*$S7),(2*BY7)/($T7*(3*($S7/2-CB7))))),IF(CB7&lt;$W7,(BY7/($T7*$S7))+(6*BZ7/($T7*$S7^2)),IF(CB7=$W7,(2*BY7)/($T7*$S7),(2*BY7)/($T7*(3*($S7/2-CB7))))))/10</f>
        <v>3.1812645502645509</v>
      </c>
      <c r="CF7" s="31">
        <f>MAX(AV7,BC7,BJ7,BQ7,BX7,CE7)</f>
        <v>6.7782627078609234</v>
      </c>
      <c r="CG7" s="47">
        <f>(CF7)/$E$3</f>
        <v>0.67782627078609237</v>
      </c>
      <c r="CH7" s="32">
        <f t="shared" ref="CH7:CH45" si="5">($CF7*10*($T7/2)^2*1)/2</f>
        <v>3.0502182185374158</v>
      </c>
      <c r="CI7" s="28">
        <f>($U7^2*1)/6</f>
        <v>0.06</v>
      </c>
      <c r="CJ7" s="28">
        <f>CH7/CI7/10</f>
        <v>5.0836970308956939</v>
      </c>
      <c r="CK7" s="68" t="str">
        <f>IF(CJ7&lt;7,"NO PARRILLA","PARRILLA")</f>
        <v>NO PARRILLA</v>
      </c>
      <c r="CL7" s="87">
        <f t="shared" ref="CL7:CL45" si="6">($CF7*10*((S7-E7)/2)^2*1)/2</f>
        <v>3.0502182185374123</v>
      </c>
      <c r="CM7" s="88">
        <f>($U7^2*1)/6</f>
        <v>0.06</v>
      </c>
      <c r="CN7" s="88">
        <f>CL7/CM7/10</f>
        <v>5.0836970308956868</v>
      </c>
      <c r="CO7" s="68" t="str">
        <f>IF(CN7&lt;7,"NO PARRILLA","PARRILLA")</f>
        <v>NO PARRILLA</v>
      </c>
    </row>
    <row r="8" spans="2:93" x14ac:dyDescent="0.3">
      <c r="B8" s="66" t="s">
        <v>182</v>
      </c>
      <c r="C8" s="24" t="str">
        <f>'MUROS EJE X'!C5</f>
        <v>12 entre C y E</v>
      </c>
      <c r="D8" s="24" t="str">
        <f>'MUROS EJE X'!D5</f>
        <v>F2X</v>
      </c>
      <c r="E8" s="24">
        <f>'MUROS EJE X'!E5</f>
        <v>1.92</v>
      </c>
      <c r="F8" s="10">
        <f>'MUROS EJE X'!F5</f>
        <v>0.25</v>
      </c>
      <c r="G8" s="23">
        <f>'MUROS EJE X'!G5</f>
        <v>-211.84190000000001</v>
      </c>
      <c r="H8" s="24">
        <f>'MUROS EJE X'!H5</f>
        <v>-57.130600000000001</v>
      </c>
      <c r="I8" s="24">
        <f>'MUROS EJE X'!I5</f>
        <v>135.3621</v>
      </c>
      <c r="J8" s="25">
        <f>'MUROS EJE X'!J5</f>
        <v>71.559299999999993</v>
      </c>
      <c r="K8" s="23">
        <f>'MUROS EJE X'!K5</f>
        <v>0.57779999999999998</v>
      </c>
      <c r="L8" s="24">
        <f>'MUROS EJE X'!L5</f>
        <v>0.68889999999999996</v>
      </c>
      <c r="M8" s="24">
        <f>'MUROS EJE X'!M5</f>
        <v>6.6837999999999997</v>
      </c>
      <c r="N8" s="25">
        <f>'MUROS EJE X'!N5</f>
        <v>0.86029999999999995</v>
      </c>
      <c r="O8" s="23">
        <f>'MUROS EJE X'!O5</f>
        <v>3.8797999999999999</v>
      </c>
      <c r="P8" s="24">
        <f>'MUROS EJE X'!P5</f>
        <v>1.7001999999999999</v>
      </c>
      <c r="Q8" s="24">
        <f>'MUROS EJE X'!Q5</f>
        <v>7.9410999999999996</v>
      </c>
      <c r="R8" s="25">
        <f>'MUROS EJE X'!R5</f>
        <v>2.1471</v>
      </c>
      <c r="S8" s="23">
        <f>0.9+E8+0.9+0.8</f>
        <v>4.5199999999999996</v>
      </c>
      <c r="T8" s="24">
        <v>1</v>
      </c>
      <c r="U8" s="24">
        <v>1.5</v>
      </c>
      <c r="V8" s="28">
        <f>2.5*S8*T8*U8</f>
        <v>16.95</v>
      </c>
      <c r="W8" s="26">
        <f>S8/6</f>
        <v>0.7533333333333333</v>
      </c>
      <c r="Y8" s="27">
        <f t="shared" ref="Y8:Y45" si="7">(V8+ABS(G8))</f>
        <v>228.7919</v>
      </c>
      <c r="Z8" s="28">
        <f t="shared" ref="Z8:Z9" si="8">(K8)</f>
        <v>0.57779999999999998</v>
      </c>
      <c r="AA8" s="28">
        <f>$O8</f>
        <v>3.8797999999999999</v>
      </c>
      <c r="AB8" s="29">
        <f>ABS(Z8/Y8)</f>
        <v>2.5254390561903631E-3</v>
      </c>
      <c r="AC8" s="78">
        <f t="shared" ref="AC8:AC45" si="9">ABS(Y8*$H$2/AA8)</f>
        <v>23.588009691221199</v>
      </c>
      <c r="AD8" s="78">
        <f t="shared" ref="AD8:AD45" si="10">ABS((ABS(Y8*$S8/2)+ABS(Z8))/(ABS(Z8)+ABS(AA8*$U8)))</f>
        <v>80.91402797967956</v>
      </c>
      <c r="AE8" s="26">
        <f t="shared" si="0"/>
        <v>5.0787365298770464</v>
      </c>
      <c r="AF8" s="27">
        <f t="shared" ref="AF8:AF45" si="11">(V8+ABS(G8)+ABS(H8))</f>
        <v>285.92250000000001</v>
      </c>
      <c r="AG8" s="28">
        <f t="shared" ref="AG8:AG45" si="12">(K8+L8)</f>
        <v>1.2666999999999999</v>
      </c>
      <c r="AH8" s="28">
        <f t="shared" ref="AH8:AH45" si="13">$O8+$P8</f>
        <v>5.58</v>
      </c>
      <c r="AI8" s="29">
        <f t="shared" si="1"/>
        <v>4.4302214760992926E-3</v>
      </c>
      <c r="AJ8" s="78">
        <f t="shared" ref="AJ8:AJ45" si="14">ABS(AF8*$H$2/AH8)</f>
        <v>20.496236559139788</v>
      </c>
      <c r="AK8" s="78">
        <f t="shared" ref="AK8:AK45" si="15">ABS((ABS(AF8*$S8/2)+ABS(AG8))/(ABS(AG8)+ABS(AH8*$U8)))</f>
        <v>67.186023223717655</v>
      </c>
      <c r="AL8" s="26">
        <f t="shared" si="2"/>
        <v>6.3629194729422824</v>
      </c>
      <c r="AM8" s="47">
        <f t="shared" si="3"/>
        <v>0.6348420662346308</v>
      </c>
      <c r="AN8" s="47">
        <f t="shared" ref="AN8:AN13" si="16">AL8/$E$2</f>
        <v>0.7953649341177853</v>
      </c>
      <c r="AO8" s="30"/>
      <c r="AP8" s="32">
        <f t="shared" ref="AP8:AP45" si="17">(IF(B8="x",$V8+ABS($G8)+$I8,$V8+ABS($G8)+$J8))</f>
        <v>364.154</v>
      </c>
      <c r="AQ8" s="28">
        <f t="shared" ref="AQ8:AQ45" si="18">(IF(B8="x",$K8+$M8,$K8+$N8))</f>
        <v>7.2615999999999996</v>
      </c>
      <c r="AR8" s="28">
        <f t="shared" ref="AR8:AR45" si="19">IF($B8="x",O8+Q8,O8+R8)</f>
        <v>11.8209</v>
      </c>
      <c r="AS8" s="28">
        <f>ABS(AQ8/AP8)</f>
        <v>1.9941013966618518E-2</v>
      </c>
      <c r="AT8" s="78">
        <f t="shared" ref="AT8:AT45" si="20">ABS(AP8*$H$2/AR8)</f>
        <v>12.322378160715342</v>
      </c>
      <c r="AU8" s="78">
        <f t="shared" ref="AU8:AU45" si="21">ABS((ABS(AP8*$S8/2)+ABS(AQ8))/(ABS(AQ8)+ABS(AR8*$U8)))</f>
        <v>33.219353457675062</v>
      </c>
      <c r="AV8" s="26">
        <f>MAX(IF(AS8&lt;$W8,(AP8/($T8*$S8))-(6*AQ8/($T8*$S8^2)),IF(AS8=$W8,(2*AP8)/($T8*$S8),(2*AP8)/($T8*(3*($S8/2-AS8))))),IF(AS8&lt;$W8,(AP8/($T8*$S8))+(6*AQ8/($T8*$S8^2)),IF(AS8=$W8,(2*AP8)/($T8*$S8),(2*AP8)/($T8*(3*($S8/2-AS8))))))/10</f>
        <v>8.2697630981282799</v>
      </c>
      <c r="AW8" s="32">
        <f t="shared" si="4"/>
        <v>93.4298</v>
      </c>
      <c r="AX8" s="28">
        <f t="shared" ref="AX8:AX45" si="22">(IF(B8="x",$K8-$M8,$K8-$N8))</f>
        <v>-6.1059999999999999</v>
      </c>
      <c r="AY8" s="28">
        <f t="shared" ref="AY8:AY45" si="23">IF($B8="x",O8-Q8,O8-R8)</f>
        <v>-4.0612999999999992</v>
      </c>
      <c r="AZ8" s="28">
        <f>ABS(AX8/AW8)</f>
        <v>6.5353880667624251E-2</v>
      </c>
      <c r="BA8" s="78">
        <f t="shared" ref="BA8:BA45" si="24">ABS(AW8*$H$2/AY8)</f>
        <v>9.201959963558469</v>
      </c>
      <c r="BB8" s="78">
        <f t="shared" ref="BB8:BB45" si="25">ABS((ABS(AW8*$S8/2)+ABS(AX8))/(ABS(AX8)+ABS(AY8*$U8)))</f>
        <v>17.810972171553416</v>
      </c>
      <c r="BC8" s="26">
        <f>MAX(IF(AZ8&lt;$W8,(AW8/($T8*$S8))-(6*AX8/($T8*$S8^2)),IF(AZ8=$W8,(2*AW8)/($T8*$S8),(2*AW8)/($T8*(3*($S8/2-AZ8))))),IF(AZ8&lt;$W8,(AW8/($T8*$S8))+(6*AX8/($T8*$S8^2)),IF(AZ8=$W8,(2*AW8)/($T8*$S8),(2*AW8)/($T8*(3*($S8/2-AZ8))))))/10</f>
        <v>2.2463519852768425</v>
      </c>
      <c r="BD8" s="32">
        <f t="shared" ref="BD8:BD45" si="26">(IF(B8="x",$V8+ABS($G8)+0.75*ABS($H8)+0.75*$I8,$V8+ABS($G8)+0.75*ABS($H8)+0.75*$J8))</f>
        <v>373.16142500000001</v>
      </c>
      <c r="BE8" s="28">
        <f t="shared" ref="BE8:BE45" si="27">(IF(B8="x",$K8+0.75*$L8+0.75*$M8,$K8+0.75*$L8+0.75*$N8))</f>
        <v>6.1073250000000003</v>
      </c>
      <c r="BF8" s="28">
        <f t="shared" ref="BF8:BF45" si="28">IF($B8="x",O8+0.75*P8+0.75*Q8,O8+0.75*P8+0.75*R8)</f>
        <v>11.110775</v>
      </c>
      <c r="BG8" s="28">
        <f>ABS(BE8/BD8)</f>
        <v>1.636644248531316E-2</v>
      </c>
      <c r="BH8" s="78">
        <f t="shared" ref="BH8:BH45" si="29">ABS(BD8*$H$2/BF8)</f>
        <v>13.434217685084976</v>
      </c>
      <c r="BI8" s="78">
        <f t="shared" ref="BI8:BI45" si="30">ABS((ABS(BD8*$S8/2)+ABS(BE8))/(ABS(BE8)+ABS(BF8*$U8)))</f>
        <v>37.300046622196092</v>
      </c>
      <c r="BJ8" s="26">
        <f>MAX(IF(BG8&lt;$W8,(BD8/($T8*$S8))-(6*BE8/($T8*$S8^2)),IF(BG8=$W8,(2*BD8)/($T8*$S8),(2*BD8)/($T8*(3*($S8/2-BG8))))),IF(BG8&lt;$W8,(BD8/($T8*$S8))+(6*BE8/($T8*$S8^2)),IF(BG8=$W8,(2*BD8)/($T8*$S8),(2*BD8)/($T8*(3*($S8/2-BG8))))))/10</f>
        <v>8.4351436633643981</v>
      </c>
      <c r="BK8" s="32">
        <f t="shared" ref="BK8:BK45" si="31">(IF(B8="x",$V8+ABS($G8)+0.75*ABS($H8)-0.75*$I8,$V8+ABS($G8)+0.75*ABS($H8)-0.75*$J8))</f>
        <v>170.11827500000004</v>
      </c>
      <c r="BL8" s="28">
        <f t="shared" ref="BL8:BL45" si="32">(IF(B8="x",$K8+0.75*$L8-0.75*$M8,$K8+0.75*$L8-0.75*$N8))</f>
        <v>-3.9183750000000002</v>
      </c>
      <c r="BM8" s="28">
        <f t="shared" ref="BM8:BM45" si="33">IF($B8="x",O8+0.75*P8-0.75*Q8,O8+0.75*P8-0.75*R8)</f>
        <v>-0.80087500000000045</v>
      </c>
      <c r="BN8" s="28">
        <f>ABS(BL8/BK8)</f>
        <v>2.3033239668107375E-2</v>
      </c>
      <c r="BO8" s="78">
        <f t="shared" ref="BO8:BO45" si="34">ABS(BK8*$H$2/BM8)</f>
        <v>84.966205712501932</v>
      </c>
      <c r="BP8" s="78">
        <f t="shared" ref="BP8:BP45" si="35">ABS((ABS(BK8*$S8/2)+ABS(BL8))/(ABS(BL8)+ABS(BM8*$U8)))</f>
        <v>75.861207642067995</v>
      </c>
      <c r="BQ8" s="26">
        <f>MAX(IF(BN8&lt;$W8,(BK8/($T8*$S8))-(6*BL8/($T8*$S8^2)),IF(BN8=$W8,(2*BK8)/($T8*$S8),(2*BK8)/($T8*(3*($S8/2-BN8))))),IF(BN8&lt;$W8,(BK8/($T8*$S8))+(6*BL8/($T8*$S8^2)),IF(BN8=$W8,(2*BK8)/($T8*$S8),(2*BK8)/($T8*(3*($S8/2-BN8))))))/10</f>
        <v>3.8787534898974085</v>
      </c>
      <c r="BR8" s="32">
        <f t="shared" ref="BR8:BR45" si="36">(IF(B8="x",0.6*$V8+0.6*ABS($G8)+$I8,0.6*$V8+0.6*ABS($G8)+$J8))</f>
        <v>272.63724000000002</v>
      </c>
      <c r="BS8" s="28">
        <f t="shared" ref="BS8:BS45" si="37">(IF(B8="x",0.6*$K8+$M8,0.6*$K8+$N8))</f>
        <v>7.0304799999999998</v>
      </c>
      <c r="BT8" s="28">
        <f t="shared" ref="BT8:BT45" si="38">IF($B8="x",0.6*O8+Q8,0.6*O8+R8)</f>
        <v>10.268979999999999</v>
      </c>
      <c r="BU8" s="28">
        <f>ABS(BS8/BR8)</f>
        <v>2.5786939451118266E-2</v>
      </c>
      <c r="BV8" s="78">
        <f t="shared" ref="BV8:BV45" si="39">ABS(BR8*$H$2/BT8)</f>
        <v>10.619837218496873</v>
      </c>
      <c r="BW8" s="78">
        <f t="shared" ref="BW8:BW45" si="40">ABS((ABS(BR8*$S8/2)+ABS(BS8))/(ABS(BS8)+ABS(BT8*$U8)))</f>
        <v>27.778908413364565</v>
      </c>
      <c r="BX8" s="26">
        <f>MAX(IF(BU8&lt;$W8,(BR8/($T8*$S8))-(6*BS8/($T8*$S8^2)),IF(BU8=$W8,(2*BR8)/($T8*$S8),(2*BR8)/($T8*(3*($S8/2-BU8))))),IF(BU8&lt;$W8,(BR8/($T8*$S8))+(6*BS8/($T8*$S8^2)),IF(BU8=$W8,(2*BR8)/($T8*$S8),(2*BR8)/($T8*(3*($S8/2-BU8))))))/10</f>
        <v>6.2382684861774624</v>
      </c>
      <c r="BY8" s="32">
        <f t="shared" ref="BY8:BY45" si="41">ABS(IF(B8="x",0.6*$V8+0.6*ABS($G8)-$I8,0.6*$V8+0.6*ABS($G8)-$J8))</f>
        <v>1.9130399999999952</v>
      </c>
      <c r="BZ8" s="28">
        <f t="shared" ref="BZ8:BZ45" si="42">ABS(IF(B8="x",0.6*$K8-$M8,0.6*$K8-$N8))</f>
        <v>6.3371199999999996</v>
      </c>
      <c r="CA8" s="28">
        <f t="shared" ref="CA8:CA45" si="43">IF($B8="x",0.6*O8-Q8,0.6*O8-R8)</f>
        <v>-5.6132200000000001</v>
      </c>
      <c r="CB8" s="28">
        <f>ABS(BZ8/BY8)</f>
        <v>3.3125914774390579</v>
      </c>
      <c r="CC8" s="78">
        <f t="shared" ref="CC8:CC45" si="44">ABS(BY8*$H$2/CA8)</f>
        <v>0.13632389252514565</v>
      </c>
      <c r="CD8" s="78">
        <f t="shared" ref="CD8:CD45" si="45">ABS((ABS(BY8*$S8/2)+ABS(BZ8))/(ABS(BZ8)+ABS(CA8*$U8)))</f>
        <v>0.72241150102155183</v>
      </c>
      <c r="CE8" s="26">
        <f>MAX(IF(CB8&lt;$W8,(BY8/($T8*$S8))-(6*BZ8/($T8*$S8^2)),IF(CB8=$W8,(2*BY8)/($T8*$S8),(2*BY8)/($T8*(3*($S8/2-CB8))))),IF(CB8&lt;$W8,(BY8/($T8*$S8))+(6*BZ8/($T8*$S8^2)),IF(CB8=$W8,(2*BY8)/($T8*$S8),(2*BY8)/($T8*(3*($S8/2-CB8))))))/10</f>
        <v>-0.12116381590918175</v>
      </c>
      <c r="CF8" s="31">
        <f>MAX(AV8,BC8,BJ8,BQ8,BX8,CE8)</f>
        <v>8.4351436633643981</v>
      </c>
      <c r="CG8" s="47">
        <f t="shared" ref="CG8:CG45" si="46">(CF8)/$E$3</f>
        <v>0.84351436633643984</v>
      </c>
      <c r="CH8" s="32">
        <f t="shared" si="5"/>
        <v>10.543929579205498</v>
      </c>
      <c r="CI8" s="28">
        <f>($U8^2*1)/6</f>
        <v>0.375</v>
      </c>
      <c r="CJ8" s="28">
        <f>CH8/CI8/10</f>
        <v>2.8117145544547997</v>
      </c>
      <c r="CK8" s="68" t="str">
        <f>IF(CJ8&lt;7,"NO PARRILLA","PARRILLA")</f>
        <v>NO PARRILLA</v>
      </c>
      <c r="CL8" s="87">
        <f t="shared" si="6"/>
        <v>71.276963955429153</v>
      </c>
      <c r="CM8" s="88">
        <f>($U8^2*1)/6</f>
        <v>0.375</v>
      </c>
      <c r="CN8" s="88">
        <f>CL8/CM8/10</f>
        <v>19.007190388114442</v>
      </c>
      <c r="CO8" s="68" t="str">
        <f>IF(CN8&lt;7,"NO PARRILLA","PARRILLA")</f>
        <v>PARRILLA</v>
      </c>
    </row>
    <row r="9" spans="2:93" x14ac:dyDescent="0.3">
      <c r="B9" s="66" t="s">
        <v>182</v>
      </c>
      <c r="C9" s="24" t="str">
        <f>'MUROS EJE X'!C6</f>
        <v>11A entre C y E</v>
      </c>
      <c r="D9" s="24" t="str">
        <f>'MUROS EJE X'!D6</f>
        <v>F3X</v>
      </c>
      <c r="E9" s="24">
        <f>'MUROS EJE X'!E6</f>
        <v>5.05</v>
      </c>
      <c r="F9" s="10">
        <f>'MUROS EJE X'!F6</f>
        <v>0.25</v>
      </c>
      <c r="G9" s="23">
        <f>'MUROS EJE X'!G6</f>
        <v>-461.90890000000002</v>
      </c>
      <c r="H9" s="24">
        <f>'MUROS EJE X'!H6</f>
        <v>-111.8824</v>
      </c>
      <c r="I9" s="24">
        <f>'MUROS EJE X'!I6</f>
        <v>292.87130000000002</v>
      </c>
      <c r="J9" s="25">
        <f>'MUROS EJE X'!J6</f>
        <v>96.187899999999999</v>
      </c>
      <c r="K9" s="23">
        <f>'MUROS EJE X'!K6</f>
        <v>-58.8217</v>
      </c>
      <c r="L9" s="24">
        <f>'MUROS EJE X'!L6</f>
        <v>-15.502000000000001</v>
      </c>
      <c r="M9" s="24">
        <f>'MUROS EJE X'!M6</f>
        <v>201.1395</v>
      </c>
      <c r="N9" s="25">
        <f>'MUROS EJE X'!N6</f>
        <v>24.879300000000001</v>
      </c>
      <c r="O9" s="23">
        <f>'MUROS EJE X'!O6</f>
        <v>14.047499999999999</v>
      </c>
      <c r="P9" s="24">
        <f>'MUROS EJE X'!P6</f>
        <v>4.3769999999999998</v>
      </c>
      <c r="Q9" s="24">
        <f>'MUROS EJE X'!Q6</f>
        <v>24.041799999999999</v>
      </c>
      <c r="R9" s="25">
        <f>'MUROS EJE X'!R6</f>
        <v>5.0267999999999997</v>
      </c>
      <c r="S9" s="23">
        <f>1.3+E9+1.3</f>
        <v>7.6499999999999995</v>
      </c>
      <c r="T9" s="24">
        <v>3</v>
      </c>
      <c r="U9" s="24">
        <v>1.5</v>
      </c>
      <c r="V9" s="28">
        <f t="shared" ref="V9:V45" si="47">2.5*S9*T9*U9</f>
        <v>86.0625</v>
      </c>
      <c r="W9" s="26">
        <f t="shared" ref="W9:W45" si="48">S9/6</f>
        <v>1.2749999999999999</v>
      </c>
      <c r="Y9" s="27">
        <f t="shared" si="7"/>
        <v>547.97140000000002</v>
      </c>
      <c r="Z9" s="28">
        <f t="shared" si="8"/>
        <v>-58.8217</v>
      </c>
      <c r="AA9" s="28">
        <f t="shared" ref="AA9:AA45" si="49">O9</f>
        <v>14.047499999999999</v>
      </c>
      <c r="AB9" s="29">
        <f t="shared" ref="AB9:AB45" si="50">ABS(Z9/Y9)</f>
        <v>0.10734447089756874</v>
      </c>
      <c r="AC9" s="78">
        <f t="shared" si="9"/>
        <v>15.603385655810644</v>
      </c>
      <c r="AD9" s="78">
        <f t="shared" si="10"/>
        <v>26.971244709326665</v>
      </c>
      <c r="AE9" s="26">
        <f t="shared" si="0"/>
        <v>2.5886974582425561</v>
      </c>
      <c r="AF9" s="27">
        <f t="shared" si="11"/>
        <v>659.85379999999998</v>
      </c>
      <c r="AG9" s="28">
        <f t="shared" si="12"/>
        <v>-74.323700000000002</v>
      </c>
      <c r="AH9" s="28">
        <f t="shared" si="13"/>
        <v>18.424499999999998</v>
      </c>
      <c r="AI9" s="29">
        <f t="shared" si="1"/>
        <v>0.11263661738403265</v>
      </c>
      <c r="AJ9" s="78">
        <f t="shared" si="14"/>
        <v>14.325573014193061</v>
      </c>
      <c r="AK9" s="78">
        <f t="shared" si="15"/>
        <v>25.483062157924955</v>
      </c>
      <c r="AL9" s="26">
        <f t="shared" si="2"/>
        <v>3.1291803836131402</v>
      </c>
      <c r="AM9" s="47">
        <f t="shared" si="3"/>
        <v>0.32358718228031952</v>
      </c>
      <c r="AN9" s="47">
        <f t="shared" si="16"/>
        <v>0.39114754795164253</v>
      </c>
      <c r="AO9" s="30"/>
      <c r="AP9" s="32">
        <f t="shared" si="17"/>
        <v>840.84270000000004</v>
      </c>
      <c r="AQ9" s="28">
        <f t="shared" si="18"/>
        <v>142.31780000000001</v>
      </c>
      <c r="AR9" s="28">
        <f t="shared" si="19"/>
        <v>38.089299999999994</v>
      </c>
      <c r="AS9" s="28">
        <f t="shared" ref="AS9:AS45" si="51">ABS(AQ9/AP9)</f>
        <v>0.16925615219112922</v>
      </c>
      <c r="AT9" s="78">
        <f t="shared" si="20"/>
        <v>8.8302247612846667</v>
      </c>
      <c r="AU9" s="78">
        <f t="shared" si="21"/>
        <v>16.838865176665532</v>
      </c>
      <c r="AV9" s="26">
        <f t="shared" ref="AV9:AV45" si="52">MAX(IF(AS9&lt;$W9,(AP9/($T9*$S9))-(6*AQ9/($T9*$S9^2)),IF(AS9=$W9,(2*AP9)/($T9*$S9),(2*AP9)/($T9*(3*($S9/2-AS9))))),IF(AS9&lt;$W9,(AP9/($T9*$S9))+(6*AQ9/($T9*$S9^2)),IF(AS9=$W9,(2*AP9)/($T9*$S9),(2*AP9)/($T9*(3*($S9/2-AS9))))))/10</f>
        <v>4.1501721303772054</v>
      </c>
      <c r="AW9" s="32">
        <f t="shared" si="4"/>
        <v>255.1001</v>
      </c>
      <c r="AX9" s="28">
        <f t="shared" si="22"/>
        <v>-259.96120000000002</v>
      </c>
      <c r="AY9" s="28">
        <f t="shared" si="23"/>
        <v>-9.9942999999999991</v>
      </c>
      <c r="AZ9" s="28">
        <f t="shared" ref="AZ9:AZ45" si="53">ABS(AX9/AW9)</f>
        <v>1.0190556569754383</v>
      </c>
      <c r="BA9" s="78">
        <f t="shared" si="24"/>
        <v>10.209823599451688</v>
      </c>
      <c r="BB9" s="78">
        <f t="shared" si="25"/>
        <v>4.4942977727255951</v>
      </c>
      <c r="BC9" s="26">
        <f t="shared" ref="BC9:BC45" si="54">MAX(IF(AZ9&lt;$W9,(AW9/($T9*$S9))-(6*AX9/($T9*$S9^2)),IF(AZ9=$W9,(2*AW9)/($T9*$S9),(2*AW9)/($T9*(3*($S9/2-AZ9))))),IF(AZ9&lt;$W9,(AW9/($T9*$S9))+(6*AX9/($T9*$S9^2)),IF(AZ9=$W9,(2*AW9)/($T9*$S9),(2*AW9)/($T9*(3*($S9/2-AZ9))))))/10</f>
        <v>1.9999618181041481</v>
      </c>
      <c r="BD9" s="32">
        <f t="shared" si="26"/>
        <v>851.53667500000006</v>
      </c>
      <c r="BE9" s="28">
        <f t="shared" si="27"/>
        <v>80.406424999999999</v>
      </c>
      <c r="BF9" s="28">
        <f t="shared" si="28"/>
        <v>35.361599999999996</v>
      </c>
      <c r="BG9" s="28">
        <f t="shared" ref="BG9:BG45" si="55">ABS(BE9/BD9)</f>
        <v>9.4425087445587697E-2</v>
      </c>
      <c r="BH9" s="78">
        <f t="shared" si="29"/>
        <v>9.6323319646169878</v>
      </c>
      <c r="BI9" s="78">
        <f t="shared" si="30"/>
        <v>25.009843337886267</v>
      </c>
      <c r="BJ9" s="26">
        <f t="shared" ref="BJ9:BJ45" si="56">MAX(IF(BG9&lt;$W9,(BD9/($T9*$S9))-(6*BE9/($T9*$S9^2)),IF(BG9=$W9,(2*BD9)/($T9*$S9),(2*BD9)/($T9*(3*($S9/2-BG9))))),IF(BG9&lt;$W9,(BD9/($T9*$S9))+(6*BE9/($T9*$S9^2)),IF(BG9=$W9,(2*BD9)/($T9*$S9),(2*BD9)/($T9*(3*($S9/2-BG9))))))/10</f>
        <v>3.9851875283010805</v>
      </c>
      <c r="BK9" s="32">
        <f t="shared" si="31"/>
        <v>412.22972499999997</v>
      </c>
      <c r="BL9" s="28">
        <f t="shared" si="32"/>
        <v>-221.30282499999998</v>
      </c>
      <c r="BM9" s="28">
        <f t="shared" si="33"/>
        <v>-0.70110000000000028</v>
      </c>
      <c r="BN9" s="28">
        <f t="shared" ref="BN9:BN45" si="57">ABS(BL9/BK9)</f>
        <v>0.53684344330094103</v>
      </c>
      <c r="BO9" s="78">
        <f t="shared" si="34"/>
        <v>235.19025816573944</v>
      </c>
      <c r="BP9" s="78">
        <f t="shared" si="35"/>
        <v>8.0865542423870718</v>
      </c>
      <c r="BQ9" s="26">
        <f t="shared" ref="BQ9:BQ45" si="58">MAX(IF(BN9&lt;$W9,(BK9/($T9*$S9))-(6*BL9/($T9*$S9^2)),IF(BN9=$W9,(2*BK9)/($T9*$S9),(2*BK9)/($T9*(3*($S9/2-BN9))))),IF(BN9&lt;$W9,(BK9/($T9*$S9))+(6*BL9/($T9*$S9^2)),IF(BN9=$W9,(2*BK9)/($T9*$S9),(2*BK9)/($T9*(3*($S9/2-BN9))))))/10</f>
        <v>2.5525079221666878</v>
      </c>
      <c r="BR9" s="32">
        <f t="shared" si="36"/>
        <v>621.65413999999998</v>
      </c>
      <c r="BS9" s="28">
        <f t="shared" si="37"/>
        <v>165.84647999999999</v>
      </c>
      <c r="BT9" s="28">
        <f t="shared" si="38"/>
        <v>32.470299999999995</v>
      </c>
      <c r="BU9" s="28">
        <f t="shared" ref="BU9:BU45" si="59">ABS(BS9/BR9)</f>
        <v>0.26678255532891648</v>
      </c>
      <c r="BV9" s="78">
        <f t="shared" si="39"/>
        <v>7.658126226120487</v>
      </c>
      <c r="BW9" s="78">
        <f t="shared" si="40"/>
        <v>11.855747769316269</v>
      </c>
      <c r="BX9" s="26">
        <f t="shared" ref="BX9:BX45" si="60">MAX(IF(BU9&lt;$W9,(BR9/($T9*$S9))-(6*BS9/($T9*$S9^2)),IF(BU9=$W9,(2*BR9)/($T9*$S9),(2*BR9)/($T9*(3*($S9/2-BU9))))),IF(BU9&lt;$W9,(BR9/($T9*$S9))+(6*BS9/($T9*$S9^2)),IF(BU9=$W9,(2*BR9)/($T9*$S9),(2*BR9)/($T9*(3*($S9/2-BU9))))))/10</f>
        <v>3.2755111572472124</v>
      </c>
      <c r="BY9" s="32">
        <f t="shared" si="41"/>
        <v>35.911539999999945</v>
      </c>
      <c r="BZ9" s="28">
        <f t="shared" si="42"/>
        <v>236.43252000000001</v>
      </c>
      <c r="CA9" s="28">
        <f t="shared" si="43"/>
        <v>-15.613299999999999</v>
      </c>
      <c r="CB9" s="28">
        <f t="shared" ref="CB9:CB45" si="61">ABS(BZ9/BY9)</f>
        <v>6.5837477312306953</v>
      </c>
      <c r="CC9" s="78">
        <f t="shared" si="44"/>
        <v>0.92002433822446117</v>
      </c>
      <c r="CD9" s="78">
        <f t="shared" si="45"/>
        <v>1.4384860782735671</v>
      </c>
      <c r="CE9" s="26">
        <f t="shared" ref="CE9:CE45" si="62">MAX(IF(CB9&lt;$W9,(BY9/($T9*$S9))-(6*BZ9/($T9*$S9^2)),IF(CB9=$W9,(2*BY9)/($T9*$S9),(2*BY9)/($T9*(3*($S9/2-CB9))))),IF(CB9&lt;$W9,(BY9/($T9*$S9))+(6*BZ9/($T9*$S9^2)),IF(CB9=$W9,(2*BY9)/($T9*$S9),(2*BY9)/($T9*(3*($S9/2-CB9))))))/10</f>
        <v>-0.28927408374023844</v>
      </c>
      <c r="CF9" s="31">
        <f t="shared" ref="CF9:CF45" si="63">MAX(AV9,BC9,BJ9,BQ9,BX9,CE9)</f>
        <v>4.1501721303772054</v>
      </c>
      <c r="CG9" s="47">
        <f t="shared" si="46"/>
        <v>0.41501721303772054</v>
      </c>
      <c r="CH9" s="32">
        <f t="shared" si="5"/>
        <v>46.689436466743565</v>
      </c>
      <c r="CI9" s="28">
        <f t="shared" ref="CI9:CI45" si="64">($U9^2*1)/6</f>
        <v>0.375</v>
      </c>
      <c r="CJ9" s="28">
        <f t="shared" ref="CJ9:CJ45" si="65">CH9/CI9/10</f>
        <v>12.450516391131618</v>
      </c>
      <c r="CK9" s="68" t="str">
        <f t="shared" ref="CK9:CK45" si="66">IF(CJ9&lt;7,"NO PARRILLA","PARRILLA")</f>
        <v>PARRILLA</v>
      </c>
      <c r="CL9" s="87">
        <f t="shared" si="6"/>
        <v>35.068954501687379</v>
      </c>
      <c r="CM9" s="88">
        <f t="shared" ref="CM9:CM45" si="67">($U9^2*1)/6</f>
        <v>0.375</v>
      </c>
      <c r="CN9" s="88">
        <f t="shared" ref="CN9:CN45" si="68">CL9/CM9/10</f>
        <v>9.351721200449969</v>
      </c>
      <c r="CO9" s="68" t="str">
        <f t="shared" ref="CO9:CO45" si="69">IF(CN9&lt;7,"NO PARRILLA","PARRILLA")</f>
        <v>PARRILLA</v>
      </c>
    </row>
    <row r="10" spans="2:93" x14ac:dyDescent="0.3">
      <c r="B10" s="66" t="s">
        <v>182</v>
      </c>
      <c r="C10" s="24" t="str">
        <f>'MUROS EJE X'!C7</f>
        <v>10 entre G y L</v>
      </c>
      <c r="D10" s="24" t="str">
        <f>'MUROS EJE X'!D7</f>
        <v>F4X</v>
      </c>
      <c r="E10" s="24">
        <f>'MUROS EJE X'!E7</f>
        <v>6.76</v>
      </c>
      <c r="F10" s="10">
        <f>'MUROS EJE X'!F7</f>
        <v>0.25</v>
      </c>
      <c r="G10" s="23">
        <f>'MUROS EJE X'!G7</f>
        <v>-455.24400000000003</v>
      </c>
      <c r="H10" s="24">
        <f>'MUROS EJE X'!H7</f>
        <v>-118.0962</v>
      </c>
      <c r="I10" s="24">
        <f>'MUROS EJE X'!I7</f>
        <v>216.71960000000001</v>
      </c>
      <c r="J10" s="25">
        <f>'MUROS EJE X'!J7</f>
        <v>157.94239999999999</v>
      </c>
      <c r="K10" s="23">
        <f>'MUROS EJE X'!K7</f>
        <v>-112.8124</v>
      </c>
      <c r="L10" s="24">
        <f>'MUROS EJE X'!L7</f>
        <v>-20.341100000000001</v>
      </c>
      <c r="M10" s="24">
        <f>'MUROS EJE X'!M7</f>
        <v>522.44809999999995</v>
      </c>
      <c r="N10" s="25">
        <f>'MUROS EJE X'!N7</f>
        <v>59.858600000000003</v>
      </c>
      <c r="O10" s="23">
        <f>'MUROS EJE X'!O7</f>
        <v>5.8048000000000002</v>
      </c>
      <c r="P10" s="24">
        <f>'MUROS EJE X'!P7</f>
        <v>-1.0577000000000001</v>
      </c>
      <c r="Q10" s="24">
        <f>'MUROS EJE X'!Q7</f>
        <v>27.602599999999999</v>
      </c>
      <c r="R10" s="25">
        <f>'MUROS EJE X'!R7</f>
        <v>8.2291000000000007</v>
      </c>
      <c r="S10" s="23">
        <f>0.4+E10+0.4</f>
        <v>7.5600000000000005</v>
      </c>
      <c r="T10" s="24">
        <v>1.4</v>
      </c>
      <c r="U10" s="24">
        <v>2</v>
      </c>
      <c r="V10" s="28">
        <f t="shared" si="47"/>
        <v>52.92</v>
      </c>
      <c r="W10" s="26">
        <f t="shared" si="48"/>
        <v>1.26</v>
      </c>
      <c r="Y10" s="27">
        <f t="shared" si="7"/>
        <v>508.16400000000004</v>
      </c>
      <c r="Z10" s="28">
        <f>(K10)</f>
        <v>-112.8124</v>
      </c>
      <c r="AA10" s="28">
        <f t="shared" si="49"/>
        <v>5.8048000000000002</v>
      </c>
      <c r="AB10" s="29">
        <f t="shared" si="50"/>
        <v>0.22199998425705084</v>
      </c>
      <c r="AC10" s="78">
        <f t="shared" si="9"/>
        <v>35.016813671444325</v>
      </c>
      <c r="AD10" s="78">
        <f t="shared" si="10"/>
        <v>16.344957644146536</v>
      </c>
      <c r="AE10" s="26">
        <f t="shared" si="0"/>
        <v>5.6471811299475707</v>
      </c>
      <c r="AF10" s="27">
        <f t="shared" si="11"/>
        <v>626.26020000000005</v>
      </c>
      <c r="AG10" s="28">
        <f t="shared" si="12"/>
        <v>-133.15350000000001</v>
      </c>
      <c r="AH10" s="28">
        <f t="shared" si="13"/>
        <v>4.7470999999999997</v>
      </c>
      <c r="AI10" s="29">
        <f t="shared" si="1"/>
        <v>0.21261689629965308</v>
      </c>
      <c r="AJ10" s="78">
        <f t="shared" si="14"/>
        <v>52.769918476543587</v>
      </c>
      <c r="AK10" s="78">
        <f t="shared" si="15"/>
        <v>17.528618098994937</v>
      </c>
      <c r="AL10" s="26">
        <f t="shared" si="2"/>
        <v>6.9155100241154672</v>
      </c>
      <c r="AM10" s="47">
        <f t="shared" si="3"/>
        <v>0.70589764124344634</v>
      </c>
      <c r="AN10" s="47">
        <f t="shared" si="16"/>
        <v>0.8644387530144334</v>
      </c>
      <c r="AO10" s="30"/>
      <c r="AP10" s="32">
        <f t="shared" si="17"/>
        <v>724.88360000000011</v>
      </c>
      <c r="AQ10" s="28">
        <f t="shared" si="18"/>
        <v>409.63569999999993</v>
      </c>
      <c r="AR10" s="28">
        <f t="shared" si="19"/>
        <v>33.407399999999996</v>
      </c>
      <c r="AS10" s="28">
        <f t="shared" si="51"/>
        <v>0.56510548728099219</v>
      </c>
      <c r="AT10" s="78">
        <f t="shared" si="20"/>
        <v>8.6793177559462897</v>
      </c>
      <c r="AU10" s="78">
        <f t="shared" si="21"/>
        <v>6.6107511861148245</v>
      </c>
      <c r="AV10" s="26">
        <f t="shared" si="52"/>
        <v>9.9205527060912555</v>
      </c>
      <c r="AW10" s="32">
        <f t="shared" si="4"/>
        <v>291.44440000000003</v>
      </c>
      <c r="AX10" s="28">
        <f t="shared" si="22"/>
        <v>-635.26049999999998</v>
      </c>
      <c r="AY10" s="28">
        <f t="shared" si="23"/>
        <v>-21.797799999999999</v>
      </c>
      <c r="AZ10" s="28">
        <f t="shared" si="53"/>
        <v>2.1796970537090434</v>
      </c>
      <c r="BA10" s="78">
        <f t="shared" si="24"/>
        <v>5.3481433906174027</v>
      </c>
      <c r="BB10" s="78">
        <f t="shared" si="25"/>
        <v>2.558598695658771</v>
      </c>
      <c r="BC10" s="26">
        <f t="shared" si="54"/>
        <v>8.6722984507843925</v>
      </c>
      <c r="BD10" s="32">
        <f t="shared" si="26"/>
        <v>759.2758500000001</v>
      </c>
      <c r="BE10" s="28">
        <f t="shared" si="27"/>
        <v>263.76784999999995</v>
      </c>
      <c r="BF10" s="28">
        <f t="shared" si="28"/>
        <v>25.713474999999999</v>
      </c>
      <c r="BG10" s="28">
        <f t="shared" si="55"/>
        <v>0.347393967554743</v>
      </c>
      <c r="BH10" s="78">
        <f t="shared" si="29"/>
        <v>11.811330051655798</v>
      </c>
      <c r="BI10" s="78">
        <f t="shared" si="30"/>
        <v>9.9425198734243114</v>
      </c>
      <c r="BJ10" s="26">
        <f t="shared" si="56"/>
        <v>9.1516951388139027</v>
      </c>
      <c r="BK10" s="32">
        <f t="shared" si="31"/>
        <v>434.19645000000003</v>
      </c>
      <c r="BL10" s="28">
        <f t="shared" si="32"/>
        <v>-519.90429999999992</v>
      </c>
      <c r="BM10" s="28">
        <f t="shared" si="33"/>
        <v>-15.690425000000001</v>
      </c>
      <c r="BN10" s="28">
        <f t="shared" si="57"/>
        <v>1.1973941749178278</v>
      </c>
      <c r="BO10" s="78">
        <f t="shared" si="34"/>
        <v>11.06908066543768</v>
      </c>
      <c r="BP10" s="78">
        <f t="shared" si="35"/>
        <v>3.9202341673814365</v>
      </c>
      <c r="BQ10" s="26">
        <f t="shared" si="58"/>
        <v>8.0009345268089582</v>
      </c>
      <c r="BR10" s="32">
        <f t="shared" si="36"/>
        <v>521.61800000000005</v>
      </c>
      <c r="BS10" s="28">
        <f t="shared" si="37"/>
        <v>454.76065999999997</v>
      </c>
      <c r="BT10" s="28">
        <f t="shared" si="38"/>
        <v>31.08548</v>
      </c>
      <c r="BU10" s="28">
        <f t="shared" si="59"/>
        <v>0.87182700750357522</v>
      </c>
      <c r="BV10" s="78">
        <f t="shared" si="39"/>
        <v>6.7120469106476728</v>
      </c>
      <c r="BW10" s="78">
        <f t="shared" si="40"/>
        <v>4.6939993726829874</v>
      </c>
      <c r="BX10" s="26">
        <f t="shared" si="60"/>
        <v>8.3384274256439799</v>
      </c>
      <c r="BY10" s="32">
        <f t="shared" si="41"/>
        <v>88.178800000000024</v>
      </c>
      <c r="BZ10" s="28">
        <f t="shared" si="42"/>
        <v>590.13553999999999</v>
      </c>
      <c r="CA10" s="28">
        <f t="shared" si="43"/>
        <v>-24.119719999999997</v>
      </c>
      <c r="CB10" s="28">
        <f t="shared" si="61"/>
        <v>6.6924877634987077</v>
      </c>
      <c r="CC10" s="78">
        <f t="shared" si="44"/>
        <v>1.4623519676016146</v>
      </c>
      <c r="CD10" s="78">
        <f t="shared" si="45"/>
        <v>1.4465657848933871</v>
      </c>
      <c r="CE10" s="26">
        <f t="shared" si="62"/>
        <v>-1.441719525422597</v>
      </c>
      <c r="CF10" s="31">
        <f t="shared" si="63"/>
        <v>9.9205527060912555</v>
      </c>
      <c r="CG10" s="47">
        <f t="shared" si="46"/>
        <v>0.99205527060912557</v>
      </c>
      <c r="CH10" s="32">
        <f t="shared" si="5"/>
        <v>24.305354129923575</v>
      </c>
      <c r="CI10" s="28">
        <f t="shared" si="64"/>
        <v>0.66666666666666663</v>
      </c>
      <c r="CJ10" s="28">
        <f t="shared" si="65"/>
        <v>3.6458031194885363</v>
      </c>
      <c r="CK10" s="68" t="str">
        <f t="shared" si="66"/>
        <v>NO PARRILLA</v>
      </c>
      <c r="CL10" s="87">
        <f t="shared" si="6"/>
        <v>7.9364421648730188</v>
      </c>
      <c r="CM10" s="88">
        <f t="shared" si="67"/>
        <v>0.66666666666666663</v>
      </c>
      <c r="CN10" s="88">
        <f t="shared" si="68"/>
        <v>1.1904663247309528</v>
      </c>
      <c r="CO10" s="68" t="str">
        <f t="shared" si="69"/>
        <v>NO PARRILLA</v>
      </c>
    </row>
    <row r="11" spans="2:93" x14ac:dyDescent="0.3">
      <c r="B11" s="67" t="s">
        <v>182</v>
      </c>
      <c r="C11" s="24" t="str">
        <f>'MUROS EJE X'!C8</f>
        <v>10 entre N y O</v>
      </c>
      <c r="D11" s="24" t="str">
        <f>'MUROS EJE X'!D8</f>
        <v>F5X</v>
      </c>
      <c r="E11" s="24">
        <f>'MUROS EJE X'!E8</f>
        <v>1.17</v>
      </c>
      <c r="F11" s="10">
        <f>'MUROS EJE X'!F8</f>
        <v>0.25</v>
      </c>
      <c r="G11" s="23">
        <f>'MUROS EJE X'!G8</f>
        <v>-11.742599999999999</v>
      </c>
      <c r="H11" s="24">
        <f>'MUROS EJE X'!H8</f>
        <v>-10.0405</v>
      </c>
      <c r="I11" s="24">
        <f>'MUROS EJE X'!I8</f>
        <v>5.1769999999999996</v>
      </c>
      <c r="J11" s="25">
        <f>'MUROS EJE X'!J8</f>
        <v>0.63770000000000004</v>
      </c>
      <c r="K11" s="23">
        <f>'MUROS EJE X'!K8</f>
        <v>10.354900000000001</v>
      </c>
      <c r="L11" s="24">
        <f>'MUROS EJE X'!L8</f>
        <v>11.6058</v>
      </c>
      <c r="M11" s="24">
        <f>'MUROS EJE X'!M8</f>
        <v>5.4695</v>
      </c>
      <c r="N11" s="25">
        <f>'MUROS EJE X'!N8</f>
        <v>0.53359999999999996</v>
      </c>
      <c r="O11" s="23">
        <f>'MUROS EJE X'!O8</f>
        <v>9.5251999999999999</v>
      </c>
      <c r="P11" s="24">
        <f>'MUROS EJE X'!P8</f>
        <v>10.4689</v>
      </c>
      <c r="Q11" s="24">
        <f>'MUROS EJE X'!Q8</f>
        <v>3.6093999999999999</v>
      </c>
      <c r="R11" s="25">
        <f>'MUROS EJE X'!R8</f>
        <v>0.36</v>
      </c>
      <c r="S11" s="23">
        <f>0.7+E11+0.7</f>
        <v>2.57</v>
      </c>
      <c r="T11" s="24">
        <v>2.2000000000000002</v>
      </c>
      <c r="U11" s="24">
        <v>2</v>
      </c>
      <c r="V11" s="28">
        <f t="shared" si="47"/>
        <v>28.270000000000003</v>
      </c>
      <c r="W11" s="26">
        <f t="shared" si="48"/>
        <v>0.42833333333333329</v>
      </c>
      <c r="Y11" s="27">
        <f t="shared" si="7"/>
        <v>40.012600000000006</v>
      </c>
      <c r="Z11" s="28">
        <f t="shared" ref="Z11:Z25" si="70">(K11)</f>
        <v>10.354900000000001</v>
      </c>
      <c r="AA11" s="28">
        <f t="shared" si="49"/>
        <v>9.5251999999999999</v>
      </c>
      <c r="AB11" s="29">
        <f t="shared" si="50"/>
        <v>0.25879098084103502</v>
      </c>
      <c r="AC11" s="78">
        <f t="shared" si="9"/>
        <v>1.6802838785537317</v>
      </c>
      <c r="AD11" s="78">
        <f t="shared" si="10"/>
        <v>2.1006788232053406</v>
      </c>
      <c r="AE11" s="26">
        <f t="shared" si="0"/>
        <v>1.1352575842453057</v>
      </c>
      <c r="AF11" s="27">
        <f t="shared" si="11"/>
        <v>50.053100000000008</v>
      </c>
      <c r="AG11" s="28">
        <f t="shared" si="12"/>
        <v>21.960700000000003</v>
      </c>
      <c r="AH11" s="28">
        <f t="shared" si="13"/>
        <v>19.9941</v>
      </c>
      <c r="AI11" s="29">
        <f t="shared" si="1"/>
        <v>0.43874804957135521</v>
      </c>
      <c r="AJ11" s="78">
        <f t="shared" si="14"/>
        <v>1.001357400433128</v>
      </c>
      <c r="AK11" s="78">
        <f t="shared" si="15"/>
        <v>1.3927435918959015</v>
      </c>
      <c r="AL11" s="26">
        <f t="shared" si="2"/>
        <v>1.7923274567253102</v>
      </c>
      <c r="AM11" s="47">
        <f t="shared" si="3"/>
        <v>0.14190719803066321</v>
      </c>
      <c r="AN11" s="47">
        <f t="shared" si="16"/>
        <v>0.22404093209066378</v>
      </c>
      <c r="AO11" s="30"/>
      <c r="AP11" s="32">
        <f t="shared" si="17"/>
        <v>45.189600000000006</v>
      </c>
      <c r="AQ11" s="28">
        <f t="shared" si="18"/>
        <v>15.824400000000001</v>
      </c>
      <c r="AR11" s="28">
        <f t="shared" si="19"/>
        <v>13.134599999999999</v>
      </c>
      <c r="AS11" s="28">
        <f t="shared" si="51"/>
        <v>0.35017791704285939</v>
      </c>
      <c r="AT11" s="78">
        <f t="shared" si="20"/>
        <v>1.3762002649490661</v>
      </c>
      <c r="AU11" s="78">
        <f t="shared" si="21"/>
        <v>1.7554458635041912</v>
      </c>
      <c r="AV11" s="26">
        <f t="shared" si="52"/>
        <v>1.4526658032122159</v>
      </c>
      <c r="AW11" s="32">
        <f t="shared" si="4"/>
        <v>34.835600000000007</v>
      </c>
      <c r="AX11" s="28">
        <f t="shared" si="22"/>
        <v>4.8854000000000006</v>
      </c>
      <c r="AY11" s="28">
        <f t="shared" si="23"/>
        <v>5.9157999999999999</v>
      </c>
      <c r="AZ11" s="28">
        <f t="shared" si="53"/>
        <v>0.14024159193468749</v>
      </c>
      <c r="BA11" s="78">
        <f t="shared" si="24"/>
        <v>2.3554278373170159</v>
      </c>
      <c r="BB11" s="78">
        <f t="shared" si="25"/>
        <v>2.9699794221451219</v>
      </c>
      <c r="BC11" s="26">
        <f t="shared" si="54"/>
        <v>0.81784936527839547</v>
      </c>
      <c r="BD11" s="32">
        <f t="shared" si="26"/>
        <v>51.425725000000007</v>
      </c>
      <c r="BE11" s="28">
        <f t="shared" si="27"/>
        <v>23.161375</v>
      </c>
      <c r="BF11" s="28">
        <f t="shared" si="28"/>
        <v>20.083924999999997</v>
      </c>
      <c r="BG11" s="28">
        <f t="shared" si="55"/>
        <v>0.45038499700295903</v>
      </c>
      <c r="BH11" s="78">
        <f t="shared" si="29"/>
        <v>1.0242166309623246</v>
      </c>
      <c r="BI11" s="78">
        <f t="shared" si="30"/>
        <v>1.4091982275955535</v>
      </c>
      <c r="BJ11" s="26">
        <f t="shared" si="56"/>
        <v>1.8671546730341106</v>
      </c>
      <c r="BK11" s="32">
        <f t="shared" si="31"/>
        <v>43.660225000000004</v>
      </c>
      <c r="BL11" s="28">
        <f t="shared" si="32"/>
        <v>14.957124999999998</v>
      </c>
      <c r="BM11" s="28">
        <f t="shared" si="33"/>
        <v>14.669824999999999</v>
      </c>
      <c r="BN11" s="28">
        <f t="shared" si="57"/>
        <v>0.34258011725775567</v>
      </c>
      <c r="BO11" s="78">
        <f t="shared" si="34"/>
        <v>1.190477050680564</v>
      </c>
      <c r="BP11" s="78">
        <f t="shared" si="35"/>
        <v>1.6041915946476917</v>
      </c>
      <c r="BQ11" s="26">
        <f t="shared" si="58"/>
        <v>1.3898051463858101</v>
      </c>
      <c r="BR11" s="32">
        <f t="shared" si="36"/>
        <v>29.184559999999998</v>
      </c>
      <c r="BS11" s="28">
        <f t="shared" si="37"/>
        <v>11.68244</v>
      </c>
      <c r="BT11" s="28">
        <f t="shared" si="38"/>
        <v>9.3245199999999997</v>
      </c>
      <c r="BU11" s="28">
        <f t="shared" si="59"/>
        <v>0.40029522459821221</v>
      </c>
      <c r="BV11" s="78">
        <f t="shared" si="39"/>
        <v>1.2519490547502714</v>
      </c>
      <c r="BW11" s="78">
        <f t="shared" si="40"/>
        <v>1.6215693925914592</v>
      </c>
      <c r="BX11" s="26">
        <f t="shared" si="60"/>
        <v>0.9985627695140934</v>
      </c>
      <c r="BY11" s="32">
        <f t="shared" si="41"/>
        <v>18.830559999999998</v>
      </c>
      <c r="BZ11" s="28">
        <f t="shared" si="42"/>
        <v>0.74344000000000054</v>
      </c>
      <c r="CA11" s="28">
        <f t="shared" si="43"/>
        <v>2.1057199999999998</v>
      </c>
      <c r="CB11" s="28">
        <f t="shared" si="61"/>
        <v>3.9480504031744176E-2</v>
      </c>
      <c r="CC11" s="78">
        <f t="shared" si="44"/>
        <v>3.5770301844499746</v>
      </c>
      <c r="CD11" s="78">
        <f t="shared" si="45"/>
        <v>5.0335648088349254</v>
      </c>
      <c r="CE11" s="26">
        <f t="shared" si="62"/>
        <v>0.36374633158027303</v>
      </c>
      <c r="CF11" s="31">
        <f t="shared" si="63"/>
        <v>1.8671546730341106</v>
      </c>
      <c r="CG11" s="47">
        <f t="shared" si="46"/>
        <v>0.18671546730341107</v>
      </c>
      <c r="CH11" s="32">
        <f t="shared" si="5"/>
        <v>11.29628577185637</v>
      </c>
      <c r="CI11" s="28">
        <f t="shared" si="64"/>
        <v>0.66666666666666663</v>
      </c>
      <c r="CJ11" s="28">
        <f t="shared" si="65"/>
        <v>1.6944428657784556</v>
      </c>
      <c r="CK11" s="68" t="str">
        <f t="shared" si="66"/>
        <v>NO PARRILLA</v>
      </c>
      <c r="CL11" s="87">
        <f t="shared" si="6"/>
        <v>4.5745289489335708</v>
      </c>
      <c r="CM11" s="88">
        <f t="shared" si="67"/>
        <v>0.66666666666666663</v>
      </c>
      <c r="CN11" s="88">
        <f t="shared" si="68"/>
        <v>0.68617934234003564</v>
      </c>
      <c r="CO11" s="68" t="str">
        <f t="shared" si="69"/>
        <v>NO PARRILLA</v>
      </c>
    </row>
    <row r="12" spans="2:93" x14ac:dyDescent="0.3">
      <c r="B12" s="66" t="s">
        <v>182</v>
      </c>
      <c r="C12" s="24" t="str">
        <f>'MUROS EJE X'!C9</f>
        <v>9 entre G y L</v>
      </c>
      <c r="D12" s="24" t="str">
        <f>'MUROS EJE X'!D9</f>
        <v>F6X</v>
      </c>
      <c r="E12" s="24">
        <f>'MUROS EJE X'!E9</f>
        <v>5.41</v>
      </c>
      <c r="F12" s="10">
        <f>'MUROS EJE X'!F9</f>
        <v>0.25</v>
      </c>
      <c r="G12" s="23">
        <f>'MUROS EJE X'!G9</f>
        <v>-327.6533</v>
      </c>
      <c r="H12" s="24">
        <f>'MUROS EJE X'!H9</f>
        <v>-87.650899999999993</v>
      </c>
      <c r="I12" s="24">
        <f>'MUROS EJE X'!I9</f>
        <v>196.65610000000001</v>
      </c>
      <c r="J12" s="25">
        <f>'MUROS EJE X'!J9</f>
        <v>27.328700000000001</v>
      </c>
      <c r="K12" s="23">
        <f>'MUROS EJE X'!K9</f>
        <v>-57.356200000000001</v>
      </c>
      <c r="L12" s="24">
        <f>'MUROS EJE X'!L9</f>
        <v>-12.209899999999999</v>
      </c>
      <c r="M12" s="24">
        <f>'MUROS EJE X'!M9</f>
        <v>292.25209999999998</v>
      </c>
      <c r="N12" s="25">
        <f>'MUROS EJE X'!N9</f>
        <v>30.383700000000001</v>
      </c>
      <c r="O12" s="23">
        <f>'MUROS EJE X'!O9</f>
        <v>4.3197999999999999</v>
      </c>
      <c r="P12" s="24">
        <f>'MUROS EJE X'!P9</f>
        <v>0.4869</v>
      </c>
      <c r="Q12" s="24">
        <f>'MUROS EJE X'!Q9</f>
        <v>22.4041</v>
      </c>
      <c r="R12" s="25">
        <f>'MUROS EJE X'!R9</f>
        <v>3.6627000000000001</v>
      </c>
      <c r="S12" s="23">
        <f>0.5+E12+0.5</f>
        <v>6.41</v>
      </c>
      <c r="T12" s="24">
        <v>1.9</v>
      </c>
      <c r="U12" s="24">
        <v>2</v>
      </c>
      <c r="V12" s="28">
        <f t="shared" ref="V12" si="71">2.5*S12*T12*U12</f>
        <v>60.894999999999989</v>
      </c>
      <c r="W12" s="26">
        <f t="shared" ref="W12" si="72">S12/6</f>
        <v>1.0683333333333334</v>
      </c>
      <c r="Y12" s="27">
        <f t="shared" si="7"/>
        <v>388.54829999999998</v>
      </c>
      <c r="Z12" s="28">
        <f t="shared" si="70"/>
        <v>-57.356200000000001</v>
      </c>
      <c r="AA12" s="28">
        <f t="shared" si="49"/>
        <v>4.3197999999999999</v>
      </c>
      <c r="AB12" s="29">
        <f t="shared" ref="AB12" si="73">ABS(Z12/Y12)</f>
        <v>0.14761665409422717</v>
      </c>
      <c r="AC12" s="78">
        <f t="shared" si="9"/>
        <v>35.978360109264315</v>
      </c>
      <c r="AD12" s="78">
        <f t="shared" si="10"/>
        <v>19.738430347082691</v>
      </c>
      <c r="AE12" s="26">
        <f t="shared" si="0"/>
        <v>3.6311343353479599</v>
      </c>
      <c r="AF12" s="27">
        <f t="shared" si="11"/>
        <v>476.19919999999996</v>
      </c>
      <c r="AG12" s="28">
        <f t="shared" si="12"/>
        <v>-69.566100000000006</v>
      </c>
      <c r="AH12" s="28">
        <f t="shared" si="13"/>
        <v>4.8067000000000002</v>
      </c>
      <c r="AI12" s="29">
        <f t="shared" si="1"/>
        <v>0.14608613370203061</v>
      </c>
      <c r="AJ12" s="78">
        <f t="shared" si="14"/>
        <v>39.627952649426838</v>
      </c>
      <c r="AK12" s="78">
        <f t="shared" si="15"/>
        <v>20.154011278171748</v>
      </c>
      <c r="AL12" s="26">
        <f t="shared" si="2"/>
        <v>4.4446643752276076</v>
      </c>
      <c r="AM12" s="47">
        <f t="shared" si="3"/>
        <v>0.45389179191849499</v>
      </c>
      <c r="AN12" s="47">
        <f t="shared" ref="AN12" si="74">AL12/$E$2</f>
        <v>0.55558304690345095</v>
      </c>
      <c r="AO12" s="30"/>
      <c r="AP12" s="32">
        <f t="shared" si="17"/>
        <v>585.20439999999996</v>
      </c>
      <c r="AQ12" s="28">
        <f t="shared" si="18"/>
        <v>234.89589999999998</v>
      </c>
      <c r="AR12" s="28">
        <f t="shared" si="19"/>
        <v>26.7239</v>
      </c>
      <c r="AS12" s="28">
        <f t="shared" ref="AS12" si="75">ABS(AQ12/AP12)</f>
        <v>0.40139120621786167</v>
      </c>
      <c r="AT12" s="78">
        <f t="shared" si="20"/>
        <v>8.7592664244365537</v>
      </c>
      <c r="AU12" s="78">
        <f t="shared" si="21"/>
        <v>7.3193067925534692</v>
      </c>
      <c r="AV12" s="26">
        <f t="shared" ref="AV12" si="76">MAX(IF(AS12&lt;$W12,(AP12/($T12*$S12))-(6*AQ12/($T12*$S12^2)),IF(AS12=$W12,(2*AP12)/($T12*$S12),(2*AP12)/($T12*(3*($S12/2-AS12))))),IF(AS12&lt;$W12,(AP12/($T12*$S12))+(6*AQ12/($T12*$S12^2)),IF(AS12=$W12,(2*AP12)/($T12*$S12),(2*AP12)/($T12*(3*($S12/2-AS12))))))/10</f>
        <v>6.610360105544709</v>
      </c>
      <c r="AW12" s="32">
        <f t="shared" si="4"/>
        <v>191.89219999999997</v>
      </c>
      <c r="AX12" s="28">
        <f t="shared" si="22"/>
        <v>-349.60829999999999</v>
      </c>
      <c r="AY12" s="28">
        <f t="shared" si="23"/>
        <v>-18.084299999999999</v>
      </c>
      <c r="AZ12" s="28">
        <f t="shared" ref="AZ12" si="77">ABS(AX12/AW12)</f>
        <v>1.821899483147309</v>
      </c>
      <c r="BA12" s="78">
        <f t="shared" si="24"/>
        <v>4.2443932029439901</v>
      </c>
      <c r="BB12" s="78">
        <f t="shared" si="25"/>
        <v>2.5004680192100666</v>
      </c>
      <c r="BC12" s="26">
        <f t="shared" ref="BC12" si="78">MAX(IF(AZ12&lt;$W12,(AW12/($T12*$S12))-(6*AX12/($T12*$S12^2)),IF(AZ12=$W12,(2*AW12)/($T12*$S12),(2*AW12)/($T12*(3*($S12/2-AZ12))))),IF(AZ12&lt;$W12,(AW12/($T12*$S12))+(6*AX12/($T12*$S12^2)),IF(AZ12=$W12,(2*AW12)/($T12*$S12),(2*AW12)/($T12*(3*($S12/2-AZ12))))))/10</f>
        <v>4.8680913404935984</v>
      </c>
      <c r="BD12" s="32">
        <f t="shared" si="26"/>
        <v>601.77855</v>
      </c>
      <c r="BE12" s="28">
        <f t="shared" si="27"/>
        <v>152.67545000000001</v>
      </c>
      <c r="BF12" s="28">
        <f t="shared" si="28"/>
        <v>21.488050000000001</v>
      </c>
      <c r="BG12" s="28">
        <f t="shared" ref="BG12" si="79">ABS(BE12/BD12)</f>
        <v>0.25370703226294788</v>
      </c>
      <c r="BH12" s="78">
        <f t="shared" si="29"/>
        <v>11.202106286982765</v>
      </c>
      <c r="BI12" s="78">
        <f t="shared" si="30"/>
        <v>10.638176404684756</v>
      </c>
      <c r="BJ12" s="26">
        <f t="shared" ref="BJ12" si="80">MAX(IF(BG12&lt;$W12,(BD12/($T12*$S12))-(6*BE12/($T12*$S12^2)),IF(BG12=$W12,(2*BD12)/($T12*$S12),(2*BD12)/($T12*(3*($S12/2-BG12))))),IF(BG12&lt;$W12,(BD12/($T12*$S12))+(6*BE12/($T12*$S12^2)),IF(BG12=$W12,(2*BD12)/($T12*$S12),(2*BD12)/($T12*(3*($S12/2-BG12))))))/10</f>
        <v>6.1145290056449948</v>
      </c>
      <c r="BK12" s="32">
        <f t="shared" si="31"/>
        <v>306.7944</v>
      </c>
      <c r="BL12" s="28">
        <f t="shared" si="32"/>
        <v>-285.70269999999999</v>
      </c>
      <c r="BM12" s="28">
        <f t="shared" si="33"/>
        <v>-12.1181</v>
      </c>
      <c r="BN12" s="28">
        <f t="shared" ref="BN12" si="81">ABS(BL12/BK12)</f>
        <v>0.93125135269744164</v>
      </c>
      <c r="BO12" s="78">
        <f t="shared" si="34"/>
        <v>10.126815259817958</v>
      </c>
      <c r="BP12" s="78">
        <f t="shared" si="35"/>
        <v>4.0942868158853249</v>
      </c>
      <c r="BQ12" s="26">
        <f t="shared" ref="BQ12" si="82">MAX(IF(BN12&lt;$W12,(BK12/($T12*$S12))-(6*BL12/($T12*$S12^2)),IF(BN12=$W12,(2*BK12)/($T12*$S12),(2*BK12)/($T12*(3*($S12/2-BN12))))),IF(BN12&lt;$W12,(BK12/($T12*$S12))+(6*BL12/($T12*$S12^2)),IF(BN12=$W12,(2*BK12)/($T12*$S12),(2*BK12)/($T12*(3*($S12/2-BN12))))))/10</f>
        <v>4.714860204753867</v>
      </c>
      <c r="BR12" s="32">
        <f t="shared" si="36"/>
        <v>429.78507999999999</v>
      </c>
      <c r="BS12" s="28">
        <f t="shared" si="37"/>
        <v>257.83837999999997</v>
      </c>
      <c r="BT12" s="28">
        <f t="shared" si="38"/>
        <v>24.995979999999999</v>
      </c>
      <c r="BU12" s="28">
        <f t="shared" ref="BU12" si="83">ABS(BS12/BR12)</f>
        <v>0.59992398991607609</v>
      </c>
      <c r="BV12" s="78">
        <f t="shared" si="39"/>
        <v>6.87766720888719</v>
      </c>
      <c r="BW12" s="78">
        <f t="shared" si="40"/>
        <v>5.3123404320704708</v>
      </c>
      <c r="BX12" s="26">
        <f t="shared" ref="BX12" si="84">MAX(IF(BU12&lt;$W12,(BR12/($T12*$S12))-(6*BS12/($T12*$S12^2)),IF(BU12=$W12,(2*BR12)/($T12*$S12),(2*BR12)/($T12*(3*($S12/2-BU12))))),IF(BU12&lt;$W12,(BR12/($T12*$S12))+(6*BS12/($T12*$S12^2)),IF(BU12=$W12,(2*BR12)/($T12*$S12),(2*BR12)/($T12*(3*($S12/2-BU12))))))/10</f>
        <v>5.5105629159627343</v>
      </c>
      <c r="BY12" s="32">
        <f t="shared" si="41"/>
        <v>36.472880000000004</v>
      </c>
      <c r="BZ12" s="28">
        <f t="shared" si="42"/>
        <v>326.66582</v>
      </c>
      <c r="CA12" s="28">
        <f t="shared" si="43"/>
        <v>-19.81222</v>
      </c>
      <c r="CB12" s="28">
        <f t="shared" ref="CB12" si="85">ABS(BZ12/BY12)</f>
        <v>8.956403223436153</v>
      </c>
      <c r="CC12" s="78">
        <f t="shared" si="44"/>
        <v>0.73637139099000526</v>
      </c>
      <c r="CD12" s="78">
        <f t="shared" si="45"/>
        <v>1.2109560336111587</v>
      </c>
      <c r="CE12" s="26">
        <f t="shared" ref="CE12" si="86">MAX(IF(CB12&lt;$W12,(BY12/($T12*$S12))-(6*BZ12/($T12*$S12^2)),IF(CB12=$W12,(2*BY12)/($T12*$S12),(2*BY12)/($T12*(3*($S12/2-CB12))))),IF(CB12&lt;$W12,(BY12/($T12*$S12))+(6*BZ12/($T12*$S12^2)),IF(CB12=$W12,(2*BY12)/($T12*$S12),(2*BY12)/($T12*(3*($S12/2-CB12))))))/10</f>
        <v>-0.2225109465849649</v>
      </c>
      <c r="CF12" s="31">
        <f t="shared" ref="CF12" si="87">MAX(AV12,BC12,BJ12,BQ12,BX12,CE12)</f>
        <v>6.610360105544709</v>
      </c>
      <c r="CG12" s="47">
        <f t="shared" ref="CG12" si="88">(CF12)/$E$3</f>
        <v>0.66103601055447092</v>
      </c>
      <c r="CH12" s="32">
        <f t="shared" si="5"/>
        <v>29.829249976270496</v>
      </c>
      <c r="CI12" s="28">
        <f t="shared" si="64"/>
        <v>0.66666666666666663</v>
      </c>
      <c r="CJ12" s="28">
        <f t="shared" ref="CJ12" si="89">CH12/CI12/10</f>
        <v>4.474387496440575</v>
      </c>
      <c r="CK12" s="68" t="str">
        <f t="shared" ref="CK12" si="90">IF(CJ12&lt;7,"NO PARRILLA","PARRILLA")</f>
        <v>NO PARRILLA</v>
      </c>
      <c r="CL12" s="87">
        <f t="shared" si="6"/>
        <v>8.2629501319308858</v>
      </c>
      <c r="CM12" s="88">
        <f t="shared" si="67"/>
        <v>0.66666666666666663</v>
      </c>
      <c r="CN12" s="88">
        <f t="shared" ref="CN12" si="91">CL12/CM12/10</f>
        <v>1.2394425197896328</v>
      </c>
      <c r="CO12" s="68" t="str">
        <f t="shared" ref="CO12" si="92">IF(CN12&lt;7,"NO PARRILLA","PARRILLA")</f>
        <v>NO PARRILLA</v>
      </c>
    </row>
    <row r="13" spans="2:93" x14ac:dyDescent="0.3">
      <c r="B13" s="66" t="s">
        <v>182</v>
      </c>
      <c r="C13" s="24" t="str">
        <f>'MUROS EJE X'!C10</f>
        <v>8 entre A y C</v>
      </c>
      <c r="D13" s="24" t="str">
        <f>'MUROS EJE X'!D10</f>
        <v>F7X</v>
      </c>
      <c r="E13" s="24">
        <f>'MUROS EJE X'!E10</f>
        <v>1.92</v>
      </c>
      <c r="F13" s="10">
        <f>'MUROS EJE X'!F10</f>
        <v>0.25</v>
      </c>
      <c r="G13" s="23">
        <f>'MUROS EJE X'!G10</f>
        <v>-46.812399999999997</v>
      </c>
      <c r="H13" s="24">
        <f>'MUROS EJE X'!H10</f>
        <v>-40.023800000000001</v>
      </c>
      <c r="I13" s="24">
        <f>'MUROS EJE X'!I10</f>
        <v>0.76559999999999995</v>
      </c>
      <c r="J13" s="25">
        <f>'MUROS EJE X'!J10</f>
        <v>0.14449999999999999</v>
      </c>
      <c r="K13" s="23">
        <f>'MUROS EJE X'!K10</f>
        <v>-1.7533000000000001</v>
      </c>
      <c r="L13" s="24">
        <f>'MUROS EJE X'!L10</f>
        <v>-1.8828</v>
      </c>
      <c r="M13" s="24">
        <f>'MUROS EJE X'!M10</f>
        <v>5.2622</v>
      </c>
      <c r="N13" s="25">
        <f>'MUROS EJE X'!N10</f>
        <v>1.4903999999999999</v>
      </c>
      <c r="O13" s="23">
        <f>'MUROS EJE X'!O10</f>
        <v>0.34449999999999997</v>
      </c>
      <c r="P13" s="24">
        <f>'MUROS EJE X'!P10</f>
        <v>-1.9420999999999999</v>
      </c>
      <c r="Q13" s="24">
        <f>'MUROS EJE X'!Q10</f>
        <v>9.8483000000000001</v>
      </c>
      <c r="R13" s="25">
        <f>'MUROS EJE X'!R10</f>
        <v>2.4823</v>
      </c>
      <c r="S13" s="23">
        <f t="shared" ref="S13:S35" si="93">0.3+E13+0.3</f>
        <v>2.5199999999999996</v>
      </c>
      <c r="T13" s="24">
        <v>0.6</v>
      </c>
      <c r="U13" s="24">
        <v>0.6</v>
      </c>
      <c r="V13" s="28">
        <f t="shared" si="47"/>
        <v>2.2679999999999993</v>
      </c>
      <c r="W13" s="26">
        <f t="shared" si="48"/>
        <v>0.41999999999999993</v>
      </c>
      <c r="Y13" s="27">
        <f t="shared" si="7"/>
        <v>49.080399999999997</v>
      </c>
      <c r="Z13" s="28">
        <f t="shared" si="70"/>
        <v>-1.7533000000000001</v>
      </c>
      <c r="AA13" s="28">
        <f t="shared" si="49"/>
        <v>0.34449999999999997</v>
      </c>
      <c r="AB13" s="29">
        <f t="shared" si="50"/>
        <v>3.572301774231669E-2</v>
      </c>
      <c r="AC13" s="78">
        <f t="shared" si="9"/>
        <v>56.987402031930337</v>
      </c>
      <c r="AD13" s="78">
        <f t="shared" si="10"/>
        <v>32.446226530612243</v>
      </c>
      <c r="AE13" s="26">
        <f t="shared" si="0"/>
        <v>3.5221510456034273</v>
      </c>
      <c r="AF13" s="27">
        <f t="shared" si="11"/>
        <v>89.104199999999992</v>
      </c>
      <c r="AG13" s="28">
        <f t="shared" si="12"/>
        <v>-3.6360999999999999</v>
      </c>
      <c r="AH13" s="28">
        <f t="shared" si="13"/>
        <v>-1.5975999999999999</v>
      </c>
      <c r="AI13" s="29">
        <f t="shared" si="1"/>
        <v>4.0807279567068672E-2</v>
      </c>
      <c r="AJ13" s="78">
        <f t="shared" si="14"/>
        <v>22.309514271407114</v>
      </c>
      <c r="AK13" s="78">
        <f t="shared" si="15"/>
        <v>25.2265438574345</v>
      </c>
      <c r="AL13" s="26">
        <f t="shared" si="2"/>
        <v>6.4657130259511222</v>
      </c>
      <c r="AM13" s="47">
        <f t="shared" si="3"/>
        <v>0.44026888070042841</v>
      </c>
      <c r="AN13" s="47">
        <f t="shared" si="16"/>
        <v>0.80821412824389027</v>
      </c>
      <c r="AO13" s="30"/>
      <c r="AP13" s="32">
        <f t="shared" si="17"/>
        <v>49.845999999999997</v>
      </c>
      <c r="AQ13" s="28">
        <f t="shared" si="18"/>
        <v>3.5088999999999997</v>
      </c>
      <c r="AR13" s="28">
        <f t="shared" si="19"/>
        <v>10.1928</v>
      </c>
      <c r="AS13" s="28">
        <f t="shared" si="51"/>
        <v>7.0394816033382823E-2</v>
      </c>
      <c r="AT13" s="78">
        <f t="shared" si="20"/>
        <v>1.9561258927870655</v>
      </c>
      <c r="AU13" s="78">
        <f t="shared" si="21"/>
        <v>6.8901562457790346</v>
      </c>
      <c r="AV13" s="26">
        <f t="shared" si="52"/>
        <v>3.8492409926933746</v>
      </c>
      <c r="AW13" s="32">
        <f>(IF(B13="x",$V13+ABS($G13)-$I13,$V13+ABS($G13)-$J13))</f>
        <v>48.314799999999998</v>
      </c>
      <c r="AX13" s="28">
        <f t="shared" si="22"/>
        <v>-7.0155000000000003</v>
      </c>
      <c r="AY13" s="28">
        <f t="shared" si="23"/>
        <v>-9.5038</v>
      </c>
      <c r="AZ13" s="28">
        <f t="shared" si="53"/>
        <v>0.14520395406790468</v>
      </c>
      <c r="BA13" s="78">
        <f t="shared" si="24"/>
        <v>2.0334939708327195</v>
      </c>
      <c r="BB13" s="78">
        <f t="shared" si="25"/>
        <v>5.3383647145964144</v>
      </c>
      <c r="BC13" s="26">
        <f t="shared" si="54"/>
        <v>4.3001568405139841</v>
      </c>
      <c r="BD13" s="32">
        <f t="shared" si="26"/>
        <v>79.672450000000012</v>
      </c>
      <c r="BE13" s="28">
        <f t="shared" si="27"/>
        <v>0.78125</v>
      </c>
      <c r="BF13" s="28">
        <f t="shared" si="28"/>
        <v>6.2741499999999997</v>
      </c>
      <c r="BG13" s="28">
        <f t="shared" si="55"/>
        <v>9.8057735139310993E-3</v>
      </c>
      <c r="BH13" s="78">
        <f t="shared" si="29"/>
        <v>5.0794099599148907</v>
      </c>
      <c r="BI13" s="78">
        <f t="shared" si="30"/>
        <v>22.255680483265653</v>
      </c>
      <c r="BJ13" s="26">
        <f t="shared" si="56"/>
        <v>5.3923656777525846</v>
      </c>
      <c r="BK13" s="32">
        <f t="shared" si="31"/>
        <v>78.524050000000003</v>
      </c>
      <c r="BL13" s="28">
        <f t="shared" si="32"/>
        <v>-7.11205</v>
      </c>
      <c r="BM13" s="28">
        <f t="shared" si="33"/>
        <v>-8.4983000000000004</v>
      </c>
      <c r="BN13" s="28">
        <f t="shared" si="57"/>
        <v>9.0571614683654239E-2</v>
      </c>
      <c r="BO13" s="78">
        <f t="shared" si="34"/>
        <v>3.6959886094866037</v>
      </c>
      <c r="BP13" s="78">
        <f t="shared" si="35"/>
        <v>8.6849637581760071</v>
      </c>
      <c r="BQ13" s="26">
        <f t="shared" si="58"/>
        <v>6.3133268770471158</v>
      </c>
      <c r="BR13" s="32">
        <f t="shared" si="36"/>
        <v>30.213839999999998</v>
      </c>
      <c r="BS13" s="28">
        <f t="shared" si="37"/>
        <v>4.2102199999999996</v>
      </c>
      <c r="BT13" s="28">
        <f t="shared" si="38"/>
        <v>10.055</v>
      </c>
      <c r="BU13" s="28">
        <f t="shared" si="59"/>
        <v>0.13934739841079452</v>
      </c>
      <c r="BV13" s="78">
        <f t="shared" si="39"/>
        <v>1.2019429139731477</v>
      </c>
      <c r="BW13" s="78">
        <f t="shared" si="40"/>
        <v>4.1275749617795956</v>
      </c>
      <c r="BX13" s="26">
        <f t="shared" si="60"/>
        <v>2.6612548500881839</v>
      </c>
      <c r="BY13" s="32">
        <f t="shared" si="41"/>
        <v>28.682639999999999</v>
      </c>
      <c r="BZ13" s="28">
        <f t="shared" si="42"/>
        <v>6.3141800000000003</v>
      </c>
      <c r="CA13" s="28">
        <f t="shared" si="43"/>
        <v>-9.6416000000000004</v>
      </c>
      <c r="CB13" s="28">
        <f t="shared" si="61"/>
        <v>0.22013942928544933</v>
      </c>
      <c r="CC13" s="78">
        <f t="shared" si="44"/>
        <v>1.1899535346830401</v>
      </c>
      <c r="CD13" s="78">
        <f t="shared" si="45"/>
        <v>3.5088697543792362</v>
      </c>
      <c r="CE13" s="26">
        <f t="shared" si="62"/>
        <v>2.8912964222726134</v>
      </c>
      <c r="CF13" s="31">
        <f t="shared" si="63"/>
        <v>6.3133268770471158</v>
      </c>
      <c r="CG13" s="47">
        <f t="shared" si="46"/>
        <v>0.63133268770471163</v>
      </c>
      <c r="CH13" s="32">
        <f t="shared" si="5"/>
        <v>2.8409970946712022</v>
      </c>
      <c r="CI13" s="28">
        <f t="shared" si="64"/>
        <v>0.06</v>
      </c>
      <c r="CJ13" s="28">
        <f t="shared" si="65"/>
        <v>4.7349951577853373</v>
      </c>
      <c r="CK13" s="68" t="str">
        <f t="shared" si="66"/>
        <v>NO PARRILLA</v>
      </c>
      <c r="CL13" s="87">
        <f t="shared" si="6"/>
        <v>2.8409970946711991</v>
      </c>
      <c r="CM13" s="88">
        <f t="shared" si="67"/>
        <v>0.06</v>
      </c>
      <c r="CN13" s="88">
        <f t="shared" si="68"/>
        <v>4.734995157785332</v>
      </c>
      <c r="CO13" s="68" t="str">
        <f t="shared" si="69"/>
        <v>NO PARRILLA</v>
      </c>
    </row>
    <row r="14" spans="2:93" x14ac:dyDescent="0.3">
      <c r="B14" s="66" t="s">
        <v>182</v>
      </c>
      <c r="C14" s="24" t="str">
        <f>'MUROS EJE X'!C11</f>
        <v>8 entre C y F</v>
      </c>
      <c r="D14" s="24" t="str">
        <f>'MUROS EJE X'!D11</f>
        <v>F8X</v>
      </c>
      <c r="E14" s="24">
        <f>'MUROS EJE X'!E11</f>
        <v>5.3</v>
      </c>
      <c r="F14" s="10">
        <f>'MUROS EJE X'!F11</f>
        <v>0.25</v>
      </c>
      <c r="G14" s="23">
        <f>'MUROS EJE X'!G11</f>
        <v>-511.16410000000002</v>
      </c>
      <c r="H14" s="24">
        <f>'MUROS EJE X'!H11</f>
        <v>-137.7466</v>
      </c>
      <c r="I14" s="24">
        <f>'MUROS EJE X'!I11</f>
        <v>352.9599</v>
      </c>
      <c r="J14" s="25">
        <f>'MUROS EJE X'!J11</f>
        <v>58.379899999999999</v>
      </c>
      <c r="K14" s="23">
        <f>'MUROS EJE X'!K11</f>
        <v>-107.7197</v>
      </c>
      <c r="L14" s="24">
        <f>'MUROS EJE X'!L11</f>
        <v>-32.058199999999999</v>
      </c>
      <c r="M14" s="24">
        <f>'MUROS EJE X'!M11</f>
        <v>258.73809999999997</v>
      </c>
      <c r="N14" s="25">
        <f>'MUROS EJE X'!N11</f>
        <v>31.103899999999999</v>
      </c>
      <c r="O14" s="23">
        <f>'MUROS EJE X'!O11</f>
        <v>24.772300000000001</v>
      </c>
      <c r="P14" s="24">
        <f>'MUROS EJE X'!P11</f>
        <v>8.9044000000000008</v>
      </c>
      <c r="Q14" s="24">
        <f>'MUROS EJE X'!Q11</f>
        <v>24.335699999999999</v>
      </c>
      <c r="R14" s="25">
        <f>'MUROS EJE X'!R11</f>
        <v>5.7404999999999999</v>
      </c>
      <c r="S14" s="23">
        <f>0.5+E14+0.5</f>
        <v>6.3</v>
      </c>
      <c r="T14" s="24">
        <v>1.8</v>
      </c>
      <c r="U14" s="24">
        <v>2</v>
      </c>
      <c r="V14" s="28">
        <f t="shared" si="47"/>
        <v>56.7</v>
      </c>
      <c r="W14" s="26">
        <f t="shared" si="48"/>
        <v>1.05</v>
      </c>
      <c r="Y14" s="27">
        <f t="shared" si="7"/>
        <v>567.86410000000001</v>
      </c>
      <c r="Z14" s="28">
        <f t="shared" si="70"/>
        <v>-107.7197</v>
      </c>
      <c r="AA14" s="28">
        <f t="shared" si="49"/>
        <v>24.772300000000001</v>
      </c>
      <c r="AB14" s="29">
        <f t="shared" si="50"/>
        <v>0.18969274514800286</v>
      </c>
      <c r="AC14" s="78">
        <f t="shared" si="9"/>
        <v>9.1693399482486484</v>
      </c>
      <c r="AD14" s="78">
        <f t="shared" si="10"/>
        <v>12.059263386541003</v>
      </c>
      <c r="AE14" s="26">
        <f t="shared" si="0"/>
        <v>5.9122953304778703</v>
      </c>
      <c r="AF14" s="27">
        <f t="shared" si="11"/>
        <v>705.61069999999995</v>
      </c>
      <c r="AG14" s="28">
        <f t="shared" si="12"/>
        <v>-139.77789999999999</v>
      </c>
      <c r="AH14" s="28">
        <f t="shared" si="13"/>
        <v>33.676700000000004</v>
      </c>
      <c r="AI14" s="29">
        <f t="shared" si="1"/>
        <v>0.19809492684847324</v>
      </c>
      <c r="AJ14" s="78">
        <f t="shared" si="14"/>
        <v>8.3809957626489524</v>
      </c>
      <c r="AK14" s="78">
        <f t="shared" si="15"/>
        <v>11.405575135192024</v>
      </c>
      <c r="AL14" s="26">
        <f t="shared" si="2"/>
        <v>7.3962302427143696</v>
      </c>
      <c r="AM14" s="47">
        <f t="shared" si="3"/>
        <v>0.73903691630973378</v>
      </c>
      <c r="AN14" s="47">
        <f t="shared" ref="AN14:AN45" si="94">AL14/$E$2</f>
        <v>0.9245287803392962</v>
      </c>
      <c r="AO14" s="30"/>
      <c r="AP14" s="32">
        <f t="shared" si="17"/>
        <v>920.82400000000007</v>
      </c>
      <c r="AQ14" s="28">
        <f t="shared" si="18"/>
        <v>151.01839999999999</v>
      </c>
      <c r="AR14" s="28">
        <f t="shared" si="19"/>
        <v>49.108000000000004</v>
      </c>
      <c r="AS14" s="28">
        <f t="shared" si="51"/>
        <v>0.16400354465131228</v>
      </c>
      <c r="AT14" s="78">
        <f t="shared" si="20"/>
        <v>7.5003991203062634</v>
      </c>
      <c r="AU14" s="78">
        <f t="shared" si="21"/>
        <v>12.243951878231897</v>
      </c>
      <c r="AV14" s="26">
        <f t="shared" si="52"/>
        <v>9.3884572100445123</v>
      </c>
      <c r="AW14" s="32">
        <f t="shared" ref="AW14:AW45" si="95">(IF(B14="x",$V14+ABS($G14)-$I14,$V14+ABS($G14)-$J14))</f>
        <v>214.9042</v>
      </c>
      <c r="AX14" s="28">
        <f t="shared" si="22"/>
        <v>-366.45779999999996</v>
      </c>
      <c r="AY14" s="28">
        <f t="shared" si="23"/>
        <v>0.4366000000000021</v>
      </c>
      <c r="AZ14" s="28">
        <f t="shared" si="53"/>
        <v>1.7052146956643934</v>
      </c>
      <c r="BA14" s="78">
        <f t="shared" si="24"/>
        <v>196.88886852954556</v>
      </c>
      <c r="BB14" s="78">
        <f t="shared" si="25"/>
        <v>2.8405063280801239</v>
      </c>
      <c r="BC14" s="26">
        <f t="shared" si="54"/>
        <v>5.5090640740390162</v>
      </c>
      <c r="BD14" s="32">
        <f t="shared" si="26"/>
        <v>935.89397499999995</v>
      </c>
      <c r="BE14" s="28">
        <f t="shared" si="27"/>
        <v>62.290224999999964</v>
      </c>
      <c r="BF14" s="28">
        <f t="shared" si="28"/>
        <v>49.702375000000004</v>
      </c>
      <c r="BG14" s="28">
        <f t="shared" si="55"/>
        <v>6.655692489098454E-2</v>
      </c>
      <c r="BH14" s="78">
        <f t="shared" si="29"/>
        <v>7.531985946345622</v>
      </c>
      <c r="BI14" s="78">
        <f t="shared" si="30"/>
        <v>18.617500304199311</v>
      </c>
      <c r="BJ14" s="26">
        <f t="shared" si="56"/>
        <v>8.7761728290081464</v>
      </c>
      <c r="BK14" s="32">
        <f t="shared" si="31"/>
        <v>406.45412499999998</v>
      </c>
      <c r="BL14" s="28">
        <f t="shared" si="32"/>
        <v>-325.81692499999997</v>
      </c>
      <c r="BM14" s="28">
        <f t="shared" si="33"/>
        <v>13.198825000000003</v>
      </c>
      <c r="BN14" s="28">
        <f t="shared" si="57"/>
        <v>0.80160811506095553</v>
      </c>
      <c r="BO14" s="78">
        <f t="shared" si="34"/>
        <v>12.317888145346268</v>
      </c>
      <c r="BP14" s="78">
        <f t="shared" si="35"/>
        <v>4.5601389969452573</v>
      </c>
      <c r="BQ14" s="26">
        <f t="shared" si="58"/>
        <v>6.32059927983539</v>
      </c>
      <c r="BR14" s="32">
        <f t="shared" si="36"/>
        <v>693.67836</v>
      </c>
      <c r="BS14" s="28">
        <f t="shared" si="37"/>
        <v>194.10627999999997</v>
      </c>
      <c r="BT14" s="28">
        <f t="shared" si="38"/>
        <v>39.199079999999995</v>
      </c>
      <c r="BU14" s="28">
        <f t="shared" si="59"/>
        <v>0.27982173178935549</v>
      </c>
      <c r="BV14" s="78">
        <f t="shared" si="39"/>
        <v>7.0785167406990173</v>
      </c>
      <c r="BW14" s="78">
        <f t="shared" si="40"/>
        <v>8.7308416479379201</v>
      </c>
      <c r="BX14" s="26">
        <f t="shared" si="60"/>
        <v>7.747279398673049</v>
      </c>
      <c r="BY14" s="32">
        <f t="shared" si="41"/>
        <v>12.241440000000011</v>
      </c>
      <c r="BZ14" s="28">
        <f t="shared" si="42"/>
        <v>323.36991999999998</v>
      </c>
      <c r="CA14" s="28">
        <f t="shared" si="43"/>
        <v>-9.4723199999999999</v>
      </c>
      <c r="CB14" s="28">
        <f t="shared" si="61"/>
        <v>26.416003346011554</v>
      </c>
      <c r="CC14" s="78">
        <f t="shared" si="44"/>
        <v>0.51693523867436963</v>
      </c>
      <c r="CD14" s="78">
        <f t="shared" si="45"/>
        <v>1.0573037150391733</v>
      </c>
      <c r="CE14" s="26">
        <f t="shared" si="62"/>
        <v>-1.9487088518122746E-2</v>
      </c>
      <c r="CF14" s="31">
        <f t="shared" si="63"/>
        <v>9.3884572100445123</v>
      </c>
      <c r="CG14" s="47">
        <f t="shared" si="46"/>
        <v>0.93884572100445118</v>
      </c>
      <c r="CH14" s="32">
        <f t="shared" si="5"/>
        <v>38.023251700680277</v>
      </c>
      <c r="CI14" s="28">
        <f t="shared" si="64"/>
        <v>0.66666666666666663</v>
      </c>
      <c r="CJ14" s="28">
        <f t="shared" si="65"/>
        <v>5.7034877551020413</v>
      </c>
      <c r="CK14" s="68" t="str">
        <f t="shared" si="66"/>
        <v>NO PARRILLA</v>
      </c>
      <c r="CL14" s="87">
        <f t="shared" si="6"/>
        <v>11.735571512555641</v>
      </c>
      <c r="CM14" s="88">
        <f t="shared" si="67"/>
        <v>0.66666666666666663</v>
      </c>
      <c r="CN14" s="88">
        <f t="shared" si="68"/>
        <v>1.7603357268833464</v>
      </c>
      <c r="CO14" s="68" t="str">
        <f t="shared" si="69"/>
        <v>NO PARRILLA</v>
      </c>
    </row>
    <row r="15" spans="2:93" x14ac:dyDescent="0.3">
      <c r="B15" s="66" t="s">
        <v>182</v>
      </c>
      <c r="C15" s="24" t="str">
        <f>'MUROS EJE X'!C12</f>
        <v>7 entre G y L</v>
      </c>
      <c r="D15" s="24" t="str">
        <f>'MUROS EJE X'!D12</f>
        <v>F9X</v>
      </c>
      <c r="E15" s="24">
        <f>'MUROS EJE X'!E12</f>
        <v>6.75</v>
      </c>
      <c r="F15" s="10">
        <f>'MUROS EJE X'!F12</f>
        <v>0.25</v>
      </c>
      <c r="G15" s="23">
        <f>'MUROS EJE X'!G12</f>
        <v>-416.19540000000001</v>
      </c>
      <c r="H15" s="24">
        <f>'MUROS EJE X'!H12</f>
        <v>-108.5175</v>
      </c>
      <c r="I15" s="24">
        <f>'MUROS EJE X'!I12</f>
        <v>186.7064</v>
      </c>
      <c r="J15" s="25">
        <f>'MUROS EJE X'!J12</f>
        <v>55.117600000000003</v>
      </c>
      <c r="K15" s="23">
        <f>'MUROS EJE X'!K12</f>
        <v>33.1248</v>
      </c>
      <c r="L15" s="24">
        <f>'MUROS EJE X'!L12</f>
        <v>13.2715</v>
      </c>
      <c r="M15" s="24">
        <f>'MUROS EJE X'!M12</f>
        <v>463.68119999999999</v>
      </c>
      <c r="N15" s="25">
        <f>'MUROS EJE X'!N12</f>
        <v>63.295299999999997</v>
      </c>
      <c r="O15" s="23">
        <f>'MUROS EJE X'!O12</f>
        <v>-37.672499999999999</v>
      </c>
      <c r="P15" s="24">
        <f>'MUROS EJE X'!P12</f>
        <v>-11.103899999999999</v>
      </c>
      <c r="Q15" s="24">
        <f>'MUROS EJE X'!Q12</f>
        <v>20.593299999999999</v>
      </c>
      <c r="R15" s="25">
        <f>'MUROS EJE X'!R12</f>
        <v>7.4892000000000003</v>
      </c>
      <c r="S15" s="23">
        <f>0.5+E15+0.5</f>
        <v>7.75</v>
      </c>
      <c r="T15" s="24">
        <v>1.3</v>
      </c>
      <c r="U15" s="24">
        <v>2</v>
      </c>
      <c r="V15" s="28">
        <f t="shared" si="47"/>
        <v>50.375</v>
      </c>
      <c r="W15" s="26">
        <f t="shared" si="48"/>
        <v>1.2916666666666667</v>
      </c>
      <c r="Y15" s="27">
        <f t="shared" si="7"/>
        <v>466.57040000000001</v>
      </c>
      <c r="Z15" s="28">
        <f t="shared" si="70"/>
        <v>33.1248</v>
      </c>
      <c r="AA15" s="28">
        <f t="shared" si="49"/>
        <v>-37.672499999999999</v>
      </c>
      <c r="AB15" s="29">
        <f t="shared" si="50"/>
        <v>7.0996359820511543E-2</v>
      </c>
      <c r="AC15" s="78">
        <f t="shared" si="9"/>
        <v>4.9539627048908361</v>
      </c>
      <c r="AD15" s="78">
        <f t="shared" si="10"/>
        <v>16.973250619066324</v>
      </c>
      <c r="AE15" s="26">
        <f t="shared" si="0"/>
        <v>4.8855127191227083</v>
      </c>
      <c r="AF15" s="27">
        <f t="shared" si="11"/>
        <v>575.08789999999999</v>
      </c>
      <c r="AG15" s="28">
        <f t="shared" si="12"/>
        <v>46.396299999999997</v>
      </c>
      <c r="AH15" s="28">
        <f t="shared" si="13"/>
        <v>-48.776399999999995</v>
      </c>
      <c r="AI15" s="29">
        <f t="shared" si="1"/>
        <v>8.0676884351070496E-2</v>
      </c>
      <c r="AJ15" s="78">
        <f t="shared" si="14"/>
        <v>4.7161159905200067</v>
      </c>
      <c r="AK15" s="78">
        <f t="shared" si="15"/>
        <v>15.803238175855217</v>
      </c>
      <c r="AL15" s="26">
        <f t="shared" si="2"/>
        <v>6.0645917233650835</v>
      </c>
      <c r="AM15" s="47">
        <f t="shared" si="3"/>
        <v>0.61068908989033854</v>
      </c>
      <c r="AN15" s="47">
        <f t="shared" si="94"/>
        <v>0.75807396542063543</v>
      </c>
      <c r="AO15" s="30"/>
      <c r="AP15" s="32">
        <f t="shared" si="17"/>
        <v>653.27679999999998</v>
      </c>
      <c r="AQ15" s="28">
        <f t="shared" si="18"/>
        <v>496.80599999999998</v>
      </c>
      <c r="AR15" s="28">
        <f t="shared" si="19"/>
        <v>-17.0792</v>
      </c>
      <c r="AS15" s="28">
        <f t="shared" si="51"/>
        <v>0.76048315201152095</v>
      </c>
      <c r="AT15" s="78">
        <f t="shared" si="20"/>
        <v>15.299939107218137</v>
      </c>
      <c r="AU15" s="78">
        <f t="shared" si="21"/>
        <v>5.7033081690599223</v>
      </c>
      <c r="AV15" s="26">
        <f t="shared" si="52"/>
        <v>10.301744913151364</v>
      </c>
      <c r="AW15" s="32">
        <f t="shared" si="95"/>
        <v>279.86400000000003</v>
      </c>
      <c r="AX15" s="28">
        <f t="shared" si="22"/>
        <v>-430.5564</v>
      </c>
      <c r="AY15" s="28">
        <f t="shared" si="23"/>
        <v>-58.265799999999999</v>
      </c>
      <c r="AZ15" s="28">
        <f t="shared" si="53"/>
        <v>1.5384486750707485</v>
      </c>
      <c r="BA15" s="78">
        <f t="shared" si="24"/>
        <v>1.9212917354605963</v>
      </c>
      <c r="BB15" s="78">
        <f t="shared" si="25"/>
        <v>2.7692608867312027</v>
      </c>
      <c r="BC15" s="26">
        <f t="shared" si="54"/>
        <v>6.1423859372892515</v>
      </c>
      <c r="BD15" s="32">
        <f t="shared" si="26"/>
        <v>687.98832500000003</v>
      </c>
      <c r="BE15" s="28">
        <f t="shared" si="27"/>
        <v>390.83932499999997</v>
      </c>
      <c r="BF15" s="28">
        <f t="shared" si="28"/>
        <v>-30.55545</v>
      </c>
      <c r="BG15" s="28">
        <f t="shared" si="55"/>
        <v>0.56809005443515337</v>
      </c>
      <c r="BH15" s="78">
        <f t="shared" si="29"/>
        <v>9.0064237312819806</v>
      </c>
      <c r="BI15" s="78">
        <f t="shared" si="30"/>
        <v>6.763563585735576</v>
      </c>
      <c r="BJ15" s="26">
        <f t="shared" si="56"/>
        <v>9.831996117825982</v>
      </c>
      <c r="BK15" s="32">
        <f t="shared" si="31"/>
        <v>407.92872499999999</v>
      </c>
      <c r="BL15" s="28">
        <f t="shared" si="32"/>
        <v>-304.68247500000001</v>
      </c>
      <c r="BM15" s="28">
        <f t="shared" si="33"/>
        <v>-61.445399999999999</v>
      </c>
      <c r="BN15" s="28">
        <f t="shared" si="57"/>
        <v>0.74690125094769932</v>
      </c>
      <c r="BO15" s="78">
        <f t="shared" si="34"/>
        <v>2.6555525718768207</v>
      </c>
      <c r="BP15" s="78">
        <f t="shared" si="35"/>
        <v>4.4095512853907906</v>
      </c>
      <c r="BQ15" s="26">
        <f t="shared" si="58"/>
        <v>6.3901928680060829</v>
      </c>
      <c r="BR15" s="32">
        <f t="shared" si="36"/>
        <v>466.64864</v>
      </c>
      <c r="BS15" s="28">
        <f t="shared" si="37"/>
        <v>483.55608000000001</v>
      </c>
      <c r="BT15" s="28">
        <f t="shared" si="38"/>
        <v>-2.0102000000000011</v>
      </c>
      <c r="BU15" s="28">
        <f t="shared" si="59"/>
        <v>1.0362316281474644</v>
      </c>
      <c r="BV15" s="78">
        <f t="shared" si="39"/>
        <v>92.856161575962545</v>
      </c>
      <c r="BW15" s="78">
        <f t="shared" si="40"/>
        <v>4.7004309149612791</v>
      </c>
      <c r="BX15" s="26">
        <f t="shared" si="60"/>
        <v>8.347539825502281</v>
      </c>
      <c r="BY15" s="32">
        <f t="shared" si="41"/>
        <v>93.235840000000024</v>
      </c>
      <c r="BZ15" s="28">
        <f t="shared" si="42"/>
        <v>443.80631999999997</v>
      </c>
      <c r="CA15" s="28">
        <f t="shared" si="43"/>
        <v>-43.196799999999996</v>
      </c>
      <c r="CB15" s="28">
        <f t="shared" si="61"/>
        <v>4.7600399159808058</v>
      </c>
      <c r="CC15" s="78">
        <f t="shared" si="44"/>
        <v>0.86335876731609773</v>
      </c>
      <c r="CD15" s="78">
        <f t="shared" si="45"/>
        <v>1.5184747670275018</v>
      </c>
      <c r="CE15" s="26">
        <f t="shared" si="62"/>
        <v>-5.4023836008644199</v>
      </c>
      <c r="CF15" s="31">
        <f t="shared" si="63"/>
        <v>10.301744913151364</v>
      </c>
      <c r="CG15" s="47">
        <f t="shared" si="46"/>
        <v>1.0301744913151363</v>
      </c>
      <c r="CH15" s="32">
        <f t="shared" si="5"/>
        <v>21.76243612903226</v>
      </c>
      <c r="CI15" s="28">
        <f t="shared" si="64"/>
        <v>0.66666666666666663</v>
      </c>
      <c r="CJ15" s="28">
        <f t="shared" si="65"/>
        <v>3.2643654193548395</v>
      </c>
      <c r="CK15" s="68" t="str">
        <f t="shared" si="66"/>
        <v>NO PARRILLA</v>
      </c>
      <c r="CL15" s="87">
        <f t="shared" si="6"/>
        <v>12.877181141439205</v>
      </c>
      <c r="CM15" s="88">
        <f t="shared" si="67"/>
        <v>0.66666666666666663</v>
      </c>
      <c r="CN15" s="88">
        <f t="shared" si="68"/>
        <v>1.9315771712158809</v>
      </c>
      <c r="CO15" s="68" t="str">
        <f t="shared" si="69"/>
        <v>NO PARRILLA</v>
      </c>
    </row>
    <row r="16" spans="2:93" x14ac:dyDescent="0.3">
      <c r="B16" s="66" t="s">
        <v>182</v>
      </c>
      <c r="C16" s="24" t="str">
        <f>'MUROS EJE X'!C13</f>
        <v>6 entre C y E</v>
      </c>
      <c r="D16" s="24" t="str">
        <f>'MUROS EJE X'!D13</f>
        <v>F10X</v>
      </c>
      <c r="E16" s="24">
        <f>'MUROS EJE X'!E13</f>
        <v>1.8800000000000001</v>
      </c>
      <c r="F16" s="10">
        <f>'MUROS EJE X'!F13</f>
        <v>0.25</v>
      </c>
      <c r="G16" s="23">
        <f>'MUROS EJE X'!G13</f>
        <v>-186.35849999999999</v>
      </c>
      <c r="H16" s="24">
        <f>'MUROS EJE X'!H13</f>
        <v>-46.058</v>
      </c>
      <c r="I16" s="24">
        <f>'MUROS EJE X'!I13</f>
        <v>155.8038</v>
      </c>
      <c r="J16" s="25">
        <f>'MUROS EJE X'!J13</f>
        <v>58.2361</v>
      </c>
      <c r="K16" s="23">
        <f>'MUROS EJE X'!K13</f>
        <v>-2.5091000000000001</v>
      </c>
      <c r="L16" s="24">
        <f>'MUROS EJE X'!L13</f>
        <v>0.2263</v>
      </c>
      <c r="M16" s="24">
        <f>'MUROS EJE X'!M13</f>
        <v>5.1279000000000003</v>
      </c>
      <c r="N16" s="25">
        <f>'MUROS EJE X'!N13</f>
        <v>1.6633</v>
      </c>
      <c r="O16" s="23">
        <f>'MUROS EJE X'!O13</f>
        <v>-1.782</v>
      </c>
      <c r="P16" s="24">
        <f>'MUROS EJE X'!P13</f>
        <v>0.50849999999999995</v>
      </c>
      <c r="Q16" s="24">
        <f>'MUROS EJE X'!Q13</f>
        <v>4.0515999999999996</v>
      </c>
      <c r="R16" s="25">
        <f>'MUROS EJE X'!R13</f>
        <v>2.3866999999999998</v>
      </c>
      <c r="S16" s="23">
        <f>0.4+E16+0.4</f>
        <v>2.68</v>
      </c>
      <c r="T16" s="24">
        <v>1.7</v>
      </c>
      <c r="U16" s="24">
        <v>2</v>
      </c>
      <c r="V16" s="28">
        <f t="shared" si="47"/>
        <v>22.78</v>
      </c>
      <c r="W16" s="26">
        <f t="shared" si="48"/>
        <v>0.44666666666666671</v>
      </c>
      <c r="Y16" s="27">
        <f t="shared" si="7"/>
        <v>209.13849999999999</v>
      </c>
      <c r="Z16" s="28">
        <f t="shared" si="70"/>
        <v>-2.5091000000000001</v>
      </c>
      <c r="AA16" s="28">
        <f t="shared" si="49"/>
        <v>-1.782</v>
      </c>
      <c r="AB16" s="29">
        <f t="shared" si="50"/>
        <v>1.1997312785546421E-2</v>
      </c>
      <c r="AC16" s="78">
        <f t="shared" si="9"/>
        <v>46.944668911335576</v>
      </c>
      <c r="AD16" s="78">
        <f t="shared" si="10"/>
        <v>46.558543412754602</v>
      </c>
      <c r="AE16" s="26">
        <f t="shared" si="0"/>
        <v>4.7136937677722006</v>
      </c>
      <c r="AF16" s="27">
        <f t="shared" si="11"/>
        <v>255.19649999999999</v>
      </c>
      <c r="AG16" s="28">
        <f t="shared" si="12"/>
        <v>-2.2827999999999999</v>
      </c>
      <c r="AH16" s="28">
        <f t="shared" si="13"/>
        <v>-1.2735000000000001</v>
      </c>
      <c r="AI16" s="29">
        <f t="shared" si="1"/>
        <v>8.9452637477394868E-3</v>
      </c>
      <c r="AJ16" s="78">
        <f t="shared" si="14"/>
        <v>80.155948174322717</v>
      </c>
      <c r="AK16" s="78">
        <f t="shared" si="15"/>
        <v>71.275437906331518</v>
      </c>
      <c r="AL16" s="26">
        <f t="shared" si="2"/>
        <v>5.7135040884253012</v>
      </c>
      <c r="AM16" s="47">
        <f t="shared" si="3"/>
        <v>0.58921172097152508</v>
      </c>
      <c r="AN16" s="47">
        <f t="shared" si="94"/>
        <v>0.71418801105316265</v>
      </c>
      <c r="AO16" s="30"/>
      <c r="AP16" s="32">
        <f t="shared" si="17"/>
        <v>364.94229999999999</v>
      </c>
      <c r="AQ16" s="28">
        <f t="shared" si="18"/>
        <v>2.6188000000000002</v>
      </c>
      <c r="AR16" s="28">
        <f t="shared" si="19"/>
        <v>2.2695999999999996</v>
      </c>
      <c r="AS16" s="28">
        <f t="shared" si="51"/>
        <v>7.1759289071176464E-3</v>
      </c>
      <c r="AT16" s="78">
        <f t="shared" si="20"/>
        <v>64.318346845259086</v>
      </c>
      <c r="AU16" s="78">
        <f t="shared" si="21"/>
        <v>68.684196982397324</v>
      </c>
      <c r="AV16" s="26">
        <f t="shared" si="52"/>
        <v>8.1388341763526526</v>
      </c>
      <c r="AW16" s="32">
        <f t="shared" si="95"/>
        <v>53.334699999999998</v>
      </c>
      <c r="AX16" s="28">
        <f t="shared" si="22"/>
        <v>-7.6370000000000005</v>
      </c>
      <c r="AY16" s="28">
        <f t="shared" si="23"/>
        <v>-5.8335999999999997</v>
      </c>
      <c r="AZ16" s="28">
        <f t="shared" si="53"/>
        <v>0.14319008075418069</v>
      </c>
      <c r="BA16" s="78">
        <f t="shared" si="24"/>
        <v>3.6570693911135495</v>
      </c>
      <c r="BB16" s="78">
        <f t="shared" si="25"/>
        <v>4.0978387086747956</v>
      </c>
      <c r="BC16" s="26">
        <f t="shared" si="54"/>
        <v>1.5459275942499968</v>
      </c>
      <c r="BD16" s="32">
        <f t="shared" si="26"/>
        <v>360.53485000000001</v>
      </c>
      <c r="BE16" s="28">
        <f t="shared" si="27"/>
        <v>1.5065500000000003</v>
      </c>
      <c r="BF16" s="28">
        <f t="shared" si="28"/>
        <v>1.6380749999999995</v>
      </c>
      <c r="BG16" s="28">
        <f t="shared" si="55"/>
        <v>4.1786529096979122E-3</v>
      </c>
      <c r="BH16" s="78">
        <f t="shared" si="29"/>
        <v>88.038667338186627</v>
      </c>
      <c r="BI16" s="78">
        <f t="shared" si="30"/>
        <v>101.32838124908527</v>
      </c>
      <c r="BJ16" s="26">
        <f t="shared" si="56"/>
        <v>7.9874390503583923</v>
      </c>
      <c r="BK16" s="32">
        <f t="shared" si="31"/>
        <v>126.82915</v>
      </c>
      <c r="BL16" s="28">
        <f t="shared" si="32"/>
        <v>-6.1852999999999998</v>
      </c>
      <c r="BM16" s="28">
        <f t="shared" si="33"/>
        <v>-4.4393249999999993</v>
      </c>
      <c r="BN16" s="28">
        <f t="shared" si="57"/>
        <v>4.8768757024706073E-2</v>
      </c>
      <c r="BO16" s="78">
        <f t="shared" si="34"/>
        <v>11.427786882014724</v>
      </c>
      <c r="BP16" s="78">
        <f t="shared" si="35"/>
        <v>11.692574723097199</v>
      </c>
      <c r="BQ16" s="26">
        <f t="shared" si="58"/>
        <v>3.0877268781203724</v>
      </c>
      <c r="BR16" s="32">
        <f t="shared" si="36"/>
        <v>281.2869</v>
      </c>
      <c r="BS16" s="28">
        <f t="shared" si="37"/>
        <v>3.6224400000000001</v>
      </c>
      <c r="BT16" s="28">
        <f t="shared" si="38"/>
        <v>2.9823999999999997</v>
      </c>
      <c r="BU16" s="28">
        <f t="shared" si="59"/>
        <v>1.2878097060332352E-2</v>
      </c>
      <c r="BV16" s="78">
        <f t="shared" si="39"/>
        <v>37.726247317596574</v>
      </c>
      <c r="BW16" s="78">
        <f t="shared" si="40"/>
        <v>39.693059316341312</v>
      </c>
      <c r="BX16" s="26">
        <f t="shared" si="60"/>
        <v>6.3519938608100848</v>
      </c>
      <c r="BY16" s="32">
        <f t="shared" si="41"/>
        <v>30.320700000000002</v>
      </c>
      <c r="BZ16" s="28">
        <f t="shared" si="42"/>
        <v>6.6333600000000006</v>
      </c>
      <c r="CA16" s="28">
        <f t="shared" si="43"/>
        <v>-5.1207999999999991</v>
      </c>
      <c r="CB16" s="28">
        <f t="shared" si="61"/>
        <v>0.21877331328102584</v>
      </c>
      <c r="CC16" s="78">
        <f t="shared" si="44"/>
        <v>2.3684346195906896</v>
      </c>
      <c r="CD16" s="78">
        <f t="shared" si="45"/>
        <v>2.800782816670381</v>
      </c>
      <c r="CE16" s="26">
        <f t="shared" si="62"/>
        <v>0.99147291418238059</v>
      </c>
      <c r="CF16" s="31">
        <f t="shared" si="63"/>
        <v>8.1388341763526526</v>
      </c>
      <c r="CG16" s="47">
        <f t="shared" si="46"/>
        <v>0.81388341763526528</v>
      </c>
      <c r="CH16" s="32">
        <f t="shared" si="5"/>
        <v>29.401538462073955</v>
      </c>
      <c r="CI16" s="28">
        <f t="shared" si="64"/>
        <v>0.66666666666666663</v>
      </c>
      <c r="CJ16" s="28">
        <f t="shared" si="65"/>
        <v>4.4102307693110934</v>
      </c>
      <c r="CK16" s="68" t="str">
        <f t="shared" si="66"/>
        <v>NO PARRILLA</v>
      </c>
      <c r="CL16" s="87">
        <f t="shared" si="6"/>
        <v>6.5110673410821231</v>
      </c>
      <c r="CM16" s="88">
        <f t="shared" si="67"/>
        <v>0.66666666666666663</v>
      </c>
      <c r="CN16" s="88">
        <f t="shared" si="68"/>
        <v>0.97666010116231861</v>
      </c>
      <c r="CO16" s="68" t="str">
        <f t="shared" si="69"/>
        <v>NO PARRILLA</v>
      </c>
    </row>
    <row r="17" spans="2:93" x14ac:dyDescent="0.3">
      <c r="B17" s="66" t="s">
        <v>182</v>
      </c>
      <c r="C17" s="24" t="str">
        <f>'MUROS EJE X'!C14</f>
        <v>6 entre C y E</v>
      </c>
      <c r="D17" s="24" t="str">
        <f>'MUROS EJE X'!D14</f>
        <v>F11X</v>
      </c>
      <c r="E17" s="24">
        <f>'MUROS EJE X'!E14</f>
        <v>2.3699999999999997</v>
      </c>
      <c r="F17" s="10">
        <f>'MUROS EJE X'!F14</f>
        <v>0.25</v>
      </c>
      <c r="G17" s="23">
        <f>'MUROS EJE X'!G14</f>
        <v>-221.65309999999999</v>
      </c>
      <c r="H17" s="24">
        <f>'MUROS EJE X'!H14</f>
        <v>-52.384399999999999</v>
      </c>
      <c r="I17" s="24">
        <f>'MUROS EJE X'!I14</f>
        <v>74.104399999999998</v>
      </c>
      <c r="J17" s="25">
        <f>'MUROS EJE X'!J14</f>
        <v>37.843699999999998</v>
      </c>
      <c r="K17" s="23">
        <f>'MUROS EJE X'!K14</f>
        <v>3.9731000000000001</v>
      </c>
      <c r="L17" s="24">
        <f>'MUROS EJE X'!L14</f>
        <v>0.95979999999999999</v>
      </c>
      <c r="M17" s="24">
        <f>'MUROS EJE X'!M14</f>
        <v>19.3446</v>
      </c>
      <c r="N17" s="25">
        <f>'MUROS EJE X'!N14</f>
        <v>3.34</v>
      </c>
      <c r="O17" s="23">
        <f>'MUROS EJE X'!O14</f>
        <v>18.187799999999999</v>
      </c>
      <c r="P17" s="24">
        <f>'MUROS EJE X'!P14</f>
        <v>4.5486000000000004</v>
      </c>
      <c r="Q17" s="24">
        <f>'MUROS EJE X'!Q14</f>
        <v>14.8890999999999</v>
      </c>
      <c r="R17" s="25">
        <f>'MUROS EJE X'!R14</f>
        <v>11.2386</v>
      </c>
      <c r="S17" s="23">
        <f>0.4+E17+0.4</f>
        <v>3.1699999999999995</v>
      </c>
      <c r="T17" s="24">
        <v>1.7</v>
      </c>
      <c r="U17" s="24">
        <v>2</v>
      </c>
      <c r="V17" s="28">
        <f t="shared" si="47"/>
        <v>26.944999999999997</v>
      </c>
      <c r="W17" s="26">
        <f t="shared" si="48"/>
        <v>0.52833333333333321</v>
      </c>
      <c r="Y17" s="27">
        <f t="shared" si="7"/>
        <v>248.59809999999999</v>
      </c>
      <c r="Z17" s="28">
        <f t="shared" si="70"/>
        <v>3.9731000000000001</v>
      </c>
      <c r="AA17" s="28">
        <f t="shared" si="49"/>
        <v>18.187799999999999</v>
      </c>
      <c r="AB17" s="29">
        <f t="shared" si="50"/>
        <v>1.5982020779724382E-2</v>
      </c>
      <c r="AC17" s="78">
        <f t="shared" si="9"/>
        <v>5.4673594387446531</v>
      </c>
      <c r="AD17" s="78">
        <f t="shared" si="10"/>
        <v>9.8640374658910925</v>
      </c>
      <c r="AE17" s="26">
        <f t="shared" si="0"/>
        <v>4.7526101891163979</v>
      </c>
      <c r="AF17" s="27">
        <f t="shared" si="11"/>
        <v>300.98249999999996</v>
      </c>
      <c r="AG17" s="28">
        <f t="shared" si="12"/>
        <v>4.9329000000000001</v>
      </c>
      <c r="AH17" s="28">
        <f t="shared" si="13"/>
        <v>22.7364</v>
      </c>
      <c r="AI17" s="29">
        <f t="shared" si="1"/>
        <v>1.6389324960753536E-2</v>
      </c>
      <c r="AJ17" s="78">
        <f t="shared" si="14"/>
        <v>5.2951654615506412</v>
      </c>
      <c r="AK17" s="78">
        <f t="shared" si="15"/>
        <v>9.5622154339687757</v>
      </c>
      <c r="AL17" s="26">
        <f t="shared" si="2"/>
        <v>5.7583822461106369</v>
      </c>
      <c r="AM17" s="47">
        <f t="shared" si="3"/>
        <v>0.59407627363954973</v>
      </c>
      <c r="AN17" s="47">
        <f t="shared" si="94"/>
        <v>0.71979778076382961</v>
      </c>
      <c r="AO17" s="30"/>
      <c r="AP17" s="32">
        <f t="shared" si="17"/>
        <v>322.70249999999999</v>
      </c>
      <c r="AQ17" s="28">
        <f t="shared" si="18"/>
        <v>23.317699999999999</v>
      </c>
      <c r="AR17" s="28">
        <f t="shared" si="19"/>
        <v>33.076899999999895</v>
      </c>
      <c r="AS17" s="28">
        <f t="shared" si="51"/>
        <v>7.2257574701156638E-2</v>
      </c>
      <c r="AT17" s="78">
        <f t="shared" si="20"/>
        <v>3.9024515598499376</v>
      </c>
      <c r="AU17" s="78">
        <f t="shared" si="21"/>
        <v>5.9773353805401852</v>
      </c>
      <c r="AV17" s="26">
        <f t="shared" si="52"/>
        <v>6.8071432167290196</v>
      </c>
      <c r="AW17" s="32">
        <f t="shared" si="95"/>
        <v>174.49369999999999</v>
      </c>
      <c r="AX17" s="28">
        <f t="shared" si="22"/>
        <v>-15.371499999999999</v>
      </c>
      <c r="AY17" s="28">
        <f t="shared" si="23"/>
        <v>3.2987000000000997</v>
      </c>
      <c r="AZ17" s="28">
        <f t="shared" si="53"/>
        <v>8.8092005613956262E-2</v>
      </c>
      <c r="BA17" s="78">
        <f t="shared" si="24"/>
        <v>21.159086913025703</v>
      </c>
      <c r="BB17" s="78">
        <f t="shared" si="25"/>
        <v>13.28896824602039</v>
      </c>
      <c r="BC17" s="26">
        <f t="shared" si="54"/>
        <v>3.7778441597060968</v>
      </c>
      <c r="BD17" s="32">
        <f t="shared" si="26"/>
        <v>343.46469999999999</v>
      </c>
      <c r="BE17" s="28">
        <f t="shared" si="27"/>
        <v>19.2014</v>
      </c>
      <c r="BF17" s="28">
        <f t="shared" si="28"/>
        <v>32.766074999999923</v>
      </c>
      <c r="BG17" s="28">
        <f t="shared" si="55"/>
        <v>5.5905017313278481E-2</v>
      </c>
      <c r="BH17" s="78">
        <f t="shared" si="29"/>
        <v>4.1929306454923374</v>
      </c>
      <c r="BI17" s="78">
        <f t="shared" si="30"/>
        <v>6.6513553309167506</v>
      </c>
      <c r="BJ17" s="26">
        <f t="shared" si="56"/>
        <v>7.0478390025715445</v>
      </c>
      <c r="BK17" s="32">
        <f t="shared" si="31"/>
        <v>232.30809999999997</v>
      </c>
      <c r="BL17" s="28">
        <f t="shared" si="32"/>
        <v>-9.8155000000000001</v>
      </c>
      <c r="BM17" s="28">
        <f t="shared" si="33"/>
        <v>10.432425000000073</v>
      </c>
      <c r="BN17" s="28">
        <f t="shared" si="57"/>
        <v>4.2252078166882694E-2</v>
      </c>
      <c r="BO17" s="78">
        <f t="shared" si="34"/>
        <v>8.9071562939584368</v>
      </c>
      <c r="BP17" s="78">
        <f t="shared" si="35"/>
        <v>12.321366558725638</v>
      </c>
      <c r="BQ17" s="26">
        <f t="shared" si="58"/>
        <v>4.6555266921225797</v>
      </c>
      <c r="BR17" s="32">
        <f t="shared" si="36"/>
        <v>223.26326</v>
      </c>
      <c r="BS17" s="28">
        <f t="shared" si="37"/>
        <v>21.728459999999998</v>
      </c>
      <c r="BT17" s="28">
        <f t="shared" si="38"/>
        <v>25.801779999999901</v>
      </c>
      <c r="BU17" s="28">
        <f t="shared" si="59"/>
        <v>9.7322147853614593E-2</v>
      </c>
      <c r="BV17" s="78">
        <f t="shared" si="39"/>
        <v>3.4612070950143883</v>
      </c>
      <c r="BW17" s="78">
        <f t="shared" si="40"/>
        <v>5.1219198257459828</v>
      </c>
      <c r="BX17" s="26">
        <f t="shared" si="60"/>
        <v>4.9060991410824606</v>
      </c>
      <c r="BY17" s="32">
        <f t="shared" si="41"/>
        <v>75.054460000000006</v>
      </c>
      <c r="BZ17" s="28">
        <f t="shared" si="42"/>
        <v>16.960740000000001</v>
      </c>
      <c r="CA17" s="28">
        <f t="shared" si="43"/>
        <v>-3.9764199999998997</v>
      </c>
      <c r="CB17" s="28">
        <f t="shared" si="61"/>
        <v>0.22597910903629179</v>
      </c>
      <c r="CC17" s="78">
        <f t="shared" si="44"/>
        <v>7.5499529727746975</v>
      </c>
      <c r="CD17" s="78">
        <f t="shared" si="45"/>
        <v>5.4557417721580386</v>
      </c>
      <c r="CE17" s="26">
        <f t="shared" si="62"/>
        <v>1.9884358323094191</v>
      </c>
      <c r="CF17" s="31">
        <f t="shared" si="63"/>
        <v>7.0478390025715445</v>
      </c>
      <c r="CG17" s="47">
        <f t="shared" si="46"/>
        <v>0.70478390025715443</v>
      </c>
      <c r="CH17" s="32">
        <f t="shared" si="5"/>
        <v>25.460318396789699</v>
      </c>
      <c r="CI17" s="28">
        <f t="shared" si="64"/>
        <v>0.66666666666666663</v>
      </c>
      <c r="CJ17" s="28">
        <f t="shared" si="65"/>
        <v>3.8190477595184555</v>
      </c>
      <c r="CK17" s="68" t="str">
        <f t="shared" si="66"/>
        <v>NO PARRILLA</v>
      </c>
      <c r="CL17" s="87">
        <f t="shared" si="6"/>
        <v>5.6382712020572328</v>
      </c>
      <c r="CM17" s="88">
        <f t="shared" si="67"/>
        <v>0.66666666666666663</v>
      </c>
      <c r="CN17" s="88">
        <f t="shared" si="68"/>
        <v>0.84574068030858496</v>
      </c>
      <c r="CO17" s="68" t="str">
        <f t="shared" si="69"/>
        <v>NO PARRILLA</v>
      </c>
    </row>
    <row r="18" spans="2:93" x14ac:dyDescent="0.3">
      <c r="B18" s="66" t="s">
        <v>182</v>
      </c>
      <c r="C18" s="24" t="str">
        <f>'MUROS EJE X'!C15</f>
        <v>5 entre A y C</v>
      </c>
      <c r="D18" s="24" t="str">
        <f>'MUROS EJE X'!D15</f>
        <v>F12X</v>
      </c>
      <c r="E18" s="24">
        <f>'MUROS EJE X'!E15</f>
        <v>1.92</v>
      </c>
      <c r="F18" s="10">
        <f>'MUROS EJE X'!F15</f>
        <v>0.25</v>
      </c>
      <c r="G18" s="23">
        <f>'MUROS EJE X'!G15</f>
        <v>-41.7881</v>
      </c>
      <c r="H18" s="24">
        <f>'MUROS EJE X'!H15</f>
        <v>-35.645000000000003</v>
      </c>
      <c r="I18" s="24">
        <f>'MUROS EJE X'!I15</f>
        <v>0.4617</v>
      </c>
      <c r="J18" s="25">
        <f>'MUROS EJE X'!J15</f>
        <v>0.25369999999999998</v>
      </c>
      <c r="K18" s="23">
        <f>'MUROS EJE X'!K15</f>
        <v>-0.91</v>
      </c>
      <c r="L18" s="24">
        <f>'MUROS EJE X'!L15</f>
        <v>-1.2884</v>
      </c>
      <c r="M18" s="24">
        <f>'MUROS EJE X'!M15</f>
        <v>4.8838999999999997</v>
      </c>
      <c r="N18" s="25">
        <f>'MUROS EJE X'!N15</f>
        <v>3.4176000000000002</v>
      </c>
      <c r="O18" s="23">
        <f>'MUROS EJE X'!O15</f>
        <v>1.3158000000000001</v>
      </c>
      <c r="P18" s="24">
        <f>'MUROS EJE X'!P15</f>
        <v>-1.1207</v>
      </c>
      <c r="Q18" s="24">
        <f>'MUROS EJE X'!Q15</f>
        <v>11.5524</v>
      </c>
      <c r="R18" s="25">
        <f>'MUROS EJE X'!R15</f>
        <v>6.7184999999999997</v>
      </c>
      <c r="S18" s="23">
        <f t="shared" si="93"/>
        <v>2.5199999999999996</v>
      </c>
      <c r="T18" s="24">
        <v>0.8</v>
      </c>
      <c r="U18" s="24">
        <v>0.8</v>
      </c>
      <c r="V18" s="28">
        <f t="shared" si="47"/>
        <v>4.0319999999999991</v>
      </c>
      <c r="W18" s="26">
        <f t="shared" si="48"/>
        <v>0.41999999999999993</v>
      </c>
      <c r="Y18" s="27">
        <f t="shared" si="7"/>
        <v>45.820099999999996</v>
      </c>
      <c r="Z18" s="28">
        <f t="shared" si="70"/>
        <v>-0.91</v>
      </c>
      <c r="AA18" s="28">
        <f t="shared" si="49"/>
        <v>1.3158000000000001</v>
      </c>
      <c r="AB18" s="29">
        <f t="shared" si="50"/>
        <v>1.986027965892698E-2</v>
      </c>
      <c r="AC18" s="78">
        <f t="shared" si="9"/>
        <v>13.929198966408267</v>
      </c>
      <c r="AD18" s="78">
        <f t="shared" si="10"/>
        <v>29.879818000244558</v>
      </c>
      <c r="AE18" s="26">
        <f t="shared" si="0"/>
        <v>2.3802959656084659</v>
      </c>
      <c r="AF18" s="27">
        <f t="shared" si="11"/>
        <v>81.465100000000007</v>
      </c>
      <c r="AG18" s="28">
        <f t="shared" si="12"/>
        <v>-2.1983999999999999</v>
      </c>
      <c r="AH18" s="28">
        <f t="shared" si="13"/>
        <v>0.19510000000000005</v>
      </c>
      <c r="AI18" s="29">
        <f t="shared" si="1"/>
        <v>2.6985789006580729E-2</v>
      </c>
      <c r="AJ18" s="78">
        <f t="shared" si="14"/>
        <v>167.02224500256276</v>
      </c>
      <c r="AK18" s="78">
        <f t="shared" si="15"/>
        <v>44.529758587883521</v>
      </c>
      <c r="AL18" s="26">
        <f t="shared" si="2"/>
        <v>4.3005647675736975</v>
      </c>
      <c r="AM18" s="47">
        <f t="shared" si="3"/>
        <v>0.29753699570105824</v>
      </c>
      <c r="AN18" s="47">
        <f t="shared" si="94"/>
        <v>0.53757059594671219</v>
      </c>
      <c r="AO18" s="30"/>
      <c r="AP18" s="32">
        <f t="shared" si="17"/>
        <v>46.281799999999997</v>
      </c>
      <c r="AQ18" s="28">
        <f t="shared" si="18"/>
        <v>3.9738999999999995</v>
      </c>
      <c r="AR18" s="28">
        <f t="shared" si="19"/>
        <v>12.8682</v>
      </c>
      <c r="AS18" s="28">
        <f t="shared" si="51"/>
        <v>8.5863125461844603E-2</v>
      </c>
      <c r="AT18" s="78">
        <f t="shared" si="20"/>
        <v>1.438640990969988</v>
      </c>
      <c r="AU18" s="78">
        <f t="shared" si="21"/>
        <v>4.3655004113968845</v>
      </c>
      <c r="AV18" s="26">
        <f t="shared" si="52"/>
        <v>2.7650529100529107</v>
      </c>
      <c r="AW18" s="32">
        <f t="shared" si="95"/>
        <v>45.358399999999996</v>
      </c>
      <c r="AX18" s="28">
        <f t="shared" si="22"/>
        <v>-5.7938999999999998</v>
      </c>
      <c r="AY18" s="28">
        <f t="shared" si="23"/>
        <v>-10.236600000000001</v>
      </c>
      <c r="AZ18" s="28">
        <f t="shared" si="53"/>
        <v>0.12773598716004092</v>
      </c>
      <c r="BA18" s="78">
        <f t="shared" si="24"/>
        <v>1.7724009925170463</v>
      </c>
      <c r="BB18" s="78">
        <f t="shared" si="25"/>
        <v>4.5015142478320369</v>
      </c>
      <c r="BC18" s="26">
        <f t="shared" si="54"/>
        <v>2.934196428571429</v>
      </c>
      <c r="BD18" s="32">
        <f t="shared" si="26"/>
        <v>72.900125000000003</v>
      </c>
      <c r="BE18" s="28">
        <f t="shared" si="27"/>
        <v>1.7866249999999995</v>
      </c>
      <c r="BF18" s="28">
        <f t="shared" si="28"/>
        <v>9.1395750000000007</v>
      </c>
      <c r="BG18" s="28">
        <f t="shared" si="55"/>
        <v>2.450784549409208E-2</v>
      </c>
      <c r="BH18" s="78">
        <f t="shared" si="29"/>
        <v>3.1905258176665763</v>
      </c>
      <c r="BI18" s="78">
        <f t="shared" si="30"/>
        <v>10.29213555082084</v>
      </c>
      <c r="BJ18" s="26">
        <f t="shared" si="56"/>
        <v>3.827083038076343</v>
      </c>
      <c r="BK18" s="32">
        <f t="shared" si="31"/>
        <v>72.207574999999991</v>
      </c>
      <c r="BL18" s="28">
        <f t="shared" si="32"/>
        <v>-5.5392250000000001</v>
      </c>
      <c r="BM18" s="28">
        <f t="shared" si="33"/>
        <v>-8.1890250000000009</v>
      </c>
      <c r="BN18" s="28">
        <f t="shared" si="57"/>
        <v>7.6712519427497752E-2</v>
      </c>
      <c r="BO18" s="78">
        <f t="shared" si="34"/>
        <v>3.5270413754995245</v>
      </c>
      <c r="BP18" s="78">
        <f t="shared" si="35"/>
        <v>7.9832272095857482</v>
      </c>
      <c r="BQ18" s="26">
        <f t="shared" si="58"/>
        <v>4.2359229143046111</v>
      </c>
      <c r="BR18" s="32">
        <f t="shared" si="36"/>
        <v>27.953759999999999</v>
      </c>
      <c r="BS18" s="28">
        <f t="shared" si="37"/>
        <v>4.3378999999999994</v>
      </c>
      <c r="BT18" s="28">
        <f t="shared" si="38"/>
        <v>12.34188</v>
      </c>
      <c r="BU18" s="28">
        <f t="shared" si="59"/>
        <v>0.15518127078432381</v>
      </c>
      <c r="BV18" s="78">
        <f t="shared" si="39"/>
        <v>0.9059806123540336</v>
      </c>
      <c r="BW18" s="78">
        <f t="shared" si="40"/>
        <v>2.7836544228846063</v>
      </c>
      <c r="BX18" s="26">
        <f t="shared" si="60"/>
        <v>1.8989133597883601</v>
      </c>
      <c r="BY18" s="32">
        <f t="shared" si="41"/>
        <v>27.030359999999998</v>
      </c>
      <c r="BZ18" s="28">
        <f t="shared" si="42"/>
        <v>5.4298999999999999</v>
      </c>
      <c r="CA18" s="28">
        <f t="shared" si="43"/>
        <v>-10.762920000000001</v>
      </c>
      <c r="CB18" s="28">
        <f t="shared" si="61"/>
        <v>0.2008815272900546</v>
      </c>
      <c r="CC18" s="78">
        <f t="shared" si="44"/>
        <v>1.0045734800593147</v>
      </c>
      <c r="CD18" s="78">
        <f t="shared" si="45"/>
        <v>2.8124992770776776</v>
      </c>
      <c r="CE18" s="26">
        <f t="shared" si="62"/>
        <v>1.9820780423280424</v>
      </c>
      <c r="CF18" s="31">
        <f t="shared" si="63"/>
        <v>4.2359229143046111</v>
      </c>
      <c r="CG18" s="47">
        <f t="shared" si="46"/>
        <v>0.42359229143046112</v>
      </c>
      <c r="CH18" s="32">
        <f t="shared" si="5"/>
        <v>3.3887383314436894</v>
      </c>
      <c r="CI18" s="28">
        <f t="shared" si="64"/>
        <v>0.10666666666666669</v>
      </c>
      <c r="CJ18" s="28">
        <f t="shared" si="65"/>
        <v>3.1769421857284579</v>
      </c>
      <c r="CK18" s="68" t="str">
        <f t="shared" si="66"/>
        <v>NO PARRILLA</v>
      </c>
      <c r="CL18" s="87">
        <f t="shared" si="6"/>
        <v>1.9061653114370727</v>
      </c>
      <c r="CM18" s="88">
        <f t="shared" si="67"/>
        <v>0.10666666666666669</v>
      </c>
      <c r="CN18" s="88">
        <f t="shared" si="68"/>
        <v>1.7870299794722553</v>
      </c>
      <c r="CO18" s="68" t="str">
        <f t="shared" si="69"/>
        <v>NO PARRILLA</v>
      </c>
    </row>
    <row r="19" spans="2:93" x14ac:dyDescent="0.3">
      <c r="B19" s="64" t="s">
        <v>182</v>
      </c>
      <c r="C19" s="24" t="str">
        <f>'MUROS EJE X'!C16</f>
        <v>5 entre C y E</v>
      </c>
      <c r="D19" s="24" t="str">
        <f>'MUROS EJE X'!D16</f>
        <v>F13X</v>
      </c>
      <c r="E19" s="24">
        <f>'MUROS EJE X'!E16</f>
        <v>1.92</v>
      </c>
      <c r="F19" s="10">
        <f>'MUROS EJE X'!F16</f>
        <v>0.25</v>
      </c>
      <c r="G19" s="23">
        <f>'MUROS EJE X'!G16</f>
        <v>-235.1155</v>
      </c>
      <c r="H19" s="24">
        <f>'MUROS EJE X'!H16</f>
        <v>-59.033700000000003</v>
      </c>
      <c r="I19" s="24">
        <f>'MUROS EJE X'!I16</f>
        <v>159.60759999999999</v>
      </c>
      <c r="J19" s="25">
        <f>'MUROS EJE X'!J16</f>
        <v>85.763900000000007</v>
      </c>
      <c r="K19" s="23">
        <f>'MUROS EJE X'!K16</f>
        <v>10.9617</v>
      </c>
      <c r="L19" s="24">
        <f>'MUROS EJE X'!L16</f>
        <v>3.1151</v>
      </c>
      <c r="M19" s="24">
        <f>'MUROS EJE X'!M16</f>
        <v>7.1363000000000003</v>
      </c>
      <c r="N19" s="25">
        <f>'MUROS EJE X'!N16</f>
        <v>7.8284000000000002</v>
      </c>
      <c r="O19" s="23">
        <f>'MUROS EJE X'!O16</f>
        <v>18.161100000000001</v>
      </c>
      <c r="P19" s="24">
        <f>'MUROS EJE X'!P16</f>
        <v>5.1155999999999997</v>
      </c>
      <c r="Q19" s="24">
        <f>'MUROS EJE X'!Q16</f>
        <v>24.281300000000002</v>
      </c>
      <c r="R19" s="25">
        <f>'MUROS EJE X'!R16</f>
        <v>13.0977</v>
      </c>
      <c r="S19" s="23">
        <f>0.55+E19+0.55</f>
        <v>3.0199999999999996</v>
      </c>
      <c r="T19" s="24">
        <v>1.5</v>
      </c>
      <c r="U19" s="24">
        <v>2</v>
      </c>
      <c r="V19" s="28">
        <f t="shared" si="47"/>
        <v>22.65</v>
      </c>
      <c r="W19" s="26">
        <f t="shared" si="48"/>
        <v>0.5033333333333333</v>
      </c>
      <c r="Y19" s="27">
        <f t="shared" si="7"/>
        <v>257.76549999999997</v>
      </c>
      <c r="Z19" s="28">
        <f t="shared" si="70"/>
        <v>10.9617</v>
      </c>
      <c r="AA19" s="28">
        <f t="shared" si="49"/>
        <v>18.161100000000001</v>
      </c>
      <c r="AB19" s="29">
        <f t="shared" si="50"/>
        <v>4.25258616843604E-2</v>
      </c>
      <c r="AC19" s="78">
        <f t="shared" si="9"/>
        <v>5.6773102950812451</v>
      </c>
      <c r="AD19" s="78">
        <f t="shared" si="10"/>
        <v>8.4635067115868168</v>
      </c>
      <c r="AE19" s="26">
        <f t="shared" si="0"/>
        <v>6.1709428680028662</v>
      </c>
      <c r="AF19" s="27">
        <f t="shared" si="11"/>
        <v>316.79919999999998</v>
      </c>
      <c r="AG19" s="28">
        <f t="shared" si="12"/>
        <v>14.0768</v>
      </c>
      <c r="AH19" s="28">
        <f t="shared" si="13"/>
        <v>23.276700000000002</v>
      </c>
      <c r="AI19" s="29">
        <f t="shared" si="1"/>
        <v>4.4434455642564756E-2</v>
      </c>
      <c r="AJ19" s="78">
        <f t="shared" si="14"/>
        <v>5.444056932468949</v>
      </c>
      <c r="AK19" s="78">
        <f t="shared" si="15"/>
        <v>8.1220842418464709</v>
      </c>
      <c r="AL19" s="26">
        <f t="shared" si="2"/>
        <v>7.6107362542578558</v>
      </c>
      <c r="AM19" s="47">
        <f t="shared" si="3"/>
        <v>0.77136785850035827</v>
      </c>
      <c r="AN19" s="47">
        <f t="shared" si="94"/>
        <v>0.95134203178223198</v>
      </c>
      <c r="AO19" s="30"/>
      <c r="AP19" s="32">
        <f t="shared" si="17"/>
        <v>417.37309999999997</v>
      </c>
      <c r="AQ19" s="28">
        <f t="shared" si="18"/>
        <v>18.097999999999999</v>
      </c>
      <c r="AR19" s="28">
        <f t="shared" si="19"/>
        <v>42.442400000000006</v>
      </c>
      <c r="AS19" s="28">
        <f t="shared" si="51"/>
        <v>4.3361682868397602E-2</v>
      </c>
      <c r="AT19" s="78">
        <f t="shared" si="20"/>
        <v>3.9335485269447528</v>
      </c>
      <c r="AU19" s="78">
        <f t="shared" si="21"/>
        <v>6.2955307196929953</v>
      </c>
      <c r="AV19" s="26">
        <f t="shared" si="52"/>
        <v>10.007271333128665</v>
      </c>
      <c r="AW19" s="32">
        <f t="shared" si="95"/>
        <v>98.157899999999984</v>
      </c>
      <c r="AX19" s="28">
        <f t="shared" si="22"/>
        <v>3.8254000000000001</v>
      </c>
      <c r="AY19" s="28">
        <f t="shared" si="23"/>
        <v>-6.1202000000000005</v>
      </c>
      <c r="AZ19" s="28">
        <f t="shared" si="53"/>
        <v>3.8971901395608514E-2</v>
      </c>
      <c r="BA19" s="78">
        <f t="shared" si="24"/>
        <v>6.415339367994509</v>
      </c>
      <c r="BB19" s="78">
        <f t="shared" si="25"/>
        <v>9.4638193554009096</v>
      </c>
      <c r="BC19" s="26">
        <f t="shared" si="54"/>
        <v>2.3346144028770666</v>
      </c>
      <c r="BD19" s="32">
        <f t="shared" si="26"/>
        <v>421.74647499999998</v>
      </c>
      <c r="BE19" s="28">
        <f t="shared" si="27"/>
        <v>18.65025</v>
      </c>
      <c r="BF19" s="28">
        <f t="shared" si="28"/>
        <v>40.208775000000003</v>
      </c>
      <c r="BG19" s="28">
        <f t="shared" si="55"/>
        <v>4.4221472153383144E-2</v>
      </c>
      <c r="BH19" s="78">
        <f t="shared" si="29"/>
        <v>4.1955665150206638</v>
      </c>
      <c r="BI19" s="78">
        <f t="shared" si="30"/>
        <v>6.6165537869014939</v>
      </c>
      <c r="BJ19" s="26">
        <f t="shared" si="56"/>
        <v>10.128034256538456</v>
      </c>
      <c r="BK19" s="32">
        <f t="shared" si="31"/>
        <v>182.33507500000002</v>
      </c>
      <c r="BL19" s="28">
        <f t="shared" si="32"/>
        <v>7.9458000000000002</v>
      </c>
      <c r="BM19" s="28">
        <f t="shared" si="33"/>
        <v>3.7868250000000003</v>
      </c>
      <c r="BN19" s="28">
        <f t="shared" si="57"/>
        <v>4.3578011526306713E-2</v>
      </c>
      <c r="BO19" s="78">
        <f t="shared" si="34"/>
        <v>19.259942035874381</v>
      </c>
      <c r="BP19" s="78">
        <f t="shared" si="35"/>
        <v>18.252693442744427</v>
      </c>
      <c r="BQ19" s="26">
        <f t="shared" si="58"/>
        <v>4.3735415588497588</v>
      </c>
      <c r="BR19" s="32">
        <f t="shared" si="36"/>
        <v>314.26689999999996</v>
      </c>
      <c r="BS19" s="28">
        <f t="shared" si="37"/>
        <v>13.71332</v>
      </c>
      <c r="BT19" s="28">
        <f t="shared" si="38"/>
        <v>35.177959999999999</v>
      </c>
      <c r="BU19" s="28">
        <f t="shared" si="59"/>
        <v>4.3635903112927261E-2</v>
      </c>
      <c r="BV19" s="78">
        <f t="shared" si="39"/>
        <v>3.5734522411191549</v>
      </c>
      <c r="BW19" s="78">
        <f t="shared" si="40"/>
        <v>5.8077881874512007</v>
      </c>
      <c r="BX19" s="26">
        <f t="shared" si="60"/>
        <v>7.5388941859275178</v>
      </c>
      <c r="BY19" s="32">
        <f t="shared" si="41"/>
        <v>4.948299999999989</v>
      </c>
      <c r="BZ19" s="28">
        <f t="shared" si="42"/>
        <v>0.55928000000000022</v>
      </c>
      <c r="CA19" s="28">
        <f t="shared" si="43"/>
        <v>-13.384640000000001</v>
      </c>
      <c r="CB19" s="28">
        <f t="shared" si="61"/>
        <v>0.11302467514095779</v>
      </c>
      <c r="CC19" s="78">
        <f t="shared" si="44"/>
        <v>0.14787995792191613</v>
      </c>
      <c r="CD19" s="78">
        <f t="shared" si="45"/>
        <v>0.29387618667064719</v>
      </c>
      <c r="CE19" s="26">
        <f t="shared" si="62"/>
        <v>0.13376274432407914</v>
      </c>
      <c r="CF19" s="31">
        <f t="shared" si="63"/>
        <v>10.128034256538456</v>
      </c>
      <c r="CG19" s="47">
        <f t="shared" si="46"/>
        <v>1.0128034256538456</v>
      </c>
      <c r="CH19" s="32">
        <f t="shared" si="5"/>
        <v>28.485096346514407</v>
      </c>
      <c r="CI19" s="28">
        <f t="shared" si="64"/>
        <v>0.66666666666666663</v>
      </c>
      <c r="CJ19" s="28">
        <f t="shared" si="65"/>
        <v>4.2727644519771619</v>
      </c>
      <c r="CK19" s="68" t="str">
        <f t="shared" si="66"/>
        <v>NO PARRILLA</v>
      </c>
      <c r="CL19" s="87">
        <f t="shared" si="6"/>
        <v>15.318651813014405</v>
      </c>
      <c r="CM19" s="88">
        <f t="shared" si="67"/>
        <v>0.66666666666666663</v>
      </c>
      <c r="CN19" s="88">
        <f t="shared" si="68"/>
        <v>2.297797771952161</v>
      </c>
      <c r="CO19" s="68" t="str">
        <f t="shared" si="69"/>
        <v>NO PARRILLA</v>
      </c>
    </row>
    <row r="20" spans="2:93" x14ac:dyDescent="0.3">
      <c r="B20" s="64" t="s">
        <v>182</v>
      </c>
      <c r="C20" s="24" t="str">
        <f>'MUROS EJE X'!C17</f>
        <v>4 entre G y L</v>
      </c>
      <c r="D20" s="24" t="str">
        <f>'MUROS EJE X'!D17</f>
        <v>F14X</v>
      </c>
      <c r="E20" s="24">
        <f>'MUROS EJE X'!E17</f>
        <v>6.76</v>
      </c>
      <c r="F20" s="10">
        <f>'MUROS EJE X'!F17</f>
        <v>0.5</v>
      </c>
      <c r="G20" s="23">
        <f>'MUROS EJE X'!G17</f>
        <v>-433.21780000000001</v>
      </c>
      <c r="H20" s="24">
        <f>'MUROS EJE X'!H17</f>
        <v>-102.87569999999999</v>
      </c>
      <c r="I20" s="24">
        <f>'MUROS EJE X'!I17</f>
        <v>124.4538</v>
      </c>
      <c r="J20" s="25">
        <f>'MUROS EJE X'!J17</f>
        <v>44.505200000000002</v>
      </c>
      <c r="K20" s="23">
        <f>'MUROS EJE X'!K17</f>
        <v>-202.7098</v>
      </c>
      <c r="L20" s="24">
        <f>'MUROS EJE X'!L17</f>
        <v>-47.287799999999997</v>
      </c>
      <c r="M20" s="24">
        <f>'MUROS EJE X'!M17</f>
        <v>301.93729999999999</v>
      </c>
      <c r="N20" s="25">
        <f>'MUROS EJE X'!N17</f>
        <v>99.900800000000004</v>
      </c>
      <c r="O20" s="23">
        <f>'MUROS EJE X'!O17</f>
        <v>30.511199999999999</v>
      </c>
      <c r="P20" s="24">
        <f>'MUROS EJE X'!P17</f>
        <v>6.4123999999999999</v>
      </c>
      <c r="Q20" s="24">
        <f>'MUROS EJE X'!Q17</f>
        <v>97.996099999999998</v>
      </c>
      <c r="R20" s="25">
        <f>'MUROS EJE X'!R17</f>
        <v>11.3733</v>
      </c>
      <c r="S20" s="23">
        <f>0.6+E20+0.6</f>
        <v>7.9599999999999991</v>
      </c>
      <c r="T20" s="24">
        <v>1.8</v>
      </c>
      <c r="U20" s="24">
        <v>2</v>
      </c>
      <c r="V20" s="28">
        <f t="shared" si="47"/>
        <v>71.64</v>
      </c>
      <c r="W20" s="26">
        <f t="shared" si="48"/>
        <v>1.3266666666666664</v>
      </c>
      <c r="Y20" s="27">
        <f t="shared" si="7"/>
        <v>504.8578</v>
      </c>
      <c r="Z20" s="28">
        <f t="shared" si="70"/>
        <v>-202.7098</v>
      </c>
      <c r="AA20" s="28">
        <f t="shared" si="49"/>
        <v>30.511199999999999</v>
      </c>
      <c r="AB20" s="29">
        <f t="shared" si="50"/>
        <v>0.40151860583316729</v>
      </c>
      <c r="AC20" s="78">
        <f t="shared" si="9"/>
        <v>6.6186554445580645</v>
      </c>
      <c r="AD20" s="78">
        <f t="shared" si="10"/>
        <v>8.387462145312556</v>
      </c>
      <c r="AE20" s="26">
        <f t="shared" si="0"/>
        <v>4.5899925436787514</v>
      </c>
      <c r="AF20" s="27">
        <f t="shared" si="11"/>
        <v>607.73350000000005</v>
      </c>
      <c r="AG20" s="28">
        <f t="shared" si="12"/>
        <v>-249.99760000000001</v>
      </c>
      <c r="AH20" s="28">
        <f t="shared" si="13"/>
        <v>36.9236</v>
      </c>
      <c r="AI20" s="29">
        <f t="shared" si="1"/>
        <v>0.41136057169795642</v>
      </c>
      <c r="AJ20" s="78">
        <f t="shared" si="14"/>
        <v>6.5836863144438791</v>
      </c>
      <c r="AK20" s="78">
        <f t="shared" si="15"/>
        <v>8.2409133325593</v>
      </c>
      <c r="AL20" s="26">
        <f t="shared" si="2"/>
        <v>5.5567692770104014</v>
      </c>
      <c r="AM20" s="47">
        <f t="shared" si="3"/>
        <v>0.57374906795984393</v>
      </c>
      <c r="AN20" s="47">
        <f t="shared" si="94"/>
        <v>0.69459615962630017</v>
      </c>
      <c r="AO20" s="30"/>
      <c r="AP20" s="32">
        <f t="shared" si="17"/>
        <v>629.3116</v>
      </c>
      <c r="AQ20" s="28">
        <f t="shared" si="18"/>
        <v>99.227499999999992</v>
      </c>
      <c r="AR20" s="28">
        <f t="shared" si="19"/>
        <v>128.50729999999999</v>
      </c>
      <c r="AS20" s="28">
        <f t="shared" si="51"/>
        <v>0.15767626085392356</v>
      </c>
      <c r="AT20" s="78">
        <f t="shared" si="20"/>
        <v>1.9588353346463589</v>
      </c>
      <c r="AU20" s="78">
        <f t="shared" si="21"/>
        <v>7.3093204537026937</v>
      </c>
      <c r="AV20" s="26">
        <f t="shared" si="52"/>
        <v>4.9141973617389016</v>
      </c>
      <c r="AW20" s="32">
        <f t="shared" si="95"/>
        <v>380.404</v>
      </c>
      <c r="AX20" s="28">
        <f t="shared" si="22"/>
        <v>-504.64710000000002</v>
      </c>
      <c r="AY20" s="28">
        <f t="shared" si="23"/>
        <v>-67.484899999999996</v>
      </c>
      <c r="AZ20" s="28">
        <f t="shared" si="53"/>
        <v>1.3266082901336476</v>
      </c>
      <c r="BA20" s="78">
        <f t="shared" si="24"/>
        <v>2.2547503219238676</v>
      </c>
      <c r="BB20" s="78">
        <f t="shared" si="25"/>
        <v>3.1560376531639482</v>
      </c>
      <c r="BC20" s="26">
        <f t="shared" si="54"/>
        <v>5.3098217567457615</v>
      </c>
      <c r="BD20" s="32">
        <f t="shared" si="26"/>
        <v>675.35492500000009</v>
      </c>
      <c r="BE20" s="28">
        <f t="shared" si="27"/>
        <v>-11.72267500000001</v>
      </c>
      <c r="BF20" s="28">
        <f t="shared" si="28"/>
        <v>108.81757499999999</v>
      </c>
      <c r="BG20" s="28">
        <f t="shared" si="55"/>
        <v>1.7357798938091713E-2</v>
      </c>
      <c r="BH20" s="78">
        <f t="shared" si="29"/>
        <v>2.4825215044536701</v>
      </c>
      <c r="BI20" s="78">
        <f t="shared" si="30"/>
        <v>11.770408428402215</v>
      </c>
      <c r="BJ20" s="26">
        <f t="shared" si="56"/>
        <v>4.775203183877232</v>
      </c>
      <c r="BK20" s="32">
        <f t="shared" si="31"/>
        <v>488.67422500000004</v>
      </c>
      <c r="BL20" s="28">
        <f t="shared" si="32"/>
        <v>-464.62862499999994</v>
      </c>
      <c r="BM20" s="28">
        <f t="shared" si="33"/>
        <v>-38.176575</v>
      </c>
      <c r="BN20" s="28">
        <f t="shared" si="57"/>
        <v>0.9507942126474952</v>
      </c>
      <c r="BO20" s="78">
        <f t="shared" si="34"/>
        <v>5.1201473678558127</v>
      </c>
      <c r="BP20" s="78">
        <f t="shared" si="35"/>
        <v>4.4540355181096443</v>
      </c>
      <c r="BQ20" s="26">
        <f t="shared" si="58"/>
        <v>5.8549470034777471</v>
      </c>
      <c r="BR20" s="32">
        <f t="shared" si="36"/>
        <v>427.36847999999998</v>
      </c>
      <c r="BS20" s="28">
        <f t="shared" si="37"/>
        <v>180.31142</v>
      </c>
      <c r="BT20" s="28">
        <f t="shared" si="38"/>
        <v>116.30282</v>
      </c>
      <c r="BU20" s="28">
        <f t="shared" si="59"/>
        <v>0.42191089993347197</v>
      </c>
      <c r="BV20" s="78">
        <f t="shared" si="39"/>
        <v>1.4698473519386719</v>
      </c>
      <c r="BW20" s="78">
        <f t="shared" si="40"/>
        <v>4.5559705631925205</v>
      </c>
      <c r="BX20" s="26">
        <f t="shared" si="60"/>
        <v>3.9313345243806976</v>
      </c>
      <c r="BY20" s="32">
        <f t="shared" si="41"/>
        <v>178.46087999999997</v>
      </c>
      <c r="BZ20" s="28">
        <f t="shared" si="42"/>
        <v>423.56317999999999</v>
      </c>
      <c r="CA20" s="28">
        <f t="shared" si="43"/>
        <v>-79.68938</v>
      </c>
      <c r="CB20" s="28">
        <f t="shared" si="61"/>
        <v>2.3734231278025755</v>
      </c>
      <c r="CC20" s="78">
        <f t="shared" si="44"/>
        <v>0.89578249949993327</v>
      </c>
      <c r="CD20" s="78">
        <f t="shared" si="45"/>
        <v>1.9450264333357108</v>
      </c>
      <c r="CE20" s="26">
        <f t="shared" si="62"/>
        <v>4.1141275818204317</v>
      </c>
      <c r="CF20" s="31">
        <f t="shared" si="63"/>
        <v>5.8549470034777471</v>
      </c>
      <c r="CG20" s="47">
        <f t="shared" si="46"/>
        <v>0.58549470034777473</v>
      </c>
      <c r="CH20" s="32">
        <f t="shared" si="5"/>
        <v>23.712535364084879</v>
      </c>
      <c r="CI20" s="28">
        <f t="shared" si="64"/>
        <v>0.66666666666666663</v>
      </c>
      <c r="CJ20" s="28">
        <f t="shared" si="65"/>
        <v>3.556880304612732</v>
      </c>
      <c r="CK20" s="68" t="str">
        <f t="shared" si="66"/>
        <v>NO PARRILLA</v>
      </c>
      <c r="CL20" s="87">
        <f t="shared" si="6"/>
        <v>10.538904606259933</v>
      </c>
      <c r="CM20" s="88">
        <f t="shared" si="67"/>
        <v>0.66666666666666663</v>
      </c>
      <c r="CN20" s="88">
        <f t="shared" si="68"/>
        <v>1.58083569093899</v>
      </c>
      <c r="CO20" s="68" t="str">
        <f t="shared" si="69"/>
        <v>NO PARRILLA</v>
      </c>
    </row>
    <row r="21" spans="2:93" x14ac:dyDescent="0.3">
      <c r="B21" s="64" t="s">
        <v>182</v>
      </c>
      <c r="C21" s="24" t="str">
        <f>'MUROS EJE X'!C18</f>
        <v>3 entre C y G</v>
      </c>
      <c r="D21" s="24" t="str">
        <f>'MUROS EJE X'!D18</f>
        <v>F15X</v>
      </c>
      <c r="E21" s="24">
        <f>'MUROS EJE X'!E18</f>
        <v>6.4499999999999993</v>
      </c>
      <c r="F21" s="10">
        <f>'MUROS EJE X'!F18</f>
        <v>0.25</v>
      </c>
      <c r="G21" s="23">
        <f>'MUROS EJE X'!G18</f>
        <v>-200.9</v>
      </c>
      <c r="H21" s="24">
        <f>'MUROS EJE X'!H18</f>
        <v>-46.2423</v>
      </c>
      <c r="I21" s="24">
        <f>'MUROS EJE X'!I18</f>
        <v>57.862000000000002</v>
      </c>
      <c r="J21" s="25">
        <f>'MUROS EJE X'!J18</f>
        <v>65.4435</v>
      </c>
      <c r="K21" s="23">
        <f>'MUROS EJE X'!K18</f>
        <v>189.50579999999999</v>
      </c>
      <c r="L21" s="24">
        <f>'MUROS EJE X'!L18</f>
        <v>40.446100000000001</v>
      </c>
      <c r="M21" s="24">
        <f>'MUROS EJE X'!M18</f>
        <v>66.128799999999998</v>
      </c>
      <c r="N21" s="25">
        <f>'MUROS EJE X'!N18</f>
        <v>67.4542</v>
      </c>
      <c r="O21" s="23">
        <f>'MUROS EJE X'!O18</f>
        <v>-55.494900000000001</v>
      </c>
      <c r="P21" s="24">
        <f>'MUROS EJE X'!P18</f>
        <v>-12.457800000000001</v>
      </c>
      <c r="Q21" s="24">
        <f>'MUROS EJE X'!Q18</f>
        <v>62.169199999999996</v>
      </c>
      <c r="R21" s="25">
        <f>'MUROS EJE X'!R18</f>
        <v>25.4207</v>
      </c>
      <c r="S21" s="23">
        <f>0.2+E21+0.2</f>
        <v>6.85</v>
      </c>
      <c r="T21" s="24">
        <v>0.7</v>
      </c>
      <c r="U21" s="24">
        <v>2</v>
      </c>
      <c r="V21" s="28">
        <f t="shared" si="47"/>
        <v>23.974999999999998</v>
      </c>
      <c r="W21" s="26">
        <f t="shared" si="48"/>
        <v>1.1416666666666666</v>
      </c>
      <c r="X21" s="5"/>
      <c r="Y21" s="27">
        <f t="shared" si="7"/>
        <v>224.875</v>
      </c>
      <c r="Z21" s="28">
        <f t="shared" si="70"/>
        <v>189.50579999999999</v>
      </c>
      <c r="AA21" s="28">
        <f t="shared" si="49"/>
        <v>-55.494900000000001</v>
      </c>
      <c r="AB21" s="29">
        <f t="shared" si="50"/>
        <v>0.84271617565314061</v>
      </c>
      <c r="AC21" s="78">
        <f t="shared" si="9"/>
        <v>1.6208696655007937</v>
      </c>
      <c r="AD21" s="78">
        <f t="shared" si="10"/>
        <v>3.1937328699654839</v>
      </c>
      <c r="AE21" s="26">
        <f t="shared" si="0"/>
        <v>8.1515220386199125</v>
      </c>
      <c r="AF21" s="27">
        <f t="shared" si="11"/>
        <v>271.1173</v>
      </c>
      <c r="AG21" s="28">
        <f t="shared" si="12"/>
        <v>229.95189999999999</v>
      </c>
      <c r="AH21" s="28">
        <f t="shared" si="13"/>
        <v>-67.952700000000007</v>
      </c>
      <c r="AI21" s="29">
        <f t="shared" si="1"/>
        <v>0.84816387593119291</v>
      </c>
      <c r="AJ21" s="78">
        <f t="shared" si="14"/>
        <v>1.5959177486692948</v>
      </c>
      <c r="AK21" s="78">
        <f t="shared" si="15"/>
        <v>3.1666134651406432</v>
      </c>
      <c r="AL21" s="26">
        <f t="shared" si="2"/>
        <v>9.8547449974502044</v>
      </c>
      <c r="AM21" s="47">
        <f t="shared" si="3"/>
        <v>1.0189402548274891</v>
      </c>
      <c r="AN21" s="47">
        <f t="shared" si="94"/>
        <v>1.2318431246812755</v>
      </c>
      <c r="AO21" s="30"/>
      <c r="AP21" s="32">
        <f t="shared" si="17"/>
        <v>282.73700000000002</v>
      </c>
      <c r="AQ21" s="28">
        <f t="shared" si="18"/>
        <v>255.63459999999998</v>
      </c>
      <c r="AR21" s="28">
        <f t="shared" si="19"/>
        <v>6.6742999999999952</v>
      </c>
      <c r="AS21" s="28">
        <f t="shared" si="51"/>
        <v>0.90414271920548051</v>
      </c>
      <c r="AT21" s="78">
        <f t="shared" si="20"/>
        <v>16.944818183180274</v>
      </c>
      <c r="AU21" s="78">
        <f t="shared" si="21"/>
        <v>4.5505028752725085</v>
      </c>
      <c r="AV21" s="26">
        <f t="shared" si="52"/>
        <v>10.566225615186138</v>
      </c>
      <c r="AW21" s="32">
        <f t="shared" si="95"/>
        <v>167.01300000000001</v>
      </c>
      <c r="AX21" s="28">
        <f t="shared" si="22"/>
        <v>123.377</v>
      </c>
      <c r="AY21" s="28">
        <f t="shared" si="23"/>
        <v>-117.66409999999999</v>
      </c>
      <c r="AZ21" s="28">
        <f t="shared" si="53"/>
        <v>0.73872692544891705</v>
      </c>
      <c r="BA21" s="78">
        <f t="shared" si="24"/>
        <v>0.56776195968014032</v>
      </c>
      <c r="BB21" s="78">
        <f t="shared" si="25"/>
        <v>1.9386296184164602</v>
      </c>
      <c r="BC21" s="26">
        <f t="shared" si="54"/>
        <v>5.7368184620536908</v>
      </c>
      <c r="BD21" s="32">
        <f t="shared" si="26"/>
        <v>302.95322500000003</v>
      </c>
      <c r="BE21" s="28">
        <f t="shared" si="27"/>
        <v>269.43697499999996</v>
      </c>
      <c r="BF21" s="28">
        <f t="shared" si="28"/>
        <v>-18.211350000000003</v>
      </c>
      <c r="BG21" s="28">
        <f t="shared" si="55"/>
        <v>0.88936823498082895</v>
      </c>
      <c r="BH21" s="78">
        <f t="shared" si="29"/>
        <v>6.6541629258676593</v>
      </c>
      <c r="BI21" s="78">
        <f t="shared" si="30"/>
        <v>4.2733706907424125</v>
      </c>
      <c r="BJ21" s="26">
        <f t="shared" si="56"/>
        <v>11.239966940167299</v>
      </c>
      <c r="BK21" s="32">
        <f t="shared" si="31"/>
        <v>216.16022500000003</v>
      </c>
      <c r="BL21" s="28">
        <f t="shared" si="32"/>
        <v>170.243775</v>
      </c>
      <c r="BM21" s="28">
        <f t="shared" si="33"/>
        <v>-111.46514999999999</v>
      </c>
      <c r="BN21" s="28">
        <f t="shared" si="57"/>
        <v>0.78758141096494505</v>
      </c>
      <c r="BO21" s="78">
        <f t="shared" si="34"/>
        <v>0.77570514192104001</v>
      </c>
      <c r="BP21" s="78">
        <f t="shared" si="35"/>
        <v>2.3160035300521784</v>
      </c>
      <c r="BQ21" s="26">
        <f t="shared" si="58"/>
        <v>7.6179115753179643</v>
      </c>
      <c r="BR21" s="32">
        <f t="shared" si="36"/>
        <v>192.78699999999998</v>
      </c>
      <c r="BS21" s="28">
        <f t="shared" si="37"/>
        <v>179.83228</v>
      </c>
      <c r="BT21" s="28">
        <f t="shared" si="38"/>
        <v>28.872259999999997</v>
      </c>
      <c r="BU21" s="28">
        <f t="shared" si="59"/>
        <v>0.93280293795743496</v>
      </c>
      <c r="BV21" s="78">
        <f t="shared" si="39"/>
        <v>2.6708958702921075</v>
      </c>
      <c r="BW21" s="78">
        <f t="shared" si="40"/>
        <v>3.5362365138346838</v>
      </c>
      <c r="BX21" s="26">
        <f t="shared" si="60"/>
        <v>7.3056167997381705</v>
      </c>
      <c r="BY21" s="32">
        <f t="shared" si="41"/>
        <v>77.062999999999988</v>
      </c>
      <c r="BZ21" s="28">
        <f t="shared" si="42"/>
        <v>47.574680000000001</v>
      </c>
      <c r="CA21" s="28">
        <f t="shared" si="43"/>
        <v>-95.466139999999996</v>
      </c>
      <c r="CB21" s="28">
        <f t="shared" si="61"/>
        <v>0.61734788419864273</v>
      </c>
      <c r="CC21" s="78">
        <f t="shared" si="44"/>
        <v>0.32289144611901138</v>
      </c>
      <c r="CD21" s="78">
        <f t="shared" si="45"/>
        <v>1.3061063501039969</v>
      </c>
      <c r="CE21" s="26">
        <f t="shared" si="62"/>
        <v>2.4762096466057253</v>
      </c>
      <c r="CF21" s="31">
        <f t="shared" si="63"/>
        <v>11.239966940167299</v>
      </c>
      <c r="CG21" s="47">
        <f t="shared" si="46"/>
        <v>1.1239966940167299</v>
      </c>
      <c r="CH21" s="32">
        <f t="shared" si="5"/>
        <v>6.8844797508524698</v>
      </c>
      <c r="CI21" s="28">
        <f t="shared" si="64"/>
        <v>0.66666666666666663</v>
      </c>
      <c r="CJ21" s="28">
        <f t="shared" si="65"/>
        <v>1.0326719626278706</v>
      </c>
      <c r="CK21" s="68" t="str">
        <f t="shared" si="66"/>
        <v>NO PARRILLA</v>
      </c>
      <c r="CL21" s="87">
        <f t="shared" si="6"/>
        <v>2.2479933880334637</v>
      </c>
      <c r="CM21" s="88">
        <f t="shared" si="67"/>
        <v>0.66666666666666663</v>
      </c>
      <c r="CN21" s="88">
        <f t="shared" si="68"/>
        <v>0.33719900820501958</v>
      </c>
      <c r="CO21" s="68" t="str">
        <f t="shared" si="69"/>
        <v>NO PARRILLA</v>
      </c>
    </row>
    <row r="22" spans="2:93" x14ac:dyDescent="0.3">
      <c r="B22" s="64" t="s">
        <v>182</v>
      </c>
      <c r="C22" s="24" t="str">
        <f>'MUROS EJE X'!C19</f>
        <v>2A entre F y N</v>
      </c>
      <c r="D22" s="24" t="str">
        <f>'MUROS EJE X'!D19</f>
        <v>F16X</v>
      </c>
      <c r="E22" s="24">
        <f>'MUROS EJE X'!E19</f>
        <v>12.42</v>
      </c>
      <c r="F22" s="10">
        <f>'MUROS EJE X'!F19</f>
        <v>0.25</v>
      </c>
      <c r="G22" s="23">
        <f>'MUROS EJE X'!G19</f>
        <v>-220.72839999999999</v>
      </c>
      <c r="H22" s="24">
        <f>'MUROS EJE X'!H19</f>
        <v>-53.0229</v>
      </c>
      <c r="I22" s="24">
        <f>'MUROS EJE X'!I19</f>
        <v>42.8416</v>
      </c>
      <c r="J22" s="25">
        <f>'MUROS EJE X'!J19</f>
        <v>114.0005</v>
      </c>
      <c r="K22" s="23">
        <f>'MUROS EJE X'!K19</f>
        <v>-855.91690000000006</v>
      </c>
      <c r="L22" s="24">
        <f>'MUROS EJE X'!L19</f>
        <v>-190.8655</v>
      </c>
      <c r="M22" s="24">
        <f>'MUROS EJE X'!M19</f>
        <v>383.1728</v>
      </c>
      <c r="N22" s="25">
        <f>'MUROS EJE X'!N19</f>
        <v>515.08190000000002</v>
      </c>
      <c r="O22" s="23">
        <f>'MUROS EJE X'!O19</f>
        <v>11.3673</v>
      </c>
      <c r="P22" s="24">
        <f>'MUROS EJE X'!P19</f>
        <v>0.83109999999999995</v>
      </c>
      <c r="Q22" s="24">
        <f>'MUROS EJE X'!Q19</f>
        <v>100.29389999999999</v>
      </c>
      <c r="R22" s="25">
        <f>'MUROS EJE X'!R19</f>
        <v>13.5063</v>
      </c>
      <c r="S22" s="23">
        <f>0.5+E22+0.5</f>
        <v>13.42</v>
      </c>
      <c r="T22" s="24">
        <v>1.7</v>
      </c>
      <c r="U22" s="24">
        <v>2</v>
      </c>
      <c r="V22" s="28">
        <f t="shared" si="47"/>
        <v>114.07</v>
      </c>
      <c r="W22" s="26">
        <f t="shared" si="48"/>
        <v>2.2366666666666668</v>
      </c>
      <c r="X22" s="5"/>
      <c r="Y22" s="27">
        <f t="shared" si="7"/>
        <v>334.79840000000002</v>
      </c>
      <c r="Z22" s="28">
        <f t="shared" si="70"/>
        <v>-855.91690000000006</v>
      </c>
      <c r="AA22" s="28">
        <f t="shared" si="49"/>
        <v>11.3673</v>
      </c>
      <c r="AB22" s="29">
        <f t="shared" si="50"/>
        <v>2.5565143083121065</v>
      </c>
      <c r="AC22" s="78">
        <f t="shared" si="9"/>
        <v>11.781105451602404</v>
      </c>
      <c r="AD22" s="78">
        <f t="shared" si="10"/>
        <v>3.5308813152882572</v>
      </c>
      <c r="AE22" s="26">
        <f t="shared" si="0"/>
        <v>3.1610435172276565</v>
      </c>
      <c r="AF22" s="27">
        <f t="shared" si="11"/>
        <v>387.82130000000001</v>
      </c>
      <c r="AG22" s="28">
        <f t="shared" si="12"/>
        <v>-1046.7824000000001</v>
      </c>
      <c r="AH22" s="28">
        <f t="shared" si="13"/>
        <v>12.198399999999999</v>
      </c>
      <c r="AI22" s="29">
        <f t="shared" si="1"/>
        <v>2.6991359164646194</v>
      </c>
      <c r="AJ22" s="78">
        <f t="shared" si="14"/>
        <v>12.717120278069256</v>
      </c>
      <c r="AK22" s="78">
        <f t="shared" si="15"/>
        <v>3.406585306174728</v>
      </c>
      <c r="AL22" s="26">
        <f t="shared" si="2"/>
        <v>3.7918708075410121</v>
      </c>
      <c r="AM22" s="47">
        <f t="shared" si="3"/>
        <v>0.39513043965345707</v>
      </c>
      <c r="AN22" s="47">
        <f t="shared" si="94"/>
        <v>0.47398385094262652</v>
      </c>
      <c r="AO22" s="30"/>
      <c r="AP22" s="32">
        <f t="shared" si="17"/>
        <v>377.64</v>
      </c>
      <c r="AQ22" s="28">
        <f t="shared" si="18"/>
        <v>-472.74410000000006</v>
      </c>
      <c r="AR22" s="28">
        <f t="shared" si="19"/>
        <v>111.66119999999999</v>
      </c>
      <c r="AS22" s="28">
        <f t="shared" si="51"/>
        <v>1.2518379938565831</v>
      </c>
      <c r="AT22" s="78">
        <f t="shared" si="20"/>
        <v>1.3528065254537835</v>
      </c>
      <c r="AU22" s="78">
        <f t="shared" si="21"/>
        <v>4.3195707594030166</v>
      </c>
      <c r="AV22" s="26">
        <f t="shared" si="52"/>
        <v>2.5817524261843041</v>
      </c>
      <c r="AW22" s="32">
        <f t="shared" si="95"/>
        <v>291.95680000000004</v>
      </c>
      <c r="AX22" s="28">
        <f t="shared" si="22"/>
        <v>-1239.0897</v>
      </c>
      <c r="AY22" s="28">
        <f t="shared" si="23"/>
        <v>-88.926599999999993</v>
      </c>
      <c r="AZ22" s="28">
        <f t="shared" si="53"/>
        <v>4.2440857688534734</v>
      </c>
      <c r="BA22" s="78">
        <f t="shared" si="24"/>
        <v>1.3132484543432452</v>
      </c>
      <c r="BB22" s="78">
        <f t="shared" si="25"/>
        <v>2.2570562497613702</v>
      </c>
      <c r="BC22" s="26">
        <f t="shared" si="54"/>
        <v>4.6430188568182533</v>
      </c>
      <c r="BD22" s="32">
        <f t="shared" si="26"/>
        <v>406.696775</v>
      </c>
      <c r="BE22" s="28">
        <f t="shared" si="27"/>
        <v>-711.6864250000001</v>
      </c>
      <c r="BF22" s="28">
        <f t="shared" si="28"/>
        <v>87.211049999999986</v>
      </c>
      <c r="BG22" s="28">
        <f t="shared" si="55"/>
        <v>1.7499190275113445</v>
      </c>
      <c r="BH22" s="78">
        <f t="shared" si="29"/>
        <v>1.8653451598163311</v>
      </c>
      <c r="BI22" s="78">
        <f t="shared" si="30"/>
        <v>3.8828446947285604</v>
      </c>
      <c r="BJ22" s="26">
        <f t="shared" si="56"/>
        <v>3.177379797545028</v>
      </c>
      <c r="BK22" s="32">
        <f t="shared" si="31"/>
        <v>342.43437500000005</v>
      </c>
      <c r="BL22" s="28">
        <f t="shared" si="32"/>
        <v>-1286.4456250000001</v>
      </c>
      <c r="BM22" s="28">
        <f t="shared" si="33"/>
        <v>-63.22979999999999</v>
      </c>
      <c r="BN22" s="28">
        <f t="shared" si="57"/>
        <v>3.7567654386333142</v>
      </c>
      <c r="BO22" s="78">
        <f t="shared" si="34"/>
        <v>2.1662847265055407</v>
      </c>
      <c r="BP22" s="78">
        <f t="shared" si="35"/>
        <v>2.536745011506345</v>
      </c>
      <c r="BQ22" s="26">
        <f t="shared" si="58"/>
        <v>4.5471494866270694</v>
      </c>
      <c r="BR22" s="32">
        <f t="shared" si="36"/>
        <v>243.72063999999997</v>
      </c>
      <c r="BS22" s="28">
        <f t="shared" si="37"/>
        <v>-130.37734000000006</v>
      </c>
      <c r="BT22" s="28">
        <f t="shared" si="38"/>
        <v>107.11427999999999</v>
      </c>
      <c r="BU22" s="28">
        <f t="shared" si="59"/>
        <v>0.53494582978282046</v>
      </c>
      <c r="BV22" s="78">
        <f t="shared" si="39"/>
        <v>0.91013314004444601</v>
      </c>
      <c r="BW22" s="78">
        <f t="shared" si="40"/>
        <v>5.1239483549178919</v>
      </c>
      <c r="BX22" s="26">
        <f t="shared" si="60"/>
        <v>1.3237992113243406</v>
      </c>
      <c r="BY22" s="32">
        <f t="shared" si="41"/>
        <v>158.03743999999998</v>
      </c>
      <c r="BZ22" s="28">
        <f t="shared" si="42"/>
        <v>896.72294000000011</v>
      </c>
      <c r="CA22" s="28">
        <f t="shared" si="43"/>
        <v>-93.473519999999994</v>
      </c>
      <c r="CB22" s="28">
        <f t="shared" si="61"/>
        <v>5.6741170952908391</v>
      </c>
      <c r="CC22" s="78">
        <f t="shared" si="44"/>
        <v>0.67628753041503087</v>
      </c>
      <c r="CD22" s="78">
        <f t="shared" si="45"/>
        <v>1.806042613084105</v>
      </c>
      <c r="CE22" s="26">
        <f t="shared" si="62"/>
        <v>5.9828641234375004</v>
      </c>
      <c r="CF22" s="31">
        <f t="shared" si="63"/>
        <v>5.9828641234375004</v>
      </c>
      <c r="CG22" s="47">
        <f t="shared" si="46"/>
        <v>0.59828641234375002</v>
      </c>
      <c r="CH22" s="32">
        <f t="shared" si="5"/>
        <v>21.613096645917967</v>
      </c>
      <c r="CI22" s="28">
        <f t="shared" si="64"/>
        <v>0.66666666666666663</v>
      </c>
      <c r="CJ22" s="28">
        <f t="shared" si="65"/>
        <v>3.2419644968876953</v>
      </c>
      <c r="CK22" s="68" t="str">
        <f t="shared" si="66"/>
        <v>NO PARRILLA</v>
      </c>
      <c r="CL22" s="87">
        <f t="shared" si="6"/>
        <v>7.4785801542968757</v>
      </c>
      <c r="CM22" s="88">
        <f t="shared" si="67"/>
        <v>0.66666666666666663</v>
      </c>
      <c r="CN22" s="88">
        <f t="shared" si="68"/>
        <v>1.1217870231445315</v>
      </c>
      <c r="CO22" s="68" t="str">
        <f t="shared" si="69"/>
        <v>NO PARRILLA</v>
      </c>
    </row>
    <row r="23" spans="2:93" x14ac:dyDescent="0.3">
      <c r="B23" s="70" t="s">
        <v>182</v>
      </c>
      <c r="C23" s="24" t="str">
        <f>'MUROS EJE X'!C20</f>
        <v>2 entre A y E</v>
      </c>
      <c r="D23" s="24" t="str">
        <f>'MUROS EJE X'!D20</f>
        <v>F17X</v>
      </c>
      <c r="E23" s="24">
        <f>'MUROS EJE X'!E20</f>
        <v>12.38</v>
      </c>
      <c r="F23" s="10">
        <f>'MUROS EJE X'!F20</f>
        <v>0.25</v>
      </c>
      <c r="G23" s="23">
        <f>'MUROS EJE X'!G20</f>
        <v>-250.4967</v>
      </c>
      <c r="H23" s="24">
        <f>'MUROS EJE X'!H20</f>
        <v>-62.158099999999997</v>
      </c>
      <c r="I23" s="24">
        <f>'MUROS EJE X'!I20</f>
        <v>38.5383</v>
      </c>
      <c r="J23" s="25">
        <f>'MUROS EJE X'!J20</f>
        <v>26.565200000000001</v>
      </c>
      <c r="K23" s="23">
        <f>'MUROS EJE X'!K20</f>
        <v>802.12030000000004</v>
      </c>
      <c r="L23" s="24">
        <f>'MUROS EJE X'!L20</f>
        <v>165.86539999999999</v>
      </c>
      <c r="M23" s="24">
        <f>'MUROS EJE X'!M20</f>
        <v>257.15499999999997</v>
      </c>
      <c r="N23" s="25">
        <f>'MUROS EJE X'!N20</f>
        <v>136.1353</v>
      </c>
      <c r="O23" s="23">
        <f>'MUROS EJE X'!O20</f>
        <v>-62.811900000000001</v>
      </c>
      <c r="P23" s="24">
        <f>'MUROS EJE X'!P20</f>
        <v>-15.3825</v>
      </c>
      <c r="Q23" s="24">
        <f>'MUROS EJE X'!Q20</f>
        <v>117.1066</v>
      </c>
      <c r="R23" s="25">
        <f>'MUROS EJE X'!R20</f>
        <v>22.433700000000002</v>
      </c>
      <c r="S23" s="23">
        <f>0.15+E23+0.15</f>
        <v>12.680000000000001</v>
      </c>
      <c r="T23" s="24">
        <v>0.6</v>
      </c>
      <c r="U23" s="24">
        <v>2</v>
      </c>
      <c r="V23" s="28">
        <f t="shared" si="47"/>
        <v>38.04</v>
      </c>
      <c r="W23" s="26">
        <f t="shared" si="48"/>
        <v>2.1133333333333337</v>
      </c>
      <c r="X23" s="5"/>
      <c r="Y23" s="27">
        <f t="shared" si="7"/>
        <v>288.5367</v>
      </c>
      <c r="Z23" s="28">
        <f t="shared" si="70"/>
        <v>802.12030000000004</v>
      </c>
      <c r="AA23" s="28">
        <f t="shared" si="49"/>
        <v>-62.811900000000001</v>
      </c>
      <c r="AB23" s="29">
        <f t="shared" si="50"/>
        <v>2.7799593604557065</v>
      </c>
      <c r="AC23" s="78">
        <f t="shared" si="9"/>
        <v>1.8374651936973727</v>
      </c>
      <c r="AD23" s="78">
        <f t="shared" si="10"/>
        <v>2.8363888037660385</v>
      </c>
      <c r="AE23" s="26">
        <f t="shared" si="0"/>
        <v>9.0054121790691557</v>
      </c>
      <c r="AF23" s="27">
        <f t="shared" si="11"/>
        <v>350.69479999999999</v>
      </c>
      <c r="AG23" s="28">
        <f t="shared" si="12"/>
        <v>967.98570000000007</v>
      </c>
      <c r="AH23" s="28">
        <f t="shared" si="13"/>
        <v>-78.194400000000002</v>
      </c>
      <c r="AI23" s="29">
        <f t="shared" si="1"/>
        <v>2.7601940490705883</v>
      </c>
      <c r="AJ23" s="78">
        <f t="shared" si="14"/>
        <v>1.7939637621108415</v>
      </c>
      <c r="AK23" s="78">
        <f t="shared" si="15"/>
        <v>2.8383698954396421</v>
      </c>
      <c r="AL23" s="26">
        <f t="shared" si="2"/>
        <v>10.884972376441873</v>
      </c>
      <c r="AM23" s="47">
        <f t="shared" si="3"/>
        <v>1.1256765223836445</v>
      </c>
      <c r="AN23" s="47">
        <f t="shared" si="94"/>
        <v>1.3606215470552341</v>
      </c>
      <c r="AO23" s="30"/>
      <c r="AP23" s="32">
        <f t="shared" si="17"/>
        <v>327.07499999999999</v>
      </c>
      <c r="AQ23" s="28">
        <f t="shared" si="18"/>
        <v>1059.2753</v>
      </c>
      <c r="AR23" s="28">
        <f t="shared" si="19"/>
        <v>54.294699999999999</v>
      </c>
      <c r="AS23" s="28">
        <f t="shared" si="51"/>
        <v>3.2386312007949249</v>
      </c>
      <c r="AT23" s="78">
        <f t="shared" si="20"/>
        <v>2.409627459033755</v>
      </c>
      <c r="AU23" s="78">
        <f t="shared" si="21"/>
        <v>2.682614518616754</v>
      </c>
      <c r="AV23" s="26">
        <f t="shared" si="52"/>
        <v>11.717944243194021</v>
      </c>
      <c r="AW23" s="32">
        <f t="shared" si="95"/>
        <v>249.9984</v>
      </c>
      <c r="AX23" s="28">
        <f t="shared" si="22"/>
        <v>544.96530000000007</v>
      </c>
      <c r="AY23" s="28">
        <f t="shared" si="23"/>
        <v>-179.91849999999999</v>
      </c>
      <c r="AZ23" s="28">
        <f t="shared" si="53"/>
        <v>2.1798751512009678</v>
      </c>
      <c r="BA23" s="78">
        <f t="shared" si="24"/>
        <v>0.5558036555440381</v>
      </c>
      <c r="BB23" s="78">
        <f t="shared" si="25"/>
        <v>2.3540558594954941</v>
      </c>
      <c r="BC23" s="26">
        <f t="shared" si="54"/>
        <v>6.6771073007626187</v>
      </c>
      <c r="BD23" s="32">
        <f t="shared" si="26"/>
        <v>364.05900000000003</v>
      </c>
      <c r="BE23" s="28">
        <f t="shared" si="27"/>
        <v>1119.3856000000001</v>
      </c>
      <c r="BF23" s="28">
        <f t="shared" si="28"/>
        <v>13.481174999999993</v>
      </c>
      <c r="BG23" s="28">
        <f t="shared" si="55"/>
        <v>3.0747367871691127</v>
      </c>
      <c r="BH23" s="78">
        <f t="shared" si="29"/>
        <v>10.801996116807333</v>
      </c>
      <c r="BI23" s="78">
        <f t="shared" si="30"/>
        <v>2.9899470400762702</v>
      </c>
      <c r="BJ23" s="26">
        <f t="shared" si="56"/>
        <v>12.388281545281664</v>
      </c>
      <c r="BK23" s="32">
        <f t="shared" si="31"/>
        <v>306.25155000000001</v>
      </c>
      <c r="BL23" s="28">
        <f t="shared" si="32"/>
        <v>733.65309999999999</v>
      </c>
      <c r="BM23" s="28">
        <f t="shared" si="33"/>
        <v>-162.17872499999999</v>
      </c>
      <c r="BN23" s="28">
        <f t="shared" si="57"/>
        <v>2.3955898345657354</v>
      </c>
      <c r="BO23" s="78">
        <f t="shared" si="34"/>
        <v>0.75534334111949653</v>
      </c>
      <c r="BP23" s="78">
        <f t="shared" si="35"/>
        <v>2.5286023159220865</v>
      </c>
      <c r="BQ23" s="26">
        <f t="shared" si="58"/>
        <v>8.6268791968427685</v>
      </c>
      <c r="BR23" s="32">
        <f t="shared" si="36"/>
        <v>211.66032000000001</v>
      </c>
      <c r="BS23" s="28">
        <f t="shared" si="37"/>
        <v>738.42717999999991</v>
      </c>
      <c r="BT23" s="28">
        <f t="shared" si="38"/>
        <v>79.419460000000001</v>
      </c>
      <c r="BU23" s="28">
        <f t="shared" si="59"/>
        <v>3.4887369536245614</v>
      </c>
      <c r="BV23" s="78">
        <f t="shared" si="39"/>
        <v>1.0660375681224727</v>
      </c>
      <c r="BW23" s="78">
        <f t="shared" si="40"/>
        <v>2.3185469826621112</v>
      </c>
      <c r="BX23" s="26">
        <f t="shared" si="60"/>
        <v>8.2482089343631309</v>
      </c>
      <c r="BY23" s="32">
        <f t="shared" si="41"/>
        <v>134.58372000000003</v>
      </c>
      <c r="BZ23" s="28">
        <f t="shared" si="42"/>
        <v>224.11718000000002</v>
      </c>
      <c r="CA23" s="28">
        <f t="shared" si="43"/>
        <v>-154.79374000000001</v>
      </c>
      <c r="CB23" s="28">
        <f t="shared" si="61"/>
        <v>1.6652621877296896</v>
      </c>
      <c r="CC23" s="78">
        <f t="shared" si="44"/>
        <v>0.34777561418181391</v>
      </c>
      <c r="CD23" s="78">
        <f t="shared" si="45"/>
        <v>2.0186782045335709</v>
      </c>
      <c r="CE23" s="26">
        <f t="shared" si="62"/>
        <v>3.1628924658420332</v>
      </c>
      <c r="CF23" s="31">
        <f t="shared" si="63"/>
        <v>12.388281545281664</v>
      </c>
      <c r="CG23" s="47">
        <f t="shared" si="46"/>
        <v>1.2388281545281665</v>
      </c>
      <c r="CH23" s="32">
        <f t="shared" si="5"/>
        <v>5.5747266953767491</v>
      </c>
      <c r="CI23" s="28">
        <f t="shared" si="64"/>
        <v>0.66666666666666663</v>
      </c>
      <c r="CJ23" s="28">
        <f t="shared" si="65"/>
        <v>0.83620900430651246</v>
      </c>
      <c r="CK23" s="68" t="str">
        <f t="shared" si="66"/>
        <v>NO PARRILLA</v>
      </c>
      <c r="CL23" s="87">
        <f t="shared" si="6"/>
        <v>1.3936816738441939</v>
      </c>
      <c r="CM23" s="88">
        <f t="shared" si="67"/>
        <v>0.66666666666666663</v>
      </c>
      <c r="CN23" s="88">
        <f t="shared" si="68"/>
        <v>0.20905225107662911</v>
      </c>
      <c r="CO23" s="68" t="str">
        <f t="shared" si="69"/>
        <v>NO PARRILLA</v>
      </c>
    </row>
    <row r="24" spans="2:93" x14ac:dyDescent="0.3">
      <c r="B24" s="64" t="s">
        <v>182</v>
      </c>
      <c r="C24" s="24" t="str">
        <f>'MUROS EJE X'!C21</f>
        <v>2 entre J y K</v>
      </c>
      <c r="D24" s="24" t="str">
        <f>'MUROS EJE X'!D21</f>
        <v>F18X</v>
      </c>
      <c r="E24" s="24">
        <f>'MUROS EJE X'!E21</f>
        <v>0.71</v>
      </c>
      <c r="F24" s="10">
        <f>'MUROS EJE X'!F21</f>
        <v>0.25</v>
      </c>
      <c r="G24" s="23">
        <f>'MUROS EJE X'!G21</f>
        <v>-52.463700000000003</v>
      </c>
      <c r="H24" s="24">
        <f>'MUROS EJE X'!H21</f>
        <v>-11.4396</v>
      </c>
      <c r="I24" s="24">
        <f>'MUROS EJE X'!I21</f>
        <v>16.454499999999999</v>
      </c>
      <c r="J24" s="25">
        <f>'MUROS EJE X'!J21</f>
        <v>12.7799</v>
      </c>
      <c r="K24" s="23">
        <f>'MUROS EJE X'!K21</f>
        <v>3.1684000000000001</v>
      </c>
      <c r="L24" s="24">
        <f>'MUROS EJE X'!L21</f>
        <v>0.54420000000000002</v>
      </c>
      <c r="M24" s="24">
        <f>'MUROS EJE X'!M21</f>
        <v>2.3660999999999999</v>
      </c>
      <c r="N24" s="25">
        <f>'MUROS EJE X'!N21</f>
        <v>2.4710000000000001</v>
      </c>
      <c r="O24" s="23">
        <f>'MUROS EJE X'!O21</f>
        <v>2.6714000000000002</v>
      </c>
      <c r="P24" s="24">
        <f>'MUROS EJE X'!P21</f>
        <v>0.4627</v>
      </c>
      <c r="Q24" s="24">
        <f>'MUROS EJE X'!Q21</f>
        <v>2.2231000000000001</v>
      </c>
      <c r="R24" s="25">
        <f>'MUROS EJE X'!R21</f>
        <v>2.1017000000000001</v>
      </c>
      <c r="S24" s="23">
        <f t="shared" si="93"/>
        <v>1.31</v>
      </c>
      <c r="T24" s="24">
        <v>1</v>
      </c>
      <c r="U24" s="24">
        <v>1</v>
      </c>
      <c r="V24" s="28">
        <f t="shared" si="47"/>
        <v>3.2750000000000004</v>
      </c>
      <c r="W24" s="26">
        <f t="shared" si="48"/>
        <v>0.21833333333333335</v>
      </c>
      <c r="X24" s="5"/>
      <c r="Y24" s="27">
        <f t="shared" si="7"/>
        <v>55.738700000000001</v>
      </c>
      <c r="Z24" s="28">
        <f t="shared" si="70"/>
        <v>3.1684000000000001</v>
      </c>
      <c r="AA24" s="28">
        <f t="shared" si="49"/>
        <v>2.6714000000000002</v>
      </c>
      <c r="AB24" s="29">
        <f t="shared" si="50"/>
        <v>5.6843808700238793E-2</v>
      </c>
      <c r="AC24" s="78">
        <f t="shared" si="9"/>
        <v>8.3459908662124729</v>
      </c>
      <c r="AD24" s="78">
        <f t="shared" si="10"/>
        <v>6.7942820815781353</v>
      </c>
      <c r="AE24" s="26">
        <f t="shared" si="0"/>
        <v>5.3626302080298345</v>
      </c>
      <c r="AF24" s="27">
        <f t="shared" si="11"/>
        <v>67.178300000000007</v>
      </c>
      <c r="AG24" s="28">
        <f t="shared" si="12"/>
        <v>3.7126000000000001</v>
      </c>
      <c r="AH24" s="28">
        <f t="shared" si="13"/>
        <v>3.1341000000000001</v>
      </c>
      <c r="AI24" s="29">
        <f t="shared" si="1"/>
        <v>5.5264869757049521E-2</v>
      </c>
      <c r="AJ24" s="78">
        <f t="shared" si="14"/>
        <v>8.5738553332695204</v>
      </c>
      <c r="AK24" s="78">
        <f t="shared" si="15"/>
        <v>6.9689611783779064</v>
      </c>
      <c r="AL24" s="26">
        <f t="shared" si="2"/>
        <v>6.4261507487908629</v>
      </c>
      <c r="AM24" s="47">
        <f t="shared" si="3"/>
        <v>0.67032877600372931</v>
      </c>
      <c r="AN24" s="47">
        <f t="shared" si="94"/>
        <v>0.80326884359885786</v>
      </c>
      <c r="AO24" s="30"/>
      <c r="AP24" s="32">
        <f t="shared" si="17"/>
        <v>72.193200000000004</v>
      </c>
      <c r="AQ24" s="28">
        <f t="shared" si="18"/>
        <v>5.5344999999999995</v>
      </c>
      <c r="AR24" s="28">
        <f t="shared" si="19"/>
        <v>4.8945000000000007</v>
      </c>
      <c r="AS24" s="28">
        <f t="shared" si="51"/>
        <v>7.6662344929993395E-2</v>
      </c>
      <c r="AT24" s="78">
        <f t="shared" si="20"/>
        <v>5.8999448360404534</v>
      </c>
      <c r="AU24" s="78">
        <f t="shared" si="21"/>
        <v>5.0648236647809002</v>
      </c>
      <c r="AV24" s="26">
        <f t="shared" si="52"/>
        <v>7.4459583940329805</v>
      </c>
      <c r="AW24" s="32">
        <f t="shared" si="95"/>
        <v>39.284199999999998</v>
      </c>
      <c r="AX24" s="28">
        <f t="shared" si="22"/>
        <v>0.80230000000000024</v>
      </c>
      <c r="AY24" s="28">
        <f t="shared" si="23"/>
        <v>0.44830000000000014</v>
      </c>
      <c r="AZ24" s="28">
        <f t="shared" si="53"/>
        <v>2.0422969030806284E-2</v>
      </c>
      <c r="BA24" s="78">
        <f t="shared" si="24"/>
        <v>35.051706446575942</v>
      </c>
      <c r="BB24" s="78">
        <f t="shared" si="25"/>
        <v>21.216576843115298</v>
      </c>
      <c r="BC24" s="26">
        <f t="shared" si="54"/>
        <v>3.2793020220266884</v>
      </c>
      <c r="BD24" s="32">
        <f t="shared" si="26"/>
        <v>76.659274999999994</v>
      </c>
      <c r="BE24" s="28">
        <f t="shared" si="27"/>
        <v>5.3511249999999997</v>
      </c>
      <c r="BF24" s="28">
        <f t="shared" si="28"/>
        <v>4.6857500000000005</v>
      </c>
      <c r="BG24" s="28">
        <f t="shared" si="55"/>
        <v>6.9804012625999917E-2</v>
      </c>
      <c r="BH24" s="78">
        <f t="shared" si="29"/>
        <v>6.5440345729072176</v>
      </c>
      <c r="BI24" s="78">
        <f t="shared" si="30"/>
        <v>5.5358814496543998</v>
      </c>
      <c r="BJ24" s="26">
        <f t="shared" si="56"/>
        <v>7.7227667531029649</v>
      </c>
      <c r="BK24" s="32">
        <f t="shared" si="31"/>
        <v>51.977525</v>
      </c>
      <c r="BL24" s="28">
        <f t="shared" si="32"/>
        <v>1.8019750000000001</v>
      </c>
      <c r="BM24" s="28">
        <f t="shared" si="33"/>
        <v>1.3511000000000002</v>
      </c>
      <c r="BN24" s="28">
        <f t="shared" si="57"/>
        <v>3.4668349445265048E-2</v>
      </c>
      <c r="BO24" s="78">
        <f t="shared" si="34"/>
        <v>15.388209606986898</v>
      </c>
      <c r="BP24" s="78">
        <f t="shared" si="35"/>
        <v>11.368982302989938</v>
      </c>
      <c r="BQ24" s="26">
        <f t="shared" si="58"/>
        <v>4.5977744740982454</v>
      </c>
      <c r="BR24" s="32">
        <f t="shared" si="36"/>
        <v>49.897720000000007</v>
      </c>
      <c r="BS24" s="28">
        <f t="shared" si="37"/>
        <v>4.2671399999999995</v>
      </c>
      <c r="BT24" s="28">
        <f t="shared" si="38"/>
        <v>3.8259400000000001</v>
      </c>
      <c r="BU24" s="28">
        <f t="shared" si="59"/>
        <v>8.5517735078877333E-2</v>
      </c>
      <c r="BV24" s="78">
        <f t="shared" si="39"/>
        <v>5.2167801899663884</v>
      </c>
      <c r="BW24" s="78">
        <f t="shared" si="40"/>
        <v>4.5656470219001912</v>
      </c>
      <c r="BX24" s="26">
        <f t="shared" si="60"/>
        <v>5.3009063108210475</v>
      </c>
      <c r="BY24" s="32">
        <f t="shared" si="41"/>
        <v>16.988720000000004</v>
      </c>
      <c r="BZ24" s="28">
        <f t="shared" si="42"/>
        <v>0.46505999999999981</v>
      </c>
      <c r="CA24" s="28">
        <f t="shared" si="43"/>
        <v>-0.62026000000000003</v>
      </c>
      <c r="CB24" s="28">
        <f t="shared" si="61"/>
        <v>2.7374634463338009E-2</v>
      </c>
      <c r="CC24" s="78">
        <f t="shared" si="44"/>
        <v>10.955870118982366</v>
      </c>
      <c r="CD24" s="78">
        <f t="shared" si="45"/>
        <v>10.68133969704788</v>
      </c>
      <c r="CE24" s="26">
        <f t="shared" si="62"/>
        <v>1.4594477711089098</v>
      </c>
      <c r="CF24" s="31">
        <f t="shared" si="63"/>
        <v>7.7227667531029649</v>
      </c>
      <c r="CG24" s="47">
        <f t="shared" si="46"/>
        <v>0.77227667531029653</v>
      </c>
      <c r="CH24" s="32">
        <f t="shared" si="5"/>
        <v>9.6534584413787066</v>
      </c>
      <c r="CI24" s="28">
        <f t="shared" si="64"/>
        <v>0.16666666666666666</v>
      </c>
      <c r="CJ24" s="28">
        <f t="shared" si="65"/>
        <v>5.7920750648272241</v>
      </c>
      <c r="CK24" s="68" t="str">
        <f t="shared" si="66"/>
        <v>NO PARRILLA</v>
      </c>
      <c r="CL24" s="87">
        <f t="shared" si="6"/>
        <v>3.4752450388963352</v>
      </c>
      <c r="CM24" s="88">
        <f t="shared" si="67"/>
        <v>0.16666666666666666</v>
      </c>
      <c r="CN24" s="88">
        <f t="shared" si="68"/>
        <v>2.0851470233378011</v>
      </c>
      <c r="CO24" s="68" t="str">
        <f t="shared" si="69"/>
        <v>NO PARRILLA</v>
      </c>
    </row>
    <row r="25" spans="2:93" ht="15" thickBot="1" x14ac:dyDescent="0.35">
      <c r="B25" s="81" t="s">
        <v>182</v>
      </c>
      <c r="C25" s="24" t="str">
        <f>'MUROS EJE X'!C22</f>
        <v>1 entre C y M</v>
      </c>
      <c r="D25" s="24" t="str">
        <f>'MUROS EJE X'!D22</f>
        <v>F19X</v>
      </c>
      <c r="E25" s="24">
        <f>'MUROS EJE X'!E22</f>
        <v>14</v>
      </c>
      <c r="F25" s="10">
        <f>'MUROS EJE X'!F22</f>
        <v>0.25</v>
      </c>
      <c r="G25" s="23">
        <f>'MUROS EJE X'!G22</f>
        <v>-384.99759999999998</v>
      </c>
      <c r="H25" s="24">
        <f>'MUROS EJE X'!H22</f>
        <v>-83.024900000000002</v>
      </c>
      <c r="I25" s="24">
        <f>'MUROS EJE X'!I22</f>
        <v>64.008499999999998</v>
      </c>
      <c r="J25" s="25">
        <f>'MUROS EJE X'!J22</f>
        <v>229.7533</v>
      </c>
      <c r="K25" s="23">
        <f>'MUROS EJE X'!K22</f>
        <v>-302.2029</v>
      </c>
      <c r="L25" s="24">
        <f>'MUROS EJE X'!L22</f>
        <v>-68.227699999999999</v>
      </c>
      <c r="M25" s="24">
        <f>'MUROS EJE X'!M22</f>
        <v>453.12540000000001</v>
      </c>
      <c r="N25" s="25">
        <f>'MUROS EJE X'!N22</f>
        <v>335.75560000000002</v>
      </c>
      <c r="O25" s="23">
        <f>'MUROS EJE X'!O22</f>
        <v>-0.32740000000000002</v>
      </c>
      <c r="P25" s="24">
        <f>'MUROS EJE X'!P22</f>
        <v>-1.6134999999999999</v>
      </c>
      <c r="Q25" s="24">
        <f>'MUROS EJE X'!Q22</f>
        <v>139.1062</v>
      </c>
      <c r="R25" s="25">
        <f>'MUROS EJE X'!R22</f>
        <v>28.109300000000001</v>
      </c>
      <c r="S25" s="39">
        <f>0.4+E25+0.15</f>
        <v>14.55</v>
      </c>
      <c r="T25" s="40">
        <v>1.1000000000000001</v>
      </c>
      <c r="U25" s="40">
        <v>2</v>
      </c>
      <c r="V25" s="51">
        <f t="shared" si="47"/>
        <v>80.025000000000006</v>
      </c>
      <c r="W25" s="46">
        <f t="shared" si="48"/>
        <v>2.4250000000000003</v>
      </c>
      <c r="X25" s="5"/>
      <c r="Y25" s="27">
        <f t="shared" si="7"/>
        <v>465.02260000000001</v>
      </c>
      <c r="Z25" s="28">
        <f t="shared" si="70"/>
        <v>-302.2029</v>
      </c>
      <c r="AA25" s="28">
        <f t="shared" si="49"/>
        <v>-0.32740000000000002</v>
      </c>
      <c r="AB25" s="29">
        <f t="shared" si="50"/>
        <v>0.64986712473759334</v>
      </c>
      <c r="AC25" s="78">
        <f t="shared" si="9"/>
        <v>568.14001221747105</v>
      </c>
      <c r="AD25" s="78">
        <f t="shared" si="10"/>
        <v>12.168230541934381</v>
      </c>
      <c r="AE25" s="26">
        <f t="shared" si="0"/>
        <v>3.6841134181650701</v>
      </c>
      <c r="AF25" s="27">
        <f t="shared" si="11"/>
        <v>548.04750000000001</v>
      </c>
      <c r="AG25" s="28">
        <f t="shared" si="12"/>
        <v>-370.43060000000003</v>
      </c>
      <c r="AH25" s="28">
        <f t="shared" si="13"/>
        <v>-1.9409000000000001</v>
      </c>
      <c r="AI25" s="29">
        <f t="shared" si="1"/>
        <v>0.67590966111514061</v>
      </c>
      <c r="AJ25" s="80">
        <f t="shared" si="14"/>
        <v>112.94708640321501</v>
      </c>
      <c r="AK25" s="58">
        <f t="shared" si="15"/>
        <v>11.641281887802808</v>
      </c>
      <c r="AL25" s="26">
        <f t="shared" si="2"/>
        <v>4.3786465891779951</v>
      </c>
      <c r="AM25" s="47">
        <f t="shared" si="3"/>
        <v>0.46051417727063376</v>
      </c>
      <c r="AN25" s="47">
        <f t="shared" si="94"/>
        <v>0.54733082364724939</v>
      </c>
      <c r="AO25" s="30"/>
      <c r="AP25" s="32">
        <f t="shared" si="17"/>
        <v>529.03110000000004</v>
      </c>
      <c r="AQ25" s="28">
        <f t="shared" si="18"/>
        <v>150.92250000000001</v>
      </c>
      <c r="AR25" s="28">
        <f t="shared" si="19"/>
        <v>138.77879999999999</v>
      </c>
      <c r="AS25" s="28">
        <f t="shared" si="51"/>
        <v>0.28528095985283286</v>
      </c>
      <c r="AT25" s="80">
        <f t="shared" si="20"/>
        <v>1.5248181998979673</v>
      </c>
      <c r="AU25" s="58">
        <f t="shared" si="21"/>
        <v>9.3344445926426936</v>
      </c>
      <c r="AV25" s="26">
        <f t="shared" si="52"/>
        <v>3.6942654325162563</v>
      </c>
      <c r="AW25" s="32">
        <f t="shared" si="95"/>
        <v>401.01409999999998</v>
      </c>
      <c r="AX25" s="28">
        <f t="shared" si="22"/>
        <v>-755.32830000000001</v>
      </c>
      <c r="AY25" s="28">
        <f t="shared" si="23"/>
        <v>-139.43360000000001</v>
      </c>
      <c r="AZ25" s="28">
        <f t="shared" si="53"/>
        <v>1.883545491293199</v>
      </c>
      <c r="BA25" s="80">
        <f t="shared" si="24"/>
        <v>1.150408796731921</v>
      </c>
      <c r="BB25" s="58">
        <f t="shared" si="25"/>
        <v>3.5512684763180653</v>
      </c>
      <c r="BC25" s="26">
        <f t="shared" si="54"/>
        <v>4.4516694009926017</v>
      </c>
      <c r="BD25" s="32">
        <f t="shared" si="26"/>
        <v>575.29765000000009</v>
      </c>
      <c r="BE25" s="28">
        <f t="shared" si="27"/>
        <v>-13.529624999999953</v>
      </c>
      <c r="BF25" s="28">
        <f t="shared" si="28"/>
        <v>102.792125</v>
      </c>
      <c r="BG25" s="28">
        <f t="shared" si="55"/>
        <v>2.3517608667443627E-2</v>
      </c>
      <c r="BH25" s="80">
        <f t="shared" si="29"/>
        <v>2.2386837513087703</v>
      </c>
      <c r="BI25" s="58">
        <f t="shared" si="30"/>
        <v>19.162730013103928</v>
      </c>
      <c r="BJ25" s="26">
        <f t="shared" si="56"/>
        <v>3.6293463093041161</v>
      </c>
      <c r="BK25" s="32">
        <f t="shared" si="31"/>
        <v>479.28490000000005</v>
      </c>
      <c r="BL25" s="28">
        <f t="shared" si="32"/>
        <v>-693.21772499999997</v>
      </c>
      <c r="BM25" s="28">
        <f t="shared" si="33"/>
        <v>-105.867175</v>
      </c>
      <c r="BN25" s="28">
        <f t="shared" si="57"/>
        <v>1.4463583663912631</v>
      </c>
      <c r="BO25" s="80">
        <f t="shared" si="34"/>
        <v>1.8108914307007817</v>
      </c>
      <c r="BP25" s="58">
        <f t="shared" si="35"/>
        <v>4.6190461218623105</v>
      </c>
      <c r="BQ25" s="26">
        <f t="shared" si="58"/>
        <v>4.7806802835454123</v>
      </c>
      <c r="BR25" s="32">
        <f t="shared" si="36"/>
        <v>343.02206000000001</v>
      </c>
      <c r="BS25" s="28">
        <f t="shared" si="37"/>
        <v>271.80366000000004</v>
      </c>
      <c r="BT25" s="28">
        <f t="shared" si="38"/>
        <v>138.90976000000001</v>
      </c>
      <c r="BU25" s="28">
        <f t="shared" si="59"/>
        <v>0.79237953384105975</v>
      </c>
      <c r="BV25" s="80">
        <f t="shared" si="39"/>
        <v>0.9877551008654829</v>
      </c>
      <c r="BW25" s="58">
        <f t="shared" si="40"/>
        <v>5.0348843484002987</v>
      </c>
      <c r="BX25" s="26">
        <f t="shared" si="60"/>
        <v>2.8435241706039021</v>
      </c>
      <c r="BY25" s="28">
        <f t="shared" si="41"/>
        <v>215.00505999999999</v>
      </c>
      <c r="BZ25" s="28">
        <f t="shared" si="42"/>
        <v>634.44713999999999</v>
      </c>
      <c r="CA25" s="28">
        <f t="shared" si="43"/>
        <v>-139.30264</v>
      </c>
      <c r="CB25" s="28">
        <f t="shared" si="61"/>
        <v>2.9508474823801825</v>
      </c>
      <c r="CC25" s="80">
        <f t="shared" si="44"/>
        <v>0.61737540652495893</v>
      </c>
      <c r="CD25" s="58">
        <f t="shared" si="45"/>
        <v>2.4079766980958222</v>
      </c>
      <c r="CE25" s="26">
        <f t="shared" si="62"/>
        <v>3.0134482176272201</v>
      </c>
      <c r="CF25" s="31">
        <f t="shared" si="63"/>
        <v>4.7806802835454123</v>
      </c>
      <c r="CG25" s="47">
        <f t="shared" si="46"/>
        <v>0.47806802835454121</v>
      </c>
      <c r="CH25" s="32">
        <f t="shared" si="5"/>
        <v>7.2307789288624367</v>
      </c>
      <c r="CI25" s="28">
        <f t="shared" si="64"/>
        <v>0.66666666666666663</v>
      </c>
      <c r="CJ25" s="28">
        <f t="shared" si="65"/>
        <v>1.0846168393293656</v>
      </c>
      <c r="CK25" s="68" t="str">
        <f t="shared" si="66"/>
        <v>NO PARRILLA</v>
      </c>
      <c r="CL25" s="87">
        <f t="shared" si="6"/>
        <v>1.8076947322156136</v>
      </c>
      <c r="CM25" s="88">
        <f t="shared" si="67"/>
        <v>0.66666666666666663</v>
      </c>
      <c r="CN25" s="88">
        <f t="shared" si="68"/>
        <v>0.27115420983234206</v>
      </c>
      <c r="CO25" s="68" t="str">
        <f t="shared" si="69"/>
        <v>NO PARRILLA</v>
      </c>
    </row>
    <row r="26" spans="2:93" x14ac:dyDescent="0.3">
      <c r="B26" s="82" t="s">
        <v>181</v>
      </c>
      <c r="C26" s="36" t="str">
        <f>'MUROS EJE Y'!C7</f>
        <v>A entre 2 y 18</v>
      </c>
      <c r="D26" s="36" t="str">
        <f>'MUROS EJE Y'!D7</f>
        <v>F20Y</v>
      </c>
      <c r="E26" s="36">
        <f>'MUROS EJE Y'!E7</f>
        <v>35.780999999999999</v>
      </c>
      <c r="F26" s="37">
        <f>'MUROS EJE Y'!F7</f>
        <v>0.3</v>
      </c>
      <c r="G26" s="35">
        <f>'MUROS EJE Y'!G7</f>
        <v>-203.97540000000001</v>
      </c>
      <c r="H26" s="36">
        <f>'MUROS EJE Y'!H7</f>
        <v>-70.987200000000001</v>
      </c>
      <c r="I26" s="36">
        <f>'MUROS EJE Y'!I7</f>
        <v>105.6669</v>
      </c>
      <c r="J26" s="38">
        <f>'MUROS EJE Y'!J7</f>
        <v>34.6006</v>
      </c>
      <c r="K26" s="35">
        <f>'MUROS EJE Y'!K7</f>
        <v>-77.677499999999995</v>
      </c>
      <c r="L26" s="36">
        <f>'MUROS EJE Y'!L7</f>
        <v>-32.759300000000003</v>
      </c>
      <c r="M26" s="36">
        <f>'MUROS EJE Y'!M7</f>
        <v>804.95119999999997</v>
      </c>
      <c r="N26" s="38">
        <f>'MUROS EJE Y'!N7</f>
        <v>984.27760000000001</v>
      </c>
      <c r="O26" s="35">
        <f>'MUROS EJE Y'!O7</f>
        <v>-14.0672</v>
      </c>
      <c r="P26" s="36">
        <f>'MUROS EJE Y'!P7</f>
        <v>-3.6383000000000001</v>
      </c>
      <c r="Q26" s="36">
        <f>'MUROS EJE Y'!Q7</f>
        <v>56.074199999999998</v>
      </c>
      <c r="R26" s="38">
        <f>'MUROS EJE Y'!R7</f>
        <v>232.20859999999999</v>
      </c>
      <c r="S26" s="59">
        <f>0+E26+0.1</f>
        <v>35.881</v>
      </c>
      <c r="T26" s="36">
        <v>1</v>
      </c>
      <c r="U26" s="36">
        <v>2</v>
      </c>
      <c r="V26" s="48">
        <f>2.5*S26*T26*U26</f>
        <v>179.405</v>
      </c>
      <c r="W26" s="49">
        <f t="shared" si="48"/>
        <v>5.9801666666666664</v>
      </c>
      <c r="Y26" s="55">
        <f t="shared" si="7"/>
        <v>383.38040000000001</v>
      </c>
      <c r="Z26" s="48">
        <f>(K26)</f>
        <v>-77.677499999999995</v>
      </c>
      <c r="AA26" s="48">
        <f t="shared" si="49"/>
        <v>-14.0672</v>
      </c>
      <c r="AB26" s="56">
        <f t="shared" si="50"/>
        <v>0.2026120792820916</v>
      </c>
      <c r="AC26" s="79">
        <f t="shared" si="9"/>
        <v>10.901398999090082</v>
      </c>
      <c r="AD26" s="79">
        <f t="shared" si="10"/>
        <v>65.73659074451929</v>
      </c>
      <c r="AE26" s="49">
        <f t="shared" si="0"/>
        <v>1.1046782042794876</v>
      </c>
      <c r="AF26" s="55">
        <f t="shared" si="11"/>
        <v>454.36760000000004</v>
      </c>
      <c r="AG26" s="48">
        <f t="shared" si="12"/>
        <v>-110.43680000000001</v>
      </c>
      <c r="AH26" s="48">
        <f t="shared" si="13"/>
        <v>-17.705500000000001</v>
      </c>
      <c r="AI26" s="56">
        <f t="shared" si="1"/>
        <v>0.24305606297632137</v>
      </c>
      <c r="AJ26" s="78">
        <f t="shared" si="14"/>
        <v>10.265004659569062</v>
      </c>
      <c r="AK26" s="78">
        <f t="shared" si="15"/>
        <v>56.648223201172733</v>
      </c>
      <c r="AL26" s="49">
        <f t="shared" si="2"/>
        <v>1.3177859524954536</v>
      </c>
      <c r="AM26" s="47">
        <f t="shared" si="3"/>
        <v>0.13808477553493595</v>
      </c>
      <c r="AN26" s="47">
        <f t="shared" si="94"/>
        <v>0.1647232440619317</v>
      </c>
      <c r="AO26" s="30"/>
      <c r="AP26" s="50">
        <f t="shared" si="17"/>
        <v>417.98099999999999</v>
      </c>
      <c r="AQ26" s="48">
        <f t="shared" si="18"/>
        <v>906.6001</v>
      </c>
      <c r="AR26" s="48">
        <f t="shared" si="19"/>
        <v>218.14139999999998</v>
      </c>
      <c r="AS26" s="48">
        <f t="shared" si="51"/>
        <v>2.168998351599714</v>
      </c>
      <c r="AT26" s="78">
        <f t="shared" si="20"/>
        <v>0.76644048309949431</v>
      </c>
      <c r="AU26" s="78">
        <f t="shared" si="21"/>
        <v>6.2592116040050847</v>
      </c>
      <c r="AV26" s="49">
        <f t="shared" si="52"/>
        <v>1.5874199232631057</v>
      </c>
      <c r="AW26" s="50">
        <f t="shared" si="95"/>
        <v>348.77980000000002</v>
      </c>
      <c r="AX26" s="48">
        <f t="shared" si="22"/>
        <v>-1061.9550999999999</v>
      </c>
      <c r="AY26" s="48">
        <f t="shared" si="23"/>
        <v>-246.2758</v>
      </c>
      <c r="AZ26" s="48">
        <f t="shared" si="53"/>
        <v>3.0447723750056621</v>
      </c>
      <c r="BA26" s="78">
        <f t="shared" si="24"/>
        <v>0.56648651633656255</v>
      </c>
      <c r="BB26" s="78">
        <f t="shared" si="25"/>
        <v>4.7083998427925726</v>
      </c>
      <c r="BC26" s="49">
        <f t="shared" si="54"/>
        <v>1.4669583222905738</v>
      </c>
      <c r="BD26" s="50">
        <f t="shared" si="26"/>
        <v>462.57125000000002</v>
      </c>
      <c r="BE26" s="48">
        <f t="shared" si="27"/>
        <v>635.96122500000001</v>
      </c>
      <c r="BF26" s="48">
        <f t="shared" si="28"/>
        <v>157.360525</v>
      </c>
      <c r="BG26" s="48">
        <f t="shared" si="55"/>
        <v>1.374839497699003</v>
      </c>
      <c r="BH26" s="78">
        <f t="shared" si="29"/>
        <v>1.1758253856867853</v>
      </c>
      <c r="BI26" s="78">
        <f t="shared" si="30"/>
        <v>9.3982195425122441</v>
      </c>
      <c r="BJ26" s="49">
        <f t="shared" si="56"/>
        <v>1.5855642736465467</v>
      </c>
      <c r="BK26" s="50">
        <f t="shared" si="31"/>
        <v>410.67035000000004</v>
      </c>
      <c r="BL26" s="48">
        <f t="shared" si="32"/>
        <v>-840.45517500000005</v>
      </c>
      <c r="BM26" s="48">
        <f t="shared" si="33"/>
        <v>-190.95237500000002</v>
      </c>
      <c r="BN26" s="48">
        <f t="shared" si="57"/>
        <v>2.04654457035917</v>
      </c>
      <c r="BO26" s="78">
        <f t="shared" si="34"/>
        <v>0.86025711908532165</v>
      </c>
      <c r="BP26" s="78">
        <f t="shared" si="35"/>
        <v>6.714950663304017</v>
      </c>
      <c r="BQ26" s="49">
        <f t="shared" si="58"/>
        <v>1.5362191039497768</v>
      </c>
      <c r="BR26" s="50">
        <f t="shared" si="36"/>
        <v>264.62883999999997</v>
      </c>
      <c r="BS26" s="48">
        <f t="shared" si="37"/>
        <v>937.67110000000002</v>
      </c>
      <c r="BT26" s="48">
        <f t="shared" si="38"/>
        <v>223.76828</v>
      </c>
      <c r="BU26" s="48">
        <f t="shared" si="59"/>
        <v>3.5433443308748966</v>
      </c>
      <c r="BV26" s="78">
        <f t="shared" si="39"/>
        <v>0.47304084385865591</v>
      </c>
      <c r="BW26" s="78">
        <f t="shared" si="40"/>
        <v>4.1042545231232692</v>
      </c>
      <c r="BX26" s="49">
        <f t="shared" si="60"/>
        <v>1.1745092312283494</v>
      </c>
      <c r="BY26" s="48">
        <f t="shared" si="41"/>
        <v>195.42764</v>
      </c>
      <c r="BZ26" s="48">
        <f t="shared" si="42"/>
        <v>1030.8841</v>
      </c>
      <c r="CA26" s="48">
        <f t="shared" si="43"/>
        <v>-240.64891999999998</v>
      </c>
      <c r="CB26" s="48">
        <f t="shared" si="61"/>
        <v>5.2750168809284093</v>
      </c>
      <c r="CC26" s="78">
        <f t="shared" si="44"/>
        <v>0.32483443515973398</v>
      </c>
      <c r="CD26" s="78">
        <f t="shared" si="45"/>
        <v>3.000269713193374</v>
      </c>
      <c r="CE26" s="49">
        <f t="shared" si="62"/>
        <v>1.0250870405787786</v>
      </c>
      <c r="CF26" s="53">
        <f t="shared" si="63"/>
        <v>1.5874199232631057</v>
      </c>
      <c r="CG26" s="47">
        <f t="shared" si="46"/>
        <v>0.15874199232631056</v>
      </c>
      <c r="CH26" s="50">
        <f t="shared" si="5"/>
        <v>1.9842749040788821</v>
      </c>
      <c r="CI26" s="48">
        <f t="shared" si="64"/>
        <v>0.66666666666666663</v>
      </c>
      <c r="CJ26" s="48">
        <f t="shared" si="65"/>
        <v>0.29764123561183231</v>
      </c>
      <c r="CK26" s="69" t="str">
        <f t="shared" si="66"/>
        <v>NO PARRILLA</v>
      </c>
      <c r="CL26" s="89">
        <f t="shared" si="6"/>
        <v>1.9842749040789386E-2</v>
      </c>
      <c r="CM26" s="90">
        <f t="shared" si="67"/>
        <v>0.66666666666666663</v>
      </c>
      <c r="CN26" s="90">
        <f t="shared" si="68"/>
        <v>2.9764123561184077E-3</v>
      </c>
      <c r="CO26" s="69" t="str">
        <f t="shared" si="69"/>
        <v>NO PARRILLA</v>
      </c>
    </row>
    <row r="27" spans="2:93" x14ac:dyDescent="0.3">
      <c r="B27" s="70" t="s">
        <v>181</v>
      </c>
      <c r="C27" s="24" t="str">
        <f>'MUROS EJE Y'!C8</f>
        <v>C entre 1 y 3</v>
      </c>
      <c r="D27" s="24" t="str">
        <f>'MUROS EJE Y'!D8</f>
        <v>F21Y</v>
      </c>
      <c r="E27" s="24">
        <f>'MUROS EJE Y'!E8</f>
        <v>5.43</v>
      </c>
      <c r="F27" s="10">
        <f>'MUROS EJE Y'!F8</f>
        <v>0.3</v>
      </c>
      <c r="G27" s="23">
        <f>'MUROS EJE Y'!G8</f>
        <v>-200.6788</v>
      </c>
      <c r="H27" s="24">
        <f>'MUROS EJE Y'!H8</f>
        <v>-43.527700000000003</v>
      </c>
      <c r="I27" s="24">
        <f>'MUROS EJE Y'!I8</f>
        <v>53.218600000000002</v>
      </c>
      <c r="J27" s="25">
        <f>'MUROS EJE Y'!J8</f>
        <v>28.810700000000001</v>
      </c>
      <c r="K27" s="23">
        <f>'MUROS EJE Y'!K8</f>
        <v>-93.120699999999999</v>
      </c>
      <c r="L27" s="24">
        <f>'MUROS EJE Y'!L8</f>
        <v>-19.573</v>
      </c>
      <c r="M27" s="24">
        <f>'MUROS EJE Y'!M8</f>
        <v>29.465900000000001</v>
      </c>
      <c r="N27" s="25">
        <f>'MUROS EJE Y'!N8</f>
        <v>86.121399999999994</v>
      </c>
      <c r="O27" s="23">
        <f>'MUROS EJE Y'!O8</f>
        <v>31.609200000000001</v>
      </c>
      <c r="P27" s="24">
        <f>'MUROS EJE Y'!P8</f>
        <v>6.2385000000000002</v>
      </c>
      <c r="Q27" s="24">
        <f>'MUROS EJE Y'!Q8</f>
        <v>6.9455</v>
      </c>
      <c r="R27" s="25">
        <f>'MUROS EJE Y'!R8</f>
        <v>30.661100000000001</v>
      </c>
      <c r="S27" s="23">
        <f>0.3+E27+0.3</f>
        <v>6.0299999999999994</v>
      </c>
      <c r="T27" s="24">
        <v>2</v>
      </c>
      <c r="U27" s="24">
        <v>2</v>
      </c>
      <c r="V27" s="28">
        <f t="shared" si="47"/>
        <v>60.3</v>
      </c>
      <c r="W27" s="26">
        <f t="shared" si="48"/>
        <v>1.0049999999999999</v>
      </c>
      <c r="Y27" s="27">
        <f t="shared" si="7"/>
        <v>260.97879999999998</v>
      </c>
      <c r="Z27" s="28">
        <f t="shared" ref="Z27:Z45" si="96">(K27)</f>
        <v>-93.120699999999999</v>
      </c>
      <c r="AA27" s="28">
        <f t="shared" si="49"/>
        <v>31.609200000000001</v>
      </c>
      <c r="AB27" s="29">
        <f t="shared" si="50"/>
        <v>0.35681327372185023</v>
      </c>
      <c r="AC27" s="78">
        <f t="shared" si="9"/>
        <v>3.3025676068992569</v>
      </c>
      <c r="AD27" s="78">
        <f t="shared" si="10"/>
        <v>5.6286097463782241</v>
      </c>
      <c r="AE27" s="26">
        <f t="shared" si="0"/>
        <v>2.9323069065947216</v>
      </c>
      <c r="AF27" s="27">
        <f t="shared" si="11"/>
        <v>304.50649999999996</v>
      </c>
      <c r="AG27" s="28">
        <f t="shared" si="12"/>
        <v>-112.69370000000001</v>
      </c>
      <c r="AH27" s="28">
        <f t="shared" si="13"/>
        <v>37.847700000000003</v>
      </c>
      <c r="AI27" s="29">
        <f t="shared" si="1"/>
        <v>0.37008635283647484</v>
      </c>
      <c r="AJ27" s="78">
        <f t="shared" si="14"/>
        <v>3.2182299056481627</v>
      </c>
      <c r="AK27" s="78">
        <f t="shared" si="15"/>
        <v>5.4715522156005827</v>
      </c>
      <c r="AL27" s="26">
        <f t="shared" si="2"/>
        <v>3.4547225109939523</v>
      </c>
      <c r="AM27" s="47">
        <f t="shared" si="3"/>
        <v>0.3665383633243402</v>
      </c>
      <c r="AN27" s="47">
        <f t="shared" si="94"/>
        <v>0.43184031387424404</v>
      </c>
      <c r="AO27" s="30"/>
      <c r="AP27" s="32">
        <f t="shared" si="17"/>
        <v>289.78949999999998</v>
      </c>
      <c r="AQ27" s="28">
        <f t="shared" si="18"/>
        <v>-6.9993000000000052</v>
      </c>
      <c r="AR27" s="28">
        <f t="shared" si="19"/>
        <v>62.270300000000006</v>
      </c>
      <c r="AS27" s="28">
        <f t="shared" si="51"/>
        <v>2.4153049023515366E-2</v>
      </c>
      <c r="AT27" s="78">
        <f t="shared" si="20"/>
        <v>1.8614941633491404</v>
      </c>
      <c r="AU27" s="78">
        <f t="shared" si="21"/>
        <v>6.6954182153095729</v>
      </c>
      <c r="AV27" s="26">
        <f t="shared" si="52"/>
        <v>2.4606465805301849</v>
      </c>
      <c r="AW27" s="32">
        <f t="shared" si="95"/>
        <v>232.16809999999998</v>
      </c>
      <c r="AX27" s="28">
        <f t="shared" si="22"/>
        <v>-179.24209999999999</v>
      </c>
      <c r="AY27" s="28">
        <f t="shared" si="23"/>
        <v>0.94810000000000016</v>
      </c>
      <c r="AZ27" s="28">
        <f t="shared" si="53"/>
        <v>0.77203586539236013</v>
      </c>
      <c r="BA27" s="78">
        <f t="shared" si="24"/>
        <v>97.950891256196584</v>
      </c>
      <c r="BB27" s="78">
        <f t="shared" si="25"/>
        <v>4.8539095348692127</v>
      </c>
      <c r="BC27" s="26">
        <f t="shared" si="54"/>
        <v>3.4039672326592578</v>
      </c>
      <c r="BD27" s="32">
        <f t="shared" si="26"/>
        <v>315.23259999999999</v>
      </c>
      <c r="BE27" s="28">
        <f t="shared" si="27"/>
        <v>-43.209400000000002</v>
      </c>
      <c r="BF27" s="28">
        <f t="shared" si="28"/>
        <v>59.283900000000003</v>
      </c>
      <c r="BG27" s="28">
        <f t="shared" si="55"/>
        <v>0.13707148308899525</v>
      </c>
      <c r="BH27" s="78">
        <f t="shared" si="29"/>
        <v>2.1269356435727067</v>
      </c>
      <c r="BI27" s="78">
        <f t="shared" si="30"/>
        <v>6.142000782557739</v>
      </c>
      <c r="BJ27" s="26">
        <f t="shared" si="56"/>
        <v>2.9703733653457425</v>
      </c>
      <c r="BK27" s="32">
        <f t="shared" si="31"/>
        <v>272.01655</v>
      </c>
      <c r="BL27" s="28">
        <f t="shared" si="32"/>
        <v>-172.39150000000001</v>
      </c>
      <c r="BM27" s="28">
        <f t="shared" si="33"/>
        <v>13.292249999999999</v>
      </c>
      <c r="BN27" s="28">
        <f t="shared" si="57"/>
        <v>0.63375371829397886</v>
      </c>
      <c r="BO27" s="78">
        <f t="shared" si="34"/>
        <v>8.1857187458857616</v>
      </c>
      <c r="BP27" s="78">
        <f t="shared" si="35"/>
        <v>4.9881463003075748</v>
      </c>
      <c r="BQ27" s="26">
        <f t="shared" si="58"/>
        <v>3.6778638544425477</v>
      </c>
      <c r="BR27" s="32">
        <f t="shared" si="36"/>
        <v>185.39797999999999</v>
      </c>
      <c r="BS27" s="28">
        <f t="shared" si="37"/>
        <v>30.248979999999996</v>
      </c>
      <c r="BT27" s="28">
        <f t="shared" si="38"/>
        <v>49.626620000000003</v>
      </c>
      <c r="BU27" s="28">
        <f t="shared" si="59"/>
        <v>0.16315700958554133</v>
      </c>
      <c r="BV27" s="78">
        <f t="shared" si="39"/>
        <v>1.4943429957551009</v>
      </c>
      <c r="BW27" s="78">
        <f t="shared" si="40"/>
        <v>4.5499134277389217</v>
      </c>
      <c r="BX27" s="26">
        <f t="shared" si="60"/>
        <v>1.7868695486085329</v>
      </c>
      <c r="BY27" s="32">
        <f t="shared" si="41"/>
        <v>127.77658</v>
      </c>
      <c r="BZ27" s="28">
        <f t="shared" si="42"/>
        <v>141.99382</v>
      </c>
      <c r="CA27" s="28">
        <f t="shared" si="43"/>
        <v>-11.69558</v>
      </c>
      <c r="CB27" s="28">
        <f t="shared" si="61"/>
        <v>1.111266399523293</v>
      </c>
      <c r="CC27" s="78">
        <f t="shared" si="44"/>
        <v>4.3700810049608485</v>
      </c>
      <c r="CD27" s="78">
        <f t="shared" si="45"/>
        <v>3.1879570242714905</v>
      </c>
      <c r="CE27" s="26">
        <f t="shared" si="62"/>
        <v>2.2372979771260004</v>
      </c>
      <c r="CF27" s="31">
        <f t="shared" si="63"/>
        <v>3.6778638544425477</v>
      </c>
      <c r="CG27" s="47">
        <f t="shared" si="46"/>
        <v>0.36778638544425479</v>
      </c>
      <c r="CH27" s="32">
        <f t="shared" si="5"/>
        <v>18.389319272212738</v>
      </c>
      <c r="CI27" s="28">
        <f t="shared" si="64"/>
        <v>0.66666666666666663</v>
      </c>
      <c r="CJ27" s="28">
        <f t="shared" si="65"/>
        <v>2.7583978908319109</v>
      </c>
      <c r="CK27" s="68" t="str">
        <f t="shared" si="66"/>
        <v>NO PARRILLA</v>
      </c>
      <c r="CL27" s="87">
        <f t="shared" si="6"/>
        <v>1.6550387344991446</v>
      </c>
      <c r="CM27" s="88">
        <f t="shared" si="67"/>
        <v>0.66666666666666663</v>
      </c>
      <c r="CN27" s="88">
        <f t="shared" si="68"/>
        <v>0.24825581017487169</v>
      </c>
      <c r="CO27" s="68" t="str">
        <f t="shared" si="69"/>
        <v>NO PARRILLA</v>
      </c>
    </row>
    <row r="28" spans="2:93" x14ac:dyDescent="0.3">
      <c r="B28" s="64" t="s">
        <v>181</v>
      </c>
      <c r="C28" s="24" t="str">
        <f>'MUROS EJE Y'!C9</f>
        <v>C entre 5 y 6</v>
      </c>
      <c r="D28" s="24" t="str">
        <f>'MUROS EJE Y'!D9</f>
        <v>F22Y</v>
      </c>
      <c r="E28" s="24">
        <f>'MUROS EJE Y'!E9</f>
        <v>0.85</v>
      </c>
      <c r="F28" s="10">
        <f>'MUROS EJE Y'!F9</f>
        <v>0.3</v>
      </c>
      <c r="G28" s="23">
        <f>'MUROS EJE Y'!G9</f>
        <v>-102.5752</v>
      </c>
      <c r="H28" s="24">
        <f>'MUROS EJE Y'!H9</f>
        <v>-25.505400000000002</v>
      </c>
      <c r="I28" s="24">
        <f>'MUROS EJE Y'!I9</f>
        <v>102.286</v>
      </c>
      <c r="J28" s="25">
        <f>'MUROS EJE Y'!J9</f>
        <v>38.839300000000001</v>
      </c>
      <c r="K28" s="23">
        <f>'MUROS EJE Y'!K9</f>
        <v>-3.7019000000000002</v>
      </c>
      <c r="L28" s="24">
        <f>'MUROS EJE Y'!L9</f>
        <v>-2.3147000000000002</v>
      </c>
      <c r="M28" s="24">
        <f>'MUROS EJE Y'!M9</f>
        <v>2.1288</v>
      </c>
      <c r="N28" s="25">
        <f>'MUROS EJE Y'!N9</f>
        <v>1.6881999999999999</v>
      </c>
      <c r="O28" s="23">
        <f>'MUROS EJE Y'!O9</f>
        <v>-3.1326000000000001</v>
      </c>
      <c r="P28" s="24">
        <f>'MUROS EJE Y'!P9</f>
        <v>-1.9589000000000001</v>
      </c>
      <c r="Q28" s="24">
        <f>'MUROS EJE Y'!Q9</f>
        <v>1.7929999999999999</v>
      </c>
      <c r="R28" s="25">
        <f>'MUROS EJE Y'!R9</f>
        <v>1.343</v>
      </c>
      <c r="S28" s="23">
        <f>0.7+E28+0.7</f>
        <v>2.25</v>
      </c>
      <c r="T28" s="24">
        <v>1.3</v>
      </c>
      <c r="U28" s="24">
        <v>2</v>
      </c>
      <c r="V28" s="28">
        <f t="shared" si="47"/>
        <v>14.625</v>
      </c>
      <c r="W28" s="26">
        <f t="shared" si="48"/>
        <v>0.375</v>
      </c>
      <c r="Y28" s="27">
        <f t="shared" si="7"/>
        <v>117.2002</v>
      </c>
      <c r="Z28" s="28">
        <f t="shared" si="96"/>
        <v>-3.7019000000000002</v>
      </c>
      <c r="AA28" s="28">
        <f t="shared" si="49"/>
        <v>-3.1326000000000001</v>
      </c>
      <c r="AB28" s="29">
        <f t="shared" si="50"/>
        <v>3.1586123573167965E-2</v>
      </c>
      <c r="AC28" s="78">
        <f t="shared" si="9"/>
        <v>14.965230160250272</v>
      </c>
      <c r="AD28" s="78">
        <f t="shared" si="10"/>
        <v>13.599956356412596</v>
      </c>
      <c r="AE28" s="26">
        <f t="shared" si="0"/>
        <v>4.3443396011396</v>
      </c>
      <c r="AF28" s="27">
        <f t="shared" si="11"/>
        <v>142.7056</v>
      </c>
      <c r="AG28" s="28">
        <f t="shared" si="12"/>
        <v>-6.0166000000000004</v>
      </c>
      <c r="AH28" s="28">
        <f t="shared" si="13"/>
        <v>-5.0914999999999999</v>
      </c>
      <c r="AI28" s="29">
        <f t="shared" si="1"/>
        <v>4.2160924308506466E-2</v>
      </c>
      <c r="AJ28" s="78">
        <f t="shared" si="14"/>
        <v>11.211281547677503</v>
      </c>
      <c r="AK28" s="78">
        <f t="shared" si="15"/>
        <v>10.281760043457863</v>
      </c>
      <c r="AL28" s="26">
        <f t="shared" si="2"/>
        <v>5.4273458689458689</v>
      </c>
      <c r="AM28" s="47">
        <f t="shared" si="3"/>
        <v>0.54304245014245001</v>
      </c>
      <c r="AN28" s="47">
        <f t="shared" si="94"/>
        <v>0.67841823361823361</v>
      </c>
      <c r="AO28" s="30"/>
      <c r="AP28" s="32">
        <f t="shared" si="17"/>
        <v>156.0395</v>
      </c>
      <c r="AQ28" s="28">
        <f t="shared" si="18"/>
        <v>-2.0137</v>
      </c>
      <c r="AR28" s="28">
        <f t="shared" si="19"/>
        <v>-1.7896000000000001</v>
      </c>
      <c r="AS28" s="28">
        <f t="shared" si="51"/>
        <v>1.2905065704517125E-2</v>
      </c>
      <c r="AT28" s="78">
        <f t="shared" si="20"/>
        <v>34.876955744300403</v>
      </c>
      <c r="AU28" s="78">
        <f t="shared" si="21"/>
        <v>31.747061005918219</v>
      </c>
      <c r="AV28" s="26">
        <f t="shared" si="52"/>
        <v>5.5182689458689449</v>
      </c>
      <c r="AW28" s="32">
        <f t="shared" si="95"/>
        <v>78.360899999999987</v>
      </c>
      <c r="AX28" s="28">
        <f t="shared" si="22"/>
        <v>-5.3901000000000003</v>
      </c>
      <c r="AY28" s="28">
        <f t="shared" si="23"/>
        <v>-4.4756</v>
      </c>
      <c r="AZ28" s="28">
        <f t="shared" si="53"/>
        <v>6.878558056377608E-2</v>
      </c>
      <c r="BA28" s="78">
        <f t="shared" si="24"/>
        <v>7.0033872553400647</v>
      </c>
      <c r="BB28" s="78">
        <f t="shared" si="25"/>
        <v>6.5228474754729344</v>
      </c>
      <c r="BC28" s="26">
        <f t="shared" si="54"/>
        <v>3.1704102564102561</v>
      </c>
      <c r="BD28" s="32">
        <f t="shared" si="26"/>
        <v>165.45872500000002</v>
      </c>
      <c r="BE28" s="28">
        <f t="shared" si="27"/>
        <v>-4.1717750000000002</v>
      </c>
      <c r="BF28" s="28">
        <f t="shared" si="28"/>
        <v>-3.594525</v>
      </c>
      <c r="BG28" s="28">
        <f t="shared" si="55"/>
        <v>2.5213387810162323E-2</v>
      </c>
      <c r="BH28" s="78">
        <f t="shared" si="29"/>
        <v>18.412304824698676</v>
      </c>
      <c r="BI28" s="78">
        <f t="shared" si="30"/>
        <v>16.751674339231528</v>
      </c>
      <c r="BJ28" s="26">
        <f t="shared" si="56"/>
        <v>6.0370413105413103</v>
      </c>
      <c r="BK28" s="32">
        <f t="shared" si="31"/>
        <v>107.199775</v>
      </c>
      <c r="BL28" s="28">
        <f t="shared" si="32"/>
        <v>-6.7040749999999996</v>
      </c>
      <c r="BM28" s="28">
        <f t="shared" si="33"/>
        <v>-5.6090249999999999</v>
      </c>
      <c r="BN28" s="28">
        <f t="shared" si="57"/>
        <v>6.2538144319799177E-2</v>
      </c>
      <c r="BO28" s="78">
        <f t="shared" si="34"/>
        <v>7.6448063611768537</v>
      </c>
      <c r="BP28" s="78">
        <f t="shared" si="35"/>
        <v>7.1031656053620873</v>
      </c>
      <c r="BQ28" s="26">
        <f t="shared" si="58"/>
        <v>4.2761472934472931</v>
      </c>
      <c r="BR28" s="32">
        <f t="shared" si="36"/>
        <v>109.15942000000001</v>
      </c>
      <c r="BS28" s="28">
        <f t="shared" si="37"/>
        <v>-0.53294000000000019</v>
      </c>
      <c r="BT28" s="28">
        <f t="shared" si="38"/>
        <v>-0.53655999999999993</v>
      </c>
      <c r="BU28" s="28">
        <f t="shared" si="59"/>
        <v>4.8822172195491708E-3</v>
      </c>
      <c r="BV28" s="78">
        <f t="shared" si="39"/>
        <v>81.377232741911456</v>
      </c>
      <c r="BW28" s="78">
        <f t="shared" si="40"/>
        <v>76.794943837714655</v>
      </c>
      <c r="BX28" s="26">
        <f t="shared" si="60"/>
        <v>3.7805331054131059</v>
      </c>
      <c r="BY28" s="32">
        <f t="shared" si="41"/>
        <v>31.480820000000001</v>
      </c>
      <c r="BZ28" s="28">
        <f t="shared" si="42"/>
        <v>3.9093400000000003</v>
      </c>
      <c r="CA28" s="28">
        <f t="shared" si="43"/>
        <v>-3.2225599999999996</v>
      </c>
      <c r="CB28" s="28">
        <f t="shared" si="61"/>
        <v>0.12418164456961414</v>
      </c>
      <c r="CC28" s="78">
        <f t="shared" si="44"/>
        <v>3.9075542425897432</v>
      </c>
      <c r="CD28" s="78">
        <f t="shared" si="45"/>
        <v>3.7979056850864268</v>
      </c>
      <c r="CE28" s="26">
        <f t="shared" si="62"/>
        <v>1.4326744159544158</v>
      </c>
      <c r="CF28" s="31">
        <f t="shared" si="63"/>
        <v>6.0370413105413103</v>
      </c>
      <c r="CG28" s="47">
        <f t="shared" si="46"/>
        <v>0.60370413105413101</v>
      </c>
      <c r="CH28" s="32">
        <f t="shared" si="5"/>
        <v>12.75324976851852</v>
      </c>
      <c r="CI28" s="28">
        <f t="shared" si="64"/>
        <v>0.66666666666666663</v>
      </c>
      <c r="CJ28" s="28">
        <f t="shared" si="65"/>
        <v>1.9129874652777783</v>
      </c>
      <c r="CK28" s="68" t="str">
        <f t="shared" si="66"/>
        <v>NO PARRILLA</v>
      </c>
      <c r="CL28" s="87">
        <f t="shared" si="6"/>
        <v>14.79075121082621</v>
      </c>
      <c r="CM28" s="88">
        <f t="shared" si="67"/>
        <v>0.66666666666666663</v>
      </c>
      <c r="CN28" s="88">
        <f t="shared" si="68"/>
        <v>2.2186126816239318</v>
      </c>
      <c r="CO28" s="68" t="str">
        <f t="shared" si="69"/>
        <v>NO PARRILLA</v>
      </c>
    </row>
    <row r="29" spans="2:93" x14ac:dyDescent="0.3">
      <c r="B29" s="64" t="s">
        <v>181</v>
      </c>
      <c r="C29" s="24" t="str">
        <f>'MUROS EJE Y'!C10</f>
        <v>C entre 11' y 12</v>
      </c>
      <c r="D29" s="24" t="str">
        <f>'MUROS EJE Y'!D10</f>
        <v>F23Y</v>
      </c>
      <c r="E29" s="24">
        <f>'MUROS EJE Y'!E10</f>
        <v>0.85</v>
      </c>
      <c r="F29" s="10">
        <f>'MUROS EJE Y'!F10</f>
        <v>0.3</v>
      </c>
      <c r="G29" s="23">
        <f>'MUROS EJE Y'!G10</f>
        <v>-100.4234</v>
      </c>
      <c r="H29" s="24">
        <f>'MUROS EJE Y'!H10</f>
        <v>-24.314</v>
      </c>
      <c r="I29" s="24">
        <f>'MUROS EJE Y'!I10</f>
        <v>104.69970000000001</v>
      </c>
      <c r="J29" s="25">
        <f>'MUROS EJE Y'!J10</f>
        <v>26.480499999999999</v>
      </c>
      <c r="K29" s="23">
        <f>'MUROS EJE Y'!K10</f>
        <v>2.0579999999999998</v>
      </c>
      <c r="L29" s="24">
        <f>'MUROS EJE Y'!L10</f>
        <v>1.5353000000000001</v>
      </c>
      <c r="M29" s="24">
        <f>'MUROS EJE Y'!M10</f>
        <v>3.0356999999999998</v>
      </c>
      <c r="N29" s="25">
        <f>'MUROS EJE Y'!N10</f>
        <v>1.3414999999999999</v>
      </c>
      <c r="O29" s="23">
        <f>'MUROS EJE Y'!O10</f>
        <v>1.7515000000000001</v>
      </c>
      <c r="P29" s="24">
        <f>'MUROS EJE Y'!P10</f>
        <v>1.3048999999999999</v>
      </c>
      <c r="Q29" s="24">
        <f>'MUROS EJE Y'!Q10</f>
        <v>2.6097999999999999</v>
      </c>
      <c r="R29" s="25">
        <f>'MUROS EJE Y'!R10</f>
        <v>1.0001</v>
      </c>
      <c r="S29" s="23">
        <f>0.5+E29+0.5</f>
        <v>1.85</v>
      </c>
      <c r="T29" s="24">
        <v>1.4</v>
      </c>
      <c r="U29" s="24">
        <v>2</v>
      </c>
      <c r="V29" s="28">
        <f t="shared" si="47"/>
        <v>12.95</v>
      </c>
      <c r="W29" s="26">
        <f t="shared" si="48"/>
        <v>0.30833333333333335</v>
      </c>
      <c r="Y29" s="27">
        <f t="shared" si="7"/>
        <v>113.3734</v>
      </c>
      <c r="Z29" s="28">
        <f t="shared" si="96"/>
        <v>2.0579999999999998</v>
      </c>
      <c r="AA29" s="28">
        <f t="shared" si="49"/>
        <v>1.7515000000000001</v>
      </c>
      <c r="AB29" s="29">
        <f t="shared" si="50"/>
        <v>1.815240611995406E-2</v>
      </c>
      <c r="AC29" s="78">
        <f t="shared" si="9"/>
        <v>25.891727091064805</v>
      </c>
      <c r="AD29" s="78">
        <f t="shared" si="10"/>
        <v>19.22826739795001</v>
      </c>
      <c r="AE29" s="26">
        <f t="shared" si="0"/>
        <v>4.6350577063550036</v>
      </c>
      <c r="AF29" s="27">
        <f t="shared" si="11"/>
        <v>137.6874</v>
      </c>
      <c r="AG29" s="28">
        <f t="shared" si="12"/>
        <v>3.5933000000000002</v>
      </c>
      <c r="AH29" s="28">
        <f t="shared" si="13"/>
        <v>3.0564</v>
      </c>
      <c r="AI29" s="29">
        <f t="shared" si="1"/>
        <v>2.6097522358618147E-2</v>
      </c>
      <c r="AJ29" s="78">
        <f t="shared" si="14"/>
        <v>18.019552414605421</v>
      </c>
      <c r="AK29" s="78">
        <f t="shared" si="15"/>
        <v>13.49194269583046</v>
      </c>
      <c r="AL29" s="26">
        <f t="shared" si="2"/>
        <v>5.7660751330481066</v>
      </c>
      <c r="AM29" s="47">
        <f t="shared" si="3"/>
        <v>0.57938221329437545</v>
      </c>
      <c r="AN29" s="47">
        <f t="shared" si="94"/>
        <v>0.72075939163101332</v>
      </c>
      <c r="AO29" s="30"/>
      <c r="AP29" s="32">
        <f t="shared" si="17"/>
        <v>139.85390000000001</v>
      </c>
      <c r="AQ29" s="28">
        <f t="shared" si="18"/>
        <v>3.3994999999999997</v>
      </c>
      <c r="AR29" s="28">
        <f t="shared" si="19"/>
        <v>2.7515999999999998</v>
      </c>
      <c r="AS29" s="28">
        <f t="shared" si="51"/>
        <v>2.4307509479535427E-2</v>
      </c>
      <c r="AT29" s="78">
        <f t="shared" si="20"/>
        <v>20.330556766971949</v>
      </c>
      <c r="AU29" s="78">
        <f t="shared" si="21"/>
        <v>14.912819425567527</v>
      </c>
      <c r="AV29" s="26">
        <f t="shared" si="52"/>
        <v>5.8254558071585105</v>
      </c>
      <c r="AW29" s="32">
        <f t="shared" si="95"/>
        <v>86.892899999999997</v>
      </c>
      <c r="AX29" s="28">
        <f t="shared" si="22"/>
        <v>0.71649999999999991</v>
      </c>
      <c r="AY29" s="28">
        <f t="shared" si="23"/>
        <v>0.75140000000000007</v>
      </c>
      <c r="AZ29" s="28">
        <f t="shared" si="53"/>
        <v>8.2457830271518151E-3</v>
      </c>
      <c r="BA29" s="78">
        <f t="shared" si="24"/>
        <v>46.256534468991212</v>
      </c>
      <c r="BB29" s="78">
        <f t="shared" si="25"/>
        <v>36.539644257198212</v>
      </c>
      <c r="BC29" s="26">
        <f t="shared" si="54"/>
        <v>3.4446596055514975</v>
      </c>
      <c r="BD29" s="32">
        <f t="shared" si="26"/>
        <v>151.46927500000001</v>
      </c>
      <c r="BE29" s="28">
        <f t="shared" si="27"/>
        <v>4.2156000000000002</v>
      </c>
      <c r="BF29" s="28">
        <f t="shared" si="28"/>
        <v>3.4802499999999998</v>
      </c>
      <c r="BG29" s="28">
        <f t="shared" si="55"/>
        <v>2.7831386926490537E-2</v>
      </c>
      <c r="BH29" s="78">
        <f t="shared" si="29"/>
        <v>17.40901084692192</v>
      </c>
      <c r="BI29" s="78">
        <f t="shared" si="30"/>
        <v>12.913688976923973</v>
      </c>
      <c r="BJ29" s="26">
        <f t="shared" si="56"/>
        <v>6.3761193519774606</v>
      </c>
      <c r="BK29" s="32">
        <f t="shared" si="31"/>
        <v>111.748525</v>
      </c>
      <c r="BL29" s="28">
        <f t="shared" si="32"/>
        <v>2.2033499999999999</v>
      </c>
      <c r="BM29" s="28">
        <f t="shared" si="33"/>
        <v>1.9801</v>
      </c>
      <c r="BN29" s="28">
        <f t="shared" si="57"/>
        <v>1.9717038770757825E-2</v>
      </c>
      <c r="BO29" s="78">
        <f t="shared" si="34"/>
        <v>22.574319478814203</v>
      </c>
      <c r="BP29" s="78">
        <f t="shared" si="35"/>
        <v>17.128235452782896</v>
      </c>
      <c r="BQ29" s="26">
        <f t="shared" si="58"/>
        <v>4.5905222007722006</v>
      </c>
      <c r="BR29" s="32">
        <f t="shared" si="36"/>
        <v>94.504539999999992</v>
      </c>
      <c r="BS29" s="28">
        <f t="shared" si="37"/>
        <v>2.5762999999999998</v>
      </c>
      <c r="BT29" s="28">
        <f t="shared" si="38"/>
        <v>2.0510000000000002</v>
      </c>
      <c r="BU29" s="28">
        <f t="shared" si="59"/>
        <v>2.7261124174563466E-2</v>
      </c>
      <c r="BV29" s="78">
        <f t="shared" si="39"/>
        <v>18.430919551438318</v>
      </c>
      <c r="BW29" s="78">
        <f t="shared" si="40"/>
        <v>13.47543529041822</v>
      </c>
      <c r="BX29" s="26">
        <f t="shared" si="60"/>
        <v>3.9714327246165078</v>
      </c>
      <c r="BY29" s="32">
        <f t="shared" si="41"/>
        <v>41.54354</v>
      </c>
      <c r="BZ29" s="28">
        <f t="shared" si="42"/>
        <v>0.10670000000000002</v>
      </c>
      <c r="CA29" s="28">
        <f t="shared" si="43"/>
        <v>5.0799999999999956E-2</v>
      </c>
      <c r="CB29" s="28">
        <f t="shared" si="61"/>
        <v>2.568389694282192E-3</v>
      </c>
      <c r="CC29" s="78">
        <f t="shared" si="44"/>
        <v>327.11448818897668</v>
      </c>
      <c r="CD29" s="78">
        <f t="shared" si="45"/>
        <v>184.99507681229005</v>
      </c>
      <c r="CE29" s="26">
        <f t="shared" si="62"/>
        <v>1.6173588437858708</v>
      </c>
      <c r="CF29" s="31">
        <f t="shared" si="63"/>
        <v>6.3761193519774606</v>
      </c>
      <c r="CG29" s="47">
        <f t="shared" si="46"/>
        <v>0.63761193519774606</v>
      </c>
      <c r="CH29" s="32">
        <f t="shared" si="5"/>
        <v>15.621492412344777</v>
      </c>
      <c r="CI29" s="28">
        <f t="shared" si="64"/>
        <v>0.66666666666666663</v>
      </c>
      <c r="CJ29" s="28">
        <f t="shared" si="65"/>
        <v>2.3432238618517167</v>
      </c>
      <c r="CK29" s="68" t="str">
        <f t="shared" si="66"/>
        <v>NO PARRILLA</v>
      </c>
      <c r="CL29" s="87">
        <f t="shared" si="6"/>
        <v>7.970149189971826</v>
      </c>
      <c r="CM29" s="88">
        <f t="shared" si="67"/>
        <v>0.66666666666666663</v>
      </c>
      <c r="CN29" s="88">
        <f t="shared" si="68"/>
        <v>1.195522378495774</v>
      </c>
      <c r="CO29" s="68" t="str">
        <f t="shared" si="69"/>
        <v>NO PARRILLA</v>
      </c>
    </row>
    <row r="30" spans="2:93" x14ac:dyDescent="0.3">
      <c r="B30" s="64" t="s">
        <v>181</v>
      </c>
      <c r="C30" s="24" t="str">
        <f>'MUROS EJE Y'!C11</f>
        <v>E entre 6 y 11'</v>
      </c>
      <c r="D30" s="24" t="str">
        <f>'MUROS EJE Y'!D11</f>
        <v>F24Y</v>
      </c>
      <c r="E30" s="24">
        <f>'MUROS EJE Y'!E11</f>
        <v>11.5</v>
      </c>
      <c r="F30" s="10">
        <f>'MUROS EJE Y'!F11</f>
        <v>0.3</v>
      </c>
      <c r="G30" s="23">
        <f>'MUROS EJE Y'!G11</f>
        <v>-964.06299999999999</v>
      </c>
      <c r="H30" s="24">
        <f>'MUROS EJE Y'!H11</f>
        <v>-232.23699999999999</v>
      </c>
      <c r="I30" s="24">
        <f>'MUROS EJE Y'!I11</f>
        <v>152.24080000000001</v>
      </c>
      <c r="J30" s="25">
        <f>'MUROS EJE Y'!J11</f>
        <v>43.929099999999998</v>
      </c>
      <c r="K30" s="23">
        <f>'MUROS EJE Y'!K11</f>
        <v>51.512</v>
      </c>
      <c r="L30" s="24">
        <f>'MUROS EJE Y'!L11</f>
        <v>12.7967</v>
      </c>
      <c r="M30" s="24">
        <f>'MUROS EJE Y'!M11</f>
        <v>73.488799999999998</v>
      </c>
      <c r="N30" s="25">
        <f>'MUROS EJE Y'!N11</f>
        <v>312.57479999999998</v>
      </c>
      <c r="O30" s="23">
        <f>'MUROS EJE Y'!O11</f>
        <v>-6.8026</v>
      </c>
      <c r="P30" s="24">
        <f>'MUROS EJE Y'!P11</f>
        <v>-2.4018999999999999</v>
      </c>
      <c r="Q30" s="24">
        <f>'MUROS EJE Y'!Q11</f>
        <v>11.6119</v>
      </c>
      <c r="R30" s="25">
        <f>'MUROS EJE Y'!R11</f>
        <v>82.778000000000006</v>
      </c>
      <c r="S30" s="23">
        <f>0.3+E30+0.3</f>
        <v>12.100000000000001</v>
      </c>
      <c r="T30" s="24">
        <v>1.7</v>
      </c>
      <c r="U30" s="24">
        <v>2</v>
      </c>
      <c r="V30" s="28">
        <f t="shared" si="47"/>
        <v>102.85000000000001</v>
      </c>
      <c r="W30" s="26">
        <f t="shared" si="48"/>
        <v>2.0166666666666671</v>
      </c>
      <c r="Y30" s="27">
        <f t="shared" si="7"/>
        <v>1066.913</v>
      </c>
      <c r="Z30" s="28">
        <f t="shared" si="96"/>
        <v>51.512</v>
      </c>
      <c r="AA30" s="28">
        <f t="shared" si="49"/>
        <v>-6.8026</v>
      </c>
      <c r="AB30" s="29">
        <f t="shared" si="50"/>
        <v>4.8281350025728434E-2</v>
      </c>
      <c r="AC30" s="78">
        <f t="shared" si="9"/>
        <v>62.735601093699472</v>
      </c>
      <c r="AD30" s="78">
        <f t="shared" si="10"/>
        <v>99.917312937288472</v>
      </c>
      <c r="AE30" s="26">
        <f t="shared" si="0"/>
        <v>5.3109194968199702</v>
      </c>
      <c r="AF30" s="27">
        <f t="shared" si="11"/>
        <v>1299.1500000000001</v>
      </c>
      <c r="AG30" s="28">
        <f t="shared" si="12"/>
        <v>64.308700000000002</v>
      </c>
      <c r="AH30" s="28">
        <f t="shared" si="13"/>
        <v>-9.2044999999999995</v>
      </c>
      <c r="AI30" s="29">
        <f t="shared" si="1"/>
        <v>4.9500596543894083E-2</v>
      </c>
      <c r="AJ30" s="78">
        <f t="shared" si="14"/>
        <v>56.457167689716997</v>
      </c>
      <c r="AK30" s="78">
        <f t="shared" si="15"/>
        <v>95.797709559139108</v>
      </c>
      <c r="AL30" s="26">
        <f t="shared" si="2"/>
        <v>6.4707759434625576</v>
      </c>
      <c r="AM30" s="47">
        <f t="shared" si="3"/>
        <v>0.66386493710249628</v>
      </c>
      <c r="AN30" s="47">
        <f t="shared" si="94"/>
        <v>0.8088469929328197</v>
      </c>
      <c r="AO30" s="30"/>
      <c r="AP30" s="32">
        <f t="shared" si="17"/>
        <v>1110.8421000000001</v>
      </c>
      <c r="AQ30" s="28">
        <f t="shared" si="18"/>
        <v>364.08679999999998</v>
      </c>
      <c r="AR30" s="28">
        <f t="shared" si="19"/>
        <v>75.975400000000008</v>
      </c>
      <c r="AS30" s="28">
        <f t="shared" si="51"/>
        <v>0.32775747336187561</v>
      </c>
      <c r="AT30" s="78">
        <f t="shared" si="20"/>
        <v>5.8484304130021032</v>
      </c>
      <c r="AU30" s="78">
        <f t="shared" si="21"/>
        <v>13.729002508731925</v>
      </c>
      <c r="AV30" s="26">
        <f t="shared" si="52"/>
        <v>6.2779825429796263</v>
      </c>
      <c r="AW30" s="32">
        <f t="shared" si="95"/>
        <v>1022.9839000000001</v>
      </c>
      <c r="AX30" s="28">
        <f t="shared" si="22"/>
        <v>-261.06279999999998</v>
      </c>
      <c r="AY30" s="28">
        <f t="shared" si="23"/>
        <v>-89.580600000000004</v>
      </c>
      <c r="AZ30" s="28">
        <f t="shared" si="53"/>
        <v>0.25519736918635766</v>
      </c>
      <c r="BA30" s="78">
        <f t="shared" si="24"/>
        <v>4.5678814386150579</v>
      </c>
      <c r="BB30" s="78">
        <f t="shared" si="25"/>
        <v>14.65189402440576</v>
      </c>
      <c r="BC30" s="26">
        <f t="shared" si="54"/>
        <v>5.6025110748622931</v>
      </c>
      <c r="BD30" s="32">
        <f t="shared" si="26"/>
        <v>1274.0375750000001</v>
      </c>
      <c r="BE30" s="28">
        <f t="shared" si="27"/>
        <v>295.54062499999998</v>
      </c>
      <c r="BF30" s="28">
        <f t="shared" si="28"/>
        <v>53.479475000000001</v>
      </c>
      <c r="BG30" s="28">
        <f t="shared" si="55"/>
        <v>0.23197167085123055</v>
      </c>
      <c r="BH30" s="78">
        <f t="shared" si="29"/>
        <v>9.5291703966802217</v>
      </c>
      <c r="BI30" s="78">
        <f t="shared" si="30"/>
        <v>19.884413427641508</v>
      </c>
      <c r="BJ30" s="26">
        <f t="shared" si="56"/>
        <v>6.9061091164216517</v>
      </c>
      <c r="BK30" s="32">
        <f t="shared" si="31"/>
        <v>1208.1439250000001</v>
      </c>
      <c r="BL30" s="28">
        <f t="shared" si="32"/>
        <v>-173.321575</v>
      </c>
      <c r="BM30" s="28">
        <f t="shared" si="33"/>
        <v>-70.687524999999994</v>
      </c>
      <c r="BN30" s="28">
        <f t="shared" si="57"/>
        <v>0.14346103259179158</v>
      </c>
      <c r="BO30" s="78">
        <f t="shared" si="34"/>
        <v>6.8365326130742314</v>
      </c>
      <c r="BP30" s="78">
        <f t="shared" si="35"/>
        <v>23.77716100784367</v>
      </c>
      <c r="BQ30" s="26">
        <f t="shared" si="58"/>
        <v>6.2911449083355766</v>
      </c>
      <c r="BR30" s="32">
        <f t="shared" si="36"/>
        <v>684.07689999999991</v>
      </c>
      <c r="BS30" s="28">
        <f t="shared" si="37"/>
        <v>343.48199999999997</v>
      </c>
      <c r="BT30" s="28">
        <f t="shared" si="38"/>
        <v>78.69644000000001</v>
      </c>
      <c r="BU30" s="28">
        <f t="shared" si="59"/>
        <v>0.5021102159713331</v>
      </c>
      <c r="BV30" s="78">
        <f t="shared" si="39"/>
        <v>3.4770411469692899</v>
      </c>
      <c r="BW30" s="78">
        <f t="shared" si="40"/>
        <v>8.9486365237561927</v>
      </c>
      <c r="BX30" s="26">
        <f t="shared" si="60"/>
        <v>4.1536147442516382</v>
      </c>
      <c r="BY30" s="32">
        <f t="shared" si="41"/>
        <v>596.21870000000001</v>
      </c>
      <c r="BZ30" s="28">
        <f t="shared" si="42"/>
        <v>281.66759999999999</v>
      </c>
      <c r="CA30" s="28">
        <f t="shared" si="43"/>
        <v>-86.859560000000002</v>
      </c>
      <c r="CB30" s="28">
        <f t="shared" si="61"/>
        <v>0.47242329031276609</v>
      </c>
      <c r="CC30" s="78">
        <f t="shared" si="44"/>
        <v>2.7456676041186485</v>
      </c>
      <c r="CD30" s="78">
        <f t="shared" si="45"/>
        <v>8.5395347826568173</v>
      </c>
      <c r="CE30" s="26">
        <f t="shared" si="62"/>
        <v>3.5774846100997602</v>
      </c>
      <c r="CF30" s="31">
        <f t="shared" si="63"/>
        <v>6.9061091164216517</v>
      </c>
      <c r="CG30" s="47">
        <f t="shared" si="46"/>
        <v>0.69061091164216515</v>
      </c>
      <c r="CH30" s="32">
        <f t="shared" si="5"/>
        <v>24.948319183073217</v>
      </c>
      <c r="CI30" s="28">
        <f t="shared" si="64"/>
        <v>0.66666666666666663</v>
      </c>
      <c r="CJ30" s="28">
        <f t="shared" si="65"/>
        <v>3.7422478774609829</v>
      </c>
      <c r="CK30" s="68" t="str">
        <f t="shared" si="66"/>
        <v>NO PARRILLA</v>
      </c>
      <c r="CL30" s="87">
        <f t="shared" si="6"/>
        <v>3.1077491023897581</v>
      </c>
      <c r="CM30" s="88">
        <f t="shared" si="67"/>
        <v>0.66666666666666663</v>
      </c>
      <c r="CN30" s="88">
        <f t="shared" si="68"/>
        <v>0.46616236535846378</v>
      </c>
      <c r="CO30" s="68" t="str">
        <f t="shared" si="69"/>
        <v>NO PARRILLA</v>
      </c>
    </row>
    <row r="31" spans="2:93" x14ac:dyDescent="0.3">
      <c r="B31" s="70" t="s">
        <v>181</v>
      </c>
      <c r="C31" s="24" t="str">
        <f>'MUROS EJE Y'!C12</f>
        <v>F entre 1 y 2</v>
      </c>
      <c r="D31" s="24" t="str">
        <f>'MUROS EJE Y'!D12</f>
        <v>F25Y</v>
      </c>
      <c r="E31" s="24">
        <f>'MUROS EJE Y'!E12</f>
        <v>2.66</v>
      </c>
      <c r="F31" s="10">
        <f>'MUROS EJE Y'!F12</f>
        <v>0.3</v>
      </c>
      <c r="G31" s="23">
        <f>'MUROS EJE Y'!G12</f>
        <v>-96.342600000000004</v>
      </c>
      <c r="H31" s="24">
        <f>'MUROS EJE Y'!H12</f>
        <v>-21.8249</v>
      </c>
      <c r="I31" s="24">
        <f>'MUROS EJE Y'!I12</f>
        <v>23.3536</v>
      </c>
      <c r="J31" s="25">
        <f>'MUROS EJE Y'!J12</f>
        <v>72.094700000000003</v>
      </c>
      <c r="K31" s="23">
        <f>'MUROS EJE Y'!K12</f>
        <v>-8.9908999999999999</v>
      </c>
      <c r="L31" s="24">
        <f>'MUROS EJE Y'!L12</f>
        <v>-2.1583000000000001</v>
      </c>
      <c r="M31" s="24">
        <f>'MUROS EJE Y'!M12</f>
        <v>5.4301000000000004</v>
      </c>
      <c r="N31" s="25">
        <f>'MUROS EJE Y'!N12</f>
        <v>14.825100000000001</v>
      </c>
      <c r="O31" s="23">
        <f>'MUROS EJE Y'!O12</f>
        <v>-8.2309000000000001</v>
      </c>
      <c r="P31" s="24">
        <f>'MUROS EJE Y'!P12</f>
        <v>-1.9658</v>
      </c>
      <c r="Q31" s="24">
        <f>'MUROS EJE Y'!Q12</f>
        <v>4.7906000000000004</v>
      </c>
      <c r="R31" s="25">
        <f>'MUROS EJE Y'!R12</f>
        <v>12.2194</v>
      </c>
      <c r="S31" s="23">
        <f>0.2+E31+0.2</f>
        <v>3.0600000000000005</v>
      </c>
      <c r="T31" s="24">
        <v>1.6</v>
      </c>
      <c r="U31" s="24">
        <v>2</v>
      </c>
      <c r="V31" s="28">
        <f t="shared" si="47"/>
        <v>24.480000000000004</v>
      </c>
      <c r="W31" s="26">
        <f t="shared" si="48"/>
        <v>0.51000000000000012</v>
      </c>
      <c r="Y31" s="27">
        <f t="shared" si="7"/>
        <v>120.82260000000001</v>
      </c>
      <c r="Z31" s="28">
        <f t="shared" si="96"/>
        <v>-8.9908999999999999</v>
      </c>
      <c r="AA31" s="28">
        <f t="shared" si="49"/>
        <v>-8.2309000000000001</v>
      </c>
      <c r="AB31" s="29">
        <f t="shared" si="50"/>
        <v>7.4414058297040453E-2</v>
      </c>
      <c r="AC31" s="78">
        <f t="shared" si="9"/>
        <v>5.8716592353205614</v>
      </c>
      <c r="AD31" s="78">
        <f t="shared" si="10"/>
        <v>7.6160673720273317</v>
      </c>
      <c r="AE31" s="26">
        <f t="shared" si="0"/>
        <v>2.8278557125464561</v>
      </c>
      <c r="AF31" s="27">
        <f t="shared" si="11"/>
        <v>142.64750000000001</v>
      </c>
      <c r="AG31" s="28">
        <f t="shared" si="12"/>
        <v>-11.1492</v>
      </c>
      <c r="AH31" s="28">
        <f t="shared" si="13"/>
        <v>-10.1967</v>
      </c>
      <c r="AI31" s="29">
        <f t="shared" si="1"/>
        <v>7.8159098477015021E-2</v>
      </c>
      <c r="AJ31" s="78">
        <f t="shared" si="14"/>
        <v>5.595830023438956</v>
      </c>
      <c r="AK31" s="78">
        <f t="shared" si="15"/>
        <v>7.2727002529911946</v>
      </c>
      <c r="AL31" s="26">
        <f t="shared" si="2"/>
        <v>3.3600628364090732</v>
      </c>
      <c r="AM31" s="47">
        <f t="shared" si="3"/>
        <v>0.35348196406830701</v>
      </c>
      <c r="AN31" s="47">
        <f t="shared" si="94"/>
        <v>0.42000785455113415</v>
      </c>
      <c r="AO31" s="30"/>
      <c r="AP31" s="32">
        <f t="shared" si="17"/>
        <v>192.91730000000001</v>
      </c>
      <c r="AQ31" s="28">
        <f t="shared" si="18"/>
        <v>5.8342000000000009</v>
      </c>
      <c r="AR31" s="28">
        <f t="shared" si="19"/>
        <v>3.9885000000000002</v>
      </c>
      <c r="AS31" s="28">
        <f t="shared" si="51"/>
        <v>3.0241974151618341E-2</v>
      </c>
      <c r="AT31" s="78">
        <f t="shared" si="20"/>
        <v>19.347353641719945</v>
      </c>
      <c r="AU31" s="78">
        <f t="shared" si="21"/>
        <v>21.793737618744213</v>
      </c>
      <c r="AV31" s="26">
        <f t="shared" si="52"/>
        <v>4.1739564510444698</v>
      </c>
      <c r="AW31" s="32">
        <f t="shared" si="95"/>
        <v>48.727900000000005</v>
      </c>
      <c r="AX31" s="28">
        <f t="shared" si="22"/>
        <v>-23.816000000000003</v>
      </c>
      <c r="AY31" s="28">
        <f t="shared" si="23"/>
        <v>-20.450299999999999</v>
      </c>
      <c r="AZ31" s="28">
        <f t="shared" si="53"/>
        <v>0.4887549022223408</v>
      </c>
      <c r="BA31" s="78">
        <f t="shared" si="24"/>
        <v>0.95309897654313169</v>
      </c>
      <c r="BB31" s="78">
        <f t="shared" si="25"/>
        <v>1.5200070306536504</v>
      </c>
      <c r="BC31" s="26">
        <f t="shared" si="54"/>
        <v>1.949059216006664</v>
      </c>
      <c r="BD31" s="32">
        <f t="shared" si="26"/>
        <v>191.26230000000004</v>
      </c>
      <c r="BE31" s="28">
        <f t="shared" si="27"/>
        <v>0.50920000000000165</v>
      </c>
      <c r="BF31" s="28">
        <f t="shared" si="28"/>
        <v>-0.54069999999999929</v>
      </c>
      <c r="BG31" s="28">
        <f t="shared" si="55"/>
        <v>2.662312436899491E-3</v>
      </c>
      <c r="BH31" s="78">
        <f t="shared" si="29"/>
        <v>141.49236175328298</v>
      </c>
      <c r="BI31" s="78">
        <f t="shared" si="30"/>
        <v>184.29556079466875</v>
      </c>
      <c r="BJ31" s="26">
        <f t="shared" si="56"/>
        <v>3.9268940231321294</v>
      </c>
      <c r="BK31" s="32">
        <f t="shared" si="31"/>
        <v>83.120250000000013</v>
      </c>
      <c r="BL31" s="28">
        <f t="shared" si="32"/>
        <v>-21.728450000000002</v>
      </c>
      <c r="BM31" s="28">
        <f t="shared" si="33"/>
        <v>-18.869799999999998</v>
      </c>
      <c r="BN31" s="28">
        <f t="shared" si="57"/>
        <v>0.26140982492232639</v>
      </c>
      <c r="BO31" s="78">
        <f t="shared" si="34"/>
        <v>1.7619741597685197</v>
      </c>
      <c r="BP31" s="78">
        <f t="shared" si="35"/>
        <v>2.5039064253830423</v>
      </c>
      <c r="BQ31" s="26">
        <f t="shared" si="58"/>
        <v>2.5679136830385745</v>
      </c>
      <c r="BR31" s="32">
        <f t="shared" si="36"/>
        <v>144.58825999999999</v>
      </c>
      <c r="BS31" s="28">
        <f t="shared" si="37"/>
        <v>9.4305599999999998</v>
      </c>
      <c r="BT31" s="28">
        <f t="shared" si="38"/>
        <v>7.2808600000000006</v>
      </c>
      <c r="BU31" s="28">
        <f t="shared" si="59"/>
        <v>6.522355272827822E-2</v>
      </c>
      <c r="BV31" s="78">
        <f t="shared" si="39"/>
        <v>7.9434715129806088</v>
      </c>
      <c r="BW31" s="78">
        <f t="shared" si="40"/>
        <v>9.6135339284136396</v>
      </c>
      <c r="BX31" s="26">
        <f t="shared" si="60"/>
        <v>3.3308732458669739</v>
      </c>
      <c r="BY31" s="32">
        <f t="shared" si="41"/>
        <v>0.3988599999999991</v>
      </c>
      <c r="BZ31" s="28">
        <f t="shared" si="42"/>
        <v>20.219640000000002</v>
      </c>
      <c r="CA31" s="28">
        <f t="shared" si="43"/>
        <v>-17.15794</v>
      </c>
      <c r="CB31" s="28">
        <f t="shared" si="61"/>
        <v>50.693576693576809</v>
      </c>
      <c r="CC31" s="78">
        <f t="shared" si="44"/>
        <v>9.2985521571936763E-3</v>
      </c>
      <c r="CD31" s="78">
        <f t="shared" si="45"/>
        <v>0.38195098900679769</v>
      </c>
      <c r="CE31" s="26">
        <f t="shared" si="62"/>
        <v>-3.3803819380858662E-4</v>
      </c>
      <c r="CF31" s="31">
        <f t="shared" si="63"/>
        <v>4.1739564510444698</v>
      </c>
      <c r="CG31" s="47">
        <f t="shared" si="46"/>
        <v>0.41739564510444699</v>
      </c>
      <c r="CH31" s="32">
        <f t="shared" si="5"/>
        <v>13.356660643342305</v>
      </c>
      <c r="CI31" s="28">
        <f t="shared" si="64"/>
        <v>0.66666666666666663</v>
      </c>
      <c r="CJ31" s="28">
        <f t="shared" si="65"/>
        <v>2.0034990965013462</v>
      </c>
      <c r="CK31" s="68" t="str">
        <f t="shared" si="66"/>
        <v>NO PARRILLA</v>
      </c>
      <c r="CL31" s="87">
        <f t="shared" si="6"/>
        <v>0.83479129020889531</v>
      </c>
      <c r="CM31" s="88">
        <f t="shared" si="67"/>
        <v>0.66666666666666663</v>
      </c>
      <c r="CN31" s="88">
        <f t="shared" si="68"/>
        <v>0.1252186935313343</v>
      </c>
      <c r="CO31" s="68" t="str">
        <f t="shared" si="69"/>
        <v>NO PARRILLA</v>
      </c>
    </row>
    <row r="32" spans="2:93" x14ac:dyDescent="0.3">
      <c r="B32" s="64" t="s">
        <v>181</v>
      </c>
      <c r="C32" s="24" t="str">
        <f>'MUROS EJE Y'!C13</f>
        <v>F entre 2 y 3</v>
      </c>
      <c r="D32" s="24" t="str">
        <f>'MUROS EJE Y'!D13</f>
        <v>F26Y</v>
      </c>
      <c r="E32" s="24">
        <f>'MUROS EJE Y'!E13</f>
        <v>1.75</v>
      </c>
      <c r="F32" s="10">
        <f>'MUROS EJE Y'!F13</f>
        <v>0.3</v>
      </c>
      <c r="G32" s="23">
        <f>'MUROS EJE Y'!G13</f>
        <v>-105.8595</v>
      </c>
      <c r="H32" s="24">
        <f>'MUROS EJE Y'!H13</f>
        <v>-23.567299999999999</v>
      </c>
      <c r="I32" s="24">
        <f>'MUROS EJE Y'!I13</f>
        <v>23.002600000000001</v>
      </c>
      <c r="J32" s="25">
        <f>'MUROS EJE Y'!J13</f>
        <v>48.000900000000001</v>
      </c>
      <c r="K32" s="23">
        <f>'MUROS EJE Y'!K13</f>
        <v>-1.54</v>
      </c>
      <c r="L32" s="24">
        <f>'MUROS EJE Y'!L13</f>
        <v>-0.3463</v>
      </c>
      <c r="M32" s="24">
        <f>'MUROS EJE Y'!M13</f>
        <v>2.2364999999999999</v>
      </c>
      <c r="N32" s="25">
        <f>'MUROS EJE Y'!N13</f>
        <v>6.1836000000000002</v>
      </c>
      <c r="O32" s="23">
        <f>'MUROS EJE Y'!O13</f>
        <v>-1.6220000000000001</v>
      </c>
      <c r="P32" s="24">
        <f>'MUROS EJE Y'!P13</f>
        <v>-0.33989999999999998</v>
      </c>
      <c r="Q32" s="24">
        <f>'MUROS EJE Y'!Q13</f>
        <v>2.4908000000000001</v>
      </c>
      <c r="R32" s="25">
        <f>'MUROS EJE Y'!R13</f>
        <v>3.1817000000000002</v>
      </c>
      <c r="S32" s="23">
        <f>0.65+E32+0.65</f>
        <v>3.05</v>
      </c>
      <c r="T32" s="24">
        <v>1.6</v>
      </c>
      <c r="U32" s="24">
        <v>2</v>
      </c>
      <c r="V32" s="28">
        <f t="shared" si="47"/>
        <v>24.400000000000002</v>
      </c>
      <c r="W32" s="26">
        <f t="shared" si="48"/>
        <v>0.5083333333333333</v>
      </c>
      <c r="Y32" s="27">
        <f t="shared" si="7"/>
        <v>130.2595</v>
      </c>
      <c r="Z32" s="28">
        <f t="shared" si="96"/>
        <v>-1.54</v>
      </c>
      <c r="AA32" s="28">
        <f t="shared" si="49"/>
        <v>-1.6220000000000001</v>
      </c>
      <c r="AB32" s="29">
        <f t="shared" si="50"/>
        <v>1.1822554209097993E-2</v>
      </c>
      <c r="AC32" s="78">
        <f t="shared" si="9"/>
        <v>32.123181257706534</v>
      </c>
      <c r="AD32" s="78">
        <f t="shared" si="10"/>
        <v>41.844844795150493</v>
      </c>
      <c r="AE32" s="26">
        <f t="shared" si="0"/>
        <v>2.7313321351787154</v>
      </c>
      <c r="AF32" s="27">
        <f t="shared" si="11"/>
        <v>153.82679999999999</v>
      </c>
      <c r="AG32" s="28">
        <f t="shared" si="12"/>
        <v>-1.8863000000000001</v>
      </c>
      <c r="AH32" s="28">
        <f t="shared" si="13"/>
        <v>-1.9619</v>
      </c>
      <c r="AI32" s="29">
        <f t="shared" si="1"/>
        <v>1.2262492621571796E-2</v>
      </c>
      <c r="AJ32" s="78">
        <f t="shared" si="14"/>
        <v>31.362821754421734</v>
      </c>
      <c r="AK32" s="78">
        <f t="shared" si="15"/>
        <v>40.700189325484928</v>
      </c>
      <c r="AL32" s="26">
        <f t="shared" si="2"/>
        <v>3.2282285675893574</v>
      </c>
      <c r="AM32" s="47">
        <f t="shared" si="3"/>
        <v>0.34141651689733943</v>
      </c>
      <c r="AN32" s="47">
        <f t="shared" si="94"/>
        <v>0.40352857094866967</v>
      </c>
      <c r="AO32" s="30"/>
      <c r="AP32" s="32">
        <f t="shared" si="17"/>
        <v>178.2604</v>
      </c>
      <c r="AQ32" s="28">
        <f t="shared" si="18"/>
        <v>4.6436000000000002</v>
      </c>
      <c r="AR32" s="28">
        <f t="shared" si="19"/>
        <v>1.5597000000000001</v>
      </c>
      <c r="AS32" s="28">
        <f t="shared" si="51"/>
        <v>2.6049532032913648E-2</v>
      </c>
      <c r="AT32" s="78">
        <f t="shared" si="20"/>
        <v>45.716586523049308</v>
      </c>
      <c r="AU32" s="78">
        <f t="shared" si="21"/>
        <v>35.616476877495813</v>
      </c>
      <c r="AV32" s="26">
        <f t="shared" si="52"/>
        <v>3.8400686643375437</v>
      </c>
      <c r="AW32" s="32">
        <f t="shared" si="95"/>
        <v>82.258600000000001</v>
      </c>
      <c r="AX32" s="28">
        <f t="shared" si="22"/>
        <v>-7.7236000000000002</v>
      </c>
      <c r="AY32" s="28">
        <f t="shared" si="23"/>
        <v>-4.8037000000000001</v>
      </c>
      <c r="AZ32" s="28">
        <f t="shared" si="53"/>
        <v>9.3894133865638371E-2</v>
      </c>
      <c r="BA32" s="78">
        <f t="shared" si="24"/>
        <v>6.8496034306888447</v>
      </c>
      <c r="BB32" s="78">
        <f t="shared" si="25"/>
        <v>7.6838015694420392</v>
      </c>
      <c r="BC32" s="26">
        <f t="shared" si="54"/>
        <v>1.9969788363343188</v>
      </c>
      <c r="BD32" s="32">
        <f t="shared" si="26"/>
        <v>183.93565000000001</v>
      </c>
      <c r="BE32" s="28">
        <f t="shared" si="27"/>
        <v>2.8379750000000006</v>
      </c>
      <c r="BF32" s="28">
        <f t="shared" si="28"/>
        <v>0.50935000000000041</v>
      </c>
      <c r="BG32" s="28">
        <f t="shared" si="55"/>
        <v>1.5429173191820076E-2</v>
      </c>
      <c r="BH32" s="78">
        <f t="shared" si="29"/>
        <v>144.44735447138501</v>
      </c>
      <c r="BI32" s="78">
        <f t="shared" si="30"/>
        <v>73.467388683256928</v>
      </c>
      <c r="BJ32" s="26">
        <f t="shared" si="56"/>
        <v>3.8835768778554156</v>
      </c>
      <c r="BK32" s="32">
        <f t="shared" si="31"/>
        <v>111.93430000000001</v>
      </c>
      <c r="BL32" s="28">
        <f t="shared" si="32"/>
        <v>-6.4374250000000011</v>
      </c>
      <c r="BM32" s="28">
        <f t="shared" si="33"/>
        <v>-4.2632000000000003</v>
      </c>
      <c r="BN32" s="28">
        <f t="shared" si="57"/>
        <v>5.7510745142463036E-2</v>
      </c>
      <c r="BO32" s="78">
        <f t="shared" si="34"/>
        <v>10.502373803715519</v>
      </c>
      <c r="BP32" s="78">
        <f t="shared" si="35"/>
        <v>11.837697413595786</v>
      </c>
      <c r="BQ32" s="26">
        <f t="shared" si="58"/>
        <v>2.5532394853533997</v>
      </c>
      <c r="BR32" s="32">
        <f t="shared" si="36"/>
        <v>126.1566</v>
      </c>
      <c r="BS32" s="28">
        <f t="shared" si="37"/>
        <v>5.2596000000000007</v>
      </c>
      <c r="BT32" s="28">
        <f t="shared" si="38"/>
        <v>2.2084999999999999</v>
      </c>
      <c r="BU32" s="28">
        <f t="shared" si="59"/>
        <v>4.1691041134589872E-2</v>
      </c>
      <c r="BV32" s="78">
        <f t="shared" si="39"/>
        <v>22.849282318315598</v>
      </c>
      <c r="BW32" s="78">
        <f t="shared" si="40"/>
        <v>20.425398900440236</v>
      </c>
      <c r="BX32" s="26">
        <f t="shared" si="60"/>
        <v>2.7971998790647676</v>
      </c>
      <c r="BY32" s="32">
        <f t="shared" si="41"/>
        <v>30.154799999999994</v>
      </c>
      <c r="BZ32" s="28">
        <f t="shared" si="42"/>
        <v>7.1075999999999997</v>
      </c>
      <c r="CA32" s="28">
        <f t="shared" si="43"/>
        <v>-4.1549000000000005</v>
      </c>
      <c r="CB32" s="28">
        <f t="shared" si="61"/>
        <v>0.23570376855426006</v>
      </c>
      <c r="CC32" s="78">
        <f t="shared" si="44"/>
        <v>2.9030590387253596</v>
      </c>
      <c r="CD32" s="78">
        <f t="shared" si="45"/>
        <v>3.4437499189227747</v>
      </c>
      <c r="CE32" s="26">
        <f t="shared" si="62"/>
        <v>0.90444598226283257</v>
      </c>
      <c r="CF32" s="31">
        <f t="shared" si="63"/>
        <v>3.8835768778554156</v>
      </c>
      <c r="CG32" s="47">
        <f t="shared" si="46"/>
        <v>0.38835768778554158</v>
      </c>
      <c r="CH32" s="32">
        <f t="shared" si="5"/>
        <v>12.427446009137332</v>
      </c>
      <c r="CI32" s="28">
        <f t="shared" si="64"/>
        <v>0.66666666666666663</v>
      </c>
      <c r="CJ32" s="28">
        <f t="shared" si="65"/>
        <v>1.8641169013706</v>
      </c>
      <c r="CK32" s="68" t="str">
        <f t="shared" si="66"/>
        <v>NO PARRILLA</v>
      </c>
      <c r="CL32" s="87">
        <f t="shared" si="6"/>
        <v>8.204056154469562</v>
      </c>
      <c r="CM32" s="88">
        <f t="shared" si="67"/>
        <v>0.66666666666666663</v>
      </c>
      <c r="CN32" s="88">
        <f t="shared" si="68"/>
        <v>1.2306084231704344</v>
      </c>
      <c r="CO32" s="68" t="str">
        <f t="shared" si="69"/>
        <v>NO PARRILLA</v>
      </c>
    </row>
    <row r="33" spans="1:93" x14ac:dyDescent="0.3">
      <c r="B33" s="64" t="s">
        <v>181</v>
      </c>
      <c r="C33" s="24" t="str">
        <f>'MUROS EJE Y'!C14</f>
        <v>G entre 3 y 7</v>
      </c>
      <c r="D33" s="24" t="str">
        <f>'MUROS EJE Y'!D14</f>
        <v>F27Y</v>
      </c>
      <c r="E33" s="24">
        <f>'MUROS EJE Y'!E14</f>
        <v>6.5</v>
      </c>
      <c r="F33" s="10">
        <f>'MUROS EJE Y'!F14</f>
        <v>0.3</v>
      </c>
      <c r="G33" s="23">
        <f>'MUROS EJE Y'!G14</f>
        <v>-430.7133</v>
      </c>
      <c r="H33" s="24">
        <f>'MUROS EJE Y'!H14</f>
        <v>-97.661100000000005</v>
      </c>
      <c r="I33" s="24">
        <f>'MUROS EJE Y'!I14</f>
        <v>85.691100000000006</v>
      </c>
      <c r="J33" s="25">
        <f>'MUROS EJE Y'!J14</f>
        <v>54.837400000000002</v>
      </c>
      <c r="K33" s="23">
        <f>'MUROS EJE Y'!K14</f>
        <v>-103.38509999999999</v>
      </c>
      <c r="L33" s="24">
        <f>'MUROS EJE Y'!L14</f>
        <v>-21.614899999999999</v>
      </c>
      <c r="M33" s="24">
        <f>'MUROS EJE Y'!M14</f>
        <v>25.5473</v>
      </c>
      <c r="N33" s="25">
        <f>'MUROS EJE Y'!N14</f>
        <v>155.6378</v>
      </c>
      <c r="O33" s="23">
        <f>'MUROS EJE Y'!O14</f>
        <v>32.536299999999997</v>
      </c>
      <c r="P33" s="24">
        <f>'MUROS EJE Y'!P14</f>
        <v>6.5023999999999997</v>
      </c>
      <c r="Q33" s="24">
        <f>'MUROS EJE Y'!Q14</f>
        <v>18.472799999999999</v>
      </c>
      <c r="R33" s="25">
        <f>'MUROS EJE Y'!R14</f>
        <v>41.376100000000001</v>
      </c>
      <c r="S33" s="23">
        <f>0.5+E33+0.5</f>
        <v>7.5</v>
      </c>
      <c r="T33" s="24">
        <v>1.8</v>
      </c>
      <c r="U33" s="24">
        <v>2</v>
      </c>
      <c r="V33" s="28">
        <f t="shared" si="47"/>
        <v>67.5</v>
      </c>
      <c r="W33" s="26">
        <f t="shared" si="48"/>
        <v>1.25</v>
      </c>
      <c r="Y33" s="27">
        <f t="shared" si="7"/>
        <v>498.2133</v>
      </c>
      <c r="Z33" s="28">
        <f t="shared" si="96"/>
        <v>-103.38509999999999</v>
      </c>
      <c r="AA33" s="28">
        <f t="shared" si="49"/>
        <v>32.536299999999997</v>
      </c>
      <c r="AB33" s="29">
        <f t="shared" si="50"/>
        <v>0.20751172238878407</v>
      </c>
      <c r="AC33" s="78">
        <f t="shared" si="9"/>
        <v>6.1250148295903353</v>
      </c>
      <c r="AD33" s="78">
        <f t="shared" si="10"/>
        <v>11.704332749408309</v>
      </c>
      <c r="AE33" s="26">
        <f t="shared" si="0"/>
        <v>4.3031213333333334</v>
      </c>
      <c r="AF33" s="27">
        <f t="shared" si="11"/>
        <v>595.87440000000004</v>
      </c>
      <c r="AG33" s="28">
        <f t="shared" si="12"/>
        <v>-125</v>
      </c>
      <c r="AH33" s="28">
        <f t="shared" si="13"/>
        <v>39.038699999999999</v>
      </c>
      <c r="AI33" s="29">
        <f t="shared" si="1"/>
        <v>0.20977575139995944</v>
      </c>
      <c r="AJ33" s="78">
        <f t="shared" si="14"/>
        <v>6.1054737990763019</v>
      </c>
      <c r="AK33" s="78">
        <f t="shared" si="15"/>
        <v>11.61886551630068</v>
      </c>
      <c r="AL33" s="26">
        <f t="shared" si="2"/>
        <v>5.1546251851851848</v>
      </c>
      <c r="AM33" s="47">
        <f t="shared" si="3"/>
        <v>0.53789016666666667</v>
      </c>
      <c r="AN33" s="47">
        <f t="shared" si="94"/>
        <v>0.64432814814814809</v>
      </c>
      <c r="AO33" s="30"/>
      <c r="AP33" s="32">
        <f t="shared" si="17"/>
        <v>553.05070000000001</v>
      </c>
      <c r="AQ33" s="28">
        <f t="shared" si="18"/>
        <v>52.252700000000004</v>
      </c>
      <c r="AR33" s="28">
        <f t="shared" si="19"/>
        <v>73.912399999999991</v>
      </c>
      <c r="AS33" s="28">
        <f t="shared" si="51"/>
        <v>9.4480849585761306E-2</v>
      </c>
      <c r="AT33" s="78">
        <f t="shared" si="20"/>
        <v>2.9930063155843949</v>
      </c>
      <c r="AU33" s="78">
        <f t="shared" si="21"/>
        <v>10.626846222088941</v>
      </c>
      <c r="AV33" s="26">
        <f t="shared" si="52"/>
        <v>4.4063174814814818</v>
      </c>
      <c r="AW33" s="32">
        <f t="shared" si="95"/>
        <v>443.3759</v>
      </c>
      <c r="AX33" s="28">
        <f t="shared" si="22"/>
        <v>-259.02289999999999</v>
      </c>
      <c r="AY33" s="28">
        <f t="shared" si="23"/>
        <v>-8.8398000000000039</v>
      </c>
      <c r="AZ33" s="28">
        <f t="shared" si="53"/>
        <v>0.58420608788163719</v>
      </c>
      <c r="BA33" s="78">
        <f t="shared" si="24"/>
        <v>20.062711826059406</v>
      </c>
      <c r="BB33" s="78">
        <f t="shared" si="25"/>
        <v>6.9449409564423883</v>
      </c>
      <c r="BC33" s="26">
        <f t="shared" si="54"/>
        <v>4.8192164444444447</v>
      </c>
      <c r="BD33" s="32">
        <f t="shared" si="26"/>
        <v>612.587175</v>
      </c>
      <c r="BE33" s="28">
        <f t="shared" si="27"/>
        <v>-2.8679249999999854</v>
      </c>
      <c r="BF33" s="28">
        <f t="shared" si="28"/>
        <v>68.445175000000006</v>
      </c>
      <c r="BG33" s="28">
        <f t="shared" si="55"/>
        <v>4.6816602061575735E-3</v>
      </c>
      <c r="BH33" s="78">
        <f t="shared" si="29"/>
        <v>3.580016706802196</v>
      </c>
      <c r="BI33" s="78">
        <f t="shared" si="30"/>
        <v>16.45748583581187</v>
      </c>
      <c r="BJ33" s="26">
        <f t="shared" si="56"/>
        <v>4.5546778888888886</v>
      </c>
      <c r="BK33" s="32">
        <f t="shared" si="31"/>
        <v>530.33107499999994</v>
      </c>
      <c r="BL33" s="28">
        <f t="shared" si="32"/>
        <v>-236.324625</v>
      </c>
      <c r="BM33" s="28">
        <f t="shared" si="33"/>
        <v>6.3810250000000011</v>
      </c>
      <c r="BN33" s="28">
        <f t="shared" si="57"/>
        <v>0.44561715528361229</v>
      </c>
      <c r="BO33" s="78">
        <f t="shared" si="34"/>
        <v>33.244256212755779</v>
      </c>
      <c r="BP33" s="78">
        <f t="shared" si="35"/>
        <v>8.9328991855947333</v>
      </c>
      <c r="BQ33" s="26">
        <f t="shared" si="58"/>
        <v>5.3288205555555557</v>
      </c>
      <c r="BR33" s="32">
        <f t="shared" si="36"/>
        <v>353.76537999999999</v>
      </c>
      <c r="BS33" s="28">
        <f t="shared" si="37"/>
        <v>93.606740000000002</v>
      </c>
      <c r="BT33" s="28">
        <f t="shared" si="38"/>
        <v>60.897880000000001</v>
      </c>
      <c r="BU33" s="28">
        <f t="shared" si="59"/>
        <v>0.2646011885052178</v>
      </c>
      <c r="BV33" s="78">
        <f t="shared" si="39"/>
        <v>2.3236630240658624</v>
      </c>
      <c r="BW33" s="78">
        <f t="shared" si="40"/>
        <v>6.5933631921635074</v>
      </c>
      <c r="BX33" s="26">
        <f t="shared" si="60"/>
        <v>3.1751909037037036</v>
      </c>
      <c r="BY33" s="32">
        <f t="shared" si="41"/>
        <v>244.09057999999999</v>
      </c>
      <c r="BZ33" s="28">
        <f t="shared" si="42"/>
        <v>217.66886</v>
      </c>
      <c r="CA33" s="28">
        <f t="shared" si="43"/>
        <v>-21.854320000000005</v>
      </c>
      <c r="CB33" s="28">
        <f t="shared" si="61"/>
        <v>0.89175444623876921</v>
      </c>
      <c r="CC33" s="78">
        <f t="shared" si="44"/>
        <v>4.4675941415701788</v>
      </c>
      <c r="CD33" s="78">
        <f t="shared" si="45"/>
        <v>4.3347592466834364</v>
      </c>
      <c r="CE33" s="26">
        <f t="shared" si="62"/>
        <v>3.0979679111111111</v>
      </c>
      <c r="CF33" s="31">
        <f t="shared" si="63"/>
        <v>5.3288205555555557</v>
      </c>
      <c r="CG33" s="47">
        <f t="shared" si="46"/>
        <v>0.53288205555555557</v>
      </c>
      <c r="CH33" s="32">
        <f t="shared" si="5"/>
        <v>21.581723250000003</v>
      </c>
      <c r="CI33" s="28">
        <f t="shared" si="64"/>
        <v>0.66666666666666663</v>
      </c>
      <c r="CJ33" s="28">
        <f t="shared" si="65"/>
        <v>3.237258487500001</v>
      </c>
      <c r="CK33" s="68" t="str">
        <f t="shared" si="66"/>
        <v>NO PARRILLA</v>
      </c>
      <c r="CL33" s="87">
        <f t="shared" si="6"/>
        <v>6.6610256944444446</v>
      </c>
      <c r="CM33" s="88">
        <f t="shared" si="67"/>
        <v>0.66666666666666663</v>
      </c>
      <c r="CN33" s="88">
        <f t="shared" si="68"/>
        <v>0.99915385416666669</v>
      </c>
      <c r="CO33" s="68" t="str">
        <f t="shared" si="69"/>
        <v>NO PARRILLA</v>
      </c>
    </row>
    <row r="34" spans="1:93" x14ac:dyDescent="0.3">
      <c r="B34" s="64" t="s">
        <v>181</v>
      </c>
      <c r="C34" s="24" t="str">
        <f>'MUROS EJE Y'!C15</f>
        <v>G entre 7 y 10</v>
      </c>
      <c r="D34" s="24" t="str">
        <f>'MUROS EJE Y'!D15</f>
        <v>F28Y</v>
      </c>
      <c r="E34" s="24">
        <f>'MUROS EJE Y'!E15</f>
        <v>4.0599999999999996</v>
      </c>
      <c r="F34" s="10">
        <f>'MUROS EJE Y'!F15</f>
        <v>0.3</v>
      </c>
      <c r="G34" s="23">
        <f>'MUROS EJE Y'!G15</f>
        <v>-362.21879999999999</v>
      </c>
      <c r="H34" s="24">
        <f>'MUROS EJE Y'!H15</f>
        <v>-92.8566</v>
      </c>
      <c r="I34" s="24">
        <f>'MUROS EJE Y'!I15</f>
        <v>158.9033</v>
      </c>
      <c r="J34" s="25">
        <f>'MUROS EJE Y'!J15</f>
        <v>30.7684</v>
      </c>
      <c r="K34" s="23">
        <f>'MUROS EJE Y'!K15</f>
        <v>-3.6854</v>
      </c>
      <c r="L34" s="24">
        <f>'MUROS EJE Y'!L15</f>
        <v>-1.5952</v>
      </c>
      <c r="M34" s="24">
        <f>'MUROS EJE Y'!M15</f>
        <v>18.329599999999999</v>
      </c>
      <c r="N34" s="25">
        <f>'MUROS EJE Y'!N15</f>
        <v>103.92019999999999</v>
      </c>
      <c r="O34" s="23">
        <f>'MUROS EJE Y'!O15</f>
        <v>3.0442999999999998</v>
      </c>
      <c r="P34" s="24">
        <f>'MUROS EJE Y'!P15</f>
        <v>0.69940000000000002</v>
      </c>
      <c r="Q34" s="24">
        <f>'MUROS EJE Y'!Q15</f>
        <v>3.5470999999999999</v>
      </c>
      <c r="R34" s="25">
        <f>'MUROS EJE Y'!R15</f>
        <v>10.4093</v>
      </c>
      <c r="S34" s="23">
        <f>0.65+E34+0.65</f>
        <v>5.36</v>
      </c>
      <c r="T34" s="24">
        <v>2.1</v>
      </c>
      <c r="U34" s="24">
        <v>2</v>
      </c>
      <c r="V34" s="28">
        <f t="shared" si="47"/>
        <v>56.28</v>
      </c>
      <c r="W34" s="26">
        <f t="shared" si="48"/>
        <v>0.89333333333333342</v>
      </c>
      <c r="Y34" s="27">
        <f t="shared" si="7"/>
        <v>418.49879999999996</v>
      </c>
      <c r="Z34" s="28">
        <f t="shared" si="96"/>
        <v>-3.6854</v>
      </c>
      <c r="AA34" s="28">
        <f t="shared" si="49"/>
        <v>3.0442999999999998</v>
      </c>
      <c r="AB34" s="29">
        <f t="shared" si="50"/>
        <v>8.8062379151385862E-3</v>
      </c>
      <c r="AC34" s="78">
        <f t="shared" si="9"/>
        <v>54.987852708340178</v>
      </c>
      <c r="AD34" s="78">
        <f t="shared" si="10"/>
        <v>115.12811377122979</v>
      </c>
      <c r="AE34" s="26">
        <f t="shared" si="0"/>
        <v>3.7546574961015802</v>
      </c>
      <c r="AF34" s="27">
        <f t="shared" si="11"/>
        <v>511.35539999999997</v>
      </c>
      <c r="AG34" s="28">
        <f t="shared" si="12"/>
        <v>-5.2805999999999997</v>
      </c>
      <c r="AH34" s="28">
        <f t="shared" si="13"/>
        <v>3.7436999999999996</v>
      </c>
      <c r="AI34" s="29">
        <f t="shared" si="1"/>
        <v>1.0326672994946372E-2</v>
      </c>
      <c r="AJ34" s="78">
        <f t="shared" si="14"/>
        <v>54.636365093356844</v>
      </c>
      <c r="AK34" s="78">
        <f t="shared" si="15"/>
        <v>107.74695112781956</v>
      </c>
      <c r="AL34" s="26">
        <f t="shared" si="2"/>
        <v>4.5954736976100303</v>
      </c>
      <c r="AM34" s="47">
        <f t="shared" si="3"/>
        <v>0.46933218701269752</v>
      </c>
      <c r="AN34" s="47">
        <f t="shared" si="94"/>
        <v>0.57443421220125379</v>
      </c>
      <c r="AO34" s="30"/>
      <c r="AP34" s="32">
        <f t="shared" si="17"/>
        <v>449.26719999999995</v>
      </c>
      <c r="AQ34" s="28">
        <f t="shared" si="18"/>
        <v>100.23479999999999</v>
      </c>
      <c r="AR34" s="28">
        <f t="shared" si="19"/>
        <v>13.4536</v>
      </c>
      <c r="AS34" s="28">
        <f t="shared" si="51"/>
        <v>0.22310731787230406</v>
      </c>
      <c r="AT34" s="78">
        <f t="shared" si="20"/>
        <v>13.357531069750847</v>
      </c>
      <c r="AU34" s="78">
        <f t="shared" si="21"/>
        <v>10.258379575592643</v>
      </c>
      <c r="AV34" s="26">
        <f t="shared" si="52"/>
        <v>4.9881870498254974</v>
      </c>
      <c r="AW34" s="32">
        <f t="shared" si="95"/>
        <v>387.73039999999997</v>
      </c>
      <c r="AX34" s="28">
        <f t="shared" si="22"/>
        <v>-107.6056</v>
      </c>
      <c r="AY34" s="28">
        <f t="shared" si="23"/>
        <v>-7.3650000000000002</v>
      </c>
      <c r="AZ34" s="28">
        <f t="shared" si="53"/>
        <v>0.27752685886894607</v>
      </c>
      <c r="BA34" s="78">
        <f t="shared" si="24"/>
        <v>21.05799864222675</v>
      </c>
      <c r="BB34" s="78">
        <f t="shared" si="25"/>
        <v>9.3735844022508577</v>
      </c>
      <c r="BC34" s="26">
        <f t="shared" si="54"/>
        <v>4.514787045582322</v>
      </c>
      <c r="BD34" s="32">
        <f t="shared" si="26"/>
        <v>511.21754999999996</v>
      </c>
      <c r="BE34" s="28">
        <f t="shared" si="27"/>
        <v>73.05834999999999</v>
      </c>
      <c r="BF34" s="28">
        <f t="shared" si="28"/>
        <v>11.375824999999999</v>
      </c>
      <c r="BG34" s="28">
        <f t="shared" si="55"/>
        <v>0.1429104888906885</v>
      </c>
      <c r="BH34" s="78">
        <f t="shared" si="29"/>
        <v>17.975577155942538</v>
      </c>
      <c r="BI34" s="78">
        <f t="shared" si="30"/>
        <v>15.062325268761091</v>
      </c>
      <c r="BJ34" s="26">
        <f t="shared" si="56"/>
        <v>5.2682949988861649</v>
      </c>
      <c r="BK34" s="32">
        <f t="shared" si="31"/>
        <v>465.06494999999995</v>
      </c>
      <c r="BL34" s="28">
        <f t="shared" si="32"/>
        <v>-82.821949999999987</v>
      </c>
      <c r="BM34" s="28">
        <f t="shared" si="33"/>
        <v>-4.2381250000000001</v>
      </c>
      <c r="BN34" s="28">
        <f t="shared" si="57"/>
        <v>0.17808684571907643</v>
      </c>
      <c r="BO34" s="78">
        <f t="shared" si="34"/>
        <v>43.893462321191564</v>
      </c>
      <c r="BP34" s="78">
        <f t="shared" si="35"/>
        <v>14.558841422941528</v>
      </c>
      <c r="BQ34" s="26">
        <f t="shared" si="58"/>
        <v>4.9553668093434728</v>
      </c>
      <c r="BR34" s="32">
        <f t="shared" si="36"/>
        <v>281.86768000000001</v>
      </c>
      <c r="BS34" s="28">
        <f t="shared" si="37"/>
        <v>101.70895999999999</v>
      </c>
      <c r="BT34" s="28">
        <f t="shared" si="38"/>
        <v>12.23588</v>
      </c>
      <c r="BU34" s="28">
        <f t="shared" si="59"/>
        <v>0.36083938392652887</v>
      </c>
      <c r="BV34" s="78">
        <f t="shared" si="39"/>
        <v>9.2144636920270546</v>
      </c>
      <c r="BW34" s="78">
        <f t="shared" si="40"/>
        <v>6.7927520337496885</v>
      </c>
      <c r="BX34" s="26">
        <f t="shared" si="60"/>
        <v>3.5156449309953421</v>
      </c>
      <c r="BY34" s="32">
        <f t="shared" si="41"/>
        <v>220.33087999999998</v>
      </c>
      <c r="BZ34" s="28">
        <f t="shared" si="42"/>
        <v>106.13144</v>
      </c>
      <c r="CA34" s="28">
        <f t="shared" si="43"/>
        <v>-8.5827200000000001</v>
      </c>
      <c r="CB34" s="28">
        <f t="shared" si="61"/>
        <v>0.48169117283968549</v>
      </c>
      <c r="CC34" s="78">
        <f t="shared" si="44"/>
        <v>10.268580589836322</v>
      </c>
      <c r="CD34" s="78">
        <f t="shared" si="45"/>
        <v>5.6499255974684841</v>
      </c>
      <c r="CE34" s="26">
        <f t="shared" si="62"/>
        <v>3.0129240471416892</v>
      </c>
      <c r="CF34" s="31">
        <f t="shared" si="63"/>
        <v>5.2682949988861649</v>
      </c>
      <c r="CG34" s="47">
        <f t="shared" si="46"/>
        <v>0.52682949988861649</v>
      </c>
      <c r="CH34" s="32">
        <f t="shared" si="5"/>
        <v>29.041476181359986</v>
      </c>
      <c r="CI34" s="28">
        <f t="shared" si="64"/>
        <v>0.66666666666666663</v>
      </c>
      <c r="CJ34" s="28">
        <f t="shared" si="65"/>
        <v>4.3562214272039981</v>
      </c>
      <c r="CK34" s="68" t="str">
        <f t="shared" si="66"/>
        <v>NO PARRILLA</v>
      </c>
      <c r="CL34" s="87">
        <f t="shared" si="6"/>
        <v>11.129273185147037</v>
      </c>
      <c r="CM34" s="88">
        <f t="shared" si="67"/>
        <v>0.66666666666666663</v>
      </c>
      <c r="CN34" s="88">
        <f t="shared" si="68"/>
        <v>1.6693909777720557</v>
      </c>
      <c r="CO34" s="68" t="str">
        <f t="shared" si="69"/>
        <v>NO PARRILLA</v>
      </c>
    </row>
    <row r="35" spans="1:93" x14ac:dyDescent="0.3">
      <c r="B35" s="64" t="s">
        <v>181</v>
      </c>
      <c r="C35" s="24" t="str">
        <f>'MUROS EJE Y'!C16</f>
        <v>G entre 10 y 11'</v>
      </c>
      <c r="D35" s="24" t="str">
        <f>'MUROS EJE Y'!D16</f>
        <v>F29Y</v>
      </c>
      <c r="E35" s="24">
        <f>'MUROS EJE Y'!E16</f>
        <v>0.9</v>
      </c>
      <c r="F35" s="10">
        <f>'MUROS EJE Y'!F16</f>
        <v>0.3</v>
      </c>
      <c r="G35" s="23">
        <f>'MUROS EJE Y'!G16</f>
        <v>-81.173400000000001</v>
      </c>
      <c r="H35" s="24">
        <f>'MUROS EJE Y'!H16</f>
        <v>-19.752199999999998</v>
      </c>
      <c r="I35" s="24">
        <f>'MUROS EJE Y'!I16</f>
        <v>58.625300000000003</v>
      </c>
      <c r="J35" s="25">
        <f>'MUROS EJE Y'!J16</f>
        <v>23.576799999999999</v>
      </c>
      <c r="K35" s="23">
        <f>'MUROS EJE Y'!K16</f>
        <v>-0.69410000000000005</v>
      </c>
      <c r="L35" s="24">
        <f>'MUROS EJE Y'!L16</f>
        <v>-0.67430000000000001</v>
      </c>
      <c r="M35" s="24">
        <f>'MUROS EJE Y'!M16</f>
        <v>2.1</v>
      </c>
      <c r="N35" s="25">
        <f>'MUROS EJE Y'!N16</f>
        <v>1.6795</v>
      </c>
      <c r="O35" s="23">
        <f>'MUROS EJE Y'!O16</f>
        <v>-0.59309999999999996</v>
      </c>
      <c r="P35" s="24">
        <f>'MUROS EJE Y'!P16</f>
        <v>-0.57289999999999996</v>
      </c>
      <c r="Q35" s="24">
        <f>'MUROS EJE Y'!Q16</f>
        <v>1.8520000000000001</v>
      </c>
      <c r="R35" s="25">
        <f>'MUROS EJE Y'!R16</f>
        <v>1.1424000000000001</v>
      </c>
      <c r="S35" s="23">
        <f t="shared" si="93"/>
        <v>1.5</v>
      </c>
      <c r="T35" s="24">
        <v>1.9</v>
      </c>
      <c r="U35" s="24">
        <v>2</v>
      </c>
      <c r="V35" s="28">
        <f t="shared" si="47"/>
        <v>14.25</v>
      </c>
      <c r="W35" s="26">
        <f t="shared" si="48"/>
        <v>0.25</v>
      </c>
      <c r="Y35" s="27">
        <f t="shared" si="7"/>
        <v>95.423400000000001</v>
      </c>
      <c r="Z35" s="28">
        <f t="shared" si="96"/>
        <v>-0.69410000000000005</v>
      </c>
      <c r="AA35" s="28">
        <f t="shared" si="49"/>
        <v>-0.59309999999999996</v>
      </c>
      <c r="AB35" s="29">
        <f t="shared" si="50"/>
        <v>7.2738971782602595E-3</v>
      </c>
      <c r="AC35" s="78">
        <f t="shared" si="9"/>
        <v>64.355690440060712</v>
      </c>
      <c r="AD35" s="78">
        <f t="shared" si="10"/>
        <v>38.430915279476679</v>
      </c>
      <c r="AE35" s="26">
        <f t="shared" si="0"/>
        <v>3.4456070175438596</v>
      </c>
      <c r="AF35" s="27">
        <f t="shared" si="11"/>
        <v>115.1756</v>
      </c>
      <c r="AG35" s="28">
        <f t="shared" si="12"/>
        <v>-1.3684000000000001</v>
      </c>
      <c r="AH35" s="28">
        <f t="shared" si="13"/>
        <v>-1.1659999999999999</v>
      </c>
      <c r="AI35" s="29">
        <f t="shared" si="1"/>
        <v>1.1880988681630485E-2</v>
      </c>
      <c r="AJ35" s="78">
        <f t="shared" si="14"/>
        <v>39.511355060034312</v>
      </c>
      <c r="AK35" s="78">
        <f t="shared" si="15"/>
        <v>23.713679602205165</v>
      </c>
      <c r="AL35" s="26">
        <f t="shared" si="2"/>
        <v>4.2333052631578951</v>
      </c>
      <c r="AM35" s="47">
        <f t="shared" si="3"/>
        <v>0.43070087719298245</v>
      </c>
      <c r="AN35" s="47">
        <f t="shared" si="94"/>
        <v>0.52916315789473689</v>
      </c>
      <c r="AO35" s="30"/>
      <c r="AP35" s="32">
        <f t="shared" si="17"/>
        <v>119.00020000000001</v>
      </c>
      <c r="AQ35" s="28">
        <f t="shared" si="18"/>
        <v>0.98539999999999994</v>
      </c>
      <c r="AR35" s="28">
        <f t="shared" si="19"/>
        <v>0.54930000000000012</v>
      </c>
      <c r="AS35" s="28">
        <f t="shared" si="51"/>
        <v>8.2806583518347018E-3</v>
      </c>
      <c r="AT35" s="78">
        <f t="shared" si="20"/>
        <v>86.655889313671935</v>
      </c>
      <c r="AU35" s="78">
        <f t="shared" si="21"/>
        <v>43.299208253358927</v>
      </c>
      <c r="AV35" s="26">
        <f t="shared" si="52"/>
        <v>4.313747368421053</v>
      </c>
      <c r="AW35" s="32">
        <f t="shared" si="95"/>
        <v>71.846599999999995</v>
      </c>
      <c r="AX35" s="28">
        <f t="shared" si="22"/>
        <v>-2.3736000000000002</v>
      </c>
      <c r="AY35" s="28">
        <f t="shared" si="23"/>
        <v>-1.7355</v>
      </c>
      <c r="AZ35" s="28">
        <f t="shared" si="53"/>
        <v>3.303705394548942E-2</v>
      </c>
      <c r="BA35" s="78">
        <f t="shared" si="24"/>
        <v>16.559285508498991</v>
      </c>
      <c r="BB35" s="78">
        <f t="shared" si="25"/>
        <v>9.6257314444102242</v>
      </c>
      <c r="BC35" s="26">
        <f t="shared" si="54"/>
        <v>2.8540701754385962</v>
      </c>
      <c r="BD35" s="32">
        <f t="shared" si="26"/>
        <v>127.92015000000001</v>
      </c>
      <c r="BE35" s="28">
        <f t="shared" si="27"/>
        <v>5.9799999999999853E-2</v>
      </c>
      <c r="BF35" s="28">
        <f t="shared" si="28"/>
        <v>-0.16597499999999998</v>
      </c>
      <c r="BG35" s="28">
        <f t="shared" si="55"/>
        <v>4.6747912662703923E-4</v>
      </c>
      <c r="BH35" s="78">
        <f t="shared" si="29"/>
        <v>308.28775417984644</v>
      </c>
      <c r="BI35" s="78">
        <f t="shared" si="30"/>
        <v>245.05402042118709</v>
      </c>
      <c r="BJ35" s="26">
        <f t="shared" si="56"/>
        <v>4.4968192982456143</v>
      </c>
      <c r="BK35" s="32">
        <f t="shared" si="31"/>
        <v>92.554949999999991</v>
      </c>
      <c r="BL35" s="28">
        <f t="shared" si="32"/>
        <v>-2.4594500000000004</v>
      </c>
      <c r="BM35" s="28">
        <f t="shared" si="33"/>
        <v>-1.879575</v>
      </c>
      <c r="BN35" s="28">
        <f t="shared" si="57"/>
        <v>2.6572862931696258E-2</v>
      </c>
      <c r="BO35" s="78">
        <f t="shared" si="34"/>
        <v>19.696995331391406</v>
      </c>
      <c r="BP35" s="78">
        <f t="shared" si="35"/>
        <v>11.558174267520021</v>
      </c>
      <c r="BQ35" s="26">
        <f t="shared" si="58"/>
        <v>3.5927280701754389</v>
      </c>
      <c r="BR35" s="32">
        <f t="shared" si="36"/>
        <v>80.830839999999995</v>
      </c>
      <c r="BS35" s="28">
        <f t="shared" si="37"/>
        <v>1.2630399999999999</v>
      </c>
      <c r="BT35" s="28">
        <f t="shared" si="38"/>
        <v>0.78654000000000013</v>
      </c>
      <c r="BU35" s="28">
        <f t="shared" si="59"/>
        <v>1.5625719094345673E-2</v>
      </c>
      <c r="BV35" s="78">
        <f t="shared" si="39"/>
        <v>41.10704604978767</v>
      </c>
      <c r="BW35" s="78">
        <f t="shared" si="40"/>
        <v>21.820716330761741</v>
      </c>
      <c r="BX35" s="26">
        <f t="shared" si="60"/>
        <v>3.0134385964912282</v>
      </c>
      <c r="BY35" s="32">
        <f t="shared" si="41"/>
        <v>33.677239999999998</v>
      </c>
      <c r="BZ35" s="28">
        <f t="shared" si="42"/>
        <v>2.0959599999999998</v>
      </c>
      <c r="CA35" s="28">
        <f t="shared" si="43"/>
        <v>-1.4982600000000001</v>
      </c>
      <c r="CB35" s="28">
        <f t="shared" si="61"/>
        <v>6.2236691605369085E-2</v>
      </c>
      <c r="CC35" s="78">
        <f t="shared" si="44"/>
        <v>8.9910269245658281</v>
      </c>
      <c r="CD35" s="78">
        <f t="shared" si="45"/>
        <v>5.3714280664823422</v>
      </c>
      <c r="CE35" s="26">
        <f t="shared" si="62"/>
        <v>1.4758273684210528</v>
      </c>
      <c r="CF35" s="31">
        <f t="shared" si="63"/>
        <v>4.4968192982456143</v>
      </c>
      <c r="CG35" s="47">
        <f t="shared" si="46"/>
        <v>0.44968192982456145</v>
      </c>
      <c r="CH35" s="32">
        <f t="shared" si="5"/>
        <v>20.291897083333335</v>
      </c>
      <c r="CI35" s="28">
        <f t="shared" si="64"/>
        <v>0.66666666666666663</v>
      </c>
      <c r="CJ35" s="28">
        <f t="shared" si="65"/>
        <v>3.0437845625000004</v>
      </c>
      <c r="CK35" s="68" t="str">
        <f t="shared" si="66"/>
        <v>NO PARRILLA</v>
      </c>
      <c r="CL35" s="87">
        <f t="shared" si="6"/>
        <v>2.0235686842105265</v>
      </c>
      <c r="CM35" s="88">
        <f t="shared" si="67"/>
        <v>0.66666666666666663</v>
      </c>
      <c r="CN35" s="88">
        <f t="shared" si="68"/>
        <v>0.30353530263157896</v>
      </c>
      <c r="CO35" s="68" t="str">
        <f t="shared" si="69"/>
        <v>NO PARRILLA</v>
      </c>
    </row>
    <row r="36" spans="1:93" x14ac:dyDescent="0.3">
      <c r="B36" s="64" t="s">
        <v>181</v>
      </c>
      <c r="C36" s="24" t="str">
        <f>'MUROS EJE Y'!C17</f>
        <v>G entre 11' y 12</v>
      </c>
      <c r="D36" s="24" t="str">
        <f>'MUROS EJE Y'!D17</f>
        <v>F30Y</v>
      </c>
      <c r="E36" s="24">
        <f>'MUROS EJE Y'!E17</f>
        <v>1.03</v>
      </c>
      <c r="F36" s="10">
        <f>'MUROS EJE Y'!F17</f>
        <v>0.3</v>
      </c>
      <c r="G36" s="23">
        <f>'MUROS EJE Y'!G17</f>
        <v>-101.1837</v>
      </c>
      <c r="H36" s="24">
        <f>'MUROS EJE Y'!H17</f>
        <v>-23.866199999999999</v>
      </c>
      <c r="I36" s="24">
        <f>'MUROS EJE Y'!I17</f>
        <v>24.850200000000001</v>
      </c>
      <c r="J36" s="25">
        <f>'MUROS EJE Y'!J17</f>
        <v>27.075900000000001</v>
      </c>
      <c r="K36" s="23">
        <f>'MUROS EJE Y'!K17</f>
        <v>0.9173</v>
      </c>
      <c r="L36" s="24">
        <f>'MUROS EJE Y'!L17</f>
        <v>5.8299999999999998E-2</v>
      </c>
      <c r="M36" s="24">
        <f>'MUROS EJE Y'!M17</f>
        <v>6.7990000000000004</v>
      </c>
      <c r="N36" s="25">
        <f>'MUROS EJE Y'!N17</f>
        <v>5.6208</v>
      </c>
      <c r="O36" s="23">
        <f>'MUROS EJE Y'!O17</f>
        <v>0.84279999999999999</v>
      </c>
      <c r="P36" s="24">
        <f>'MUROS EJE Y'!P17</f>
        <v>6.4699999999999994E-2</v>
      </c>
      <c r="Q36" s="24">
        <f>'MUROS EJE Y'!Q17</f>
        <v>6.4284999999999997</v>
      </c>
      <c r="R36" s="25">
        <f>'MUROS EJE Y'!R17</f>
        <v>6.4958999999999998</v>
      </c>
      <c r="S36" s="23">
        <f>0.65+E36+0.65</f>
        <v>2.33</v>
      </c>
      <c r="T36" s="24">
        <v>1.4</v>
      </c>
      <c r="U36" s="24">
        <v>2</v>
      </c>
      <c r="V36" s="28">
        <f t="shared" si="47"/>
        <v>16.309999999999999</v>
      </c>
      <c r="W36" s="26">
        <f t="shared" si="48"/>
        <v>0.38833333333333336</v>
      </c>
      <c r="Y36" s="27">
        <f t="shared" si="7"/>
        <v>117.4937</v>
      </c>
      <c r="Z36" s="28">
        <f t="shared" si="96"/>
        <v>0.9173</v>
      </c>
      <c r="AA36" s="28">
        <f t="shared" si="49"/>
        <v>0.84279999999999999</v>
      </c>
      <c r="AB36" s="29">
        <f t="shared" si="50"/>
        <v>7.8072271109004138E-3</v>
      </c>
      <c r="AC36" s="78">
        <f t="shared" si="9"/>
        <v>55.763502610346471</v>
      </c>
      <c r="AD36" s="78">
        <f t="shared" si="10"/>
        <v>52.939974835760125</v>
      </c>
      <c r="AE36" s="26">
        <f t="shared" si="0"/>
        <v>3.6743055157187854</v>
      </c>
      <c r="AF36" s="27">
        <f t="shared" si="11"/>
        <v>141.35990000000001</v>
      </c>
      <c r="AG36" s="28">
        <f t="shared" si="12"/>
        <v>0.97560000000000002</v>
      </c>
      <c r="AH36" s="28">
        <f t="shared" si="13"/>
        <v>0.90749999999999997</v>
      </c>
      <c r="AI36" s="29">
        <f t="shared" si="1"/>
        <v>6.9015328958212333E-3</v>
      </c>
      <c r="AJ36" s="78">
        <f t="shared" si="14"/>
        <v>62.307393939393947</v>
      </c>
      <c r="AK36" s="78">
        <f t="shared" si="15"/>
        <v>59.363535977925906</v>
      </c>
      <c r="AL36" s="26">
        <f t="shared" si="2"/>
        <v>4.4105510324375112</v>
      </c>
      <c r="AM36" s="47">
        <f t="shared" si="3"/>
        <v>0.45928818946484817</v>
      </c>
      <c r="AN36" s="47">
        <f t="shared" si="94"/>
        <v>0.5513188790546889</v>
      </c>
      <c r="AO36" s="30"/>
      <c r="AP36" s="32">
        <f t="shared" si="17"/>
        <v>144.56960000000001</v>
      </c>
      <c r="AQ36" s="28">
        <f t="shared" si="18"/>
        <v>6.5381</v>
      </c>
      <c r="AR36" s="28">
        <f t="shared" si="19"/>
        <v>7.3386999999999993</v>
      </c>
      <c r="AS36" s="28">
        <f t="shared" si="51"/>
        <v>4.522458386825446E-2</v>
      </c>
      <c r="AT36" s="78">
        <f t="shared" si="20"/>
        <v>7.8798479294697987</v>
      </c>
      <c r="AU36" s="78">
        <f t="shared" si="21"/>
        <v>8.2468800641040758</v>
      </c>
      <c r="AV36" s="26">
        <f t="shared" si="52"/>
        <v>4.9480658802230391</v>
      </c>
      <c r="AW36" s="32">
        <f t="shared" si="95"/>
        <v>90.4178</v>
      </c>
      <c r="AX36" s="28">
        <f t="shared" si="22"/>
        <v>-4.7035</v>
      </c>
      <c r="AY36" s="28">
        <f t="shared" si="23"/>
        <v>-5.6531000000000002</v>
      </c>
      <c r="AZ36" s="28">
        <f t="shared" si="53"/>
        <v>5.2019624454476887E-2</v>
      </c>
      <c r="BA36" s="78">
        <f t="shared" si="24"/>
        <v>6.397749907130601</v>
      </c>
      <c r="BB36" s="78">
        <f t="shared" si="25"/>
        <v>6.8733478453687447</v>
      </c>
      <c r="BC36" s="26">
        <f t="shared" si="54"/>
        <v>3.1431580983256278</v>
      </c>
      <c r="BD36" s="32">
        <f t="shared" si="26"/>
        <v>155.700275</v>
      </c>
      <c r="BE36" s="28">
        <f t="shared" si="27"/>
        <v>5.1766250000000005</v>
      </c>
      <c r="BF36" s="28">
        <f t="shared" si="28"/>
        <v>5.7632500000000002</v>
      </c>
      <c r="BG36" s="28">
        <f t="shared" si="55"/>
        <v>3.3247372234891687E-2</v>
      </c>
      <c r="BH36" s="78">
        <f t="shared" si="29"/>
        <v>10.806421723853729</v>
      </c>
      <c r="BI36" s="78">
        <f t="shared" si="30"/>
        <v>11.169613193638915</v>
      </c>
      <c r="BJ36" s="26">
        <f t="shared" si="56"/>
        <v>5.1818099266360198</v>
      </c>
      <c r="BK36" s="32">
        <f t="shared" si="31"/>
        <v>115.08642499999999</v>
      </c>
      <c r="BL36" s="28">
        <f t="shared" si="32"/>
        <v>-3.254575</v>
      </c>
      <c r="BM36" s="28">
        <f t="shared" si="33"/>
        <v>-3.9805999999999999</v>
      </c>
      <c r="BN36" s="28">
        <f t="shared" si="57"/>
        <v>2.8279399590351341E-2</v>
      </c>
      <c r="BO36" s="78">
        <f t="shared" si="34"/>
        <v>11.564731447520476</v>
      </c>
      <c r="BP36" s="78">
        <f t="shared" si="35"/>
        <v>12.244384371565941</v>
      </c>
      <c r="BQ36" s="26">
        <f t="shared" si="58"/>
        <v>3.7850185416409006</v>
      </c>
      <c r="BR36" s="32">
        <f t="shared" si="36"/>
        <v>97.572119999999998</v>
      </c>
      <c r="BS36" s="28">
        <f t="shared" si="37"/>
        <v>6.1711799999999997</v>
      </c>
      <c r="BT36" s="28">
        <f t="shared" si="38"/>
        <v>7.0015799999999997</v>
      </c>
      <c r="BU36" s="28">
        <f t="shared" si="59"/>
        <v>6.3247370252896007E-2</v>
      </c>
      <c r="BV36" s="78">
        <f t="shared" si="39"/>
        <v>5.5742915170575795</v>
      </c>
      <c r="BW36" s="78">
        <f t="shared" si="40"/>
        <v>5.9403529334788638</v>
      </c>
      <c r="BX36" s="26">
        <f t="shared" si="60"/>
        <v>3.4783436739355245</v>
      </c>
      <c r="BY36" s="32">
        <f t="shared" si="41"/>
        <v>43.42031999999999</v>
      </c>
      <c r="BZ36" s="28">
        <f t="shared" si="42"/>
        <v>5.0704200000000004</v>
      </c>
      <c r="CA36" s="28">
        <f t="shared" si="43"/>
        <v>-5.9902199999999999</v>
      </c>
      <c r="CB36" s="28">
        <f t="shared" si="61"/>
        <v>0.11677527940835078</v>
      </c>
      <c r="CC36" s="78">
        <f t="shared" si="44"/>
        <v>2.8994140448931751</v>
      </c>
      <c r="CD36" s="78">
        <f t="shared" si="45"/>
        <v>3.2640636777265186</v>
      </c>
      <c r="CE36" s="26">
        <f t="shared" si="62"/>
        <v>1.7313671225162686</v>
      </c>
      <c r="CF36" s="31">
        <f t="shared" si="63"/>
        <v>5.1818099266360198</v>
      </c>
      <c r="CG36" s="47">
        <f t="shared" si="46"/>
        <v>0.51818099266360196</v>
      </c>
      <c r="CH36" s="32">
        <f t="shared" si="5"/>
        <v>12.695434320258247</v>
      </c>
      <c r="CI36" s="28">
        <f t="shared" si="64"/>
        <v>0.66666666666666663</v>
      </c>
      <c r="CJ36" s="28">
        <f t="shared" si="65"/>
        <v>1.9043151480387372</v>
      </c>
      <c r="CK36" s="68" t="str">
        <f t="shared" si="66"/>
        <v>NO PARRILLA</v>
      </c>
      <c r="CL36" s="87">
        <f t="shared" si="6"/>
        <v>10.946573470018594</v>
      </c>
      <c r="CM36" s="88">
        <f t="shared" si="67"/>
        <v>0.66666666666666663</v>
      </c>
      <c r="CN36" s="88">
        <f t="shared" si="68"/>
        <v>1.6419860205027892</v>
      </c>
      <c r="CO36" s="68" t="str">
        <f t="shared" si="69"/>
        <v>NO PARRILLA</v>
      </c>
    </row>
    <row r="37" spans="1:93" x14ac:dyDescent="0.3">
      <c r="B37" s="64" t="s">
        <v>181</v>
      </c>
      <c r="C37" s="24" t="str">
        <f>'MUROS EJE Y'!C18</f>
        <v>I entre 7 y 9</v>
      </c>
      <c r="D37" s="24" t="str">
        <f>'MUROS EJE Y'!D18</f>
        <v>F31Y</v>
      </c>
      <c r="E37" s="24">
        <f>'MUROS EJE Y'!E18</f>
        <v>2.35</v>
      </c>
      <c r="F37" s="10">
        <f>'MUROS EJE Y'!F18</f>
        <v>0.3</v>
      </c>
      <c r="G37" s="23">
        <f>'MUROS EJE Y'!G18</f>
        <v>-149.51740000000001</v>
      </c>
      <c r="H37" s="24">
        <f>'MUROS EJE Y'!H18</f>
        <v>-41.376300000000001</v>
      </c>
      <c r="I37" s="24">
        <f>'MUROS EJE Y'!I18</f>
        <v>172.24969999999999</v>
      </c>
      <c r="J37" s="25">
        <f>'MUROS EJE Y'!J18</f>
        <v>60.519199999999998</v>
      </c>
      <c r="K37" s="23">
        <f>'MUROS EJE Y'!K18</f>
        <v>-3.0918000000000001</v>
      </c>
      <c r="L37" s="24">
        <f>'MUROS EJE Y'!L18</f>
        <v>-1.1636</v>
      </c>
      <c r="M37" s="24">
        <f>'MUROS EJE Y'!M18</f>
        <v>6.4867999999999997</v>
      </c>
      <c r="N37" s="25">
        <f>'MUROS EJE Y'!N18</f>
        <v>14.0976</v>
      </c>
      <c r="O37" s="23">
        <f>'MUROS EJE Y'!O18</f>
        <v>-0.1071</v>
      </c>
      <c r="P37" s="24">
        <f>'MUROS EJE Y'!P18</f>
        <v>-0.31209999999999999</v>
      </c>
      <c r="Q37" s="24">
        <f>'MUROS EJE Y'!Q18</f>
        <v>10.1144</v>
      </c>
      <c r="R37" s="25">
        <f>'MUROS EJE Y'!R18</f>
        <v>7.4673999999999996</v>
      </c>
      <c r="S37" s="23">
        <f>0.7+E37+0.7</f>
        <v>3.75</v>
      </c>
      <c r="T37" s="24">
        <v>1.7</v>
      </c>
      <c r="U37" s="24">
        <v>2</v>
      </c>
      <c r="V37" s="28">
        <f t="shared" si="47"/>
        <v>31.875</v>
      </c>
      <c r="W37" s="26">
        <f t="shared" si="48"/>
        <v>0.625</v>
      </c>
      <c r="Y37" s="27">
        <f t="shared" si="7"/>
        <v>181.39240000000001</v>
      </c>
      <c r="Z37" s="28">
        <f t="shared" si="96"/>
        <v>-3.0918000000000001</v>
      </c>
      <c r="AA37" s="28">
        <f t="shared" si="49"/>
        <v>-0.1071</v>
      </c>
      <c r="AB37" s="29">
        <f t="shared" si="50"/>
        <v>1.704481554905277E-2</v>
      </c>
      <c r="AC37" s="78">
        <f t="shared" si="9"/>
        <v>677.4692810457517</v>
      </c>
      <c r="AD37" s="78">
        <f t="shared" si="10"/>
        <v>103.81202359346642</v>
      </c>
      <c r="AE37" s="26">
        <f t="shared" si="0"/>
        <v>2.9229690980392156</v>
      </c>
      <c r="AF37" s="27">
        <f t="shared" si="11"/>
        <v>222.76870000000002</v>
      </c>
      <c r="AG37" s="28">
        <f t="shared" si="12"/>
        <v>-4.2553999999999998</v>
      </c>
      <c r="AH37" s="28">
        <f t="shared" si="13"/>
        <v>-0.41920000000000002</v>
      </c>
      <c r="AI37" s="29">
        <f t="shared" si="1"/>
        <v>1.9102324518659935E-2</v>
      </c>
      <c r="AJ37" s="78">
        <f t="shared" si="14"/>
        <v>212.56555343511451</v>
      </c>
      <c r="AK37" s="78">
        <f t="shared" si="15"/>
        <v>82.835351309435012</v>
      </c>
      <c r="AL37" s="26">
        <f t="shared" si="2"/>
        <v>3.6012131764705884</v>
      </c>
      <c r="AM37" s="47">
        <f t="shared" si="3"/>
        <v>0.36537113725490195</v>
      </c>
      <c r="AN37" s="47">
        <f t="shared" si="94"/>
        <v>0.45015164705882355</v>
      </c>
      <c r="AO37" s="30"/>
      <c r="AP37" s="32">
        <f t="shared" si="17"/>
        <v>241.91160000000002</v>
      </c>
      <c r="AQ37" s="28">
        <f t="shared" si="18"/>
        <v>11.005800000000001</v>
      </c>
      <c r="AR37" s="28">
        <f t="shared" si="19"/>
        <v>7.3602999999999996</v>
      </c>
      <c r="AS37" s="28">
        <f t="shared" si="51"/>
        <v>4.5495131279359897E-2</v>
      </c>
      <c r="AT37" s="78">
        <f t="shared" si="20"/>
        <v>13.146833688844207</v>
      </c>
      <c r="AU37" s="78">
        <f t="shared" si="21"/>
        <v>18.058883092854039</v>
      </c>
      <c r="AV37" s="26">
        <f t="shared" si="52"/>
        <v>4.070915764705882</v>
      </c>
      <c r="AW37" s="32">
        <f t="shared" si="95"/>
        <v>120.87320000000001</v>
      </c>
      <c r="AX37" s="28">
        <f t="shared" si="22"/>
        <v>-17.189399999999999</v>
      </c>
      <c r="AY37" s="28">
        <f t="shared" si="23"/>
        <v>-7.5744999999999996</v>
      </c>
      <c r="AZ37" s="28">
        <f t="shared" si="53"/>
        <v>0.14221018389518933</v>
      </c>
      <c r="BA37" s="78">
        <f t="shared" si="24"/>
        <v>6.3831645653178439</v>
      </c>
      <c r="BB37" s="78">
        <f t="shared" si="25"/>
        <v>7.5398489102738546</v>
      </c>
      <c r="BC37" s="26">
        <f t="shared" si="54"/>
        <v>2.3274704313725492</v>
      </c>
      <c r="BD37" s="32">
        <f t="shared" si="26"/>
        <v>257.81402500000002</v>
      </c>
      <c r="BE37" s="28">
        <f t="shared" si="27"/>
        <v>6.6086999999999998</v>
      </c>
      <c r="BF37" s="28">
        <f t="shared" si="28"/>
        <v>5.2593750000000004</v>
      </c>
      <c r="BG37" s="28">
        <f t="shared" si="55"/>
        <v>2.5633593827954083E-2</v>
      </c>
      <c r="BH37" s="78">
        <f t="shared" si="29"/>
        <v>19.607959120617945</v>
      </c>
      <c r="BI37" s="78">
        <f t="shared" si="30"/>
        <v>28.609629388788175</v>
      </c>
      <c r="BJ37" s="26">
        <f t="shared" si="56"/>
        <v>4.2100069803921567</v>
      </c>
      <c r="BK37" s="32">
        <f t="shared" si="31"/>
        <v>167.03522500000003</v>
      </c>
      <c r="BL37" s="28">
        <f t="shared" si="32"/>
        <v>-14.537700000000001</v>
      </c>
      <c r="BM37" s="28">
        <f t="shared" si="33"/>
        <v>-5.9417249999999999</v>
      </c>
      <c r="BN37" s="28">
        <f t="shared" si="57"/>
        <v>8.7033737943598422E-2</v>
      </c>
      <c r="BO37" s="78">
        <f t="shared" si="34"/>
        <v>11.244897735926857</v>
      </c>
      <c r="BP37" s="78">
        <f t="shared" si="35"/>
        <v>12.404030364878139</v>
      </c>
      <c r="BQ37" s="26">
        <f t="shared" si="58"/>
        <v>2.9850281568627453</v>
      </c>
      <c r="BR37" s="32">
        <f t="shared" si="36"/>
        <v>169.35464000000002</v>
      </c>
      <c r="BS37" s="28">
        <f t="shared" si="37"/>
        <v>12.242519999999999</v>
      </c>
      <c r="BT37" s="28">
        <f t="shared" si="38"/>
        <v>7.4031399999999996</v>
      </c>
      <c r="BU37" s="28">
        <f t="shared" si="59"/>
        <v>7.2289250533672994E-2</v>
      </c>
      <c r="BV37" s="78">
        <f t="shared" si="39"/>
        <v>9.1504221181822878</v>
      </c>
      <c r="BW37" s="78">
        <f t="shared" si="40"/>
        <v>12.192129410546865</v>
      </c>
      <c r="BX37" s="26">
        <f t="shared" si="60"/>
        <v>2.9638066196078432</v>
      </c>
      <c r="BY37" s="32">
        <f t="shared" si="41"/>
        <v>48.316240000000008</v>
      </c>
      <c r="BZ37" s="28">
        <f t="shared" si="42"/>
        <v>15.952680000000001</v>
      </c>
      <c r="CA37" s="28">
        <f t="shared" si="43"/>
        <v>-7.5316599999999996</v>
      </c>
      <c r="CB37" s="28">
        <f t="shared" si="61"/>
        <v>0.3301722153876212</v>
      </c>
      <c r="CC37" s="78">
        <f t="shared" si="44"/>
        <v>2.5660340482708999</v>
      </c>
      <c r="CD37" s="78">
        <f t="shared" si="45"/>
        <v>3.4351828088728404</v>
      </c>
      <c r="CE37" s="26">
        <f t="shared" si="62"/>
        <v>1.158282792156863</v>
      </c>
      <c r="CF37" s="31">
        <f t="shared" si="63"/>
        <v>4.2100069803921567</v>
      </c>
      <c r="CG37" s="47">
        <f t="shared" si="46"/>
        <v>0.42100069803921569</v>
      </c>
      <c r="CH37" s="32">
        <f t="shared" si="5"/>
        <v>15.208650216666666</v>
      </c>
      <c r="CI37" s="28">
        <f t="shared" si="64"/>
        <v>0.66666666666666663</v>
      </c>
      <c r="CJ37" s="28">
        <f t="shared" si="65"/>
        <v>2.2812975325</v>
      </c>
      <c r="CK37" s="68" t="str">
        <f t="shared" si="66"/>
        <v>NO PARRILLA</v>
      </c>
      <c r="CL37" s="87">
        <f t="shared" si="6"/>
        <v>10.314517101960783</v>
      </c>
      <c r="CM37" s="88">
        <f t="shared" si="67"/>
        <v>0.66666666666666663</v>
      </c>
      <c r="CN37" s="88">
        <f t="shared" si="68"/>
        <v>1.5471775652941175</v>
      </c>
      <c r="CO37" s="68" t="str">
        <f t="shared" si="69"/>
        <v>NO PARRILLA</v>
      </c>
    </row>
    <row r="38" spans="1:93" x14ac:dyDescent="0.3">
      <c r="B38" s="70" t="s">
        <v>181</v>
      </c>
      <c r="C38" s="24" t="str">
        <f>'MUROS EJE Y'!C19</f>
        <v>J entre 1 y 2</v>
      </c>
      <c r="D38" s="24" t="str">
        <f>'MUROS EJE Y'!D19</f>
        <v>F32Y</v>
      </c>
      <c r="E38" s="24">
        <f>'MUROS EJE Y'!E19</f>
        <v>2.71</v>
      </c>
      <c r="F38" s="10">
        <f>'MUROS EJE Y'!F19</f>
        <v>0.3</v>
      </c>
      <c r="G38" s="23">
        <f>'MUROS EJE Y'!G19</f>
        <v>-187.61250000000001</v>
      </c>
      <c r="H38" s="24">
        <f>'MUROS EJE Y'!H19</f>
        <v>-40.5627</v>
      </c>
      <c r="I38" s="24">
        <f>'MUROS EJE Y'!I19</f>
        <v>36.847999999999999</v>
      </c>
      <c r="J38" s="25">
        <f>'MUROS EJE Y'!J19</f>
        <v>22.5167</v>
      </c>
      <c r="K38" s="23">
        <f>'MUROS EJE Y'!K19</f>
        <v>-14.577199999999999</v>
      </c>
      <c r="L38" s="24">
        <f>'MUROS EJE Y'!L19</f>
        <v>-3.5015000000000001</v>
      </c>
      <c r="M38" s="24">
        <f>'MUROS EJE Y'!M19</f>
        <v>2.5293999999999999</v>
      </c>
      <c r="N38" s="25">
        <f>'MUROS EJE Y'!N19</f>
        <v>23.335799999999999</v>
      </c>
      <c r="O38" s="23">
        <f>'MUROS EJE Y'!O19</f>
        <v>-38.898499999999999</v>
      </c>
      <c r="P38" s="24">
        <f>'MUROS EJE Y'!P19</f>
        <v>-8.8023000000000007</v>
      </c>
      <c r="Q38" s="24">
        <f>'MUROS EJE Y'!Q19</f>
        <v>9.2579999999999991</v>
      </c>
      <c r="R38" s="25">
        <f>'MUROS EJE Y'!R19</f>
        <v>10.355700000000001</v>
      </c>
      <c r="S38" s="23">
        <f>0.6+E38+0.6</f>
        <v>3.91</v>
      </c>
      <c r="T38" s="24">
        <v>1.8</v>
      </c>
      <c r="U38" s="24">
        <v>2</v>
      </c>
      <c r="V38" s="28">
        <f t="shared" si="47"/>
        <v>35.190000000000005</v>
      </c>
      <c r="W38" s="26">
        <f t="shared" si="48"/>
        <v>0.65166666666666673</v>
      </c>
      <c r="Y38" s="27">
        <f t="shared" si="7"/>
        <v>222.80250000000001</v>
      </c>
      <c r="Z38" s="28">
        <f t="shared" si="96"/>
        <v>-14.577199999999999</v>
      </c>
      <c r="AA38" s="28">
        <f t="shared" si="49"/>
        <v>-38.898499999999999</v>
      </c>
      <c r="AB38" s="29">
        <f t="shared" si="50"/>
        <v>6.5426554908495194E-2</v>
      </c>
      <c r="AC38" s="78">
        <f t="shared" si="9"/>
        <v>2.2911166240343461</v>
      </c>
      <c r="AD38" s="78">
        <f t="shared" si="10"/>
        <v>4.87317982185502</v>
      </c>
      <c r="AE38" s="26">
        <f t="shared" si="0"/>
        <v>3.4835408476745529</v>
      </c>
      <c r="AF38" s="27">
        <f t="shared" si="11"/>
        <v>263.36520000000002</v>
      </c>
      <c r="AG38" s="28">
        <f t="shared" si="12"/>
        <v>-18.078699999999998</v>
      </c>
      <c r="AH38" s="28">
        <f t="shared" si="13"/>
        <v>-47.700800000000001</v>
      </c>
      <c r="AI38" s="29">
        <f t="shared" si="1"/>
        <v>6.8644984227225148E-2</v>
      </c>
      <c r="AJ38" s="78">
        <f t="shared" si="14"/>
        <v>2.208476168114581</v>
      </c>
      <c r="AK38" s="78">
        <f t="shared" si="15"/>
        <v>4.6964774150226969</v>
      </c>
      <c r="AL38" s="26">
        <f t="shared" si="2"/>
        <v>4.1362240784226518</v>
      </c>
      <c r="AM38" s="47">
        <f t="shared" si="3"/>
        <v>0.43544260595931911</v>
      </c>
      <c r="AN38" s="47">
        <f t="shared" si="94"/>
        <v>0.51702800980283148</v>
      </c>
      <c r="AO38" s="30"/>
      <c r="AP38" s="32">
        <f t="shared" si="17"/>
        <v>245.31920000000002</v>
      </c>
      <c r="AQ38" s="28">
        <f t="shared" si="18"/>
        <v>8.7585999999999995</v>
      </c>
      <c r="AR38" s="28">
        <f t="shared" si="19"/>
        <v>-28.5428</v>
      </c>
      <c r="AS38" s="28">
        <f t="shared" si="51"/>
        <v>3.570287201327902E-2</v>
      </c>
      <c r="AT38" s="78">
        <f t="shared" si="20"/>
        <v>3.437913589416596</v>
      </c>
      <c r="AU38" s="78">
        <f t="shared" si="21"/>
        <v>7.4168664210363264</v>
      </c>
      <c r="AV38" s="26">
        <f t="shared" si="52"/>
        <v>3.6766056678796657</v>
      </c>
      <c r="AW38" s="32">
        <f t="shared" si="95"/>
        <v>200.28579999999999</v>
      </c>
      <c r="AX38" s="28">
        <f t="shared" si="22"/>
        <v>-37.912999999999997</v>
      </c>
      <c r="AY38" s="28">
        <f t="shared" si="23"/>
        <v>-49.254199999999997</v>
      </c>
      <c r="AZ38" s="28">
        <f t="shared" si="53"/>
        <v>0.18929449816212632</v>
      </c>
      <c r="BA38" s="78">
        <f t="shared" si="24"/>
        <v>1.6265479898160971</v>
      </c>
      <c r="BB38" s="78">
        <f t="shared" si="25"/>
        <v>3.1481258732134401</v>
      </c>
      <c r="BC38" s="26">
        <f t="shared" si="54"/>
        <v>3.6724114325666504</v>
      </c>
      <c r="BD38" s="32">
        <f t="shared" si="26"/>
        <v>270.11205000000001</v>
      </c>
      <c r="BE38" s="28">
        <f t="shared" si="27"/>
        <v>0.29852499999999793</v>
      </c>
      <c r="BF38" s="28">
        <f t="shared" si="28"/>
        <v>-37.733449999999998</v>
      </c>
      <c r="BG38" s="28">
        <f t="shared" si="55"/>
        <v>1.1051894945079195E-3</v>
      </c>
      <c r="BH38" s="78">
        <f t="shared" si="29"/>
        <v>2.8633697687330479</v>
      </c>
      <c r="BI38" s="78">
        <f t="shared" si="30"/>
        <v>6.9737295441819294</v>
      </c>
      <c r="BJ38" s="26">
        <f t="shared" si="56"/>
        <v>3.8444180822556979</v>
      </c>
      <c r="BK38" s="32">
        <f t="shared" si="31"/>
        <v>236.33699999999999</v>
      </c>
      <c r="BL38" s="28">
        <f t="shared" si="32"/>
        <v>-34.705174999999997</v>
      </c>
      <c r="BM38" s="28">
        <f t="shared" si="33"/>
        <v>-53.267000000000003</v>
      </c>
      <c r="BN38" s="28">
        <f t="shared" si="57"/>
        <v>0.1468461349682868</v>
      </c>
      <c r="BO38" s="78">
        <f t="shared" si="34"/>
        <v>1.7747348264403853</v>
      </c>
      <c r="BP38" s="78">
        <f t="shared" si="35"/>
        <v>3.5170412882969617</v>
      </c>
      <c r="BQ38" s="26">
        <f t="shared" si="58"/>
        <v>4.1147062094046998</v>
      </c>
      <c r="BR38" s="32">
        <f t="shared" si="36"/>
        <v>156.19819999999999</v>
      </c>
      <c r="BS38" s="28">
        <f t="shared" si="37"/>
        <v>14.58948</v>
      </c>
      <c r="BT38" s="28">
        <f t="shared" si="38"/>
        <v>-12.983399999999998</v>
      </c>
      <c r="BU38" s="28">
        <f t="shared" si="59"/>
        <v>9.3403637173795864E-2</v>
      </c>
      <c r="BV38" s="78">
        <f t="shared" si="39"/>
        <v>4.81224332609332</v>
      </c>
      <c r="BW38" s="78">
        <f t="shared" si="40"/>
        <v>7.8892087982428372</v>
      </c>
      <c r="BX38" s="26">
        <f t="shared" si="60"/>
        <v>2.537455937043263</v>
      </c>
      <c r="BY38" s="32">
        <f t="shared" si="41"/>
        <v>111.1648</v>
      </c>
      <c r="BZ38" s="28">
        <f t="shared" si="42"/>
        <v>32.082119999999996</v>
      </c>
      <c r="CA38" s="28">
        <f t="shared" si="43"/>
        <v>-33.694800000000001</v>
      </c>
      <c r="CB38" s="28">
        <f t="shared" si="61"/>
        <v>0.28859962865943173</v>
      </c>
      <c r="CC38" s="78">
        <f t="shared" si="44"/>
        <v>1.3196671296461175</v>
      </c>
      <c r="CD38" s="78">
        <f t="shared" si="45"/>
        <v>2.5073388094626292</v>
      </c>
      <c r="CE38" s="26">
        <f t="shared" si="62"/>
        <v>2.2789950934968299</v>
      </c>
      <c r="CF38" s="31">
        <f t="shared" si="63"/>
        <v>4.1147062094046998</v>
      </c>
      <c r="CG38" s="47">
        <f t="shared" si="46"/>
        <v>0.41147062094046999</v>
      </c>
      <c r="CH38" s="32">
        <f t="shared" si="5"/>
        <v>16.664560148089038</v>
      </c>
      <c r="CI38" s="28">
        <f t="shared" si="64"/>
        <v>0.66666666666666663</v>
      </c>
      <c r="CJ38" s="28">
        <f t="shared" si="65"/>
        <v>2.4996840222133558</v>
      </c>
      <c r="CK38" s="68" t="str">
        <f t="shared" si="66"/>
        <v>NO PARRILLA</v>
      </c>
      <c r="CL38" s="87">
        <f t="shared" si="6"/>
        <v>7.4064711769284619</v>
      </c>
      <c r="CM38" s="88">
        <f t="shared" si="67"/>
        <v>0.66666666666666663</v>
      </c>
      <c r="CN38" s="88">
        <f t="shared" si="68"/>
        <v>1.1109706765392695</v>
      </c>
      <c r="CO38" s="68" t="str">
        <f t="shared" si="69"/>
        <v>NO PARRILLA</v>
      </c>
    </row>
    <row r="39" spans="1:93" x14ac:dyDescent="0.3">
      <c r="B39" s="71" t="s">
        <v>181</v>
      </c>
      <c r="C39" s="24" t="str">
        <f>'MUROS EJE Y'!C20</f>
        <v>L entre 3 y 5</v>
      </c>
      <c r="D39" s="24" t="str">
        <f>'MUROS EJE Y'!D20</f>
        <v>F33Y</v>
      </c>
      <c r="E39" s="24">
        <f>'MUROS EJE Y'!E20</f>
        <v>2.62</v>
      </c>
      <c r="F39" s="10">
        <f>'MUROS EJE Y'!F20</f>
        <v>0.3</v>
      </c>
      <c r="G39" s="23">
        <f>'MUROS EJE Y'!G20</f>
        <v>-36.016100000000002</v>
      </c>
      <c r="H39" s="24">
        <f>'MUROS EJE Y'!H20</f>
        <v>-8.5885999999999996</v>
      </c>
      <c r="I39" s="24">
        <f>'MUROS EJE Y'!I20</f>
        <v>48.734000000000002</v>
      </c>
      <c r="J39" s="25">
        <f>'MUROS EJE Y'!J20</f>
        <v>14.108700000000001</v>
      </c>
      <c r="K39" s="23">
        <f>'MUROS EJE Y'!K20</f>
        <v>-0.69059999999999999</v>
      </c>
      <c r="L39" s="24">
        <f>'MUROS EJE Y'!L20</f>
        <v>-0.51219999999999999</v>
      </c>
      <c r="M39" s="24">
        <f>'MUROS EJE Y'!M20</f>
        <v>4.4439000000000002</v>
      </c>
      <c r="N39" s="25">
        <f>'MUROS EJE Y'!N20</f>
        <v>31.666899999999998</v>
      </c>
      <c r="O39" s="23">
        <f>'MUROS EJE Y'!O20</f>
        <v>-2.8900999999999999</v>
      </c>
      <c r="P39" s="24">
        <f>'MUROS EJE Y'!P20</f>
        <v>-0.95009999999999895</v>
      </c>
      <c r="Q39" s="24">
        <f>'MUROS EJE Y'!Q20</f>
        <v>10.469099999999999</v>
      </c>
      <c r="R39" s="25">
        <f>'MUROS EJE Y'!R20</f>
        <v>11.127599999999999</v>
      </c>
      <c r="S39" s="23">
        <f>0.3+E39+0.3</f>
        <v>3.2199999999999998</v>
      </c>
      <c r="T39" s="24">
        <v>1.7</v>
      </c>
      <c r="U39" s="24">
        <v>2</v>
      </c>
      <c r="V39" s="28">
        <f t="shared" si="47"/>
        <v>27.369999999999994</v>
      </c>
      <c r="W39" s="26">
        <f t="shared" si="48"/>
        <v>0.53666666666666663</v>
      </c>
      <c r="Y39" s="27">
        <f t="shared" si="7"/>
        <v>63.386099999999999</v>
      </c>
      <c r="Z39" s="28">
        <f t="shared" si="96"/>
        <v>-0.69059999999999999</v>
      </c>
      <c r="AA39" s="28">
        <f t="shared" si="49"/>
        <v>-2.8900999999999999</v>
      </c>
      <c r="AB39" s="29">
        <f t="shared" si="50"/>
        <v>1.0895133160109236E-2</v>
      </c>
      <c r="AC39" s="78">
        <f t="shared" si="9"/>
        <v>8.7728590706203935</v>
      </c>
      <c r="AD39" s="78">
        <f t="shared" si="10"/>
        <v>15.877823607591026</v>
      </c>
      <c r="AE39" s="26">
        <f t="shared" si="0"/>
        <v>1.1814565637218972</v>
      </c>
      <c r="AF39" s="27">
        <f t="shared" si="11"/>
        <v>71.974699999999999</v>
      </c>
      <c r="AG39" s="28">
        <f t="shared" si="12"/>
        <v>-1.2027999999999999</v>
      </c>
      <c r="AH39" s="28">
        <f t="shared" si="13"/>
        <v>-3.8401999999999989</v>
      </c>
      <c r="AI39" s="29">
        <f t="shared" si="1"/>
        <v>1.6711427765589853E-2</v>
      </c>
      <c r="AJ39" s="78">
        <f t="shared" si="14"/>
        <v>7.4969741159314642</v>
      </c>
      <c r="AK39" s="78">
        <f t="shared" si="15"/>
        <v>13.180167844920749</v>
      </c>
      <c r="AL39" s="26">
        <f t="shared" si="2"/>
        <v>1.355789956814484</v>
      </c>
      <c r="AM39" s="47">
        <f t="shared" si="3"/>
        <v>0.14768207046523715</v>
      </c>
      <c r="AN39" s="47">
        <f t="shared" si="94"/>
        <v>0.1694737446018105</v>
      </c>
      <c r="AO39" s="30"/>
      <c r="AP39" s="32">
        <f t="shared" si="17"/>
        <v>77.494799999999998</v>
      </c>
      <c r="AQ39" s="28">
        <f t="shared" si="18"/>
        <v>30.976299999999998</v>
      </c>
      <c r="AR39" s="28">
        <f t="shared" si="19"/>
        <v>8.2374999999999989</v>
      </c>
      <c r="AS39" s="28">
        <f t="shared" si="51"/>
        <v>0.39972101353897294</v>
      </c>
      <c r="AT39" s="78">
        <f t="shared" si="20"/>
        <v>3.7630251896813358</v>
      </c>
      <c r="AU39" s="78">
        <f t="shared" si="21"/>
        <v>3.2821635655925125</v>
      </c>
      <c r="AV39" s="26">
        <f t="shared" si="52"/>
        <v>2.4701244732297463</v>
      </c>
      <c r="AW39" s="32">
        <f t="shared" si="95"/>
        <v>49.2774</v>
      </c>
      <c r="AX39" s="28">
        <f t="shared" si="22"/>
        <v>-32.357500000000002</v>
      </c>
      <c r="AY39" s="28">
        <f t="shared" si="23"/>
        <v>-14.0177</v>
      </c>
      <c r="AZ39" s="28">
        <f t="shared" si="53"/>
        <v>0.65663975777942829</v>
      </c>
      <c r="BA39" s="78">
        <f t="shared" si="24"/>
        <v>1.4061479415310643</v>
      </c>
      <c r="BB39" s="78">
        <f t="shared" si="25"/>
        <v>1.8494577011536124</v>
      </c>
      <c r="BC39" s="26">
        <f t="shared" si="54"/>
        <v>2.0269851554984752</v>
      </c>
      <c r="BD39" s="32">
        <f t="shared" si="26"/>
        <v>80.409075000000001</v>
      </c>
      <c r="BE39" s="28">
        <f t="shared" si="27"/>
        <v>22.675424999999997</v>
      </c>
      <c r="BF39" s="28">
        <f t="shared" si="28"/>
        <v>4.7430249999999994</v>
      </c>
      <c r="BG39" s="28">
        <f t="shared" si="55"/>
        <v>0.28200081893741469</v>
      </c>
      <c r="BH39" s="78">
        <f t="shared" si="29"/>
        <v>6.7812482540151082</v>
      </c>
      <c r="BI39" s="78">
        <f t="shared" si="30"/>
        <v>4.7303189841261943</v>
      </c>
      <c r="BJ39" s="26">
        <f t="shared" si="56"/>
        <v>2.2408005064029397</v>
      </c>
      <c r="BK39" s="32">
        <f t="shared" si="31"/>
        <v>59.246025000000003</v>
      </c>
      <c r="BL39" s="28">
        <f t="shared" si="32"/>
        <v>-24.824925</v>
      </c>
      <c r="BM39" s="28">
        <f t="shared" si="33"/>
        <v>-11.948374999999999</v>
      </c>
      <c r="BN39" s="28">
        <f t="shared" si="57"/>
        <v>0.41901418702773729</v>
      </c>
      <c r="BO39" s="78">
        <f t="shared" si="34"/>
        <v>1.983400253172503</v>
      </c>
      <c r="BP39" s="78">
        <f t="shared" si="35"/>
        <v>2.467300749615033</v>
      </c>
      <c r="BQ39" s="26">
        <f t="shared" si="58"/>
        <v>1.9273593208549964</v>
      </c>
      <c r="BR39" s="32">
        <f t="shared" si="36"/>
        <v>52.140360000000001</v>
      </c>
      <c r="BS39" s="28">
        <f t="shared" si="37"/>
        <v>31.25254</v>
      </c>
      <c r="BT39" s="28">
        <f t="shared" si="38"/>
        <v>9.3935399999999998</v>
      </c>
      <c r="BU39" s="28">
        <f t="shared" si="59"/>
        <v>0.59939248597439676</v>
      </c>
      <c r="BV39" s="78">
        <f t="shared" si="39"/>
        <v>2.2202645647966581</v>
      </c>
      <c r="BW39" s="78">
        <f t="shared" si="40"/>
        <v>2.3021461713738032</v>
      </c>
      <c r="BX39" s="26">
        <f t="shared" si="60"/>
        <v>2.0232582596335198</v>
      </c>
      <c r="BY39" s="32">
        <f t="shared" si="41"/>
        <v>23.922960000000003</v>
      </c>
      <c r="BZ39" s="28">
        <f t="shared" si="42"/>
        <v>32.08126</v>
      </c>
      <c r="CA39" s="28">
        <f t="shared" si="43"/>
        <v>-12.861659999999999</v>
      </c>
      <c r="CB39" s="28">
        <f t="shared" si="61"/>
        <v>1.3410238532355525</v>
      </c>
      <c r="CC39" s="78">
        <f t="shared" si="44"/>
        <v>0.74400847169027973</v>
      </c>
      <c r="CD39" s="78">
        <f t="shared" si="45"/>
        <v>1.2213085122320757</v>
      </c>
      <c r="CE39" s="26">
        <f t="shared" si="62"/>
        <v>3.4878754320888739</v>
      </c>
      <c r="CF39" s="31">
        <f t="shared" si="63"/>
        <v>3.4878754320888739</v>
      </c>
      <c r="CG39" s="47">
        <f t="shared" si="46"/>
        <v>0.34878754320888739</v>
      </c>
      <c r="CH39" s="32">
        <f t="shared" si="5"/>
        <v>12.599949998421055</v>
      </c>
      <c r="CI39" s="28">
        <f t="shared" si="64"/>
        <v>0.66666666666666663</v>
      </c>
      <c r="CJ39" s="28">
        <f t="shared" si="65"/>
        <v>1.8899924997631583</v>
      </c>
      <c r="CK39" s="68" t="str">
        <f t="shared" si="66"/>
        <v>NO PARRILLA</v>
      </c>
      <c r="CL39" s="87">
        <f t="shared" si="6"/>
        <v>1.5695439444399915</v>
      </c>
      <c r="CM39" s="88">
        <f t="shared" si="67"/>
        <v>0.66666666666666663</v>
      </c>
      <c r="CN39" s="88">
        <f t="shared" si="68"/>
        <v>0.23543159166599872</v>
      </c>
      <c r="CO39" s="68" t="str">
        <f t="shared" si="69"/>
        <v>NO PARRILLA</v>
      </c>
    </row>
    <row r="40" spans="1:93" x14ac:dyDescent="0.3">
      <c r="B40" s="64" t="s">
        <v>181</v>
      </c>
      <c r="C40" s="24" t="str">
        <f>'MUROS EJE Y'!C21</f>
        <v>L entre 6 y 7</v>
      </c>
      <c r="D40" s="24" t="str">
        <f>'MUROS EJE Y'!D21</f>
        <v>F34Y</v>
      </c>
      <c r="E40" s="24">
        <f>'MUROS EJE Y'!E21</f>
        <v>0.83</v>
      </c>
      <c r="F40" s="10">
        <f>'MUROS EJE Y'!F21</f>
        <v>0.3</v>
      </c>
      <c r="G40" s="23">
        <f>'MUROS EJE Y'!G21</f>
        <v>-54.006</v>
      </c>
      <c r="H40" s="24">
        <f>'MUROS EJE Y'!H21</f>
        <v>-14.3527</v>
      </c>
      <c r="I40" s="24">
        <f>'MUROS EJE Y'!I21</f>
        <v>82.848799999999997</v>
      </c>
      <c r="J40" s="25">
        <f>'MUROS EJE Y'!J21</f>
        <v>22.132100000000001</v>
      </c>
      <c r="K40" s="23">
        <f>'MUROS EJE Y'!K21</f>
        <v>11.0459</v>
      </c>
      <c r="L40" s="24">
        <f>'MUROS EJE Y'!L21</f>
        <v>2.9775</v>
      </c>
      <c r="M40" s="24">
        <f>'MUROS EJE Y'!M21</f>
        <v>15.8042</v>
      </c>
      <c r="N40" s="25">
        <f>'MUROS EJE Y'!N21</f>
        <v>14.3156</v>
      </c>
      <c r="O40" s="23">
        <f>'MUROS EJE Y'!O21</f>
        <v>9.5779999999999994</v>
      </c>
      <c r="P40" s="24">
        <f>'MUROS EJE Y'!P21</f>
        <v>2.589</v>
      </c>
      <c r="Q40" s="24">
        <f>'MUROS EJE Y'!Q21</f>
        <v>13.691599999999999</v>
      </c>
      <c r="R40" s="25">
        <f>'MUROS EJE Y'!R21</f>
        <v>13.1289</v>
      </c>
      <c r="S40" s="23">
        <f>0.7+E40+0.7</f>
        <v>2.2299999999999995</v>
      </c>
      <c r="T40" s="24">
        <v>1.4</v>
      </c>
      <c r="U40" s="24">
        <v>2</v>
      </c>
      <c r="V40" s="28">
        <f t="shared" si="47"/>
        <v>15.609999999999998</v>
      </c>
      <c r="W40" s="26">
        <f t="shared" si="48"/>
        <v>0.37166666666666659</v>
      </c>
      <c r="Y40" s="27">
        <f t="shared" si="7"/>
        <v>69.616</v>
      </c>
      <c r="Z40" s="28">
        <f t="shared" si="96"/>
        <v>11.0459</v>
      </c>
      <c r="AA40" s="28">
        <f t="shared" si="49"/>
        <v>9.5779999999999994</v>
      </c>
      <c r="AB40" s="29">
        <f t="shared" si="50"/>
        <v>0.15866898414157665</v>
      </c>
      <c r="AC40" s="78">
        <f t="shared" si="9"/>
        <v>2.9073292963040305</v>
      </c>
      <c r="AD40" s="78">
        <f t="shared" si="10"/>
        <v>2.9358331760584595</v>
      </c>
      <c r="AE40" s="26">
        <f t="shared" si="0"/>
        <v>3.1818036615599414</v>
      </c>
      <c r="AF40" s="27">
        <f t="shared" si="11"/>
        <v>83.968699999999998</v>
      </c>
      <c r="AG40" s="28">
        <f t="shared" si="12"/>
        <v>14.023399999999999</v>
      </c>
      <c r="AH40" s="28">
        <f t="shared" si="13"/>
        <v>12.167</v>
      </c>
      <c r="AI40" s="29">
        <f t="shared" si="1"/>
        <v>0.16700746825900603</v>
      </c>
      <c r="AJ40" s="78">
        <f t="shared" si="14"/>
        <v>2.760539163310594</v>
      </c>
      <c r="AK40" s="78">
        <f t="shared" si="15"/>
        <v>2.8064597835098306</v>
      </c>
      <c r="AL40" s="26">
        <f t="shared" si="2"/>
        <v>3.8981364854655096</v>
      </c>
      <c r="AM40" s="47">
        <f t="shared" si="3"/>
        <v>0.39772545769499268</v>
      </c>
      <c r="AN40" s="47">
        <f t="shared" si="94"/>
        <v>0.4872670606831887</v>
      </c>
      <c r="AO40" s="30"/>
      <c r="AP40" s="32">
        <f t="shared" si="17"/>
        <v>91.748099999999994</v>
      </c>
      <c r="AQ40" s="28">
        <f t="shared" si="18"/>
        <v>25.361499999999999</v>
      </c>
      <c r="AR40" s="28">
        <f t="shared" si="19"/>
        <v>22.706899999999997</v>
      </c>
      <c r="AS40" s="28">
        <f t="shared" si="51"/>
        <v>0.27642534286813569</v>
      </c>
      <c r="AT40" s="78">
        <f t="shared" si="20"/>
        <v>1.6162153354266764</v>
      </c>
      <c r="AU40" s="78">
        <f t="shared" si="21"/>
        <v>1.8037455369316695</v>
      </c>
      <c r="AV40" s="26">
        <f t="shared" si="52"/>
        <v>5.1244497031051166</v>
      </c>
      <c r="AW40" s="32">
        <f t="shared" si="95"/>
        <v>47.483899999999998</v>
      </c>
      <c r="AX40" s="28">
        <f t="shared" si="22"/>
        <v>-3.2697000000000003</v>
      </c>
      <c r="AY40" s="28">
        <f t="shared" si="23"/>
        <v>-3.5509000000000004</v>
      </c>
      <c r="AZ40" s="28">
        <f t="shared" si="53"/>
        <v>6.885912909428249E-2</v>
      </c>
      <c r="BA40" s="78">
        <f t="shared" si="24"/>
        <v>5.3489425216142381</v>
      </c>
      <c r="BB40" s="78">
        <f t="shared" si="25"/>
        <v>5.4200692763823923</v>
      </c>
      <c r="BC40" s="26">
        <f t="shared" si="54"/>
        <v>1.8027321942068877</v>
      </c>
      <c r="BD40" s="32">
        <f t="shared" si="26"/>
        <v>96.979600000000005</v>
      </c>
      <c r="BE40" s="28">
        <f t="shared" si="27"/>
        <v>24.015725</v>
      </c>
      <c r="BF40" s="28">
        <f t="shared" si="28"/>
        <v>21.366425</v>
      </c>
      <c r="BG40" s="28">
        <f t="shared" si="55"/>
        <v>0.24763687414672775</v>
      </c>
      <c r="BH40" s="78">
        <f t="shared" si="29"/>
        <v>1.8155512679355581</v>
      </c>
      <c r="BI40" s="78">
        <f t="shared" si="30"/>
        <v>1.9797872688667884</v>
      </c>
      <c r="BJ40" s="26">
        <f t="shared" si="56"/>
        <v>5.1760378106479994</v>
      </c>
      <c r="BK40" s="32">
        <f t="shared" si="31"/>
        <v>63.781450000000007</v>
      </c>
      <c r="BL40" s="28">
        <f t="shared" si="32"/>
        <v>2.5423250000000017</v>
      </c>
      <c r="BM40" s="28">
        <f t="shared" si="33"/>
        <v>1.673074999999999</v>
      </c>
      <c r="BN40" s="28">
        <f t="shared" si="57"/>
        <v>3.9859943604292493E-2</v>
      </c>
      <c r="BO40" s="78">
        <f t="shared" si="34"/>
        <v>15.24891591829417</v>
      </c>
      <c r="BP40" s="78">
        <f t="shared" si="35"/>
        <v>12.508950407363537</v>
      </c>
      <c r="BQ40" s="26">
        <f t="shared" si="58"/>
        <v>2.2620687483302371</v>
      </c>
      <c r="BR40" s="32">
        <f t="shared" si="36"/>
        <v>63.901699999999998</v>
      </c>
      <c r="BS40" s="28">
        <f t="shared" si="37"/>
        <v>20.94314</v>
      </c>
      <c r="BT40" s="28">
        <f t="shared" si="38"/>
        <v>18.875699999999998</v>
      </c>
      <c r="BU40" s="28">
        <f t="shared" si="59"/>
        <v>0.3277399505803445</v>
      </c>
      <c r="BV40" s="78">
        <f t="shared" si="39"/>
        <v>1.3541579914917066</v>
      </c>
      <c r="BW40" s="78">
        <f t="shared" si="40"/>
        <v>1.5707344413977857</v>
      </c>
      <c r="BX40" s="26">
        <f t="shared" si="60"/>
        <v>3.8517282384811411</v>
      </c>
      <c r="BY40" s="32">
        <f t="shared" si="41"/>
        <v>19.637499999999996</v>
      </c>
      <c r="BZ40" s="28">
        <f t="shared" si="42"/>
        <v>7.6880600000000001</v>
      </c>
      <c r="CA40" s="28">
        <f t="shared" si="43"/>
        <v>-7.3821000000000003</v>
      </c>
      <c r="CB40" s="28">
        <f t="shared" si="61"/>
        <v>0.39149891788669644</v>
      </c>
      <c r="CC40" s="78">
        <f t="shared" si="44"/>
        <v>1.0640603622275502</v>
      </c>
      <c r="CD40" s="78">
        <f t="shared" si="45"/>
        <v>1.317634505390548</v>
      </c>
      <c r="CE40" s="26">
        <f t="shared" si="62"/>
        <v>1.2924915673762654</v>
      </c>
      <c r="CF40" s="31">
        <f t="shared" si="63"/>
        <v>5.1760378106479994</v>
      </c>
      <c r="CG40" s="47">
        <f t="shared" si="46"/>
        <v>0.51760378106479998</v>
      </c>
      <c r="CH40" s="32">
        <f t="shared" si="5"/>
        <v>12.681292636087596</v>
      </c>
      <c r="CI40" s="28">
        <f t="shared" si="64"/>
        <v>0.66666666666666663</v>
      </c>
      <c r="CJ40" s="28">
        <f t="shared" si="65"/>
        <v>1.9021938954131397</v>
      </c>
      <c r="CK40" s="68" t="str">
        <f t="shared" si="66"/>
        <v>NO PARRILLA</v>
      </c>
      <c r="CL40" s="87">
        <f t="shared" si="6"/>
        <v>12.681292636087587</v>
      </c>
      <c r="CM40" s="88">
        <f t="shared" si="67"/>
        <v>0.66666666666666663</v>
      </c>
      <c r="CN40" s="88">
        <f t="shared" si="68"/>
        <v>1.9021938954131383</v>
      </c>
      <c r="CO40" s="68" t="str">
        <f t="shared" si="69"/>
        <v>NO PARRILLA</v>
      </c>
    </row>
    <row r="41" spans="1:93" x14ac:dyDescent="0.3">
      <c r="B41" s="64" t="s">
        <v>181</v>
      </c>
      <c r="C41" s="24" t="str">
        <f>'MUROS EJE Y'!C22</f>
        <v>L entre 7 y 8</v>
      </c>
      <c r="D41" s="24" t="str">
        <f>'MUROS EJE Y'!D22</f>
        <v>F35Y</v>
      </c>
      <c r="E41" s="24">
        <f>'MUROS EJE Y'!E22</f>
        <v>0.85</v>
      </c>
      <c r="F41" s="10">
        <f>'MUROS EJE Y'!F22</f>
        <v>0.3</v>
      </c>
      <c r="G41" s="23">
        <f>'MUROS EJE Y'!G22</f>
        <v>-54.727499999999999</v>
      </c>
      <c r="H41" s="24">
        <f>'MUROS EJE Y'!H22</f>
        <v>-14.792199999999999</v>
      </c>
      <c r="I41" s="24">
        <f>'MUROS EJE Y'!I22</f>
        <v>84.444699999999997</v>
      </c>
      <c r="J41" s="25">
        <f>'MUROS EJE Y'!J22</f>
        <v>13.891299999999999</v>
      </c>
      <c r="K41" s="23">
        <f>'MUROS EJE Y'!K22</f>
        <v>6.8041</v>
      </c>
      <c r="L41" s="24">
        <f>'MUROS EJE Y'!L22</f>
        <v>2.1920999999999999</v>
      </c>
      <c r="M41" s="24">
        <f>'MUROS EJE Y'!M22</f>
        <v>5.6802999999999999</v>
      </c>
      <c r="N41" s="25">
        <f>'MUROS EJE Y'!N22</f>
        <v>13.4665</v>
      </c>
      <c r="O41" s="23">
        <f>'MUROS EJE Y'!O22</f>
        <v>5.7443</v>
      </c>
      <c r="P41" s="24">
        <f>'MUROS EJE Y'!P22</f>
        <v>1.8562000000000001</v>
      </c>
      <c r="Q41" s="24">
        <f>'MUROS EJE Y'!Q22</f>
        <v>4.8384999999999998</v>
      </c>
      <c r="R41" s="25">
        <f>'MUROS EJE Y'!R22</f>
        <v>11.8794</v>
      </c>
      <c r="S41" s="23">
        <f>0.4+E41+0.4</f>
        <v>1.65</v>
      </c>
      <c r="T41" s="24">
        <v>1.4</v>
      </c>
      <c r="U41" s="24">
        <v>2</v>
      </c>
      <c r="V41" s="28">
        <f t="shared" si="47"/>
        <v>11.549999999999999</v>
      </c>
      <c r="W41" s="26">
        <f t="shared" si="48"/>
        <v>0.27499999999999997</v>
      </c>
      <c r="Y41" s="27">
        <f t="shared" si="7"/>
        <v>66.277500000000003</v>
      </c>
      <c r="Z41" s="28">
        <f t="shared" si="96"/>
        <v>6.8041</v>
      </c>
      <c r="AA41" s="28">
        <f t="shared" si="49"/>
        <v>5.7443</v>
      </c>
      <c r="AB41" s="29">
        <f t="shared" si="50"/>
        <v>0.10266078231677417</v>
      </c>
      <c r="AC41" s="78">
        <f t="shared" si="9"/>
        <v>4.6151837473669559</v>
      </c>
      <c r="AD41" s="78">
        <f t="shared" si="10"/>
        <v>3.361069579668392</v>
      </c>
      <c r="AE41" s="26">
        <f t="shared" si="0"/>
        <v>3.9402459661550582</v>
      </c>
      <c r="AF41" s="27">
        <f t="shared" si="11"/>
        <v>81.069699999999997</v>
      </c>
      <c r="AG41" s="28">
        <f t="shared" si="12"/>
        <v>8.9962</v>
      </c>
      <c r="AH41" s="28">
        <f t="shared" si="13"/>
        <v>7.6005000000000003</v>
      </c>
      <c r="AI41" s="29">
        <f t="shared" si="1"/>
        <v>0.11096870964120997</v>
      </c>
      <c r="AJ41" s="78">
        <f t="shared" si="14"/>
        <v>4.2665456219985529</v>
      </c>
      <c r="AK41" s="78">
        <f t="shared" si="15"/>
        <v>3.1358463995834227</v>
      </c>
      <c r="AL41" s="26">
        <f t="shared" si="2"/>
        <v>4.9256776859504132</v>
      </c>
      <c r="AM41" s="47">
        <f t="shared" si="3"/>
        <v>0.49253074576938227</v>
      </c>
      <c r="AN41" s="47">
        <f t="shared" si="94"/>
        <v>0.61570971074380165</v>
      </c>
      <c r="AO41" s="30"/>
      <c r="AP41" s="32">
        <f t="shared" si="17"/>
        <v>80.168800000000005</v>
      </c>
      <c r="AQ41" s="28">
        <f t="shared" si="18"/>
        <v>20.270600000000002</v>
      </c>
      <c r="AR41" s="28">
        <f t="shared" si="19"/>
        <v>17.623699999999999</v>
      </c>
      <c r="AS41" s="28">
        <f t="shared" si="51"/>
        <v>0.25284898863398231</v>
      </c>
      <c r="AT41" s="78">
        <f t="shared" si="20"/>
        <v>1.8195679681338199</v>
      </c>
      <c r="AU41" s="78">
        <f t="shared" si="21"/>
        <v>1.5564296264274649</v>
      </c>
      <c r="AV41" s="26">
        <f t="shared" si="52"/>
        <v>6.6614750098386484</v>
      </c>
      <c r="AW41" s="32">
        <f t="shared" si="95"/>
        <v>52.386200000000002</v>
      </c>
      <c r="AX41" s="28">
        <f t="shared" si="22"/>
        <v>-6.6623999999999999</v>
      </c>
      <c r="AY41" s="28">
        <f t="shared" si="23"/>
        <v>-6.1351000000000004</v>
      </c>
      <c r="AZ41" s="28">
        <f t="shared" si="53"/>
        <v>0.12717853175072824</v>
      </c>
      <c r="BA41" s="78">
        <f t="shared" si="24"/>
        <v>3.4155074896904698</v>
      </c>
      <c r="BB41" s="78">
        <f t="shared" si="25"/>
        <v>2.6346626982030994</v>
      </c>
      <c r="BC41" s="26">
        <f t="shared" si="54"/>
        <v>3.3165848091302648</v>
      </c>
      <c r="BD41" s="32">
        <f t="shared" si="26"/>
        <v>87.790125000000003</v>
      </c>
      <c r="BE41" s="28">
        <f t="shared" si="27"/>
        <v>18.54805</v>
      </c>
      <c r="BF41" s="28">
        <f t="shared" si="28"/>
        <v>16.045999999999999</v>
      </c>
      <c r="BG41" s="28">
        <f t="shared" si="55"/>
        <v>0.21127717952332337</v>
      </c>
      <c r="BH41" s="78">
        <f t="shared" si="29"/>
        <v>2.1884612987660477</v>
      </c>
      <c r="BI41" s="78">
        <f t="shared" si="30"/>
        <v>1.7965010525266067</v>
      </c>
      <c r="BJ41" s="26">
        <f t="shared" si="56"/>
        <v>6.7202415387642676</v>
      </c>
      <c r="BK41" s="32">
        <f t="shared" si="31"/>
        <v>66.953175000000002</v>
      </c>
      <c r="BL41" s="28">
        <f t="shared" si="32"/>
        <v>-1.6517000000000017</v>
      </c>
      <c r="BM41" s="28">
        <f t="shared" si="33"/>
        <v>-1.7730999999999995</v>
      </c>
      <c r="BN41" s="28">
        <f t="shared" si="57"/>
        <v>2.4669479826759547E-2</v>
      </c>
      <c r="BO41" s="78">
        <f t="shared" si="34"/>
        <v>15.104207320512103</v>
      </c>
      <c r="BP41" s="78">
        <f t="shared" si="35"/>
        <v>10.944433208603474</v>
      </c>
      <c r="BQ41" s="26">
        <f t="shared" si="58"/>
        <v>3.1584137150728067</v>
      </c>
      <c r="BR41" s="32">
        <f t="shared" si="36"/>
        <v>53.657800000000002</v>
      </c>
      <c r="BS41" s="28">
        <f t="shared" si="37"/>
        <v>17.548960000000001</v>
      </c>
      <c r="BT41" s="28">
        <f t="shared" si="38"/>
        <v>15.325980000000001</v>
      </c>
      <c r="BU41" s="28">
        <f t="shared" si="59"/>
        <v>0.32705328954970203</v>
      </c>
      <c r="BV41" s="78">
        <f t="shared" si="39"/>
        <v>1.4004402981081798</v>
      </c>
      <c r="BW41" s="78">
        <f t="shared" si="40"/>
        <v>1.2824785294554544</v>
      </c>
      <c r="BX41" s="26">
        <f t="shared" si="60"/>
        <v>5.1313389158102929</v>
      </c>
      <c r="BY41" s="32">
        <f t="shared" si="41"/>
        <v>25.8752</v>
      </c>
      <c r="BZ41" s="28">
        <f t="shared" si="42"/>
        <v>9.3840399999999988</v>
      </c>
      <c r="CA41" s="28">
        <f t="shared" si="43"/>
        <v>-8.4328199999999995</v>
      </c>
      <c r="CB41" s="28">
        <f t="shared" si="61"/>
        <v>0.36266540934949293</v>
      </c>
      <c r="CC41" s="78">
        <f t="shared" si="44"/>
        <v>1.2273569221209513</v>
      </c>
      <c r="CD41" s="78">
        <f t="shared" si="45"/>
        <v>1.170722081183466</v>
      </c>
      <c r="CE41" s="26">
        <f t="shared" si="62"/>
        <v>2.6650663953539286</v>
      </c>
      <c r="CF41" s="31">
        <f t="shared" si="63"/>
        <v>6.7202415387642676</v>
      </c>
      <c r="CG41" s="47">
        <f t="shared" si="46"/>
        <v>0.67202415387642678</v>
      </c>
      <c r="CH41" s="32">
        <f t="shared" si="5"/>
        <v>16.464591769972454</v>
      </c>
      <c r="CI41" s="28">
        <f t="shared" si="64"/>
        <v>0.66666666666666663</v>
      </c>
      <c r="CJ41" s="28">
        <f t="shared" si="65"/>
        <v>2.4696887654958681</v>
      </c>
      <c r="CK41" s="68" t="str">
        <f t="shared" si="66"/>
        <v>NO PARRILLA</v>
      </c>
      <c r="CL41" s="87">
        <f t="shared" si="6"/>
        <v>5.3761932310114133</v>
      </c>
      <c r="CM41" s="88">
        <f t="shared" si="67"/>
        <v>0.66666666666666663</v>
      </c>
      <c r="CN41" s="88">
        <f t="shared" si="68"/>
        <v>0.80642898465171198</v>
      </c>
      <c r="CO41" s="68" t="str">
        <f t="shared" si="69"/>
        <v>NO PARRILLA</v>
      </c>
    </row>
    <row r="42" spans="1:93" x14ac:dyDescent="0.3">
      <c r="B42" s="64" t="s">
        <v>181</v>
      </c>
      <c r="C42" s="24" t="str">
        <f>'MUROS EJE Y'!C23</f>
        <v>L entre 7 y 10</v>
      </c>
      <c r="D42" s="24" t="str">
        <f>'MUROS EJE Y'!D23</f>
        <v>F36Y</v>
      </c>
      <c r="E42" s="24">
        <f>'MUROS EJE Y'!E23</f>
        <v>4.8499999999999996</v>
      </c>
      <c r="F42" s="10">
        <f>'MUROS EJE Y'!F23</f>
        <v>0.3</v>
      </c>
      <c r="G42" s="23">
        <f>'MUROS EJE Y'!G23</f>
        <v>-301.28969999999998</v>
      </c>
      <c r="H42" s="24">
        <f>'MUROS EJE Y'!H23</f>
        <v>-85.029499999999999</v>
      </c>
      <c r="I42" s="24">
        <f>'MUROS EJE Y'!I23</f>
        <v>538.66399999999999</v>
      </c>
      <c r="J42" s="25">
        <f>'MUROS EJE Y'!J23</f>
        <v>109.252</v>
      </c>
      <c r="K42" s="23">
        <f>'MUROS EJE Y'!K23</f>
        <v>-4.0933000000000002</v>
      </c>
      <c r="L42" s="24">
        <f>'MUROS EJE Y'!L23</f>
        <v>-1.0236000000000001</v>
      </c>
      <c r="M42" s="24">
        <f>'MUROS EJE Y'!M23</f>
        <v>60.168300000000002</v>
      </c>
      <c r="N42" s="25">
        <f>'MUROS EJE Y'!N23</f>
        <v>183.33869999999999</v>
      </c>
      <c r="O42" s="23">
        <f>'MUROS EJE Y'!O23</f>
        <v>0.9456</v>
      </c>
      <c r="P42" s="24">
        <f>'MUROS EJE Y'!P23</f>
        <v>-0.60129999999999995</v>
      </c>
      <c r="Q42" s="24">
        <f>'MUROS EJE Y'!Q23</f>
        <v>18.259799999999998</v>
      </c>
      <c r="R42" s="25">
        <f>'MUROS EJE Y'!R23</f>
        <v>16.1191</v>
      </c>
      <c r="S42" s="23">
        <f>0.9+E42+0.9</f>
        <v>6.65</v>
      </c>
      <c r="T42" s="24">
        <v>1.7</v>
      </c>
      <c r="U42" s="24">
        <v>2</v>
      </c>
      <c r="V42" s="28">
        <f t="shared" si="47"/>
        <v>56.524999999999999</v>
      </c>
      <c r="W42" s="26">
        <f t="shared" si="48"/>
        <v>1.1083333333333334</v>
      </c>
      <c r="Y42" s="27">
        <f t="shared" si="7"/>
        <v>357.81469999999996</v>
      </c>
      <c r="Z42" s="28">
        <f t="shared" si="96"/>
        <v>-4.0933000000000002</v>
      </c>
      <c r="AA42" s="28">
        <f t="shared" si="49"/>
        <v>0.9456</v>
      </c>
      <c r="AB42" s="29">
        <f t="shared" si="50"/>
        <v>1.1439720056219045E-2</v>
      </c>
      <c r="AC42" s="78">
        <f t="shared" si="9"/>
        <v>151.35985617597294</v>
      </c>
      <c r="AD42" s="78">
        <f t="shared" si="10"/>
        <v>199.4865364692121</v>
      </c>
      <c r="AE42" s="26">
        <f t="shared" si="0"/>
        <v>3.1977700398719042</v>
      </c>
      <c r="AF42" s="27">
        <f t="shared" si="11"/>
        <v>442.84419999999994</v>
      </c>
      <c r="AG42" s="28">
        <f t="shared" si="12"/>
        <v>-5.1169000000000002</v>
      </c>
      <c r="AH42" s="28">
        <f t="shared" si="13"/>
        <v>0.34430000000000005</v>
      </c>
      <c r="AI42" s="29">
        <f t="shared" si="1"/>
        <v>1.155462801590266E-2</v>
      </c>
      <c r="AJ42" s="78">
        <f t="shared" si="14"/>
        <v>514.48643624745853</v>
      </c>
      <c r="AK42" s="78">
        <f t="shared" si="15"/>
        <v>254.51276634226161</v>
      </c>
      <c r="AL42" s="26">
        <f t="shared" si="2"/>
        <v>3.9580800697010097</v>
      </c>
      <c r="AM42" s="47">
        <f t="shared" si="3"/>
        <v>0.39972125498398803</v>
      </c>
      <c r="AN42" s="47">
        <f t="shared" si="94"/>
        <v>0.49476000871262621</v>
      </c>
      <c r="AO42" s="30"/>
      <c r="AP42" s="32">
        <f t="shared" si="17"/>
        <v>467.06669999999997</v>
      </c>
      <c r="AQ42" s="28">
        <f t="shared" si="18"/>
        <v>179.24539999999999</v>
      </c>
      <c r="AR42" s="28">
        <f t="shared" si="19"/>
        <v>17.064699999999998</v>
      </c>
      <c r="AS42" s="28">
        <f t="shared" si="51"/>
        <v>0.38376831403309208</v>
      </c>
      <c r="AT42" s="78">
        <f t="shared" si="20"/>
        <v>10.948137383018748</v>
      </c>
      <c r="AU42" s="78">
        <f t="shared" si="21"/>
        <v>8.1183072110670995</v>
      </c>
      <c r="AV42" s="26">
        <f t="shared" si="52"/>
        <v>5.5620687565885074</v>
      </c>
      <c r="AW42" s="32">
        <f t="shared" si="95"/>
        <v>248.56269999999995</v>
      </c>
      <c r="AX42" s="28">
        <f t="shared" si="22"/>
        <v>-187.43199999999999</v>
      </c>
      <c r="AY42" s="28">
        <f t="shared" si="23"/>
        <v>-15.173499999999999</v>
      </c>
      <c r="AZ42" s="28">
        <f t="shared" si="53"/>
        <v>0.75406326049725092</v>
      </c>
      <c r="BA42" s="78">
        <f t="shared" si="24"/>
        <v>6.5525475335288492</v>
      </c>
      <c r="BB42" s="78">
        <f t="shared" si="25"/>
        <v>4.6556508088475006</v>
      </c>
      <c r="BC42" s="26">
        <f t="shared" si="54"/>
        <v>3.6945977792779154</v>
      </c>
      <c r="BD42" s="32">
        <f t="shared" si="26"/>
        <v>503.52582499999994</v>
      </c>
      <c r="BE42" s="28">
        <f t="shared" si="27"/>
        <v>132.64302499999999</v>
      </c>
      <c r="BF42" s="28">
        <f t="shared" si="28"/>
        <v>12.583949999999998</v>
      </c>
      <c r="BG42" s="28">
        <f t="shared" si="55"/>
        <v>0.26342844480717548</v>
      </c>
      <c r="BH42" s="78">
        <f t="shared" si="29"/>
        <v>16.005334573007683</v>
      </c>
      <c r="BI42" s="78">
        <f t="shared" si="30"/>
        <v>11.449564680803944</v>
      </c>
      <c r="BJ42" s="26">
        <f t="shared" si="56"/>
        <v>5.5126381450086956</v>
      </c>
      <c r="BK42" s="32">
        <f t="shared" si="31"/>
        <v>339.64782500000001</v>
      </c>
      <c r="BL42" s="28">
        <f t="shared" si="32"/>
        <v>-142.36502499999997</v>
      </c>
      <c r="BM42" s="28">
        <f t="shared" si="33"/>
        <v>-11.5947</v>
      </c>
      <c r="BN42" s="28">
        <f t="shared" si="57"/>
        <v>0.4191548260319346</v>
      </c>
      <c r="BO42" s="78">
        <f t="shared" si="34"/>
        <v>11.717347581222457</v>
      </c>
      <c r="BP42" s="78">
        <f t="shared" si="35"/>
        <v>7.681425870223646</v>
      </c>
      <c r="BQ42" s="26">
        <f t="shared" si="58"/>
        <v>4.1406233667982431</v>
      </c>
      <c r="BR42" s="32">
        <f t="shared" si="36"/>
        <v>323.94081999999997</v>
      </c>
      <c r="BS42" s="28">
        <f t="shared" si="37"/>
        <v>180.88271999999998</v>
      </c>
      <c r="BT42" s="28">
        <f t="shared" si="38"/>
        <v>16.68646</v>
      </c>
      <c r="BU42" s="28">
        <f t="shared" si="59"/>
        <v>0.55838199088339657</v>
      </c>
      <c r="BV42" s="78">
        <f t="shared" si="39"/>
        <v>7.7653575413838514</v>
      </c>
      <c r="BW42" s="78">
        <f t="shared" si="40"/>
        <v>5.871425118610647</v>
      </c>
      <c r="BX42" s="26">
        <f t="shared" si="60"/>
        <v>4.3090957464426207</v>
      </c>
      <c r="BY42" s="32">
        <f t="shared" si="41"/>
        <v>105.43681999999997</v>
      </c>
      <c r="BZ42" s="28">
        <f t="shared" si="42"/>
        <v>185.79468</v>
      </c>
      <c r="CA42" s="28">
        <f t="shared" si="43"/>
        <v>-15.551739999999999</v>
      </c>
      <c r="CB42" s="28">
        <f t="shared" si="61"/>
        <v>1.7621422952626991</v>
      </c>
      <c r="CC42" s="78">
        <f t="shared" si="44"/>
        <v>2.7118977040511218</v>
      </c>
      <c r="CD42" s="78">
        <f t="shared" si="45"/>
        <v>2.4729214231231831</v>
      </c>
      <c r="CE42" s="26">
        <f t="shared" si="62"/>
        <v>2.6456517713472634</v>
      </c>
      <c r="CF42" s="31">
        <f t="shared" si="63"/>
        <v>5.5620687565885074</v>
      </c>
      <c r="CG42" s="47">
        <f t="shared" si="46"/>
        <v>0.55620687565885074</v>
      </c>
      <c r="CH42" s="32">
        <f t="shared" si="5"/>
        <v>20.09297338317598</v>
      </c>
      <c r="CI42" s="28">
        <f t="shared" si="64"/>
        <v>0.66666666666666663</v>
      </c>
      <c r="CJ42" s="28">
        <f t="shared" si="65"/>
        <v>3.0139460074763971</v>
      </c>
      <c r="CK42" s="68" t="str">
        <f t="shared" si="66"/>
        <v>NO PARRILLA</v>
      </c>
      <c r="CL42" s="87">
        <f t="shared" si="6"/>
        <v>22.526378464183473</v>
      </c>
      <c r="CM42" s="88">
        <f t="shared" si="67"/>
        <v>0.66666666666666663</v>
      </c>
      <c r="CN42" s="88">
        <f t="shared" si="68"/>
        <v>3.3789567696275213</v>
      </c>
      <c r="CO42" s="68" t="str">
        <f t="shared" si="69"/>
        <v>NO PARRILLA</v>
      </c>
    </row>
    <row r="43" spans="1:93" x14ac:dyDescent="0.3">
      <c r="B43" s="70" t="s">
        <v>181</v>
      </c>
      <c r="C43" s="24" t="str">
        <f>'MUROS EJE Y'!C24</f>
        <v>M entre 1 y 3</v>
      </c>
      <c r="D43" s="24" t="str">
        <f>'MUROS EJE Y'!D24</f>
        <v>F37Y</v>
      </c>
      <c r="E43" s="24">
        <f>'MUROS EJE Y'!E24</f>
        <v>4</v>
      </c>
      <c r="F43" s="10">
        <f>'MUROS EJE Y'!F24</f>
        <v>0.3</v>
      </c>
      <c r="G43" s="23">
        <f>'MUROS EJE Y'!G24</f>
        <v>17.709800000000001</v>
      </c>
      <c r="H43" s="24">
        <f>'MUROS EJE Y'!H24</f>
        <v>2.6533000000000002</v>
      </c>
      <c r="I43" s="24">
        <f>'MUROS EJE Y'!I24</f>
        <v>14.980600000000001</v>
      </c>
      <c r="J43" s="25">
        <f>'MUROS EJE Y'!J24</f>
        <v>10.3485</v>
      </c>
      <c r="K43" s="23">
        <f>'MUROS EJE Y'!K24</f>
        <v>-7.1580000000000004</v>
      </c>
      <c r="L43" s="24">
        <f>'MUROS EJE Y'!L24</f>
        <v>-1.3626</v>
      </c>
      <c r="M43" s="24">
        <f>'MUROS EJE Y'!M24</f>
        <v>5.3917999999999999</v>
      </c>
      <c r="N43" s="25">
        <f>'MUROS EJE Y'!N24</f>
        <v>36.224299999999999</v>
      </c>
      <c r="O43" s="23">
        <f>'MUROS EJE Y'!O24</f>
        <v>3.8738000000000001</v>
      </c>
      <c r="P43" s="24">
        <f>'MUROS EJE Y'!P24</f>
        <v>0.21890000000000001</v>
      </c>
      <c r="Q43" s="24">
        <f>'MUROS EJE Y'!Q24</f>
        <v>4.1681999999999997</v>
      </c>
      <c r="R43" s="25">
        <f>'MUROS EJE Y'!R24</f>
        <v>20.767499999999998</v>
      </c>
      <c r="S43" s="23">
        <f>0+E43+0</f>
        <v>4</v>
      </c>
      <c r="T43" s="24">
        <v>1</v>
      </c>
      <c r="U43" s="24">
        <v>2</v>
      </c>
      <c r="V43" s="28">
        <f t="shared" si="47"/>
        <v>20</v>
      </c>
      <c r="W43" s="26">
        <f t="shared" si="48"/>
        <v>0.66666666666666663</v>
      </c>
      <c r="Y43" s="27">
        <f t="shared" si="7"/>
        <v>37.709800000000001</v>
      </c>
      <c r="Z43" s="28">
        <f t="shared" si="96"/>
        <v>-7.1580000000000004</v>
      </c>
      <c r="AA43" s="28">
        <f t="shared" si="49"/>
        <v>3.8738000000000001</v>
      </c>
      <c r="AB43" s="29">
        <f t="shared" si="50"/>
        <v>0.18981803138706649</v>
      </c>
      <c r="AC43" s="78">
        <f t="shared" si="9"/>
        <v>3.8938303474624401</v>
      </c>
      <c r="AD43" s="78">
        <f t="shared" si="10"/>
        <v>5.5400386431945048</v>
      </c>
      <c r="AE43" s="26">
        <f t="shared" si="0"/>
        <v>1.2111700000000001</v>
      </c>
      <c r="AF43" s="27">
        <f t="shared" si="11"/>
        <v>40.363100000000003</v>
      </c>
      <c r="AG43" s="28">
        <f t="shared" si="12"/>
        <v>-8.5206</v>
      </c>
      <c r="AH43" s="28">
        <f t="shared" si="13"/>
        <v>4.0926999999999998</v>
      </c>
      <c r="AI43" s="29">
        <f t="shared" si="1"/>
        <v>0.21109875108700768</v>
      </c>
      <c r="AJ43" s="78">
        <f t="shared" si="14"/>
        <v>3.9448872382534761</v>
      </c>
      <c r="AK43" s="78">
        <f t="shared" si="15"/>
        <v>5.342200407039388</v>
      </c>
      <c r="AL43" s="26">
        <f t="shared" si="2"/>
        <v>1.3286000000000002</v>
      </c>
      <c r="AM43" s="47">
        <f t="shared" si="3"/>
        <v>0.15139625000000001</v>
      </c>
      <c r="AN43" s="47">
        <f t="shared" si="94"/>
        <v>0.16607500000000003</v>
      </c>
      <c r="AO43" s="30"/>
      <c r="AP43" s="32">
        <f t="shared" si="17"/>
        <v>48.058300000000003</v>
      </c>
      <c r="AQ43" s="28">
        <f t="shared" si="18"/>
        <v>29.066299999999998</v>
      </c>
      <c r="AR43" s="28">
        <f t="shared" si="19"/>
        <v>24.641299999999998</v>
      </c>
      <c r="AS43" s="28">
        <f t="shared" si="51"/>
        <v>0.6048133204878241</v>
      </c>
      <c r="AT43" s="78">
        <f t="shared" si="20"/>
        <v>0.78012604854451684</v>
      </c>
      <c r="AU43" s="78">
        <f t="shared" si="21"/>
        <v>1.5977620617519841</v>
      </c>
      <c r="AV43" s="26">
        <f t="shared" si="52"/>
        <v>2.29144375</v>
      </c>
      <c r="AW43" s="32">
        <f t="shared" si="95"/>
        <v>27.3613</v>
      </c>
      <c r="AX43" s="28">
        <f t="shared" si="22"/>
        <v>-43.382300000000001</v>
      </c>
      <c r="AY43" s="28">
        <f t="shared" si="23"/>
        <v>-16.893699999999999</v>
      </c>
      <c r="AZ43" s="28">
        <f t="shared" si="53"/>
        <v>1.585535044022031</v>
      </c>
      <c r="BA43" s="78">
        <f t="shared" si="24"/>
        <v>0.64784623853862688</v>
      </c>
      <c r="BB43" s="78">
        <f t="shared" si="25"/>
        <v>1.2712878241071301</v>
      </c>
      <c r="BC43" s="26">
        <f t="shared" si="54"/>
        <v>4.4010636854992073</v>
      </c>
      <c r="BD43" s="32">
        <f t="shared" si="26"/>
        <v>47.461150000000004</v>
      </c>
      <c r="BE43" s="28">
        <f t="shared" si="27"/>
        <v>18.988275000000002</v>
      </c>
      <c r="BF43" s="28">
        <f t="shared" si="28"/>
        <v>19.613599999999998</v>
      </c>
      <c r="BG43" s="28">
        <f t="shared" si="55"/>
        <v>0.40008038153310654</v>
      </c>
      <c r="BH43" s="78">
        <f t="shared" si="29"/>
        <v>0.96792327772565989</v>
      </c>
      <c r="BI43" s="78">
        <f t="shared" si="30"/>
        <v>1.9567060991944154</v>
      </c>
      <c r="BJ43" s="26">
        <f t="shared" si="56"/>
        <v>1.8985890625000004</v>
      </c>
      <c r="BK43" s="32">
        <f t="shared" si="31"/>
        <v>31.938400000000001</v>
      </c>
      <c r="BL43" s="28">
        <f t="shared" si="32"/>
        <v>-35.348174999999998</v>
      </c>
      <c r="BM43" s="28">
        <f t="shared" si="33"/>
        <v>-11.537649999999999</v>
      </c>
      <c r="BN43" s="28">
        <f t="shared" si="57"/>
        <v>1.1067609836435137</v>
      </c>
      <c r="BO43" s="78">
        <f t="shared" si="34"/>
        <v>1.107275745060736</v>
      </c>
      <c r="BP43" s="78">
        <f t="shared" si="35"/>
        <v>1.6983750966542133</v>
      </c>
      <c r="BQ43" s="26">
        <f t="shared" si="58"/>
        <v>2.3837143560429803</v>
      </c>
      <c r="BR43" s="32">
        <f t="shared" si="36"/>
        <v>32.974380000000004</v>
      </c>
      <c r="BS43" s="28">
        <f t="shared" si="37"/>
        <v>31.929499999999997</v>
      </c>
      <c r="BT43" s="28">
        <f t="shared" si="38"/>
        <v>23.09178</v>
      </c>
      <c r="BU43" s="28">
        <f t="shared" si="59"/>
        <v>0.96831236857220648</v>
      </c>
      <c r="BV43" s="78">
        <f t="shared" si="39"/>
        <v>0.57118818904389368</v>
      </c>
      <c r="BW43" s="78">
        <f t="shared" si="40"/>
        <v>1.2530332315748482</v>
      </c>
      <c r="BX43" s="26">
        <f t="shared" si="60"/>
        <v>2.1307728551108989</v>
      </c>
      <c r="BY43" s="32">
        <f t="shared" si="41"/>
        <v>12.277380000000003</v>
      </c>
      <c r="BZ43" s="28">
        <f t="shared" si="42"/>
        <v>40.519100000000002</v>
      </c>
      <c r="CA43" s="28">
        <f t="shared" si="43"/>
        <v>-18.443219999999997</v>
      </c>
      <c r="CB43" s="28">
        <f t="shared" si="61"/>
        <v>3.3003051139575375</v>
      </c>
      <c r="CC43" s="78">
        <f t="shared" si="44"/>
        <v>0.26627411048613003</v>
      </c>
      <c r="CD43" s="78">
        <f t="shared" si="45"/>
        <v>0.84068737198913679</v>
      </c>
      <c r="CE43" s="26">
        <f t="shared" si="62"/>
        <v>-0.62946149424028852</v>
      </c>
      <c r="CF43" s="31">
        <f t="shared" si="63"/>
        <v>4.4010636854992073</v>
      </c>
      <c r="CG43" s="47">
        <f t="shared" si="46"/>
        <v>0.44010636854992075</v>
      </c>
      <c r="CH43" s="32">
        <f t="shared" si="5"/>
        <v>5.501329606874009</v>
      </c>
      <c r="CI43" s="28">
        <f t="shared" si="64"/>
        <v>0.66666666666666663</v>
      </c>
      <c r="CJ43" s="28">
        <f t="shared" si="65"/>
        <v>0.82519944103110132</v>
      </c>
      <c r="CK43" s="68" t="str">
        <f t="shared" si="66"/>
        <v>NO PARRILLA</v>
      </c>
      <c r="CL43" s="87">
        <f t="shared" si="6"/>
        <v>0</v>
      </c>
      <c r="CM43" s="88">
        <f t="shared" si="67"/>
        <v>0.66666666666666663</v>
      </c>
      <c r="CN43" s="88">
        <f t="shared" si="68"/>
        <v>0</v>
      </c>
      <c r="CO43" s="68" t="str">
        <f t="shared" si="69"/>
        <v>NO PARRILLA</v>
      </c>
    </row>
    <row r="44" spans="1:93" x14ac:dyDescent="0.3">
      <c r="B44" s="70" t="s">
        <v>181</v>
      </c>
      <c r="C44" s="24" t="str">
        <f>'MUROS EJE Y'!C25</f>
        <v>N entre 1 y 6</v>
      </c>
      <c r="D44" s="24" t="str">
        <f>'MUROS EJE Y'!D25</f>
        <v>F38Y</v>
      </c>
      <c r="E44" s="24">
        <f>'MUROS EJE Y'!E25</f>
        <v>8.64</v>
      </c>
      <c r="F44" s="10">
        <f>'MUROS EJE Y'!F25</f>
        <v>0.3</v>
      </c>
      <c r="G44" s="23">
        <f>'MUROS EJE Y'!G25</f>
        <v>-41.522500000000001</v>
      </c>
      <c r="H44" s="24">
        <f>'MUROS EJE Y'!H25</f>
        <v>-20.046199999999999</v>
      </c>
      <c r="I44" s="24">
        <f>'MUROS EJE Y'!I25</f>
        <v>6.1562000000000001</v>
      </c>
      <c r="J44" s="25">
        <f>'MUROS EJE Y'!J25</f>
        <v>1.0454000000000001</v>
      </c>
      <c r="K44" s="23">
        <f>'MUROS EJE Y'!K25</f>
        <v>29.477699999999999</v>
      </c>
      <c r="L44" s="24">
        <f>'MUROS EJE Y'!L25</f>
        <v>28.235299999999999</v>
      </c>
      <c r="M44" s="24">
        <f>'MUROS EJE Y'!M25</f>
        <v>7.6595000000000004</v>
      </c>
      <c r="N44" s="25">
        <f>'MUROS EJE Y'!N25</f>
        <v>43.931199999999997</v>
      </c>
      <c r="O44" s="23">
        <f>'MUROS EJE Y'!O25</f>
        <v>-0.89770000000000005</v>
      </c>
      <c r="P44" s="24">
        <f>'MUROS EJE Y'!P25</f>
        <v>-0.62019999999999997</v>
      </c>
      <c r="Q44" s="24">
        <f>'MUROS EJE Y'!Q25</f>
        <v>3.3879999999999999</v>
      </c>
      <c r="R44" s="25">
        <f>'MUROS EJE Y'!R25</f>
        <v>18.024699999999999</v>
      </c>
      <c r="S44" s="23">
        <f>0+E44+0</f>
        <v>8.64</v>
      </c>
      <c r="T44" s="24">
        <v>1</v>
      </c>
      <c r="U44" s="24">
        <v>2</v>
      </c>
      <c r="V44" s="28">
        <f t="shared" si="47"/>
        <v>43.2</v>
      </c>
      <c r="W44" s="26">
        <f t="shared" si="48"/>
        <v>1.4400000000000002</v>
      </c>
      <c r="Y44" s="27">
        <f t="shared" si="7"/>
        <v>84.722499999999997</v>
      </c>
      <c r="Z44" s="28">
        <f t="shared" si="96"/>
        <v>29.477699999999999</v>
      </c>
      <c r="AA44" s="28">
        <f t="shared" si="49"/>
        <v>-0.89770000000000005</v>
      </c>
      <c r="AB44" s="29">
        <f t="shared" si="50"/>
        <v>0.34793236743486089</v>
      </c>
      <c r="AC44" s="78">
        <f t="shared" si="9"/>
        <v>37.750919015261225</v>
      </c>
      <c r="AD44" s="78">
        <f t="shared" si="10"/>
        <v>12.645976893880043</v>
      </c>
      <c r="AE44" s="26">
        <f t="shared" si="0"/>
        <v>1.2175130208333331</v>
      </c>
      <c r="AF44" s="27">
        <f t="shared" si="11"/>
        <v>104.7687</v>
      </c>
      <c r="AG44" s="28">
        <f t="shared" si="12"/>
        <v>57.712999999999994</v>
      </c>
      <c r="AH44" s="28">
        <f t="shared" si="13"/>
        <v>-1.5179</v>
      </c>
      <c r="AI44" s="29">
        <f t="shared" si="1"/>
        <v>0.55086108732856276</v>
      </c>
      <c r="AJ44" s="78">
        <f t="shared" si="14"/>
        <v>27.608854338230451</v>
      </c>
      <c r="AK44" s="78">
        <f t="shared" si="15"/>
        <v>8.4003928308048899</v>
      </c>
      <c r="AL44" s="26">
        <f t="shared" si="2"/>
        <v>1.6764719007201645</v>
      </c>
      <c r="AM44" s="47">
        <f t="shared" si="3"/>
        <v>0.15218912760416664</v>
      </c>
      <c r="AN44" s="47">
        <f t="shared" si="94"/>
        <v>0.20955898759002056</v>
      </c>
      <c r="AO44" s="30"/>
      <c r="AP44" s="32">
        <f t="shared" si="17"/>
        <v>85.767899999999997</v>
      </c>
      <c r="AQ44" s="28">
        <f t="shared" si="18"/>
        <v>73.408899999999988</v>
      </c>
      <c r="AR44" s="28">
        <f t="shared" si="19"/>
        <v>17.126999999999999</v>
      </c>
      <c r="AS44" s="28">
        <f t="shared" si="51"/>
        <v>0.85590180009070982</v>
      </c>
      <c r="AT44" s="78">
        <f t="shared" si="20"/>
        <v>2.0031038710807501</v>
      </c>
      <c r="AU44" s="78">
        <f t="shared" si="21"/>
        <v>4.1232980720378158</v>
      </c>
      <c r="AV44" s="26">
        <f t="shared" si="52"/>
        <v>1.582711837705761</v>
      </c>
      <c r="AW44" s="32">
        <f t="shared" si="95"/>
        <v>83.677099999999996</v>
      </c>
      <c r="AX44" s="28">
        <f t="shared" si="22"/>
        <v>-14.453499999999998</v>
      </c>
      <c r="AY44" s="28">
        <f t="shared" si="23"/>
        <v>-18.9224</v>
      </c>
      <c r="AZ44" s="28">
        <f t="shared" si="53"/>
        <v>0.17272945644626783</v>
      </c>
      <c r="BA44" s="78">
        <f t="shared" si="24"/>
        <v>1.7688475034879299</v>
      </c>
      <c r="BB44" s="78">
        <f t="shared" si="25"/>
        <v>7.1883516672626078</v>
      </c>
      <c r="BC44" s="26">
        <f t="shared" si="54"/>
        <v>1.0846557034465019</v>
      </c>
      <c r="BD44" s="32">
        <f t="shared" si="26"/>
        <v>100.54119999999999</v>
      </c>
      <c r="BE44" s="28">
        <f t="shared" si="27"/>
        <v>83.602575000000002</v>
      </c>
      <c r="BF44" s="28">
        <f t="shared" si="28"/>
        <v>12.155675</v>
      </c>
      <c r="BG44" s="28">
        <f t="shared" si="55"/>
        <v>0.83152553381101491</v>
      </c>
      <c r="BH44" s="78">
        <f t="shared" si="29"/>
        <v>3.3084530476505827</v>
      </c>
      <c r="BI44" s="78">
        <f t="shared" si="30"/>
        <v>4.7995711304171351</v>
      </c>
      <c r="BJ44" s="26">
        <f t="shared" si="56"/>
        <v>1.8356312934027774</v>
      </c>
      <c r="BK44" s="32">
        <f t="shared" si="31"/>
        <v>98.973100000000002</v>
      </c>
      <c r="BL44" s="28">
        <f t="shared" si="32"/>
        <v>17.705774999999996</v>
      </c>
      <c r="BM44" s="28">
        <f t="shared" si="33"/>
        <v>-14.881375</v>
      </c>
      <c r="BN44" s="28">
        <f t="shared" si="57"/>
        <v>0.17889482091598621</v>
      </c>
      <c r="BO44" s="78">
        <f t="shared" si="34"/>
        <v>2.6603213748729537</v>
      </c>
      <c r="BP44" s="78">
        <f t="shared" si="35"/>
        <v>9.3803118382127959</v>
      </c>
      <c r="BQ44" s="26">
        <f t="shared" si="58"/>
        <v>1.2878330680941357</v>
      </c>
      <c r="BR44" s="32">
        <f t="shared" si="36"/>
        <v>51.878900000000002</v>
      </c>
      <c r="BS44" s="28">
        <f t="shared" si="37"/>
        <v>61.617819999999995</v>
      </c>
      <c r="BT44" s="28">
        <f t="shared" si="38"/>
        <v>17.486079999999998</v>
      </c>
      <c r="BU44" s="28">
        <f t="shared" si="59"/>
        <v>1.1877241036336543</v>
      </c>
      <c r="BV44" s="78">
        <f t="shared" si="39"/>
        <v>1.1867474013615404</v>
      </c>
      <c r="BW44" s="78">
        <f t="shared" si="40"/>
        <v>2.9582226645041243</v>
      </c>
      <c r="BX44" s="26">
        <f t="shared" si="60"/>
        <v>1.0957066293724278</v>
      </c>
      <c r="BY44" s="32">
        <f t="shared" si="41"/>
        <v>49.7881</v>
      </c>
      <c r="BZ44" s="28">
        <f t="shared" si="42"/>
        <v>26.244579999999999</v>
      </c>
      <c r="CA44" s="28">
        <f t="shared" si="43"/>
        <v>-18.563320000000001</v>
      </c>
      <c r="CB44" s="28">
        <f t="shared" si="61"/>
        <v>0.5271255581152926</v>
      </c>
      <c r="CC44" s="78">
        <f t="shared" si="44"/>
        <v>1.0728274899102099</v>
      </c>
      <c r="CD44" s="78">
        <f t="shared" si="45"/>
        <v>3.808182515659317</v>
      </c>
      <c r="CE44" s="26">
        <f t="shared" si="62"/>
        <v>0.78719331918724278</v>
      </c>
      <c r="CF44" s="31">
        <f t="shared" si="63"/>
        <v>1.8356312934027774</v>
      </c>
      <c r="CG44" s="47">
        <f t="shared" si="46"/>
        <v>0.18356312934027774</v>
      </c>
      <c r="CH44" s="32">
        <f t="shared" si="5"/>
        <v>2.2945391167534717</v>
      </c>
      <c r="CI44" s="28">
        <f t="shared" si="64"/>
        <v>0.66666666666666663</v>
      </c>
      <c r="CJ44" s="28">
        <f t="shared" si="65"/>
        <v>0.34418086751302079</v>
      </c>
      <c r="CK44" s="68" t="str">
        <f t="shared" si="66"/>
        <v>NO PARRILLA</v>
      </c>
      <c r="CL44" s="87">
        <f t="shared" si="6"/>
        <v>0</v>
      </c>
      <c r="CM44" s="88">
        <f t="shared" si="67"/>
        <v>0.66666666666666663</v>
      </c>
      <c r="CN44" s="88">
        <f t="shared" si="68"/>
        <v>0</v>
      </c>
      <c r="CO44" s="68" t="str">
        <f t="shared" si="69"/>
        <v>NO PARRILLA</v>
      </c>
    </row>
    <row r="45" spans="1:93" ht="15" thickBot="1" x14ac:dyDescent="0.35">
      <c r="B45" s="83" t="s">
        <v>181</v>
      </c>
      <c r="C45" s="40" t="str">
        <f>'MUROS EJE Y'!C26</f>
        <v>O entre 1 y 18</v>
      </c>
      <c r="D45" s="40" t="str">
        <f>'MUROS EJE Y'!D26</f>
        <v>F39Y</v>
      </c>
      <c r="E45" s="40">
        <f>'MUROS EJE Y'!E26</f>
        <v>38.281999999999996</v>
      </c>
      <c r="F45" s="41">
        <f>'MUROS EJE Y'!F26</f>
        <v>0.3</v>
      </c>
      <c r="G45" s="39">
        <f>'MUROS EJE Y'!G26</f>
        <v>-92.679900000000004</v>
      </c>
      <c r="H45" s="40">
        <f>'MUROS EJE Y'!H26</f>
        <v>-26.739100000000001</v>
      </c>
      <c r="I45" s="40">
        <f>'MUROS EJE Y'!I26</f>
        <v>16.033100000000001</v>
      </c>
      <c r="J45" s="42">
        <f>'MUROS EJE Y'!J26</f>
        <v>10.980499999999999</v>
      </c>
      <c r="K45" s="39">
        <f>'MUROS EJE Y'!K26</f>
        <v>-69.186599999999999</v>
      </c>
      <c r="L45" s="40">
        <f>'MUROS EJE Y'!L26</f>
        <v>-68.805300000000003</v>
      </c>
      <c r="M45" s="40">
        <f>'MUROS EJE Y'!M26</f>
        <v>196.10169999999999</v>
      </c>
      <c r="N45" s="42">
        <f>'MUROS EJE Y'!N26</f>
        <v>468.2029</v>
      </c>
      <c r="O45" s="39">
        <f>'MUROS EJE Y'!O26</f>
        <v>12.9338</v>
      </c>
      <c r="P45" s="40">
        <f>'MUROS EJE Y'!P26</f>
        <v>3.8071999999999999</v>
      </c>
      <c r="Q45" s="40">
        <f>'MUROS EJE Y'!Q26</f>
        <v>57.710799999999999</v>
      </c>
      <c r="R45" s="42">
        <f>'MUROS EJE Y'!R26</f>
        <v>270.2901</v>
      </c>
      <c r="S45" s="60">
        <f>0+E45+0</f>
        <v>38.281999999999996</v>
      </c>
      <c r="T45" s="40">
        <v>1.2</v>
      </c>
      <c r="U45" s="40">
        <v>2</v>
      </c>
      <c r="V45" s="51">
        <f t="shared" si="47"/>
        <v>229.69199999999995</v>
      </c>
      <c r="W45" s="46">
        <f t="shared" si="48"/>
        <v>6.3803333333333327</v>
      </c>
      <c r="Y45" s="57">
        <f t="shared" si="7"/>
        <v>322.37189999999998</v>
      </c>
      <c r="Z45" s="51">
        <f t="shared" si="96"/>
        <v>-69.186599999999999</v>
      </c>
      <c r="AA45" s="51">
        <f t="shared" si="49"/>
        <v>12.9338</v>
      </c>
      <c r="AB45" s="58">
        <f t="shared" si="50"/>
        <v>0.21461734102755234</v>
      </c>
      <c r="AC45" s="80">
        <f t="shared" si="9"/>
        <v>9.9699052096058391</v>
      </c>
      <c r="AD45" s="80">
        <f t="shared" si="10"/>
        <v>65.64367632256122</v>
      </c>
      <c r="AE45" s="46">
        <f t="shared" si="0"/>
        <v>0.72535314273652896</v>
      </c>
      <c r="AF45" s="57">
        <f t="shared" si="11"/>
        <v>349.11099999999999</v>
      </c>
      <c r="AG45" s="51">
        <f t="shared" si="12"/>
        <v>-137.99189999999999</v>
      </c>
      <c r="AH45" s="51">
        <f t="shared" si="13"/>
        <v>16.741</v>
      </c>
      <c r="AI45" s="58">
        <f t="shared" si="1"/>
        <v>0.39526654846166404</v>
      </c>
      <c r="AJ45" s="80">
        <f t="shared" si="14"/>
        <v>8.3414610835672889</v>
      </c>
      <c r="AK45" s="58">
        <f t="shared" si="15"/>
        <v>39.774715283200528</v>
      </c>
      <c r="AL45" s="46">
        <f t="shared" si="2"/>
        <v>0.80703440798508974</v>
      </c>
      <c r="AM45" s="47">
        <f t="shared" si="3"/>
        <v>9.0669142842066119E-2</v>
      </c>
      <c r="AN45" s="47">
        <f t="shared" si="94"/>
        <v>0.10087930099813622</v>
      </c>
      <c r="AO45" s="30"/>
      <c r="AP45" s="52">
        <f t="shared" si="17"/>
        <v>333.35239999999999</v>
      </c>
      <c r="AQ45" s="51">
        <f t="shared" si="18"/>
        <v>399.0163</v>
      </c>
      <c r="AR45" s="51">
        <f t="shared" si="19"/>
        <v>283.22390000000001</v>
      </c>
      <c r="AS45" s="51">
        <f t="shared" si="51"/>
        <v>1.1969804327192486</v>
      </c>
      <c r="AT45" s="80">
        <f t="shared" si="20"/>
        <v>0.47079699135560238</v>
      </c>
      <c r="AU45" s="58">
        <f t="shared" si="21"/>
        <v>7.0222337510012016</v>
      </c>
      <c r="AV45" s="46">
        <f t="shared" si="52"/>
        <v>0.86178637564458582</v>
      </c>
      <c r="AW45" s="52">
        <f t="shared" si="95"/>
        <v>311.39139999999998</v>
      </c>
      <c r="AX45" s="51">
        <f t="shared" si="22"/>
        <v>-537.3895</v>
      </c>
      <c r="AY45" s="51">
        <f t="shared" si="23"/>
        <v>-257.35629999999998</v>
      </c>
      <c r="AZ45" s="51">
        <f t="shared" si="53"/>
        <v>1.7257685986189728</v>
      </c>
      <c r="BA45" s="80">
        <f t="shared" si="24"/>
        <v>0.48398488787723482</v>
      </c>
      <c r="BB45" s="58">
        <f t="shared" si="25"/>
        <v>6.1759522078703188</v>
      </c>
      <c r="BC45" s="46">
        <f t="shared" si="54"/>
        <v>0.86119091791370095</v>
      </c>
      <c r="BD45" s="52">
        <f t="shared" si="26"/>
        <v>350.66159999999996</v>
      </c>
      <c r="BE45" s="51">
        <f t="shared" si="27"/>
        <v>230.36160000000001</v>
      </c>
      <c r="BF45" s="51">
        <f t="shared" si="28"/>
        <v>218.506775</v>
      </c>
      <c r="BG45" s="51">
        <f t="shared" si="55"/>
        <v>0.65693420665393654</v>
      </c>
      <c r="BH45" s="80">
        <f t="shared" si="29"/>
        <v>0.64192352845809919</v>
      </c>
      <c r="BI45" s="58">
        <f t="shared" si="30"/>
        <v>10.402507923167349</v>
      </c>
      <c r="BJ45" s="46">
        <f t="shared" si="56"/>
        <v>0.84192428881917147</v>
      </c>
      <c r="BK45" s="52">
        <f t="shared" si="31"/>
        <v>334.19085000000001</v>
      </c>
      <c r="BL45" s="51">
        <f t="shared" si="32"/>
        <v>-471.94274999999999</v>
      </c>
      <c r="BM45" s="51">
        <f t="shared" si="33"/>
        <v>-186.92837500000002</v>
      </c>
      <c r="BN45" s="51">
        <f t="shared" si="57"/>
        <v>1.4121953069630722</v>
      </c>
      <c r="BO45" s="80">
        <f t="shared" si="34"/>
        <v>0.7151206444714453</v>
      </c>
      <c r="BP45" s="58">
        <f t="shared" si="35"/>
        <v>8.1209433321372249</v>
      </c>
      <c r="BQ45" s="46">
        <f t="shared" si="58"/>
        <v>0.88849242305582865</v>
      </c>
      <c r="BR45" s="52">
        <f t="shared" si="36"/>
        <v>204.40364</v>
      </c>
      <c r="BS45" s="51">
        <f t="shared" si="37"/>
        <v>426.69094000000001</v>
      </c>
      <c r="BT45" s="51">
        <f t="shared" si="38"/>
        <v>278.05038000000002</v>
      </c>
      <c r="BU45" s="51">
        <f t="shared" si="59"/>
        <v>2.0874918861523213</v>
      </c>
      <c r="BV45" s="80">
        <f t="shared" si="39"/>
        <v>0.29405266772158339</v>
      </c>
      <c r="BW45" s="58">
        <f t="shared" si="40"/>
        <v>4.4151583832464194</v>
      </c>
      <c r="BX45" s="46">
        <f t="shared" si="60"/>
        <v>0.59052906422135609</v>
      </c>
      <c r="BY45" s="32">
        <f t="shared" si="41"/>
        <v>182.44263999999998</v>
      </c>
      <c r="BZ45" s="28">
        <f t="shared" si="42"/>
        <v>509.71485999999999</v>
      </c>
      <c r="CA45" s="51">
        <f t="shared" si="43"/>
        <v>-262.52981999999997</v>
      </c>
      <c r="CB45" s="51">
        <f t="shared" si="61"/>
        <v>2.7938362435448205</v>
      </c>
      <c r="CC45" s="80">
        <f t="shared" si="44"/>
        <v>0.27797625427846634</v>
      </c>
      <c r="CD45" s="58">
        <f t="shared" si="45"/>
        <v>3.8673637901204554</v>
      </c>
      <c r="CE45" s="46">
        <f t="shared" si="62"/>
        <v>0.57104966081908937</v>
      </c>
      <c r="CF45" s="54">
        <f t="shared" si="63"/>
        <v>0.88849242305582865</v>
      </c>
      <c r="CG45" s="47">
        <f t="shared" si="46"/>
        <v>8.884924230558286E-2</v>
      </c>
      <c r="CH45" s="52">
        <f t="shared" si="5"/>
        <v>1.5992863615004915</v>
      </c>
      <c r="CI45" s="51">
        <f t="shared" si="64"/>
        <v>0.66666666666666663</v>
      </c>
      <c r="CJ45" s="51">
        <f t="shared" si="65"/>
        <v>0.23989295422507376</v>
      </c>
      <c r="CK45" s="91" t="str">
        <f t="shared" si="66"/>
        <v>NO PARRILLA</v>
      </c>
      <c r="CL45" s="92">
        <f t="shared" si="6"/>
        <v>0</v>
      </c>
      <c r="CM45" s="93">
        <f t="shared" si="67"/>
        <v>0.66666666666666663</v>
      </c>
      <c r="CN45" s="93">
        <f t="shared" si="68"/>
        <v>0</v>
      </c>
      <c r="CO45" s="91" t="str">
        <f t="shared" si="69"/>
        <v>NO PARRILLA</v>
      </c>
    </row>
    <row r="46" spans="1:93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93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93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</sheetData>
  <dataConsolidate/>
  <mergeCells count="20">
    <mergeCell ref="G5:J5"/>
    <mergeCell ref="K5:N5"/>
    <mergeCell ref="S5:W5"/>
    <mergeCell ref="Y5:AE5"/>
    <mergeCell ref="AF5:AL5"/>
    <mergeCell ref="O5:R5"/>
    <mergeCell ref="B2:D2"/>
    <mergeCell ref="B3:D3"/>
    <mergeCell ref="Y4:AL4"/>
    <mergeCell ref="AP4:CF4"/>
    <mergeCell ref="CH4:CO4"/>
    <mergeCell ref="CF5:CF6"/>
    <mergeCell ref="CH5:CK5"/>
    <mergeCell ref="CL5:CO5"/>
    <mergeCell ref="AP5:AV5"/>
    <mergeCell ref="AW5:BC5"/>
    <mergeCell ref="BD5:BJ5"/>
    <mergeCell ref="BK5:BQ5"/>
    <mergeCell ref="BR5:BX5"/>
    <mergeCell ref="BY5:CE5"/>
  </mergeCells>
  <conditionalFormatting sqref="CK7">
    <cfRule type="containsText" dxfId="181" priority="98" operator="containsText" text="NO PARRILLA">
      <formula>NOT(ISERROR(SEARCH("NO PARRILLA",CK7)))</formula>
    </cfRule>
    <cfRule type="containsText" dxfId="180" priority="99" operator="containsText" text="PARRILLA">
      <formula>NOT(ISERROR(SEARCH("PARRILLA",CK7)))</formula>
    </cfRule>
  </conditionalFormatting>
  <conditionalFormatting sqref="CO7">
    <cfRule type="containsText" dxfId="179" priority="96" operator="containsText" text="NO PARRILLA">
      <formula>NOT(ISERROR(SEARCH("NO PARRILLA",CO7)))</formula>
    </cfRule>
    <cfRule type="containsText" dxfId="178" priority="97" operator="containsText" text="PARRILLA">
      <formula>NOT(ISERROR(SEARCH("PARRILLA",CO7)))</formula>
    </cfRule>
  </conditionalFormatting>
  <conditionalFormatting sqref="CK8:CK45">
    <cfRule type="containsText" dxfId="177" priority="92" operator="containsText" text="NO PARRILLA">
      <formula>NOT(ISERROR(SEARCH("NO PARRILLA",CK8)))</formula>
    </cfRule>
    <cfRule type="containsText" dxfId="176" priority="93" operator="containsText" text="PARRILLA">
      <formula>NOT(ISERROR(SEARCH("PARRILLA",CK8)))</formula>
    </cfRule>
  </conditionalFormatting>
  <conditionalFormatting sqref="CO8:CO45">
    <cfRule type="containsText" dxfId="175" priority="90" operator="containsText" text="NO PARRILLA">
      <formula>NOT(ISERROR(SEARCH("NO PARRILLA",CO8)))</formula>
    </cfRule>
    <cfRule type="containsText" dxfId="174" priority="91" operator="containsText" text="PARRILLA">
      <formula>NOT(ISERROR(SEARCH("PARRILLA",CO8)))</formula>
    </cfRule>
  </conditionalFormatting>
  <conditionalFormatting sqref="AV7:AV45 BC7:BC45 BJ7:BJ45 BQ7:BQ45 BX7:BX45 CE7:CF45">
    <cfRule type="cellIs" dxfId="173" priority="79" operator="lessThan">
      <formula>$E$3</formula>
    </cfRule>
    <cfRule type="cellIs" dxfId="172" priority="80" operator="greaterThan">
      <formula>$E$3</formula>
    </cfRule>
  </conditionalFormatting>
  <conditionalFormatting sqref="AM7:AN45">
    <cfRule type="iconSet" priority="78">
      <iconSet reverse="1">
        <cfvo type="percent" val="0"/>
        <cfvo type="num" val="0"/>
        <cfvo type="num" val="1" gte="0"/>
      </iconSet>
    </cfRule>
  </conditionalFormatting>
  <conditionalFormatting sqref="AE7:AE45 AL7:AL45">
    <cfRule type="cellIs" dxfId="171" priority="76" operator="lessThan">
      <formula>$E$2</formula>
    </cfRule>
    <cfRule type="cellIs" dxfId="170" priority="77" operator="greaterThan">
      <formula>$E$2</formula>
    </cfRule>
  </conditionalFormatting>
  <conditionalFormatting sqref="CG7:CG45">
    <cfRule type="iconSet" priority="75">
      <iconSet reverse="1">
        <cfvo type="percent" val="0"/>
        <cfvo type="num" val="0"/>
        <cfvo type="num" val="1" gte="0"/>
      </iconSet>
    </cfRule>
  </conditionalFormatting>
  <conditionalFormatting sqref="AC7:AD45">
    <cfRule type="cellIs" dxfId="169" priority="61" operator="lessThan">
      <formula>1</formula>
    </cfRule>
    <cfRule type="cellIs" dxfId="168" priority="62" operator="greaterThanOrEqual">
      <formula>1</formula>
    </cfRule>
  </conditionalFormatting>
  <conditionalFormatting sqref="AJ8:AK45">
    <cfRule type="cellIs" dxfId="167" priority="53" operator="lessThan">
      <formula>1</formula>
    </cfRule>
    <cfRule type="cellIs" dxfId="166" priority="54" operator="greaterThanOrEqual">
      <formula>1</formula>
    </cfRule>
  </conditionalFormatting>
  <conditionalFormatting sqref="AT7:AU7">
    <cfRule type="cellIs" dxfId="165" priority="23" operator="lessThan">
      <formula>1</formula>
    </cfRule>
    <cfRule type="cellIs" dxfId="164" priority="24" operator="greaterThanOrEqual">
      <formula>1</formula>
    </cfRule>
  </conditionalFormatting>
  <conditionalFormatting sqref="AJ7:AK7">
    <cfRule type="cellIs" dxfId="163" priority="55" operator="lessThan">
      <formula>1</formula>
    </cfRule>
    <cfRule type="cellIs" dxfId="162" priority="56" operator="greaterThanOrEqual">
      <formula>1</formula>
    </cfRule>
  </conditionalFormatting>
  <conditionalFormatting sqref="CC8:CD45">
    <cfRule type="cellIs" dxfId="161" priority="1" operator="lessThan">
      <formula>1</formula>
    </cfRule>
    <cfRule type="cellIs" dxfId="160" priority="2" operator="greaterThanOrEqual">
      <formula>1</formula>
    </cfRule>
  </conditionalFormatting>
  <conditionalFormatting sqref="AT8:AU45">
    <cfRule type="cellIs" dxfId="159" priority="21" operator="lessThan">
      <formula>1</formula>
    </cfRule>
    <cfRule type="cellIs" dxfId="158" priority="22" operator="greaterThanOrEqual">
      <formula>1</formula>
    </cfRule>
  </conditionalFormatting>
  <conditionalFormatting sqref="BA8:BB45">
    <cfRule type="cellIs" dxfId="157" priority="17" operator="lessThan">
      <formula>1</formula>
    </cfRule>
    <cfRule type="cellIs" dxfId="156" priority="18" operator="greaterThanOrEqual">
      <formula>1</formula>
    </cfRule>
  </conditionalFormatting>
  <conditionalFormatting sqref="BA7:BB7">
    <cfRule type="cellIs" dxfId="155" priority="19" operator="lessThan">
      <formula>1</formula>
    </cfRule>
    <cfRule type="cellIs" dxfId="154" priority="20" operator="greaterThanOrEqual">
      <formula>1</formula>
    </cfRule>
  </conditionalFormatting>
  <conditionalFormatting sqref="BH8:BI45">
    <cfRule type="cellIs" dxfId="153" priority="13" operator="lessThan">
      <formula>1</formula>
    </cfRule>
    <cfRule type="cellIs" dxfId="152" priority="14" operator="greaterThanOrEqual">
      <formula>1</formula>
    </cfRule>
  </conditionalFormatting>
  <conditionalFormatting sqref="BH7:BI7">
    <cfRule type="cellIs" dxfId="151" priority="15" operator="lessThan">
      <formula>1</formula>
    </cfRule>
    <cfRule type="cellIs" dxfId="150" priority="16" operator="greaterThanOrEqual">
      <formula>1</formula>
    </cfRule>
  </conditionalFormatting>
  <conditionalFormatting sqref="BO8:BP45">
    <cfRule type="cellIs" dxfId="149" priority="9" operator="lessThan">
      <formula>1</formula>
    </cfRule>
    <cfRule type="cellIs" dxfId="148" priority="10" operator="greaterThanOrEqual">
      <formula>1</formula>
    </cfRule>
  </conditionalFormatting>
  <conditionalFormatting sqref="BO7:BP7">
    <cfRule type="cellIs" dxfId="147" priority="11" operator="lessThan">
      <formula>1</formula>
    </cfRule>
    <cfRule type="cellIs" dxfId="146" priority="12" operator="greaterThanOrEqual">
      <formula>1</formula>
    </cfRule>
  </conditionalFormatting>
  <conditionalFormatting sqref="BV8:BW45">
    <cfRule type="cellIs" dxfId="145" priority="5" operator="lessThan">
      <formula>1</formula>
    </cfRule>
    <cfRule type="cellIs" dxfId="144" priority="6" operator="greaterThanOrEqual">
      <formula>1</formula>
    </cfRule>
  </conditionalFormatting>
  <conditionalFormatting sqref="BV7:BW7">
    <cfRule type="cellIs" dxfId="143" priority="7" operator="lessThan">
      <formula>1</formula>
    </cfRule>
    <cfRule type="cellIs" dxfId="142" priority="8" operator="greaterThanOrEqual">
      <formula>1</formula>
    </cfRule>
  </conditionalFormatting>
  <conditionalFormatting sqref="CC7:CD7">
    <cfRule type="cellIs" dxfId="141" priority="3" operator="lessThan">
      <formula>1</formula>
    </cfRule>
    <cfRule type="cellIs" dxfId="140" priority="4" operator="greaterThanOrEqual">
      <formula>1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18B9-8455-4875-A091-E2B17CD50D10}">
  <dimension ref="A1:CC62"/>
  <sheetViews>
    <sheetView tabSelected="1" zoomScale="70" zoomScaleNormal="70" workbookViewId="0">
      <selection activeCell="T38" sqref="T38"/>
    </sheetView>
  </sheetViews>
  <sheetFormatPr defaultColWidth="8.88671875" defaultRowHeight="14.4" outlineLevelCol="2" x14ac:dyDescent="0.3"/>
  <cols>
    <col min="1" max="1" width="1.44140625" style="1" customWidth="1"/>
    <col min="2" max="2" width="12.44140625" style="1" bestFit="1" customWidth="1"/>
    <col min="3" max="3" width="14.5546875" style="1" bestFit="1" customWidth="1"/>
    <col min="4" max="4" width="8.88671875" style="1" bestFit="1"/>
    <col min="5" max="5" width="12.44140625" style="1" hidden="1" customWidth="1" outlineLevel="1"/>
    <col min="6" max="6" width="14.88671875" style="1" hidden="1" customWidth="1" outlineLevel="1"/>
    <col min="7" max="7" width="17" style="1" hidden="1" customWidth="1" outlineLevel="1"/>
    <col min="8" max="8" width="21.5546875" style="1" hidden="1" customWidth="1" outlineLevel="1"/>
    <col min="9" max="10" width="17.6640625" style="1" hidden="1" customWidth="1" outlineLevel="1"/>
    <col min="11" max="11" width="30.33203125" style="1" hidden="1" customWidth="1" outlineLevel="1"/>
    <col min="12" max="12" width="30.109375" style="1" hidden="1" customWidth="1" outlineLevel="1"/>
    <col min="13" max="14" width="28.6640625" style="1" hidden="1" customWidth="1" outlineLevel="1"/>
    <col min="15" max="16" width="21.33203125" style="1" hidden="1" customWidth="1" outlineLevel="1"/>
    <col min="17" max="18" width="19.44140625" style="1" hidden="1" customWidth="1" outlineLevel="1"/>
    <col min="19" max="19" width="8.6640625" style="98" bestFit="1" customWidth="1" collapsed="1"/>
    <col min="20" max="21" width="7.44140625" style="94" bestFit="1" customWidth="1"/>
    <col min="22" max="22" width="20.33203125" style="43" hidden="1" customWidth="1"/>
    <col min="23" max="23" width="9.5546875" style="43" hidden="1" customWidth="1"/>
    <col min="24" max="24" width="2.88671875" style="1" customWidth="1"/>
    <col min="25" max="28" width="20" style="1" hidden="1" customWidth="1" outlineLevel="2"/>
    <col min="29" max="29" width="17.44140625" style="109" hidden="1" customWidth="1" outlineLevel="1" collapsed="1"/>
    <col min="30" max="30" width="17.44140625" style="109" hidden="1" customWidth="1" outlineLevel="1"/>
    <col min="31" max="31" width="35.109375" style="1" hidden="1" customWidth="1" outlineLevel="1" collapsed="1"/>
    <col min="32" max="35" width="20" style="1" hidden="1" customWidth="1" outlineLevel="2"/>
    <col min="36" max="36" width="17.44140625" style="109" hidden="1" customWidth="1" outlineLevel="1" collapsed="1"/>
    <col min="37" max="37" width="17.44140625" style="109" hidden="1" customWidth="1" outlineLevel="1"/>
    <col min="38" max="38" width="35.109375" style="1" hidden="1" customWidth="1" outlineLevel="1"/>
    <col min="39" max="39" width="34.88671875" style="1" bestFit="1" customWidth="1" collapsed="1"/>
    <col min="40" max="40" width="9.6640625" style="1" customWidth="1"/>
    <col min="41" max="41" width="9.33203125" style="1" customWidth="1"/>
    <col min="42" max="42" width="4.6640625" style="12" bestFit="1" customWidth="1"/>
    <col min="43" max="43" width="20.33203125" style="43" hidden="1" customWidth="1" outlineLevel="2"/>
    <col min="44" max="45" width="30" style="43" hidden="1" customWidth="1" outlineLevel="2"/>
    <col min="46" max="46" width="17.44140625" style="1" hidden="1" customWidth="1" outlineLevel="2"/>
    <col min="47" max="47" width="17.44140625" style="109" hidden="1" customWidth="1" outlineLevel="1" collapsed="1"/>
    <col min="48" max="48" width="17.44140625" style="109" hidden="1" customWidth="1" outlineLevel="1"/>
    <col min="49" max="49" width="32" style="1" hidden="1" customWidth="1" outlineLevel="1"/>
    <col min="50" max="50" width="20.6640625" style="43" hidden="1" customWidth="1" outlineLevel="2"/>
    <col min="51" max="51" width="30.33203125" style="43" hidden="1" customWidth="1" outlineLevel="2"/>
    <col min="52" max="52" width="30" style="43" hidden="1" customWidth="1" outlineLevel="2"/>
    <col min="53" max="53" width="17.88671875" style="1" hidden="1" customWidth="1" outlineLevel="2"/>
    <col min="54" max="54" width="17.44140625" style="109" hidden="1" customWidth="1" outlineLevel="1" collapsed="1"/>
    <col min="55" max="55" width="17.44140625" style="109" hidden="1" customWidth="1" outlineLevel="1"/>
    <col min="56" max="56" width="32.44140625" style="1" hidden="1" customWidth="1" outlineLevel="1"/>
    <col min="57" max="57" width="20.6640625" style="43" hidden="1" customWidth="1" outlineLevel="2"/>
    <col min="58" max="58" width="30.33203125" style="43" hidden="1" customWidth="1" outlineLevel="2"/>
    <col min="59" max="59" width="30" style="43" hidden="1" customWidth="1" outlineLevel="2"/>
    <col min="60" max="60" width="17.88671875" style="1" hidden="1" customWidth="1" outlineLevel="2"/>
    <col min="61" max="61" width="17.44140625" style="109" hidden="1" customWidth="1" outlineLevel="1" collapsed="1"/>
    <col min="62" max="62" width="17.44140625" style="109" hidden="1" customWidth="1" outlineLevel="1"/>
    <col min="63" max="63" width="32.44140625" style="1" hidden="1" customWidth="1" outlineLevel="1"/>
    <col min="64" max="64" width="20.6640625" style="43" hidden="1" customWidth="1" outlineLevel="2"/>
    <col min="65" max="65" width="30.33203125" style="43" hidden="1" customWidth="1" outlineLevel="2"/>
    <col min="66" max="66" width="30" style="43" hidden="1" customWidth="1" outlineLevel="2"/>
    <col min="67" max="67" width="17.88671875" style="1" hidden="1" customWidth="1" outlineLevel="2"/>
    <col min="68" max="68" width="17.44140625" style="109" hidden="1" customWidth="1" outlineLevel="1" collapsed="1"/>
    <col min="69" max="69" width="17.44140625" style="109" hidden="1" customWidth="1" outlineLevel="1"/>
    <col min="70" max="70" width="32.44140625" style="1" hidden="1" customWidth="1" outlineLevel="1"/>
    <col min="71" max="71" width="34.88671875" style="1" bestFit="1" customWidth="1" collapsed="1"/>
    <col min="72" max="72" width="8.88671875" style="1" bestFit="1"/>
    <col min="73" max="73" width="6.44140625" style="12" customWidth="1"/>
    <col min="74" max="74" width="22.5546875" style="98" hidden="1" customWidth="1" outlineLevel="1"/>
    <col min="75" max="75" width="13" style="98" hidden="1" customWidth="1" outlineLevel="1"/>
    <col min="76" max="76" width="21.6640625" style="98" customWidth="1" collapsed="1"/>
    <col min="77" max="77" width="17.109375" style="98" bestFit="1" customWidth="1"/>
    <col min="78" max="78" width="22.5546875" style="98" hidden="1" customWidth="1" outlineLevel="1"/>
    <col min="79" max="79" width="13" style="98" hidden="1" customWidth="1" outlineLevel="1"/>
    <col min="80" max="80" width="21.6640625" style="98" customWidth="1" collapsed="1"/>
    <col min="81" max="81" width="17.109375" style="1" bestFit="1" customWidth="1"/>
    <col min="82" max="16384" width="8.88671875" style="1"/>
  </cols>
  <sheetData>
    <row r="1" spans="2:81" ht="15" thickBot="1" x14ac:dyDescent="0.35"/>
    <row r="2" spans="2:81" ht="15" thickBot="1" x14ac:dyDescent="0.35">
      <c r="B2" s="148" t="s">
        <v>131</v>
      </c>
      <c r="C2" s="149"/>
      <c r="D2" s="149"/>
      <c r="E2" s="13">
        <v>8</v>
      </c>
      <c r="F2" s="5"/>
      <c r="G2" s="75" t="s">
        <v>189</v>
      </c>
      <c r="H2" s="76">
        <v>0.4</v>
      </c>
    </row>
    <row r="3" spans="2:81" ht="15" thickBot="1" x14ac:dyDescent="0.35">
      <c r="B3" s="150" t="s">
        <v>132</v>
      </c>
      <c r="C3" s="151"/>
      <c r="D3" s="151"/>
      <c r="E3" s="14">
        <v>10</v>
      </c>
      <c r="F3" s="5"/>
    </row>
    <row r="4" spans="2:81" ht="15" thickBot="1" x14ac:dyDescent="0.35">
      <c r="W4" s="44"/>
      <c r="Y4" s="152" t="s">
        <v>133</v>
      </c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4"/>
      <c r="AN4" s="33"/>
      <c r="AO4" s="33"/>
      <c r="AP4" s="15"/>
      <c r="AQ4" s="155" t="s">
        <v>134</v>
      </c>
      <c r="AR4" s="156"/>
      <c r="AS4" s="156"/>
      <c r="AT4" s="156"/>
      <c r="AU4" s="156"/>
      <c r="AV4" s="156"/>
      <c r="AW4" s="156"/>
      <c r="AX4" s="156"/>
      <c r="AY4" s="156"/>
      <c r="AZ4" s="156"/>
      <c r="BA4" s="156"/>
      <c r="BB4" s="156"/>
      <c r="BC4" s="156"/>
      <c r="BD4" s="156"/>
      <c r="BE4" s="156"/>
      <c r="BF4" s="156"/>
      <c r="BG4" s="156"/>
      <c r="BH4" s="156"/>
      <c r="BI4" s="156"/>
      <c r="BJ4" s="156"/>
      <c r="BK4" s="156"/>
      <c r="BL4" s="156"/>
      <c r="BM4" s="156"/>
      <c r="BN4" s="156"/>
      <c r="BO4" s="156"/>
      <c r="BP4" s="156"/>
      <c r="BQ4" s="156"/>
      <c r="BR4" s="156"/>
      <c r="BS4" s="157"/>
      <c r="BU4" s="15"/>
      <c r="BV4" s="141" t="s">
        <v>135</v>
      </c>
      <c r="BW4" s="142"/>
      <c r="BX4" s="142"/>
      <c r="BY4" s="142"/>
      <c r="BZ4" s="142"/>
      <c r="CA4" s="142"/>
      <c r="CB4" s="142"/>
      <c r="CC4" s="143"/>
    </row>
    <row r="5" spans="2:81" ht="15" thickBot="1" x14ac:dyDescent="0.35">
      <c r="B5" s="16"/>
      <c r="C5" s="16"/>
      <c r="D5" s="16"/>
      <c r="E5" s="16"/>
      <c r="F5" s="16"/>
      <c r="G5" s="158" t="s">
        <v>136</v>
      </c>
      <c r="H5" s="159"/>
      <c r="I5" s="159"/>
      <c r="J5" s="160"/>
      <c r="K5" s="158" t="s">
        <v>137</v>
      </c>
      <c r="L5" s="159"/>
      <c r="M5" s="159"/>
      <c r="N5" s="160"/>
      <c r="O5" s="158" t="s">
        <v>190</v>
      </c>
      <c r="P5" s="159"/>
      <c r="Q5" s="159"/>
      <c r="R5" s="160"/>
      <c r="S5" s="161" t="s">
        <v>11</v>
      </c>
      <c r="T5" s="162"/>
      <c r="U5" s="162"/>
      <c r="V5" s="162"/>
      <c r="W5" s="163"/>
      <c r="X5" s="65"/>
      <c r="Y5" s="144" t="s">
        <v>138</v>
      </c>
      <c r="Z5" s="145"/>
      <c r="AA5" s="145"/>
      <c r="AB5" s="145"/>
      <c r="AC5" s="146"/>
      <c r="AD5" s="146"/>
      <c r="AE5" s="147"/>
      <c r="AF5" s="144" t="s">
        <v>139</v>
      </c>
      <c r="AG5" s="145"/>
      <c r="AH5" s="145"/>
      <c r="AI5" s="145"/>
      <c r="AJ5" s="146"/>
      <c r="AK5" s="146"/>
      <c r="AL5" s="147"/>
      <c r="AM5" s="139" t="s">
        <v>153</v>
      </c>
      <c r="AN5" s="33"/>
      <c r="AP5" s="15"/>
      <c r="AQ5" s="144" t="s">
        <v>140</v>
      </c>
      <c r="AR5" s="145"/>
      <c r="AS5" s="145"/>
      <c r="AT5" s="145"/>
      <c r="AU5" s="146"/>
      <c r="AV5" s="146"/>
      <c r="AW5" s="147"/>
      <c r="AX5" s="144" t="s">
        <v>141</v>
      </c>
      <c r="AY5" s="145"/>
      <c r="AZ5" s="145"/>
      <c r="BA5" s="145"/>
      <c r="BB5" s="146"/>
      <c r="BC5" s="146"/>
      <c r="BD5" s="147"/>
      <c r="BE5" s="144" t="s">
        <v>222</v>
      </c>
      <c r="BF5" s="145"/>
      <c r="BG5" s="145"/>
      <c r="BH5" s="145"/>
      <c r="BI5" s="146"/>
      <c r="BJ5" s="146"/>
      <c r="BK5" s="147"/>
      <c r="BL5" s="144" t="s">
        <v>223</v>
      </c>
      <c r="BM5" s="145"/>
      <c r="BN5" s="145"/>
      <c r="BO5" s="145"/>
      <c r="BP5" s="146"/>
      <c r="BQ5" s="146"/>
      <c r="BR5" s="147"/>
      <c r="BS5" s="139" t="s">
        <v>146</v>
      </c>
      <c r="BU5" s="15"/>
      <c r="BV5" s="164" t="s">
        <v>184</v>
      </c>
      <c r="BW5" s="165"/>
      <c r="BX5" s="165"/>
      <c r="BY5" s="166"/>
      <c r="BZ5" s="141" t="s">
        <v>183</v>
      </c>
      <c r="CA5" s="142"/>
      <c r="CB5" s="142"/>
      <c r="CC5" s="143"/>
    </row>
    <row r="6" spans="2:81" x14ac:dyDescent="0.3">
      <c r="B6" s="17" t="s">
        <v>147</v>
      </c>
      <c r="C6" s="18" t="s">
        <v>0</v>
      </c>
      <c r="D6" s="18" t="s">
        <v>1</v>
      </c>
      <c r="E6" s="18" t="s">
        <v>2</v>
      </c>
      <c r="F6" s="34" t="str">
        <f>'MUROS EJE X'!F3</f>
        <v>Espesor (m)</v>
      </c>
      <c r="G6" s="19" t="str">
        <f>'MUROS EJE X'!G3</f>
        <v>$PP$ (tonf)</v>
      </c>
      <c r="H6" s="19" t="str">
        <f>'MUROS EJE X'!H3</f>
        <v>$P_{sc}$ (tonf)</v>
      </c>
      <c r="I6" s="19" t="str">
        <f>'MUROS EJE X'!I3</f>
        <v>$P_x$ (tonf)</v>
      </c>
      <c r="J6" s="19" t="str">
        <f>'MUROS EJE X'!J3</f>
        <v>$P_y$ (tonf)</v>
      </c>
      <c r="K6" s="19" t="str">
        <f>'MUROS EJE X'!K3</f>
        <v>$M_{pp}$ (tonf$\cdot$m)</v>
      </c>
      <c r="L6" s="19" t="str">
        <f>'MUROS EJE X'!L3</f>
        <v>$M_{sc}$ (tonf$\cdot$m)</v>
      </c>
      <c r="M6" s="19" t="str">
        <f>'MUROS EJE X'!M3</f>
        <v>$M_{x}$ (tonf$\cdot$m)</v>
      </c>
      <c r="N6" s="19" t="str">
        <f>'MUROS EJE X'!N3</f>
        <v>$M_{y}$ (tonf$\cdot$m)</v>
      </c>
      <c r="O6" s="19" t="str">
        <f>'MUROS EJE X'!O3</f>
        <v>$V_{pp}$ (tonf)</v>
      </c>
      <c r="P6" s="19" t="str">
        <f>'MUROS EJE X'!P3</f>
        <v>$V_{sc}$ (tonf)</v>
      </c>
      <c r="Q6" s="19" t="str">
        <f>'MUROS EJE X'!Q3</f>
        <v>$V_{x}$ (tonf)</v>
      </c>
      <c r="R6" s="19" t="str">
        <f>'MUROS EJE X'!R3</f>
        <v>$V_{y}$ (tonf)</v>
      </c>
      <c r="S6" s="99" t="s">
        <v>148</v>
      </c>
      <c r="T6" s="95" t="s">
        <v>149</v>
      </c>
      <c r="U6" s="95" t="s">
        <v>150</v>
      </c>
      <c r="V6" s="63" t="s">
        <v>151</v>
      </c>
      <c r="W6" s="45" t="s">
        <v>152</v>
      </c>
      <c r="X6" s="65"/>
      <c r="Y6" s="20" t="s">
        <v>197</v>
      </c>
      <c r="Z6" s="21" t="s">
        <v>198</v>
      </c>
      <c r="AA6" s="20" t="s">
        <v>199</v>
      </c>
      <c r="AB6" s="21" t="s">
        <v>200</v>
      </c>
      <c r="AC6" s="77" t="s">
        <v>218</v>
      </c>
      <c r="AD6" s="77" t="s">
        <v>219</v>
      </c>
      <c r="AE6" s="22" t="s">
        <v>201</v>
      </c>
      <c r="AF6" s="20" t="s">
        <v>192</v>
      </c>
      <c r="AG6" s="21" t="s">
        <v>193</v>
      </c>
      <c r="AH6" s="20" t="s">
        <v>194</v>
      </c>
      <c r="AI6" s="21" t="s">
        <v>195</v>
      </c>
      <c r="AJ6" s="77" t="s">
        <v>218</v>
      </c>
      <c r="AK6" s="77" t="s">
        <v>219</v>
      </c>
      <c r="AL6" s="22" t="s">
        <v>196</v>
      </c>
      <c r="AM6" s="140"/>
      <c r="AN6" s="33"/>
      <c r="AO6" s="33"/>
      <c r="AP6" s="15"/>
      <c r="AQ6" s="61" t="s">
        <v>154</v>
      </c>
      <c r="AR6" s="62" t="s">
        <v>155</v>
      </c>
      <c r="AS6" s="20" t="s">
        <v>191</v>
      </c>
      <c r="AT6" s="21" t="s">
        <v>156</v>
      </c>
      <c r="AU6" s="77" t="s">
        <v>218</v>
      </c>
      <c r="AV6" s="77" t="s">
        <v>219</v>
      </c>
      <c r="AW6" s="22" t="s">
        <v>157</v>
      </c>
      <c r="AX6" s="61" t="s">
        <v>158</v>
      </c>
      <c r="AY6" s="62" t="s">
        <v>159</v>
      </c>
      <c r="AZ6" s="20" t="s">
        <v>202</v>
      </c>
      <c r="BA6" s="21" t="s">
        <v>160</v>
      </c>
      <c r="BB6" s="77" t="s">
        <v>218</v>
      </c>
      <c r="BC6" s="77" t="s">
        <v>219</v>
      </c>
      <c r="BD6" s="22" t="s">
        <v>161</v>
      </c>
      <c r="BE6" s="61" t="s">
        <v>162</v>
      </c>
      <c r="BF6" s="62" t="s">
        <v>163</v>
      </c>
      <c r="BG6" s="20" t="s">
        <v>211</v>
      </c>
      <c r="BH6" s="21" t="s">
        <v>164</v>
      </c>
      <c r="BI6" s="77" t="s">
        <v>218</v>
      </c>
      <c r="BJ6" s="77" t="s">
        <v>219</v>
      </c>
      <c r="BK6" s="22" t="s">
        <v>165</v>
      </c>
      <c r="BL6" s="61" t="s">
        <v>166</v>
      </c>
      <c r="BM6" s="62" t="s">
        <v>167</v>
      </c>
      <c r="BN6" s="20" t="s">
        <v>214</v>
      </c>
      <c r="BO6" s="21" t="s">
        <v>168</v>
      </c>
      <c r="BP6" s="77" t="s">
        <v>218</v>
      </c>
      <c r="BQ6" s="77" t="s">
        <v>219</v>
      </c>
      <c r="BR6" s="22" t="s">
        <v>169</v>
      </c>
      <c r="BS6" s="140"/>
      <c r="BU6" s="15"/>
      <c r="BV6" s="112" t="s">
        <v>178</v>
      </c>
      <c r="BW6" s="113" t="s">
        <v>179</v>
      </c>
      <c r="BX6" s="113" t="s">
        <v>180</v>
      </c>
      <c r="BY6" s="114" t="s">
        <v>135</v>
      </c>
      <c r="BZ6" s="112" t="s">
        <v>178</v>
      </c>
      <c r="CA6" s="113" t="s">
        <v>179</v>
      </c>
      <c r="CB6" s="113" t="s">
        <v>180</v>
      </c>
      <c r="CC6" s="22" t="s">
        <v>135</v>
      </c>
    </row>
    <row r="7" spans="2:81" x14ac:dyDescent="0.3">
      <c r="B7" s="66" t="s">
        <v>182</v>
      </c>
      <c r="C7" s="24" t="str">
        <f>'MUROS EJE X'!C4</f>
        <v>12 entre A y C</v>
      </c>
      <c r="D7" s="24" t="str">
        <f>'MUROS EJE X'!D4</f>
        <v>F1X</v>
      </c>
      <c r="E7" s="24">
        <f>'MUROS EJE X'!E4</f>
        <v>1.92</v>
      </c>
      <c r="F7" s="10">
        <f>'MUROS EJE X'!F4</f>
        <v>0.25</v>
      </c>
      <c r="G7" s="23">
        <f>'MUROS EJE X'!G4</f>
        <v>-48.413699999999999</v>
      </c>
      <c r="H7" s="24">
        <f>'MUROS EJE X'!H4</f>
        <v>-42.057000000000002</v>
      </c>
      <c r="I7" s="24">
        <f>'MUROS EJE X'!I4</f>
        <v>0.38829999999999998</v>
      </c>
      <c r="J7" s="25">
        <f>'MUROS EJE X'!J4</f>
        <v>9.8900000000000002E-2</v>
      </c>
      <c r="K7" s="23">
        <f>'MUROS EJE X'!K4</f>
        <v>-2.4584999999999999</v>
      </c>
      <c r="L7" s="24">
        <f>'MUROS EJE X'!L4</f>
        <v>-2.1137999999999999</v>
      </c>
      <c r="M7" s="24">
        <f>'MUROS EJE X'!M4</f>
        <v>6.1185</v>
      </c>
      <c r="N7" s="25">
        <f>'MUROS EJE X'!N4</f>
        <v>0.93530000000000002</v>
      </c>
      <c r="O7" s="23">
        <f>'MUROS EJE X'!O4</f>
        <v>-0.41260000000000002</v>
      </c>
      <c r="P7" s="24">
        <f>'MUROS EJE X'!P4</f>
        <v>-2.2401</v>
      </c>
      <c r="Q7" s="24">
        <f>'MUROS EJE X'!Q4</f>
        <v>8.9062999999999999</v>
      </c>
      <c r="R7" s="25">
        <f>'MUROS EJE X'!R4</f>
        <v>2.3744000000000001</v>
      </c>
      <c r="S7" s="100">
        <f>0.3+E7+0.3</f>
        <v>2.5199999999999996</v>
      </c>
      <c r="T7" s="96">
        <v>0.6</v>
      </c>
      <c r="U7" s="96">
        <v>0.6</v>
      </c>
      <c r="V7" s="28">
        <f>2.5*S7*T7*U7</f>
        <v>2.2679999999999993</v>
      </c>
      <c r="W7" s="26">
        <f>S7/6</f>
        <v>0.41999999999999993</v>
      </c>
      <c r="Y7" s="27">
        <f>(V7+ABS(G7))</f>
        <v>50.681699999999999</v>
      </c>
      <c r="Z7" s="28">
        <f>(K7)</f>
        <v>-2.4584999999999999</v>
      </c>
      <c r="AA7" s="28">
        <f>$O7</f>
        <v>-0.41260000000000002</v>
      </c>
      <c r="AB7" s="29">
        <f>ABS(Z7/Y7)</f>
        <v>4.8508633293674046E-2</v>
      </c>
      <c r="AC7" s="78">
        <f>ABS(Y7*$H$2/AA7)</f>
        <v>49.133979641299078</v>
      </c>
      <c r="AD7" s="78">
        <f>ABS((ABS(Y7*$S7/2)+ABS(Z7))/(ABS(Z7)+ABS(AA7*$U7)))</f>
        <v>24.50701093102148</v>
      </c>
      <c r="AE7" s="26">
        <f t="shared" ref="AE7:AE56" si="0">MAX(IF(AB7&lt;$W7,(Y7/($T7*$S7))-(6*Z7/($T7*$S7^2)),IF(AB7=$W7,(2*Y7)/($T7*$S7),(2*Y7)/($T7*(3*($S7/2-AB7))))),IF(AB7&lt;$W7,(Y7/($T7*$S7))+(6*Z7/($T7*$S7^2)),IF(AB7=$W7,(2*Y7)/($T7*$S7),(2*Y7)/($T7*(3*($S7/2-AB7))))))/10</f>
        <v>3.7391052532123963</v>
      </c>
      <c r="AF7" s="27">
        <f>(V7+ABS(G7)+ABS(H7))</f>
        <v>92.738699999999994</v>
      </c>
      <c r="AG7" s="28">
        <f>(K7+L7)</f>
        <v>-4.5723000000000003</v>
      </c>
      <c r="AH7" s="28">
        <f>$O7+$P7</f>
        <v>-2.6526999999999998</v>
      </c>
      <c r="AI7" s="29">
        <f t="shared" ref="AI7:AI57" si="1">ABS(AG7/AF7)</f>
        <v>4.9303041772205139E-2</v>
      </c>
      <c r="AJ7" s="78">
        <f>ABS(AF7*$H$2/AH7)</f>
        <v>13.984046443246505</v>
      </c>
      <c r="AK7" s="78">
        <f>ABS((ABS(AF7*$S7/2)+ABS(AG7))/(ABS(AG7)+ABS(AH7*$U7)))</f>
        <v>19.699000311490085</v>
      </c>
      <c r="AL7" s="26">
        <f t="shared" ref="AL7:AL56" si="2">MAX(IF(AI7&lt;$W7,(AF7/($T7*$S7))-(6*AG7/($T7*$S7^2)),IF(AI7=$W7,(2*AF7)/($T7*$S7),(2*AF7)/($T7*(3*($S7/2-AI7))))),IF(AI7&lt;$W7,(AF7/($T7*$S7))+(6*AG7/($T7*$S7^2)),IF(AI7=$W7,(2*AF7)/($T7*$S7),(2*AF7)/($T7*(3*($S7/2-AI7))))))/10</f>
        <v>6.853513794406652</v>
      </c>
      <c r="AM7" s="26">
        <f>MAX(AE7,AL7)</f>
        <v>6.853513794406652</v>
      </c>
      <c r="AN7" s="47">
        <f t="shared" ref="AN7:AN57" si="3">AE7/$E$2</f>
        <v>0.46738815665154954</v>
      </c>
      <c r="AO7" s="47">
        <f>AL7/$E$2</f>
        <v>0.8566892243008315</v>
      </c>
      <c r="AP7" s="30" t="str">
        <f>IF(MIN(AC7:AD7,AJ7:AK7)&lt;1,"MAL","OK")</f>
        <v>OK</v>
      </c>
      <c r="AQ7" s="32">
        <f>(IF(B7="x",$V7+ABS($G7)+$I7,$V7+ABS($G7)+$J7))</f>
        <v>51.07</v>
      </c>
      <c r="AR7" s="28">
        <f>(IF(B7="x",$K7+$M7,$K7+$N7))</f>
        <v>3.66</v>
      </c>
      <c r="AS7" s="28">
        <f>IF($B7="x",O7+Q7,O7+R7)</f>
        <v>8.4937000000000005</v>
      </c>
      <c r="AT7" s="28">
        <f>ABS(AR7/AQ7)</f>
        <v>7.1666340317211669E-2</v>
      </c>
      <c r="AU7" s="78">
        <f>ABS(AQ7*$H$2/AS7)</f>
        <v>2.4050767039099568</v>
      </c>
      <c r="AV7" s="78">
        <f>ABS((ABS(AQ7*$S7/2)+ABS(AR7))/(ABS(AR7)+ABS(AS7*$U7)))</f>
        <v>7.7668445973262434</v>
      </c>
      <c r="AW7" s="31">
        <f>MAX(IF(AT7&lt;$W7,(AQ7/($T7*$S7))-(6*AR7/($T7*$S7^2)),IF(AT7=$W7,(2*AQ7)/($T7*$S7),(2*AQ7)/($T7*(3*($S7/2-AT7))))),IF(AT7&lt;$W7,(AQ7/($T7*$S7))+(6*AR7/($T7*$S7^2)),IF(AT7=$W7,(2*AQ7)/($T7*$S7),(2*AQ7)/($T7*(3*($S7/2-AT7))))))/10</f>
        <v>3.9539871504157227</v>
      </c>
      <c r="AX7" s="32">
        <f t="shared" ref="AX7:AX12" si="4">ABS(IF(B7="x",$V7+ABS($G7)-$I7,$V7+ABS($G7)-$J7))</f>
        <v>50.293399999999998</v>
      </c>
      <c r="AY7" s="28">
        <f>(IF(B7="x",$K7-$M7,$K7-$N7))</f>
        <v>-8.577</v>
      </c>
      <c r="AZ7" s="28">
        <f>IF($B7="x",O7-Q7,O7-R7)</f>
        <v>-9.3188999999999993</v>
      </c>
      <c r="BA7" s="28">
        <f>ABS(AY7/AX7)</f>
        <v>0.17053927553118303</v>
      </c>
      <c r="BB7" s="78">
        <f>ABS(AX7*$H$2/AZ7)</f>
        <v>2.1587698118876695</v>
      </c>
      <c r="BC7" s="78">
        <f>ABS((ABS(AX7*$S7/2)+ABS(AY7))/(ABS(AY7)+ABS(AZ7*$U7)))</f>
        <v>5.0779896586332613</v>
      </c>
      <c r="BD7" s="31">
        <f>MAX(IF(BA7&lt;$W7,(AX7/($T7*$S7))-(6*AY7/($T7*$S7^2)),IF(BA7=$W7,(2*AX7)/($T7*$S7),(2*AX7)/($T7*(3*($S7/2-BA7))))),IF(BA7&lt;$W7,(AX7/($T7*$S7))+(6*AY7/($T7*$S7^2)),IF(BA7=$W7,(2*AX7)/($T7*$S7),(2*AX7)/($T7*(3*($S7/2-BA7))))))/10</f>
        <v>4.6769066515495101</v>
      </c>
      <c r="BE7" s="32">
        <f>(IF(B7="x",$V7+ABS($G7)+ABS($H7)+$I7,$V7+ABS($G7)+ABS($H7)+$J7))</f>
        <v>93.126999999999995</v>
      </c>
      <c r="BF7" s="28">
        <f>(IF(B7="x",$K7+$L7+$M7,$K7+$L7+$N7))</f>
        <v>1.5461999999999998</v>
      </c>
      <c r="BG7" s="28">
        <f>IF($B7="x",O7+P7+Q7,O7+P7+R7)</f>
        <v>6.2536000000000005</v>
      </c>
      <c r="BH7" s="28">
        <f>ABS(BF7/BE7)</f>
        <v>1.6603133355525251E-2</v>
      </c>
      <c r="BI7" s="78">
        <f>ABS(BE7*$H$2/BG7)</f>
        <v>5.9566969425610843</v>
      </c>
      <c r="BJ7" s="78">
        <f>ABS((ABS(BE7*$S7/2)+ABS(BF7))/(ABS(BF7)+ABS(BG7*$U7)))</f>
        <v>22.438305437909086</v>
      </c>
      <c r="BK7" s="31">
        <f>MAX(IF(BH7&lt;$W7,(BE7/($T7*$S7))-(6*BF7/($T7*$S7^2)),IF(BH7=$W7,(2*BE7)/($T7*$S7),(2*BE7)/($T7*(3*($S7/2-BH7))))),IF(BH7&lt;$W7,(BE7/($T7*$S7))+(6*BF7/($T7*$S7^2)),IF(BH7=$W7,(2*BE7)/($T7*$S7),(2*BE7)/($T7*(3*($S7/2-BH7))))))/10</f>
        <v>6.4026738473167057</v>
      </c>
      <c r="BL7" s="32">
        <f>(IF(B7="x",$V7+ABS($G7)+ABS($H7)-$I7,$V7+ABS($G7)+ABS($H7)-$J7))</f>
        <v>92.350399999999993</v>
      </c>
      <c r="BM7" s="28">
        <f>(IF(B7="x",$K7+$L7-$M7,$K7+$L7-$N7))</f>
        <v>-10.690799999999999</v>
      </c>
      <c r="BN7" s="28">
        <f>IF($B7="x",O7+P7-Q7,O7+P7-R7)</f>
        <v>-11.558999999999999</v>
      </c>
      <c r="BO7" s="28">
        <f>ABS(BM7/BL7)</f>
        <v>0.11576344011504011</v>
      </c>
      <c r="BP7" s="78">
        <f>ABS(BL7*$H$2/BN7)</f>
        <v>3.1957920235314474</v>
      </c>
      <c r="BQ7" s="78">
        <f>ABS((ABS(BL7*$S7/2)+ABS(BM7))/(ABS(BM7)+ABS(BN7*$U7)))</f>
        <v>7.2081505940021096</v>
      </c>
      <c r="BR7" s="26">
        <f>MAX(IF(BO7&lt;$W7,(BL7/($T7*$S7))-(6*BM7/($T7*$S7^2)),IF(BO7=$W7,(2*BL7)/($T7*$S7),(2*BL7)/($T7*(3*($S7/2-BO7))))),IF(BO7&lt;$W7,(BL7/($T7*$S7))+(6*BM7/($T7*$S7^2)),IF(BO7=$W7,(2*BL7)/($T7*$S7),(2*BL7)/($T7*(3*($S7/2-BO7))))))/10</f>
        <v>7.7913151927437649</v>
      </c>
      <c r="BS7" s="31">
        <f>MAX(AW7,BD7,BK7,BR7)</f>
        <v>7.7913151927437649</v>
      </c>
      <c r="BT7" s="47">
        <f>(BS7)/$E$3</f>
        <v>0.77913151927437652</v>
      </c>
      <c r="BU7" s="30" t="str">
        <f>IF(MIN(AU7:AV7,BB7:BC7,BI7:BJ7,BP7:BQ7)&lt;1,"MAL","OK")</f>
        <v>OK</v>
      </c>
      <c r="BV7" s="100">
        <f t="shared" ref="BV7:BV56" si="5">($BS7*10*($T7/2)^2*1)/2</f>
        <v>3.506091836734694</v>
      </c>
      <c r="BW7" s="29">
        <f>($U7^2*1)/6</f>
        <v>0.06</v>
      </c>
      <c r="BX7" s="29">
        <f>BV7/BW7/10</f>
        <v>5.8434863945578233</v>
      </c>
      <c r="BY7" s="115" t="str">
        <f>IF(BX7&lt;7,"NO PARRILLA","PARRILLA")</f>
        <v>NO PARRILLA</v>
      </c>
      <c r="BZ7" s="116">
        <f t="shared" ref="BZ7:BZ57" si="6">($BS7*10*((S7-E7)/2)^2*1)/2</f>
        <v>3.5060918367346905</v>
      </c>
      <c r="CA7" s="117">
        <f>($U7^2*1)/6</f>
        <v>0.06</v>
      </c>
      <c r="CB7" s="117">
        <f>BZ7/CA7/10</f>
        <v>5.8434863945578179</v>
      </c>
      <c r="CC7" s="68" t="str">
        <f>IF(CB7&lt;7,"NO PARRILLA","PARRILLA")</f>
        <v>NO PARRILLA</v>
      </c>
    </row>
    <row r="8" spans="2:81" x14ac:dyDescent="0.3">
      <c r="B8" s="66" t="s">
        <v>182</v>
      </c>
      <c r="C8" s="24" t="str">
        <f>'MUROS EJE X'!C5</f>
        <v>12 entre C y E</v>
      </c>
      <c r="D8" s="24" t="str">
        <f>'MUROS EJE X'!D5</f>
        <v>F2X</v>
      </c>
      <c r="E8" s="24">
        <f>'MUROS EJE X'!E5</f>
        <v>1.92</v>
      </c>
      <c r="F8" s="10">
        <f>'MUROS EJE X'!F5</f>
        <v>0.25</v>
      </c>
      <c r="G8" s="23">
        <f>'MUROS EJE X'!G5</f>
        <v>-211.84190000000001</v>
      </c>
      <c r="H8" s="24">
        <f>'MUROS EJE X'!H5</f>
        <v>-57.130600000000001</v>
      </c>
      <c r="I8" s="24">
        <f>'MUROS EJE X'!I5</f>
        <v>135.3621</v>
      </c>
      <c r="J8" s="25">
        <f>'MUROS EJE X'!J5</f>
        <v>71.559299999999993</v>
      </c>
      <c r="K8" s="23">
        <f>'MUROS EJE X'!K5</f>
        <v>0.57779999999999998</v>
      </c>
      <c r="L8" s="24">
        <f>'MUROS EJE X'!L5</f>
        <v>0.68889999999999996</v>
      </c>
      <c r="M8" s="24">
        <f>'MUROS EJE X'!M5</f>
        <v>6.6837999999999997</v>
      </c>
      <c r="N8" s="25">
        <f>'MUROS EJE X'!N5</f>
        <v>0.86029999999999995</v>
      </c>
      <c r="O8" s="23">
        <f>'MUROS EJE X'!O5</f>
        <v>3.8797999999999999</v>
      </c>
      <c r="P8" s="24">
        <f>'MUROS EJE X'!P5</f>
        <v>1.7001999999999999</v>
      </c>
      <c r="Q8" s="24">
        <f>'MUROS EJE X'!Q5</f>
        <v>7.9410999999999996</v>
      </c>
      <c r="R8" s="25">
        <f>'MUROS EJE X'!R5</f>
        <v>2.1471</v>
      </c>
      <c r="S8" s="100">
        <f>0.6+E8+0.6</f>
        <v>3.12</v>
      </c>
      <c r="T8" s="96">
        <v>1.5</v>
      </c>
      <c r="U8" s="96">
        <v>2</v>
      </c>
      <c r="V8" s="28">
        <f>2.5*S8*T8*U8</f>
        <v>23.400000000000002</v>
      </c>
      <c r="W8" s="26">
        <f>S8/6</f>
        <v>0.52</v>
      </c>
      <c r="Y8" s="27">
        <f t="shared" ref="Y8:Y57" si="7">(V8+ABS(G8))</f>
        <v>235.24190000000002</v>
      </c>
      <c r="Z8" s="28">
        <f t="shared" ref="Z8:Z9" si="8">(K8)</f>
        <v>0.57779999999999998</v>
      </c>
      <c r="AA8" s="28">
        <f>$O8</f>
        <v>3.8797999999999999</v>
      </c>
      <c r="AB8" s="29">
        <f>ABS(Z8/Y8)</f>
        <v>2.4561950910955911E-3</v>
      </c>
      <c r="AC8" s="78">
        <f t="shared" ref="AC8:AC57" si="9">ABS(Y8*$H$2/AA8)</f>
        <v>24.252992422289815</v>
      </c>
      <c r="AD8" s="78">
        <f t="shared" ref="AD8:AD57" si="10">ABS((ABS(Y8*$S8/2)+ABS(Z8))/(ABS(Z8)+ABS(AA8*$U8)))</f>
        <v>44.085106148199678</v>
      </c>
      <c r="AE8" s="26">
        <f t="shared" si="0"/>
        <v>5.0502789283366214</v>
      </c>
      <c r="AF8" s="27">
        <f t="shared" ref="AF8:AF57" si="11">(V8+ABS(G8)+ABS(H8))</f>
        <v>292.3725</v>
      </c>
      <c r="AG8" s="28">
        <f t="shared" ref="AG8:AG57" si="12">(K8+L8)</f>
        <v>1.2666999999999999</v>
      </c>
      <c r="AH8" s="28">
        <f t="shared" ref="AH8:AH57" si="13">$O8+$P8</f>
        <v>5.58</v>
      </c>
      <c r="AI8" s="29">
        <f t="shared" si="1"/>
        <v>4.3324868104900422E-3</v>
      </c>
      <c r="AJ8" s="78">
        <f t="shared" ref="AJ8:AJ57" si="14">ABS(AF8*$H$2/AH8)</f>
        <v>20.958602150537637</v>
      </c>
      <c r="AK8" s="78">
        <f t="shared" ref="AK8:AK57" si="15">ABS((ABS(AF8*$S8/2)+ABS(AG8))/(ABS(AG8)+ABS(AH8*$U8)))</f>
        <v>36.80524998591742</v>
      </c>
      <c r="AL8" s="26">
        <f t="shared" si="2"/>
        <v>6.2993261012491786</v>
      </c>
      <c r="AM8" s="26">
        <f t="shared" ref="AM8:AM57" si="16">MAX(AE8,AL8)</f>
        <v>6.2993261012491786</v>
      </c>
      <c r="AN8" s="47">
        <f t="shared" si="3"/>
        <v>0.63128486604207767</v>
      </c>
      <c r="AO8" s="47">
        <f t="shared" ref="AO8:AO57" si="17">AL8/$E$2</f>
        <v>0.78741576265614732</v>
      </c>
      <c r="AP8" s="30" t="str">
        <f t="shared" ref="AP8:AP57" si="18">IF(MIN(AC8:AD8,AJ8:AK8)&lt;1,"MAL","OK")</f>
        <v>OK</v>
      </c>
      <c r="AQ8" s="32">
        <f t="shared" ref="AQ8:AQ57" si="19">(IF(B8="x",$V8+ABS($G8)+$I8,$V8+ABS($G8)+$J8))</f>
        <v>370.60400000000004</v>
      </c>
      <c r="AR8" s="28">
        <f t="shared" ref="AR8:AR57" si="20">(IF(B8="x",$K8+$M8,$K8+$N8))</f>
        <v>7.2615999999999996</v>
      </c>
      <c r="AS8" s="28">
        <f t="shared" ref="AS8:AS57" si="21">IF($B8="x",O8+Q8,O8+R8)</f>
        <v>11.8209</v>
      </c>
      <c r="AT8" s="28">
        <f>ABS(AR8/AQ8)</f>
        <v>1.9593960129950024E-2</v>
      </c>
      <c r="AU8" s="78">
        <f t="shared" ref="AU8:AU57" si="22">ABS(AQ8*$H$2/AS8)</f>
        <v>12.54063565379963</v>
      </c>
      <c r="AV8" s="78">
        <f t="shared" ref="AV8:AV57" si="23">ABS((ABS(AQ8*$S8/2)+ABS(AR8))/(ABS(AR8)+ABS(AS8*$U8)))</f>
        <v>18.943023744960108</v>
      </c>
      <c r="AW8" s="31">
        <f>MAX(IF(AT8&lt;$W8,(AQ8/($T8*$S8))-(6*AR8/($T8*$S8^2)),IF(AT8=$W8,(2*AQ8)/($T8*$S8),(2*AQ8)/($T8*(3*($S8/2-AT8))))),IF(AT8&lt;$W8,(AQ8/($T8*$S8))+(6*AR8/($T8*$S8^2)),IF(AT8=$W8,(2*AQ8)/($T8*$S8),(2*AQ8)/($T8*(3*($S8/2-AT8))))))/10</f>
        <v>8.2172781065088767</v>
      </c>
      <c r="AX8" s="32">
        <f t="shared" si="4"/>
        <v>99.879800000000017</v>
      </c>
      <c r="AY8" s="28">
        <f t="shared" ref="AY8:AY57" si="24">(IF(B8="x",$K8-$M8,$K8-$N8))</f>
        <v>-6.1059999999999999</v>
      </c>
      <c r="AZ8" s="28">
        <f t="shared" ref="AZ8:AZ57" si="25">IF($B8="x",O8-Q8,O8-R8)</f>
        <v>-4.0612999999999992</v>
      </c>
      <c r="BA8" s="28">
        <f>ABS(AY8/AX8)</f>
        <v>6.1133482445899959E-2</v>
      </c>
      <c r="BB8" s="78">
        <f t="shared" ref="BB8:BB57" si="26">ABS(AX8*$H$2/AZ8)</f>
        <v>9.8372245340162063</v>
      </c>
      <c r="BC8" s="78">
        <f t="shared" ref="BC8:BC57" si="27">ABS((ABS(AX8*$S8/2)+ABS(AY8))/(ABS(AY8)+ABS(AZ8*$U8)))</f>
        <v>11.379790562669555</v>
      </c>
      <c r="BD8" s="31">
        <f>MAX(IF(BA8&lt;$W8,(AX8/($T8*$S8))-(6*AY8/($T8*$S8^2)),IF(BA8=$W8,(2*AX8)/($T8*$S8),(2*AX8)/($T8*(3*($S8/2-BA8))))),IF(BA8&lt;$W8,(AX8/($T8*$S8))+(6*AY8/($T8*$S8^2)),IF(BA8=$W8,(2*AX8)/($T8*$S8),(2*AX8)/($T8*(3*($S8/2-BA8))))))/10</f>
        <v>2.385087771203156</v>
      </c>
      <c r="BE8" s="32">
        <f t="shared" ref="BE8:BE57" si="28">(IF(B8="x",$V8+ABS($G8)+ABS($H8)+$I8,$V8+ABS($G8)+ABS($H8)+$J8))</f>
        <v>427.7346</v>
      </c>
      <c r="BF8" s="28">
        <f t="shared" ref="BF8:BF57" si="29">(IF(B8="x",$K8+$L8+$M8,$K8+$L8+$N8))</f>
        <v>7.9504999999999999</v>
      </c>
      <c r="BG8" s="28">
        <f t="shared" ref="BG8:BG57" si="30">IF($B8="x",O8+P8+Q8,O8+P8+R8)</f>
        <v>13.521100000000001</v>
      </c>
      <c r="BH8" s="28">
        <f>ABS(BF8/BE8)</f>
        <v>1.8587460542121213E-2</v>
      </c>
      <c r="BI8" s="78">
        <f t="shared" ref="BI8:BI57" si="31">ABS(BE8*$H$2/BG8)</f>
        <v>12.653840294058915</v>
      </c>
      <c r="BJ8" s="78">
        <f t="shared" ref="BJ8:BJ57" si="32">ABS((ABS(BE8*$S8/2)+ABS(BF8))/(ABS(BF8)+ABS(BG8*$U8)))</f>
        <v>19.295923892697623</v>
      </c>
      <c r="BK8" s="31">
        <f>MAX(IF(BH8&lt;$W8,(BE8/($T8*$S8))-(6*BF8/($T8*$S8^2)),IF(BH8=$W8,(2*BE8)/($T8*$S8),(2*BE8)/($T8*(3*($S8/2-BH8))))),IF(BH8&lt;$W8,(BE8/($T8*$S8))+(6*BF8/($T8*$S8^2)),IF(BH8=$W8,(2*BE8)/($T8*$S8),(2*BE8)/($T8*(3*($S8/2-BH8))))))/10</f>
        <v>9.4663252794214348</v>
      </c>
      <c r="BL8" s="32">
        <f t="shared" ref="BL8:BL57" si="33">(IF(B8="x",$V8+ABS($G8)+ABS($H8)-$I8,$V8+ABS($G8)+ABS($H8)-$J8))</f>
        <v>157.0104</v>
      </c>
      <c r="BM8" s="28">
        <f t="shared" ref="BM8:BM57" si="34">(IF(B8="x",$K8+$L8-$M8,$K8+$L8-$N8))</f>
        <v>-5.4170999999999996</v>
      </c>
      <c r="BN8" s="28">
        <f t="shared" ref="BN8:BN57" si="35">IF($B8="x",O8+P8-Q8,O8+P8-R8)</f>
        <v>-2.3610999999999995</v>
      </c>
      <c r="BO8" s="28">
        <f>ABS(BM8/BL8)</f>
        <v>3.45015362039712E-2</v>
      </c>
      <c r="BP8" s="78">
        <f t="shared" ref="BP8:BP57" si="36">ABS(BL8*$H$2/BN8)</f>
        <v>26.599534115454667</v>
      </c>
      <c r="BQ8" s="78">
        <f t="shared" ref="BQ8:BQ57" si="37">ABS((ABS(BL8*$S8/2)+ABS(BM8))/(ABS(BM8)+ABS(BN8*$U8)))</f>
        <v>24.691381456313557</v>
      </c>
      <c r="BR8" s="26">
        <f>MAX(IF(BO8&lt;$W8,(BL8/($T8*$S8))-(6*BM8/($T8*$S8^2)),IF(BO8=$W8,(2*BL8)/($T8*$S8),(2*BL8)/($T8*(3*($S8/2-BO8))))),IF(BO8&lt;$W8,(BL8/($T8*$S8))+(6*BM8/($T8*$S8^2)),IF(BO8=$W8,(2*BL8)/($T8*$S8),(2*BL8)/($T8*(3*($S8/2-BO8))))))/10</f>
        <v>3.5775192307692314</v>
      </c>
      <c r="BS8" s="31">
        <f t="shared" ref="BS8:BS57" si="38">MAX(AW8,BD8,BK8,BR8)</f>
        <v>9.4663252794214348</v>
      </c>
      <c r="BT8" s="47">
        <f t="shared" ref="BT8:BT57" si="39">(BS8)/$E$3</f>
        <v>0.94663252794214348</v>
      </c>
      <c r="BU8" s="30" t="str">
        <f t="shared" ref="BU8:BU57" si="40">IF(MIN(AU8:AV8,BB8:BC8,BI8:BJ8,BP8:BQ8)&lt;1,"MAL","OK")</f>
        <v>OK</v>
      </c>
      <c r="BV8" s="100">
        <f t="shared" si="5"/>
        <v>26.624039848372785</v>
      </c>
      <c r="BW8" s="29">
        <f>($U8^2*1)/6</f>
        <v>0.66666666666666663</v>
      </c>
      <c r="BX8" s="29">
        <f>BV8/BW8/10</f>
        <v>3.9936059772559185</v>
      </c>
      <c r="BY8" s="115" t="str">
        <f>IF(BX8&lt;7,"NO PARRILLA","PARRILLA")</f>
        <v>NO PARRILLA</v>
      </c>
      <c r="BZ8" s="116">
        <f t="shared" si="6"/>
        <v>17.039385502958588</v>
      </c>
      <c r="CA8" s="117">
        <f>($U8^2*1)/6</f>
        <v>0.66666666666666663</v>
      </c>
      <c r="CB8" s="117">
        <f>BZ8/CA8/10</f>
        <v>2.5559078254437884</v>
      </c>
      <c r="CC8" s="68" t="str">
        <f>IF(CB8&lt;7,"NO PARRILLA","PARRILLA")</f>
        <v>NO PARRILLA</v>
      </c>
    </row>
    <row r="9" spans="2:81" x14ac:dyDescent="0.3">
      <c r="B9" s="66" t="s">
        <v>182</v>
      </c>
      <c r="C9" s="24" t="str">
        <f>'MUROS EJE X'!C6</f>
        <v>11A entre C y E</v>
      </c>
      <c r="D9" s="24" t="str">
        <f>'MUROS EJE X'!D6</f>
        <v>F3X</v>
      </c>
      <c r="E9" s="24">
        <f>'MUROS EJE X'!E6</f>
        <v>5.05</v>
      </c>
      <c r="F9" s="10">
        <f>'MUROS EJE X'!F6</f>
        <v>0.25</v>
      </c>
      <c r="G9" s="23">
        <f>'MUROS EJE X'!G6</f>
        <v>-461.90890000000002</v>
      </c>
      <c r="H9" s="24">
        <f>'MUROS EJE X'!H6</f>
        <v>-111.8824</v>
      </c>
      <c r="I9" s="24">
        <f>'MUROS EJE X'!I6</f>
        <v>292.87130000000002</v>
      </c>
      <c r="J9" s="25">
        <f>'MUROS EJE X'!J6</f>
        <v>96.187899999999999</v>
      </c>
      <c r="K9" s="23">
        <f>'MUROS EJE X'!K6</f>
        <v>-58.8217</v>
      </c>
      <c r="L9" s="24">
        <f>'MUROS EJE X'!L6</f>
        <v>-15.502000000000001</v>
      </c>
      <c r="M9" s="24">
        <f>'MUROS EJE X'!M6</f>
        <v>201.1395</v>
      </c>
      <c r="N9" s="25">
        <f>'MUROS EJE X'!N6</f>
        <v>24.879300000000001</v>
      </c>
      <c r="O9" s="23">
        <f>'MUROS EJE X'!O6</f>
        <v>14.047499999999999</v>
      </c>
      <c r="P9" s="24">
        <f>'MUROS EJE X'!P6</f>
        <v>4.3769999999999998</v>
      </c>
      <c r="Q9" s="24">
        <f>'MUROS EJE X'!Q6</f>
        <v>24.041799999999999</v>
      </c>
      <c r="R9" s="25">
        <f>'MUROS EJE X'!R6</f>
        <v>5.0267999999999997</v>
      </c>
      <c r="S9" s="100">
        <f>0.8+E9+0.8</f>
        <v>6.6499999999999995</v>
      </c>
      <c r="T9" s="96">
        <v>1.6</v>
      </c>
      <c r="U9" s="96">
        <v>2</v>
      </c>
      <c r="V9" s="28">
        <f t="shared" ref="V9:V57" si="41">2.5*S9*T9*U9</f>
        <v>53.2</v>
      </c>
      <c r="W9" s="26">
        <f t="shared" ref="W9:W57" si="42">S9/6</f>
        <v>1.1083333333333332</v>
      </c>
      <c r="Y9" s="27">
        <f t="shared" si="7"/>
        <v>515.10890000000006</v>
      </c>
      <c r="Z9" s="28">
        <f t="shared" si="8"/>
        <v>-58.8217</v>
      </c>
      <c r="AA9" s="28">
        <f t="shared" ref="AA9:AA57" si="43">O9</f>
        <v>14.047499999999999</v>
      </c>
      <c r="AB9" s="29">
        <f t="shared" ref="AB9:AB57" si="44">ABS(Z9/Y9)</f>
        <v>0.11419274642701766</v>
      </c>
      <c r="AC9" s="78">
        <f t="shared" si="9"/>
        <v>14.667631962982741</v>
      </c>
      <c r="AD9" s="78">
        <f t="shared" si="10"/>
        <v>20.382260169794758</v>
      </c>
      <c r="AE9" s="26">
        <f t="shared" si="0"/>
        <v>5.3400480312623673</v>
      </c>
      <c r="AF9" s="27">
        <f t="shared" si="11"/>
        <v>626.99130000000002</v>
      </c>
      <c r="AG9" s="28">
        <f t="shared" si="12"/>
        <v>-74.323700000000002</v>
      </c>
      <c r="AH9" s="28">
        <f t="shared" si="13"/>
        <v>18.424499999999998</v>
      </c>
      <c r="AI9" s="29">
        <f t="shared" si="1"/>
        <v>0.11854024130797348</v>
      </c>
      <c r="AJ9" s="78">
        <f t="shared" si="14"/>
        <v>13.61212081738989</v>
      </c>
      <c r="AK9" s="78">
        <f t="shared" si="15"/>
        <v>19.420862968156751</v>
      </c>
      <c r="AL9" s="26">
        <f t="shared" si="2"/>
        <v>6.5230289233421903</v>
      </c>
      <c r="AM9" s="26">
        <f t="shared" si="16"/>
        <v>6.5230289233421903</v>
      </c>
      <c r="AN9" s="47">
        <f t="shared" si="3"/>
        <v>0.66750600390779591</v>
      </c>
      <c r="AO9" s="47">
        <f t="shared" si="17"/>
        <v>0.81537861541777379</v>
      </c>
      <c r="AP9" s="30" t="str">
        <f t="shared" si="18"/>
        <v>OK</v>
      </c>
      <c r="AQ9" s="32">
        <f t="shared" si="19"/>
        <v>807.98020000000008</v>
      </c>
      <c r="AR9" s="28">
        <f t="shared" si="20"/>
        <v>142.31780000000001</v>
      </c>
      <c r="AS9" s="28">
        <f t="shared" si="21"/>
        <v>38.089299999999994</v>
      </c>
      <c r="AT9" s="28">
        <f t="shared" ref="AT9:AT57" si="45">ABS(AR9/AQ9)</f>
        <v>0.17614020739617134</v>
      </c>
      <c r="AU9" s="78">
        <f t="shared" si="22"/>
        <v>8.485114717256554</v>
      </c>
      <c r="AV9" s="78">
        <f t="shared" si="23"/>
        <v>12.94690422817035</v>
      </c>
      <c r="AW9" s="31">
        <f t="shared" ref="AW9:AW57" si="46">MAX(IF(AT9&lt;$W9,(AQ9/($T9*$S9))-(6*AR9/($T9*$S9^2)),IF(AT9=$W9,(2*AQ9)/($T9*$S9),(2*AQ9)/($T9*(3*($S9/2-AT9))))),IF(AT9&lt;$W9,(AQ9/($T9*$S9))+(6*AR9/($T9*$S9^2)),IF(AT9=$W9,(2*AQ9)/($T9*$S9),(2*AQ9)/($T9*(3*($S9/2-AT9))))))/10</f>
        <v>8.8006319322742961</v>
      </c>
      <c r="AX9" s="32">
        <f t="shared" si="4"/>
        <v>222.23760000000004</v>
      </c>
      <c r="AY9" s="28">
        <f t="shared" si="24"/>
        <v>-259.96120000000002</v>
      </c>
      <c r="AZ9" s="28">
        <f t="shared" si="25"/>
        <v>-9.9942999999999991</v>
      </c>
      <c r="BA9" s="28">
        <f t="shared" ref="BA9:BA57" si="47">ABS(AY9/AX9)</f>
        <v>1.1697444536838049</v>
      </c>
      <c r="BB9" s="78">
        <f t="shared" si="26"/>
        <v>8.8945739071270662</v>
      </c>
      <c r="BC9" s="78">
        <f t="shared" si="27"/>
        <v>3.5681440744019106</v>
      </c>
      <c r="BD9" s="31">
        <f t="shared" ref="BD9:BD56" si="48">MAX(IF(BA9&lt;$W9,(AX9/($T9*$S9))-(6*AY9/($T9*$S9^2)),IF(BA9=$W9,(2*AX9)/($T9*$S9),(2*AX9)/($T9*(3*($S9/2-BA9))))),IF(BA9&lt;$W9,(AX9/($T9*$S9))+(6*AY9/($T9*$S9^2)),IF(BA9=$W9,(2*AX9)/($T9*$S9),(2*AX9)/($T9*(3*($S9/2-BA9))))))/10</f>
        <v>4.2964278717793833</v>
      </c>
      <c r="BE9" s="32">
        <f t="shared" si="28"/>
        <v>919.86260000000004</v>
      </c>
      <c r="BF9" s="28">
        <f t="shared" si="29"/>
        <v>126.8158</v>
      </c>
      <c r="BG9" s="28">
        <f t="shared" si="30"/>
        <v>42.466299999999997</v>
      </c>
      <c r="BH9" s="28">
        <f t="shared" ref="BH9:BH57" si="49">ABS(BF9/BE9)</f>
        <v>0.13786385053593872</v>
      </c>
      <c r="BI9" s="78">
        <f t="shared" si="31"/>
        <v>8.6644007130359864</v>
      </c>
      <c r="BJ9" s="78">
        <f t="shared" si="32"/>
        <v>15.043131116929336</v>
      </c>
      <c r="BK9" s="31">
        <f t="shared" ref="BK9:BK56" si="50">MAX(IF(BH9&lt;$W9,(BE9/($T9*$S9))-(6*BF9/($T9*$S9^2)),IF(BH9=$W9,(2*BE9)/($T9*$S9),(2*BE9)/($T9*(3*($S9/2-BH9))))),IF(BH9&lt;$W9,(BE9/($T9*$S9))+(6*BF9/($T9*$S9^2)),IF(BH9=$W9,(2*BE9)/($T9*$S9),(2*BE9)/($T9*(3*($S9/2-BH9))))))/10</f>
        <v>9.7207036717734177</v>
      </c>
      <c r="BL9" s="32">
        <f t="shared" si="33"/>
        <v>334.12</v>
      </c>
      <c r="BM9" s="28">
        <f t="shared" si="34"/>
        <v>-275.46320000000003</v>
      </c>
      <c r="BN9" s="28">
        <f t="shared" si="35"/>
        <v>-5.6173000000000002</v>
      </c>
      <c r="BO9" s="28">
        <f t="shared" ref="BO9:BO57" si="51">ABS(BM9/BL9)</f>
        <v>0.82444391236681436</v>
      </c>
      <c r="BP9" s="78">
        <f t="shared" si="36"/>
        <v>23.792213340928914</v>
      </c>
      <c r="BQ9" s="78">
        <f t="shared" si="37"/>
        <v>4.8357964379217409</v>
      </c>
      <c r="BR9" s="26">
        <f t="shared" ref="BR9:BR56" si="52">MAX(IF(BO9&lt;$W9,(BL9/($T9*$S9))-(6*BM9/($T9*$S9^2)),IF(BO9=$W9,(2*BL9)/($T9*$S9),(2*BL9)/($T9*(3*($S9/2-BO9))))),IF(BO9&lt;$W9,(BL9/($T9*$S9))+(6*BM9/($T9*$S9^2)),IF(BO9=$W9,(2*BL9)/($T9*$S9),(2*BL9)/($T9*(3*($S9/2-BO9))))))/10</f>
        <v>5.4761111425179489</v>
      </c>
      <c r="BS9" s="31">
        <f t="shared" si="38"/>
        <v>9.7207036717734177</v>
      </c>
      <c r="BT9" s="47">
        <f t="shared" si="39"/>
        <v>0.97207036717734174</v>
      </c>
      <c r="BU9" s="30" t="str">
        <f t="shared" si="40"/>
        <v>OK</v>
      </c>
      <c r="BV9" s="100">
        <f t="shared" si="5"/>
        <v>31.106251749674946</v>
      </c>
      <c r="BW9" s="29">
        <f t="shared" ref="BW9:BW57" si="53">($U9^2*1)/6</f>
        <v>0.66666666666666663</v>
      </c>
      <c r="BX9" s="29">
        <f t="shared" ref="BX9:BX57" si="54">BV9/BW9/10</f>
        <v>4.6659377624512421</v>
      </c>
      <c r="BY9" s="115" t="str">
        <f t="shared" ref="BY9:BY57" si="55">IF(BX9&lt;7,"NO PARRILLA","PARRILLA")</f>
        <v>NO PARRILLA</v>
      </c>
      <c r="BZ9" s="116">
        <f t="shared" si="6"/>
        <v>31.106251749674922</v>
      </c>
      <c r="CA9" s="117">
        <f t="shared" ref="CA9:CA57" si="56">($U9^2*1)/6</f>
        <v>0.66666666666666663</v>
      </c>
      <c r="CB9" s="117">
        <f t="shared" ref="CB9:CB57" si="57">BZ9/CA9/10</f>
        <v>4.6659377624512386</v>
      </c>
      <c r="CC9" s="68" t="str">
        <f t="shared" ref="CC9:CC57" si="58">IF(CB9&lt;7,"NO PARRILLA","PARRILLA")</f>
        <v>NO PARRILLA</v>
      </c>
    </row>
    <row r="10" spans="2:81" x14ac:dyDescent="0.3">
      <c r="B10" s="66" t="s">
        <v>182</v>
      </c>
      <c r="C10" s="24" t="str">
        <f>'MUROS EJE X'!C7</f>
        <v>10 entre G y L</v>
      </c>
      <c r="D10" s="24" t="str">
        <f>'MUROS EJE X'!D7</f>
        <v>F4X</v>
      </c>
      <c r="E10" s="24">
        <f>'MUROS EJE X'!E7</f>
        <v>6.76</v>
      </c>
      <c r="F10" s="10">
        <f>'MUROS EJE X'!F7</f>
        <v>0.25</v>
      </c>
      <c r="G10" s="23">
        <f>'MUROS EJE X'!G7</f>
        <v>-455.24400000000003</v>
      </c>
      <c r="H10" s="24">
        <f>'MUROS EJE X'!H7</f>
        <v>-118.0962</v>
      </c>
      <c r="I10" s="24">
        <f>'MUROS EJE X'!I7</f>
        <v>216.71960000000001</v>
      </c>
      <c r="J10" s="25">
        <f>'MUROS EJE X'!J7</f>
        <v>157.94239999999999</v>
      </c>
      <c r="K10" s="23">
        <f>'MUROS EJE X'!K7</f>
        <v>-112.8124</v>
      </c>
      <c r="L10" s="24">
        <f>'MUROS EJE X'!L7</f>
        <v>-20.341100000000001</v>
      </c>
      <c r="M10" s="24">
        <f>'MUROS EJE X'!M7</f>
        <v>522.44809999999995</v>
      </c>
      <c r="N10" s="25">
        <f>'MUROS EJE X'!N7</f>
        <v>59.858600000000003</v>
      </c>
      <c r="O10" s="23">
        <f>'MUROS EJE X'!O7</f>
        <v>5.8048000000000002</v>
      </c>
      <c r="P10" s="24">
        <f>'MUROS EJE X'!P7</f>
        <v>-1.0577000000000001</v>
      </c>
      <c r="Q10" s="24">
        <f>'MUROS EJE X'!Q7</f>
        <v>27.602599999999999</v>
      </c>
      <c r="R10" s="25">
        <f>'MUROS EJE X'!R7</f>
        <v>8.2291000000000007</v>
      </c>
      <c r="S10" s="100">
        <f>0.9+E10+0.9</f>
        <v>8.56</v>
      </c>
      <c r="T10" s="96">
        <v>2</v>
      </c>
      <c r="U10" s="96">
        <v>2</v>
      </c>
      <c r="V10" s="28">
        <f t="shared" si="41"/>
        <v>85.600000000000009</v>
      </c>
      <c r="W10" s="26">
        <f t="shared" si="42"/>
        <v>1.4266666666666667</v>
      </c>
      <c r="Y10" s="27">
        <f t="shared" si="7"/>
        <v>540.84400000000005</v>
      </c>
      <c r="Z10" s="28">
        <f>(K10)</f>
        <v>-112.8124</v>
      </c>
      <c r="AA10" s="28">
        <f t="shared" si="43"/>
        <v>5.8048000000000002</v>
      </c>
      <c r="AB10" s="29">
        <f t="shared" si="44"/>
        <v>0.2085858399094748</v>
      </c>
      <c r="AC10" s="78">
        <f t="shared" si="9"/>
        <v>37.268743109151053</v>
      </c>
      <c r="AD10" s="78">
        <f t="shared" si="10"/>
        <v>19.511217630322616</v>
      </c>
      <c r="AE10" s="26">
        <f t="shared" si="0"/>
        <v>3.6210170102192327</v>
      </c>
      <c r="AF10" s="27">
        <f t="shared" si="11"/>
        <v>658.9402</v>
      </c>
      <c r="AG10" s="28">
        <f t="shared" si="12"/>
        <v>-133.15350000000001</v>
      </c>
      <c r="AH10" s="28">
        <f t="shared" si="13"/>
        <v>4.7470999999999997</v>
      </c>
      <c r="AI10" s="29">
        <f t="shared" si="1"/>
        <v>0.20207220624876127</v>
      </c>
      <c r="AJ10" s="78">
        <f t="shared" si="14"/>
        <v>55.523599671378314</v>
      </c>
      <c r="AK10" s="78">
        <f t="shared" si="15"/>
        <v>20.704277433144732</v>
      </c>
      <c r="AL10" s="26">
        <f t="shared" si="2"/>
        <v>4.394112689972923</v>
      </c>
      <c r="AM10" s="26">
        <f t="shared" si="16"/>
        <v>4.394112689972923</v>
      </c>
      <c r="AN10" s="47">
        <f t="shared" si="3"/>
        <v>0.45262712627740409</v>
      </c>
      <c r="AO10" s="47">
        <f t="shared" si="17"/>
        <v>0.54926408624661538</v>
      </c>
      <c r="AP10" s="30" t="str">
        <f t="shared" si="18"/>
        <v>OK</v>
      </c>
      <c r="AQ10" s="32">
        <f t="shared" si="19"/>
        <v>757.56360000000006</v>
      </c>
      <c r="AR10" s="28">
        <f t="shared" si="20"/>
        <v>409.63569999999993</v>
      </c>
      <c r="AS10" s="28">
        <f t="shared" si="21"/>
        <v>33.407399999999996</v>
      </c>
      <c r="AT10" s="28">
        <f t="shared" si="45"/>
        <v>0.54072780159975997</v>
      </c>
      <c r="AU10" s="78">
        <f t="shared" si="22"/>
        <v>9.0706083083388744</v>
      </c>
      <c r="AV10" s="78">
        <f t="shared" si="23"/>
        <v>7.6650311165588052</v>
      </c>
      <c r="AW10" s="31">
        <f t="shared" si="46"/>
        <v>6.1021695508341338</v>
      </c>
      <c r="AX10" s="32">
        <f t="shared" si="4"/>
        <v>324.12440000000004</v>
      </c>
      <c r="AY10" s="28">
        <f t="shared" si="24"/>
        <v>-635.26049999999998</v>
      </c>
      <c r="AZ10" s="28">
        <f t="shared" si="25"/>
        <v>-21.797799999999999</v>
      </c>
      <c r="BA10" s="28">
        <f t="shared" si="47"/>
        <v>1.9599280399747749</v>
      </c>
      <c r="BB10" s="78">
        <f t="shared" si="26"/>
        <v>5.9478369376726103</v>
      </c>
      <c r="BC10" s="78">
        <f t="shared" si="27"/>
        <v>2.9792955119649069</v>
      </c>
      <c r="BD10" s="31">
        <f t="shared" si="48"/>
        <v>4.6568153284992073</v>
      </c>
      <c r="BE10" s="32">
        <f t="shared" si="28"/>
        <v>875.65980000000002</v>
      </c>
      <c r="BF10" s="28">
        <f t="shared" si="29"/>
        <v>389.29459999999995</v>
      </c>
      <c r="BG10" s="28">
        <f t="shared" si="30"/>
        <v>32.349699999999999</v>
      </c>
      <c r="BH10" s="28">
        <f t="shared" si="49"/>
        <v>0.4445728809293289</v>
      </c>
      <c r="BI10" s="78">
        <f t="shared" si="31"/>
        <v>10.827424056482752</v>
      </c>
      <c r="BJ10" s="78">
        <f t="shared" si="32"/>
        <v>9.1127163442688683</v>
      </c>
      <c r="BK10" s="31">
        <f t="shared" si="50"/>
        <v>6.7087023757533402</v>
      </c>
      <c r="BL10" s="32">
        <f t="shared" si="33"/>
        <v>442.22059999999999</v>
      </c>
      <c r="BM10" s="28">
        <f t="shared" si="34"/>
        <v>-655.60159999999996</v>
      </c>
      <c r="BN10" s="28">
        <f t="shared" si="35"/>
        <v>-22.855499999999999</v>
      </c>
      <c r="BO10" s="28">
        <f t="shared" si="51"/>
        <v>1.4825216193004125</v>
      </c>
      <c r="BP10" s="78">
        <f t="shared" si="36"/>
        <v>7.7394167705803856</v>
      </c>
      <c r="BQ10" s="78">
        <f t="shared" si="37"/>
        <v>3.6336232487481337</v>
      </c>
      <c r="BR10" s="26">
        <f t="shared" si="52"/>
        <v>5.2692763484307408</v>
      </c>
      <c r="BS10" s="31">
        <f t="shared" si="38"/>
        <v>6.7087023757533402</v>
      </c>
      <c r="BT10" s="47">
        <f t="shared" si="39"/>
        <v>0.67087023757533404</v>
      </c>
      <c r="BU10" s="30" t="str">
        <f t="shared" si="40"/>
        <v>OK</v>
      </c>
      <c r="BV10" s="100">
        <f t="shared" si="5"/>
        <v>33.543511878766701</v>
      </c>
      <c r="BW10" s="29">
        <f t="shared" si="53"/>
        <v>0.66666666666666663</v>
      </c>
      <c r="BX10" s="29">
        <f t="shared" si="54"/>
        <v>5.0315267818150051</v>
      </c>
      <c r="BY10" s="115" t="str">
        <f t="shared" si="55"/>
        <v>NO PARRILLA</v>
      </c>
      <c r="BZ10" s="116">
        <f t="shared" si="6"/>
        <v>27.170244621801046</v>
      </c>
      <c r="CA10" s="117">
        <f t="shared" si="56"/>
        <v>0.66666666666666663</v>
      </c>
      <c r="CB10" s="117">
        <f t="shared" si="57"/>
        <v>4.0755366932701573</v>
      </c>
      <c r="CC10" s="68" t="str">
        <f t="shared" si="58"/>
        <v>NO PARRILLA</v>
      </c>
    </row>
    <row r="11" spans="2:81" x14ac:dyDescent="0.3">
      <c r="B11" s="67" t="s">
        <v>182</v>
      </c>
      <c r="C11" s="24" t="str">
        <f>'MUROS EJE X'!C8</f>
        <v>10 entre N y O</v>
      </c>
      <c r="D11" s="24" t="str">
        <f>'MUROS EJE X'!D8</f>
        <v>F5X</v>
      </c>
      <c r="E11" s="24">
        <f>'MUROS EJE X'!E8</f>
        <v>1.17</v>
      </c>
      <c r="F11" s="10">
        <f>'MUROS EJE X'!F8</f>
        <v>0.25</v>
      </c>
      <c r="G11" s="23">
        <f>'MUROS EJE X'!G8</f>
        <v>-11.742599999999999</v>
      </c>
      <c r="H11" s="24">
        <f>'MUROS EJE X'!H8</f>
        <v>-10.0405</v>
      </c>
      <c r="I11" s="24">
        <f>'MUROS EJE X'!I8</f>
        <v>5.1769999999999996</v>
      </c>
      <c r="J11" s="25">
        <f>'MUROS EJE X'!J8</f>
        <v>0.63770000000000004</v>
      </c>
      <c r="K11" s="23">
        <f>'MUROS EJE X'!K8</f>
        <v>10.354900000000001</v>
      </c>
      <c r="L11" s="24">
        <f>'MUROS EJE X'!L8</f>
        <v>11.6058</v>
      </c>
      <c r="M11" s="24">
        <f>'MUROS EJE X'!M8</f>
        <v>5.4695</v>
      </c>
      <c r="N11" s="25">
        <f>'MUROS EJE X'!N8</f>
        <v>0.53359999999999996</v>
      </c>
      <c r="O11" s="23">
        <f>'MUROS EJE X'!O8</f>
        <v>9.5251999999999999</v>
      </c>
      <c r="P11" s="24">
        <f>'MUROS EJE X'!P8</f>
        <v>10.4689</v>
      </c>
      <c r="Q11" s="24">
        <f>'MUROS EJE X'!Q8</f>
        <v>3.6093999999999999</v>
      </c>
      <c r="R11" s="25">
        <f>'MUROS EJE X'!R8</f>
        <v>0.36</v>
      </c>
      <c r="S11" s="100">
        <v>3.2</v>
      </c>
      <c r="T11" s="96">
        <v>2.5</v>
      </c>
      <c r="U11" s="96">
        <v>2</v>
      </c>
      <c r="V11" s="28">
        <f t="shared" si="41"/>
        <v>40</v>
      </c>
      <c r="W11" s="26">
        <f t="shared" si="42"/>
        <v>0.53333333333333333</v>
      </c>
      <c r="Y11" s="27">
        <f t="shared" si="7"/>
        <v>51.742599999999996</v>
      </c>
      <c r="Z11" s="28">
        <f t="shared" ref="Z11:Z25" si="59">(K11)</f>
        <v>10.354900000000001</v>
      </c>
      <c r="AA11" s="28">
        <f t="shared" si="43"/>
        <v>9.5251999999999999</v>
      </c>
      <c r="AB11" s="29">
        <f t="shared" si="44"/>
        <v>0.20012330265583875</v>
      </c>
      <c r="AC11" s="78">
        <f t="shared" si="9"/>
        <v>2.172871960693739</v>
      </c>
      <c r="AD11" s="78">
        <f t="shared" si="10"/>
        <v>3.1675602697472907</v>
      </c>
      <c r="AE11" s="26">
        <f t="shared" si="0"/>
        <v>0.88947546874999994</v>
      </c>
      <c r="AF11" s="27">
        <f t="shared" si="11"/>
        <v>61.783099999999997</v>
      </c>
      <c r="AG11" s="28">
        <f t="shared" si="12"/>
        <v>21.960700000000003</v>
      </c>
      <c r="AH11" s="28">
        <f t="shared" si="13"/>
        <v>19.9941</v>
      </c>
      <c r="AI11" s="29">
        <f t="shared" si="1"/>
        <v>0.35544833457693131</v>
      </c>
      <c r="AJ11" s="78">
        <f t="shared" si="14"/>
        <v>1.2360266278552172</v>
      </c>
      <c r="AK11" s="78">
        <f t="shared" si="15"/>
        <v>1.9502147737893649</v>
      </c>
      <c r="AL11" s="26">
        <f t="shared" si="2"/>
        <v>1.2869926562499998</v>
      </c>
      <c r="AM11" s="26">
        <f t="shared" si="16"/>
        <v>1.2869926562499998</v>
      </c>
      <c r="AN11" s="47">
        <f t="shared" si="3"/>
        <v>0.11118443359374999</v>
      </c>
      <c r="AO11" s="47">
        <f t="shared" si="17"/>
        <v>0.16087408203124998</v>
      </c>
      <c r="AP11" s="30" t="str">
        <f t="shared" si="18"/>
        <v>OK</v>
      </c>
      <c r="AQ11" s="32">
        <f t="shared" si="19"/>
        <v>56.919599999999996</v>
      </c>
      <c r="AR11" s="28">
        <f t="shared" si="20"/>
        <v>15.824400000000001</v>
      </c>
      <c r="AS11" s="28">
        <f t="shared" si="21"/>
        <v>13.134599999999999</v>
      </c>
      <c r="AT11" s="28">
        <f t="shared" si="45"/>
        <v>0.27801319756287818</v>
      </c>
      <c r="AU11" s="78">
        <f t="shared" si="22"/>
        <v>1.7334246950801699</v>
      </c>
      <c r="AV11" s="78">
        <f t="shared" si="23"/>
        <v>2.5394777353326874</v>
      </c>
      <c r="AW11" s="31">
        <f t="shared" si="46"/>
        <v>1.0823793749999999</v>
      </c>
      <c r="AX11" s="32">
        <f t="shared" si="4"/>
        <v>46.565599999999996</v>
      </c>
      <c r="AY11" s="28">
        <f t="shared" si="24"/>
        <v>4.8854000000000006</v>
      </c>
      <c r="AZ11" s="28">
        <f t="shared" si="25"/>
        <v>5.9157999999999999</v>
      </c>
      <c r="BA11" s="28">
        <f t="shared" si="47"/>
        <v>0.10491435737969662</v>
      </c>
      <c r="BB11" s="78">
        <f t="shared" si="26"/>
        <v>3.1485580986510699</v>
      </c>
      <c r="BC11" s="78">
        <f t="shared" si="27"/>
        <v>4.7490793802715805</v>
      </c>
      <c r="BD11" s="31">
        <f t="shared" si="48"/>
        <v>0.69657156249999996</v>
      </c>
      <c r="BE11" s="32">
        <f t="shared" si="28"/>
        <v>66.960099999999997</v>
      </c>
      <c r="BF11" s="28">
        <f t="shared" si="29"/>
        <v>27.430200000000003</v>
      </c>
      <c r="BG11" s="28">
        <f t="shared" si="30"/>
        <v>23.6035</v>
      </c>
      <c r="BH11" s="28">
        <f t="shared" si="49"/>
        <v>0.40964992585136528</v>
      </c>
      <c r="BI11" s="78">
        <f t="shared" si="31"/>
        <v>1.1347486601563328</v>
      </c>
      <c r="BJ11" s="78">
        <f t="shared" si="32"/>
        <v>1.80293955293071</v>
      </c>
      <c r="BK11" s="31">
        <f t="shared" si="50"/>
        <v>1.4798965625</v>
      </c>
      <c r="BL11" s="32">
        <f t="shared" si="33"/>
        <v>56.606099999999998</v>
      </c>
      <c r="BM11" s="28">
        <f t="shared" si="34"/>
        <v>16.491200000000003</v>
      </c>
      <c r="BN11" s="28">
        <f t="shared" si="35"/>
        <v>16.384699999999999</v>
      </c>
      <c r="BO11" s="28">
        <f t="shared" si="51"/>
        <v>0.29133255956513526</v>
      </c>
      <c r="BP11" s="78">
        <f t="shared" si="36"/>
        <v>1.3819258210403609</v>
      </c>
      <c r="BQ11" s="78">
        <f t="shared" si="37"/>
        <v>2.1733588303837146</v>
      </c>
      <c r="BR11" s="26">
        <f t="shared" si="52"/>
        <v>1.0940887499999998</v>
      </c>
      <c r="BS11" s="31">
        <f t="shared" si="38"/>
        <v>1.4798965625</v>
      </c>
      <c r="BT11" s="47">
        <f t="shared" si="39"/>
        <v>0.14798965624999999</v>
      </c>
      <c r="BU11" s="30" t="str">
        <f t="shared" si="40"/>
        <v>OK</v>
      </c>
      <c r="BV11" s="100">
        <f t="shared" si="5"/>
        <v>11.561691894531251</v>
      </c>
      <c r="BW11" s="29">
        <f t="shared" si="53"/>
        <v>0.66666666666666663</v>
      </c>
      <c r="BX11" s="29">
        <f t="shared" si="54"/>
        <v>1.7342537841796877</v>
      </c>
      <c r="BY11" s="115" t="str">
        <f t="shared" si="55"/>
        <v>NO PARRILLA</v>
      </c>
      <c r="BZ11" s="116">
        <f t="shared" si="6"/>
        <v>7.623132180507814</v>
      </c>
      <c r="CA11" s="117">
        <f t="shared" si="56"/>
        <v>0.66666666666666663</v>
      </c>
      <c r="CB11" s="117">
        <f t="shared" si="57"/>
        <v>1.1434698270761721</v>
      </c>
      <c r="CC11" s="68" t="str">
        <f t="shared" si="58"/>
        <v>NO PARRILLA</v>
      </c>
    </row>
    <row r="12" spans="2:81" x14ac:dyDescent="0.3">
      <c r="B12" s="66" t="s">
        <v>182</v>
      </c>
      <c r="C12" s="24" t="str">
        <f>'MUROS EJE X'!C9</f>
        <v>9 entre G y L</v>
      </c>
      <c r="D12" s="24" t="str">
        <f>'MUROS EJE X'!D9</f>
        <v>F6X</v>
      </c>
      <c r="E12" s="24">
        <f>'MUROS EJE X'!E9</f>
        <v>5.41</v>
      </c>
      <c r="F12" s="10">
        <f>'MUROS EJE X'!F9</f>
        <v>0.25</v>
      </c>
      <c r="G12" s="23">
        <f>'MUROS EJE X'!G9</f>
        <v>-327.6533</v>
      </c>
      <c r="H12" s="24">
        <f>'MUROS EJE X'!H9</f>
        <v>-87.650899999999993</v>
      </c>
      <c r="I12" s="24">
        <f>'MUROS EJE X'!I9</f>
        <v>196.65610000000001</v>
      </c>
      <c r="J12" s="25">
        <f>'MUROS EJE X'!J9</f>
        <v>27.328700000000001</v>
      </c>
      <c r="K12" s="23">
        <f>'MUROS EJE X'!K9</f>
        <v>-57.356200000000001</v>
      </c>
      <c r="L12" s="24">
        <f>'MUROS EJE X'!L9</f>
        <v>-12.209899999999999</v>
      </c>
      <c r="M12" s="24">
        <f>'MUROS EJE X'!M9</f>
        <v>292.25209999999998</v>
      </c>
      <c r="N12" s="25">
        <f>'MUROS EJE X'!N9</f>
        <v>30.383700000000001</v>
      </c>
      <c r="O12" s="23">
        <f>'MUROS EJE X'!O9</f>
        <v>4.3197999999999999</v>
      </c>
      <c r="P12" s="24">
        <f>'MUROS EJE X'!P9</f>
        <v>0.4869</v>
      </c>
      <c r="Q12" s="24">
        <f>'MUROS EJE X'!Q9</f>
        <v>22.4041</v>
      </c>
      <c r="R12" s="25">
        <f>'MUROS EJE X'!R9</f>
        <v>3.6627000000000001</v>
      </c>
      <c r="S12" s="100">
        <f>1+E12+1</f>
        <v>7.41</v>
      </c>
      <c r="T12" s="96">
        <v>1.9</v>
      </c>
      <c r="U12" s="96">
        <v>2</v>
      </c>
      <c r="V12" s="28">
        <f t="shared" si="41"/>
        <v>70.394999999999996</v>
      </c>
      <c r="W12" s="26">
        <f t="shared" si="42"/>
        <v>1.2350000000000001</v>
      </c>
      <c r="Y12" s="27">
        <f t="shared" si="7"/>
        <v>398.04829999999998</v>
      </c>
      <c r="Z12" s="28">
        <f t="shared" si="59"/>
        <v>-57.356200000000001</v>
      </c>
      <c r="AA12" s="28">
        <f t="shared" si="43"/>
        <v>4.3197999999999999</v>
      </c>
      <c r="AB12" s="29">
        <f t="shared" si="44"/>
        <v>0.14409356854431987</v>
      </c>
      <c r="AC12" s="78">
        <f t="shared" si="9"/>
        <v>36.858030464373357</v>
      </c>
      <c r="AD12" s="78">
        <f t="shared" si="10"/>
        <v>23.21549479663857</v>
      </c>
      <c r="AE12" s="26">
        <f t="shared" si="0"/>
        <v>3.1571174600928882</v>
      </c>
      <c r="AF12" s="27">
        <f t="shared" si="11"/>
        <v>485.69919999999996</v>
      </c>
      <c r="AG12" s="28">
        <f t="shared" si="12"/>
        <v>-69.566100000000006</v>
      </c>
      <c r="AH12" s="28">
        <f t="shared" si="13"/>
        <v>4.8067000000000002</v>
      </c>
      <c r="AI12" s="29">
        <f t="shared" si="1"/>
        <v>0.14322877204656712</v>
      </c>
      <c r="AJ12" s="78">
        <f t="shared" si="14"/>
        <v>40.418515821665586</v>
      </c>
      <c r="AK12" s="78">
        <f t="shared" si="15"/>
        <v>23.60562564805284</v>
      </c>
      <c r="AL12" s="26">
        <f t="shared" si="2"/>
        <v>3.8499042965475616</v>
      </c>
      <c r="AM12" s="26">
        <f t="shared" si="16"/>
        <v>3.8499042965475616</v>
      </c>
      <c r="AN12" s="47">
        <f t="shared" si="3"/>
        <v>0.39463968251161102</v>
      </c>
      <c r="AO12" s="47">
        <f t="shared" si="17"/>
        <v>0.4812380370684452</v>
      </c>
      <c r="AP12" s="30" t="str">
        <f t="shared" si="18"/>
        <v>OK</v>
      </c>
      <c r="AQ12" s="32">
        <f t="shared" si="19"/>
        <v>594.70439999999996</v>
      </c>
      <c r="AR12" s="28">
        <f t="shared" si="20"/>
        <v>234.89589999999998</v>
      </c>
      <c r="AS12" s="28">
        <f t="shared" si="21"/>
        <v>26.7239</v>
      </c>
      <c r="AT12" s="28">
        <f t="shared" si="45"/>
        <v>0.39497925355857466</v>
      </c>
      <c r="AU12" s="78">
        <f t="shared" si="22"/>
        <v>8.9014612388161893</v>
      </c>
      <c r="AV12" s="78">
        <f t="shared" si="23"/>
        <v>8.4561434912571336</v>
      </c>
      <c r="AW12" s="31">
        <f t="shared" si="46"/>
        <v>5.5749947390563319</v>
      </c>
      <c r="AX12" s="32">
        <f t="shared" si="4"/>
        <v>201.39219999999997</v>
      </c>
      <c r="AY12" s="28">
        <f t="shared" si="24"/>
        <v>-349.60829999999999</v>
      </c>
      <c r="AZ12" s="28">
        <f t="shared" si="25"/>
        <v>-18.084299999999999</v>
      </c>
      <c r="BA12" s="28">
        <f t="shared" si="47"/>
        <v>1.7359574998435889</v>
      </c>
      <c r="BB12" s="78">
        <f t="shared" si="26"/>
        <v>4.4545202191956559</v>
      </c>
      <c r="BC12" s="78">
        <f t="shared" si="27"/>
        <v>2.8404147604483319</v>
      </c>
      <c r="BD12" s="31">
        <f t="shared" si="48"/>
        <v>3.5887457898419255</v>
      </c>
      <c r="BE12" s="32">
        <f t="shared" si="28"/>
        <v>682.35529999999994</v>
      </c>
      <c r="BF12" s="28">
        <f t="shared" si="29"/>
        <v>222.68599999999998</v>
      </c>
      <c r="BG12" s="28">
        <f t="shared" si="30"/>
        <v>27.210799999999999</v>
      </c>
      <c r="BH12" s="28">
        <f t="shared" si="49"/>
        <v>0.32634904425890732</v>
      </c>
      <c r="BI12" s="78">
        <f t="shared" si="31"/>
        <v>10.030654005027415</v>
      </c>
      <c r="BJ12" s="78">
        <f t="shared" si="32"/>
        <v>9.9268745660530424</v>
      </c>
      <c r="BK12" s="31">
        <f t="shared" si="50"/>
        <v>6.1273375282853006</v>
      </c>
      <c r="BL12" s="32">
        <f t="shared" si="33"/>
        <v>289.04309999999998</v>
      </c>
      <c r="BM12" s="28">
        <f t="shared" si="34"/>
        <v>-361.81819999999999</v>
      </c>
      <c r="BN12" s="28">
        <f t="shared" si="35"/>
        <v>-17.5974</v>
      </c>
      <c r="BO12" s="28">
        <f t="shared" si="51"/>
        <v>1.2517794059086691</v>
      </c>
      <c r="BP12" s="78">
        <f t="shared" si="36"/>
        <v>6.570131951310989</v>
      </c>
      <c r="BQ12" s="78">
        <f t="shared" si="37"/>
        <v>3.6087555961643574</v>
      </c>
      <c r="BR12" s="26">
        <f t="shared" si="52"/>
        <v>4.1341015896906201</v>
      </c>
      <c r="BS12" s="31">
        <f t="shared" si="38"/>
        <v>6.1273375282853006</v>
      </c>
      <c r="BT12" s="47">
        <f t="shared" si="39"/>
        <v>0.61273375282853004</v>
      </c>
      <c r="BU12" s="30" t="str">
        <f t="shared" si="40"/>
        <v>OK</v>
      </c>
      <c r="BV12" s="100">
        <f t="shared" si="5"/>
        <v>27.649610596387419</v>
      </c>
      <c r="BW12" s="29">
        <f t="shared" si="53"/>
        <v>0.66666666666666663</v>
      </c>
      <c r="BX12" s="29">
        <f t="shared" si="54"/>
        <v>4.1474415894581131</v>
      </c>
      <c r="BY12" s="115" t="str">
        <f t="shared" si="55"/>
        <v>NO PARRILLA</v>
      </c>
      <c r="BZ12" s="116">
        <f t="shared" si="6"/>
        <v>30.636687641426505</v>
      </c>
      <c r="CA12" s="117">
        <f t="shared" si="56"/>
        <v>0.66666666666666663</v>
      </c>
      <c r="CB12" s="117">
        <f t="shared" si="57"/>
        <v>4.5955031462139759</v>
      </c>
      <c r="CC12" s="68" t="str">
        <f t="shared" si="58"/>
        <v>NO PARRILLA</v>
      </c>
    </row>
    <row r="13" spans="2:81" x14ac:dyDescent="0.3">
      <c r="B13" s="66" t="s">
        <v>182</v>
      </c>
      <c r="C13" s="24" t="str">
        <f>'MUROS EJE X'!C10</f>
        <v>8 entre A y C</v>
      </c>
      <c r="D13" s="24" t="str">
        <f>'MUROS EJE X'!D10</f>
        <v>F7X</v>
      </c>
      <c r="E13" s="24">
        <f>'MUROS EJE X'!E10</f>
        <v>1.92</v>
      </c>
      <c r="F13" s="10">
        <f>'MUROS EJE X'!F10</f>
        <v>0.25</v>
      </c>
      <c r="G13" s="23">
        <f>'MUROS EJE X'!G10</f>
        <v>-46.812399999999997</v>
      </c>
      <c r="H13" s="24">
        <f>'MUROS EJE X'!H10</f>
        <v>-40.023800000000001</v>
      </c>
      <c r="I13" s="24">
        <f>'MUROS EJE X'!I10</f>
        <v>0.76559999999999995</v>
      </c>
      <c r="J13" s="25">
        <f>'MUROS EJE X'!J10</f>
        <v>0.14449999999999999</v>
      </c>
      <c r="K13" s="23">
        <f>'MUROS EJE X'!K10</f>
        <v>-1.7533000000000001</v>
      </c>
      <c r="L13" s="24">
        <f>'MUROS EJE X'!L10</f>
        <v>-1.8828</v>
      </c>
      <c r="M13" s="24">
        <f>'MUROS EJE X'!M10</f>
        <v>5.2622</v>
      </c>
      <c r="N13" s="25">
        <f>'MUROS EJE X'!N10</f>
        <v>1.4903999999999999</v>
      </c>
      <c r="O13" s="23">
        <f>'MUROS EJE X'!O10</f>
        <v>0.34449999999999997</v>
      </c>
      <c r="P13" s="24">
        <f>'MUROS EJE X'!P10</f>
        <v>-1.9420999999999999</v>
      </c>
      <c r="Q13" s="24">
        <f>'MUROS EJE X'!Q10</f>
        <v>9.8483000000000001</v>
      </c>
      <c r="R13" s="25">
        <f>'MUROS EJE X'!R10</f>
        <v>2.4823</v>
      </c>
      <c r="S13" s="100">
        <f t="shared" ref="S13:S47" si="60">0.3+E13+0.3</f>
        <v>2.5199999999999996</v>
      </c>
      <c r="T13" s="96">
        <v>0.6</v>
      </c>
      <c r="U13" s="96">
        <v>0.6</v>
      </c>
      <c r="V13" s="28">
        <f t="shared" si="41"/>
        <v>2.2679999999999993</v>
      </c>
      <c r="W13" s="26">
        <f t="shared" si="42"/>
        <v>0.41999999999999993</v>
      </c>
      <c r="Y13" s="27">
        <f t="shared" si="7"/>
        <v>49.080399999999997</v>
      </c>
      <c r="Z13" s="28">
        <f t="shared" si="59"/>
        <v>-1.7533000000000001</v>
      </c>
      <c r="AA13" s="28">
        <f t="shared" si="43"/>
        <v>0.34449999999999997</v>
      </c>
      <c r="AB13" s="29">
        <f t="shared" si="44"/>
        <v>3.572301774231669E-2</v>
      </c>
      <c r="AC13" s="78">
        <f t="shared" si="9"/>
        <v>56.987402031930337</v>
      </c>
      <c r="AD13" s="78">
        <f t="shared" si="10"/>
        <v>32.446226530612243</v>
      </c>
      <c r="AE13" s="26">
        <f t="shared" si="0"/>
        <v>3.5221510456034273</v>
      </c>
      <c r="AF13" s="27">
        <f t="shared" si="11"/>
        <v>89.104199999999992</v>
      </c>
      <c r="AG13" s="28">
        <f t="shared" si="12"/>
        <v>-3.6360999999999999</v>
      </c>
      <c r="AH13" s="28">
        <f t="shared" si="13"/>
        <v>-1.5975999999999999</v>
      </c>
      <c r="AI13" s="29">
        <f t="shared" si="1"/>
        <v>4.0807279567068672E-2</v>
      </c>
      <c r="AJ13" s="78">
        <f t="shared" si="14"/>
        <v>22.309514271407114</v>
      </c>
      <c r="AK13" s="78">
        <f t="shared" si="15"/>
        <v>25.2265438574345</v>
      </c>
      <c r="AL13" s="26">
        <f t="shared" si="2"/>
        <v>6.4657130259511222</v>
      </c>
      <c r="AM13" s="26">
        <f t="shared" si="16"/>
        <v>6.4657130259511222</v>
      </c>
      <c r="AN13" s="47">
        <f t="shared" si="3"/>
        <v>0.44026888070042841</v>
      </c>
      <c r="AO13" s="47">
        <f t="shared" si="17"/>
        <v>0.80821412824389027</v>
      </c>
      <c r="AP13" s="30" t="str">
        <f t="shared" si="18"/>
        <v>OK</v>
      </c>
      <c r="AQ13" s="32">
        <f t="shared" si="19"/>
        <v>49.845999999999997</v>
      </c>
      <c r="AR13" s="28">
        <f t="shared" si="20"/>
        <v>3.5088999999999997</v>
      </c>
      <c r="AS13" s="28">
        <f t="shared" si="21"/>
        <v>10.1928</v>
      </c>
      <c r="AT13" s="28">
        <f t="shared" si="45"/>
        <v>7.0394816033382823E-2</v>
      </c>
      <c r="AU13" s="78">
        <f t="shared" si="22"/>
        <v>1.9561258927870655</v>
      </c>
      <c r="AV13" s="78">
        <f t="shared" si="23"/>
        <v>6.8901562457790346</v>
      </c>
      <c r="AW13" s="31">
        <f t="shared" si="46"/>
        <v>3.8492409926933746</v>
      </c>
      <c r="AX13" s="32">
        <f>(IF(B13="x",$V13+ABS($G13)-$I13,$V13+ABS($G13)-$J13))</f>
        <v>48.314799999999998</v>
      </c>
      <c r="AY13" s="28">
        <f t="shared" si="24"/>
        <v>-7.0155000000000003</v>
      </c>
      <c r="AZ13" s="28">
        <f t="shared" si="25"/>
        <v>-9.5038</v>
      </c>
      <c r="BA13" s="28">
        <f t="shared" si="47"/>
        <v>0.14520395406790468</v>
      </c>
      <c r="BB13" s="78">
        <f t="shared" si="26"/>
        <v>2.0334939708327195</v>
      </c>
      <c r="BC13" s="78">
        <f t="shared" si="27"/>
        <v>5.3383647145964144</v>
      </c>
      <c r="BD13" s="31">
        <f t="shared" si="48"/>
        <v>4.3001568405139841</v>
      </c>
      <c r="BE13" s="32">
        <f t="shared" si="28"/>
        <v>89.869799999999998</v>
      </c>
      <c r="BF13" s="28">
        <f t="shared" si="29"/>
        <v>1.6261000000000001</v>
      </c>
      <c r="BG13" s="28">
        <f t="shared" si="30"/>
        <v>8.2507000000000001</v>
      </c>
      <c r="BH13" s="28">
        <f t="shared" si="49"/>
        <v>1.8093953697460106E-2</v>
      </c>
      <c r="BI13" s="78">
        <f t="shared" si="31"/>
        <v>4.3569539554219645</v>
      </c>
      <c r="BJ13" s="78">
        <f t="shared" si="32"/>
        <v>17.465475357788005</v>
      </c>
      <c r="BK13" s="31">
        <f t="shared" si="50"/>
        <v>6.1998324514991188</v>
      </c>
      <c r="BL13" s="32">
        <f t="shared" si="33"/>
        <v>88.338599999999985</v>
      </c>
      <c r="BM13" s="28">
        <f t="shared" si="34"/>
        <v>-8.898299999999999</v>
      </c>
      <c r="BN13" s="28">
        <f t="shared" si="35"/>
        <v>-11.4459</v>
      </c>
      <c r="BO13" s="28">
        <f t="shared" si="51"/>
        <v>0.10072946594127596</v>
      </c>
      <c r="BP13" s="78">
        <f t="shared" si="36"/>
        <v>3.0871700783686733</v>
      </c>
      <c r="BQ13" s="78">
        <f t="shared" si="37"/>
        <v>7.6243914691510239</v>
      </c>
      <c r="BR13" s="26">
        <f t="shared" si="52"/>
        <v>7.2437188208616785</v>
      </c>
      <c r="BS13" s="31">
        <f t="shared" si="38"/>
        <v>7.2437188208616785</v>
      </c>
      <c r="BT13" s="47">
        <f t="shared" si="39"/>
        <v>0.72437188208616787</v>
      </c>
      <c r="BU13" s="30" t="str">
        <f t="shared" si="40"/>
        <v>OK</v>
      </c>
      <c r="BV13" s="100">
        <f t="shared" si="5"/>
        <v>3.2596734693877552</v>
      </c>
      <c r="BW13" s="29">
        <f t="shared" si="53"/>
        <v>0.06</v>
      </c>
      <c r="BX13" s="29">
        <f t="shared" si="54"/>
        <v>5.4327891156462584</v>
      </c>
      <c r="BY13" s="115" t="str">
        <f t="shared" si="55"/>
        <v>NO PARRILLA</v>
      </c>
      <c r="BZ13" s="116">
        <f t="shared" si="6"/>
        <v>3.259673469387752</v>
      </c>
      <c r="CA13" s="117">
        <f t="shared" si="56"/>
        <v>0.06</v>
      </c>
      <c r="CB13" s="117">
        <f t="shared" si="57"/>
        <v>5.4327891156462531</v>
      </c>
      <c r="CC13" s="68" t="str">
        <f t="shared" si="58"/>
        <v>NO PARRILLA</v>
      </c>
    </row>
    <row r="14" spans="2:81" x14ac:dyDescent="0.3">
      <c r="B14" s="66" t="s">
        <v>182</v>
      </c>
      <c r="C14" s="24" t="str">
        <f>'MUROS EJE X'!C11</f>
        <v>8 entre C y F</v>
      </c>
      <c r="D14" s="24" t="str">
        <f>'MUROS EJE X'!D11</f>
        <v>F8X</v>
      </c>
      <c r="E14" s="24">
        <f>'MUROS EJE X'!E11</f>
        <v>5.3</v>
      </c>
      <c r="F14" s="10">
        <f>'MUROS EJE X'!F11</f>
        <v>0.25</v>
      </c>
      <c r="G14" s="23">
        <f>'MUROS EJE X'!G11</f>
        <v>-511.16410000000002</v>
      </c>
      <c r="H14" s="24">
        <f>'MUROS EJE X'!H11</f>
        <v>-137.7466</v>
      </c>
      <c r="I14" s="24">
        <f>'MUROS EJE X'!I11</f>
        <v>352.9599</v>
      </c>
      <c r="J14" s="25">
        <f>'MUROS EJE X'!J11</f>
        <v>58.379899999999999</v>
      </c>
      <c r="K14" s="23">
        <f>'MUROS EJE X'!K11</f>
        <v>-107.7197</v>
      </c>
      <c r="L14" s="24">
        <f>'MUROS EJE X'!L11</f>
        <v>-32.058199999999999</v>
      </c>
      <c r="M14" s="24">
        <f>'MUROS EJE X'!M11</f>
        <v>258.73809999999997</v>
      </c>
      <c r="N14" s="25">
        <f>'MUROS EJE X'!N11</f>
        <v>31.103899999999999</v>
      </c>
      <c r="O14" s="23">
        <f>'MUROS EJE X'!O11</f>
        <v>24.772300000000001</v>
      </c>
      <c r="P14" s="24">
        <f>'MUROS EJE X'!P11</f>
        <v>8.9044000000000008</v>
      </c>
      <c r="Q14" s="24">
        <f>'MUROS EJE X'!Q11</f>
        <v>24.335699999999999</v>
      </c>
      <c r="R14" s="25">
        <f>'MUROS EJE X'!R11</f>
        <v>5.7404999999999999</v>
      </c>
      <c r="S14" s="100">
        <f>0.8+E14+0.8</f>
        <v>6.8999999999999995</v>
      </c>
      <c r="T14" s="96">
        <v>1.8</v>
      </c>
      <c r="U14" s="96">
        <v>2</v>
      </c>
      <c r="V14" s="28">
        <f t="shared" si="41"/>
        <v>62.1</v>
      </c>
      <c r="W14" s="26">
        <f t="shared" si="42"/>
        <v>1.1499999999999999</v>
      </c>
      <c r="Y14" s="27">
        <f t="shared" si="7"/>
        <v>573.26409999999998</v>
      </c>
      <c r="Z14" s="28">
        <f t="shared" si="59"/>
        <v>-107.7197</v>
      </c>
      <c r="AA14" s="28">
        <f t="shared" si="43"/>
        <v>24.772300000000001</v>
      </c>
      <c r="AB14" s="29">
        <f t="shared" si="44"/>
        <v>0.18790588840291936</v>
      </c>
      <c r="AC14" s="78">
        <f t="shared" si="9"/>
        <v>9.2565341126984571</v>
      </c>
      <c r="AD14" s="78">
        <f t="shared" si="10"/>
        <v>13.260993404097432</v>
      </c>
      <c r="AE14" s="26">
        <f t="shared" si="0"/>
        <v>5.3698341734929631</v>
      </c>
      <c r="AF14" s="27">
        <f t="shared" si="11"/>
        <v>711.01070000000004</v>
      </c>
      <c r="AG14" s="28">
        <f t="shared" si="12"/>
        <v>-139.77789999999999</v>
      </c>
      <c r="AH14" s="28">
        <f t="shared" si="13"/>
        <v>33.676700000000004</v>
      </c>
      <c r="AI14" s="29">
        <f t="shared" si="1"/>
        <v>0.1965904310582105</v>
      </c>
      <c r="AJ14" s="78">
        <f t="shared" si="14"/>
        <v>8.4451350637087366</v>
      </c>
      <c r="AK14" s="78">
        <f t="shared" si="15"/>
        <v>12.517494048461048</v>
      </c>
      <c r="AL14" s="26">
        <f t="shared" si="2"/>
        <v>6.7033550724637676</v>
      </c>
      <c r="AM14" s="26">
        <f t="shared" si="16"/>
        <v>6.7033550724637676</v>
      </c>
      <c r="AN14" s="47">
        <f t="shared" si="3"/>
        <v>0.67122927168662039</v>
      </c>
      <c r="AO14" s="47">
        <f t="shared" si="17"/>
        <v>0.83791938405797095</v>
      </c>
      <c r="AP14" s="30" t="str">
        <f t="shared" si="18"/>
        <v>OK</v>
      </c>
      <c r="AQ14" s="32">
        <f t="shared" si="19"/>
        <v>926.22399999999993</v>
      </c>
      <c r="AR14" s="28">
        <f t="shared" si="20"/>
        <v>151.01839999999999</v>
      </c>
      <c r="AS14" s="28">
        <f t="shared" si="21"/>
        <v>49.108000000000004</v>
      </c>
      <c r="AT14" s="28">
        <f t="shared" si="45"/>
        <v>0.16304738378621153</v>
      </c>
      <c r="AU14" s="78">
        <f t="shared" si="22"/>
        <v>7.5443838071190026</v>
      </c>
      <c r="AV14" s="78">
        <f t="shared" si="23"/>
        <v>13.427083901740689</v>
      </c>
      <c r="AW14" s="31">
        <f t="shared" si="46"/>
        <v>8.5148498214660773</v>
      </c>
      <c r="AX14" s="32">
        <f t="shared" ref="AX14:AX57" si="61">(IF(B14="x",$V14+ABS($G14)-$I14,$V14+ABS($G14)-$J14))</f>
        <v>220.30419999999998</v>
      </c>
      <c r="AY14" s="28">
        <f t="shared" si="24"/>
        <v>-366.45779999999996</v>
      </c>
      <c r="AZ14" s="28">
        <f t="shared" si="25"/>
        <v>0.4366000000000021</v>
      </c>
      <c r="BA14" s="28">
        <f t="shared" si="47"/>
        <v>1.6634172203707418</v>
      </c>
      <c r="BB14" s="78">
        <f t="shared" si="26"/>
        <v>201.83618873110302</v>
      </c>
      <c r="BC14" s="78">
        <f t="shared" si="27"/>
        <v>3.0667362406113283</v>
      </c>
      <c r="BD14" s="31">
        <f t="shared" si="48"/>
        <v>4.5670510808953457</v>
      </c>
      <c r="BE14" s="32">
        <f t="shared" si="28"/>
        <v>1063.9706000000001</v>
      </c>
      <c r="BF14" s="28">
        <f t="shared" si="29"/>
        <v>118.96019999999999</v>
      </c>
      <c r="BG14" s="28">
        <f t="shared" si="30"/>
        <v>58.0124</v>
      </c>
      <c r="BH14" s="28">
        <f t="shared" si="49"/>
        <v>0.11180778867385995</v>
      </c>
      <c r="BI14" s="78">
        <f t="shared" si="31"/>
        <v>7.336159855479174</v>
      </c>
      <c r="BJ14" s="78">
        <f t="shared" si="32"/>
        <v>16.12723693001681</v>
      </c>
      <c r="BK14" s="31">
        <f t="shared" si="50"/>
        <v>9.3994706294195911</v>
      </c>
      <c r="BL14" s="32">
        <f t="shared" si="33"/>
        <v>358.05080000000004</v>
      </c>
      <c r="BM14" s="28">
        <f t="shared" si="34"/>
        <v>-398.51599999999996</v>
      </c>
      <c r="BN14" s="28">
        <f t="shared" si="35"/>
        <v>9.3410000000000046</v>
      </c>
      <c r="BO14" s="28">
        <f t="shared" si="51"/>
        <v>1.1130152481156304</v>
      </c>
      <c r="BP14" s="78">
        <f t="shared" si="36"/>
        <v>15.33243978160796</v>
      </c>
      <c r="BQ14" s="78">
        <f t="shared" si="37"/>
        <v>3.9161052066404922</v>
      </c>
      <c r="BR14" s="26">
        <f t="shared" si="52"/>
        <v>5.6729988097738566</v>
      </c>
      <c r="BS14" s="31">
        <f t="shared" si="38"/>
        <v>9.3994706294195911</v>
      </c>
      <c r="BT14" s="47">
        <f t="shared" si="39"/>
        <v>0.93994706294195907</v>
      </c>
      <c r="BU14" s="30" t="str">
        <f t="shared" si="40"/>
        <v>OK</v>
      </c>
      <c r="BV14" s="100">
        <f t="shared" si="5"/>
        <v>38.067856049149349</v>
      </c>
      <c r="BW14" s="29">
        <f t="shared" si="53"/>
        <v>0.66666666666666663</v>
      </c>
      <c r="BX14" s="29">
        <f t="shared" si="54"/>
        <v>5.7101784073724025</v>
      </c>
      <c r="BY14" s="115" t="str">
        <f t="shared" si="55"/>
        <v>NO PARRILLA</v>
      </c>
      <c r="BZ14" s="116">
        <f t="shared" si="6"/>
        <v>30.078306014142676</v>
      </c>
      <c r="CA14" s="117">
        <f t="shared" si="56"/>
        <v>0.66666666666666663</v>
      </c>
      <c r="CB14" s="117">
        <f t="shared" si="57"/>
        <v>4.5117459021214019</v>
      </c>
      <c r="CC14" s="68" t="str">
        <f t="shared" si="58"/>
        <v>NO PARRILLA</v>
      </c>
    </row>
    <row r="15" spans="2:81" x14ac:dyDescent="0.3">
      <c r="B15" s="66" t="s">
        <v>182</v>
      </c>
      <c r="C15" s="24" t="str">
        <f>'MUROS EJE X'!C12</f>
        <v>7 entre G y L</v>
      </c>
      <c r="D15" s="24" t="str">
        <f>'MUROS EJE X'!D12</f>
        <v>F9X</v>
      </c>
      <c r="E15" s="24">
        <f>'MUROS EJE X'!E12</f>
        <v>6.75</v>
      </c>
      <c r="F15" s="10">
        <f>'MUROS EJE X'!F12</f>
        <v>0.25</v>
      </c>
      <c r="G15" s="23">
        <f>'MUROS EJE X'!G12</f>
        <v>-416.19540000000001</v>
      </c>
      <c r="H15" s="24">
        <f>'MUROS EJE X'!H12</f>
        <v>-108.5175</v>
      </c>
      <c r="I15" s="24">
        <f>'MUROS EJE X'!I12</f>
        <v>186.7064</v>
      </c>
      <c r="J15" s="25">
        <f>'MUROS EJE X'!J12</f>
        <v>55.117600000000003</v>
      </c>
      <c r="K15" s="23">
        <f>'MUROS EJE X'!K12</f>
        <v>33.1248</v>
      </c>
      <c r="L15" s="24">
        <f>'MUROS EJE X'!L12</f>
        <v>13.2715</v>
      </c>
      <c r="M15" s="24">
        <f>'MUROS EJE X'!M12</f>
        <v>463.68119999999999</v>
      </c>
      <c r="N15" s="25">
        <f>'MUROS EJE X'!N12</f>
        <v>63.295299999999997</v>
      </c>
      <c r="O15" s="23">
        <f>'MUROS EJE X'!O12</f>
        <v>-37.672499999999999</v>
      </c>
      <c r="P15" s="24">
        <f>'MUROS EJE X'!P12</f>
        <v>-11.103899999999999</v>
      </c>
      <c r="Q15" s="24">
        <f>'MUROS EJE X'!Q12</f>
        <v>20.593299999999999</v>
      </c>
      <c r="R15" s="25">
        <f>'MUROS EJE X'!R12</f>
        <v>7.4892000000000003</v>
      </c>
      <c r="S15" s="100">
        <f>0.5+E15+0.5</f>
        <v>7.75</v>
      </c>
      <c r="T15" s="96">
        <v>1.6</v>
      </c>
      <c r="U15" s="96">
        <v>2</v>
      </c>
      <c r="V15" s="28">
        <f t="shared" si="41"/>
        <v>62</v>
      </c>
      <c r="W15" s="26">
        <f t="shared" si="42"/>
        <v>1.2916666666666667</v>
      </c>
      <c r="Y15" s="27">
        <f t="shared" si="7"/>
        <v>478.19540000000001</v>
      </c>
      <c r="Z15" s="28">
        <f t="shared" si="59"/>
        <v>33.1248</v>
      </c>
      <c r="AA15" s="28">
        <f t="shared" si="43"/>
        <v>-37.672499999999999</v>
      </c>
      <c r="AB15" s="29">
        <f t="shared" si="44"/>
        <v>6.9270427946400148E-2</v>
      </c>
      <c r="AC15" s="78">
        <f t="shared" si="9"/>
        <v>5.0773949167164378</v>
      </c>
      <c r="AD15" s="78">
        <f t="shared" si="10"/>
        <v>17.388544783893767</v>
      </c>
      <c r="AE15" s="26">
        <f t="shared" si="0"/>
        <v>4.0632290842872001</v>
      </c>
      <c r="AF15" s="27">
        <f t="shared" si="11"/>
        <v>586.71289999999999</v>
      </c>
      <c r="AG15" s="28">
        <f t="shared" si="12"/>
        <v>46.396299999999997</v>
      </c>
      <c r="AH15" s="28">
        <f t="shared" si="13"/>
        <v>-48.776399999999995</v>
      </c>
      <c r="AI15" s="29">
        <f t="shared" si="1"/>
        <v>7.9078370357972355E-2</v>
      </c>
      <c r="AJ15" s="78">
        <f t="shared" si="14"/>
        <v>4.8114489794244761</v>
      </c>
      <c r="AK15" s="78">
        <f t="shared" si="15"/>
        <v>16.116174310919625</v>
      </c>
      <c r="AL15" s="26">
        <f t="shared" si="2"/>
        <v>5.0212307752341303</v>
      </c>
      <c r="AM15" s="26">
        <f t="shared" si="16"/>
        <v>5.0212307752341303</v>
      </c>
      <c r="AN15" s="47">
        <f t="shared" si="3"/>
        <v>0.50790363553590001</v>
      </c>
      <c r="AO15" s="47">
        <f t="shared" si="17"/>
        <v>0.62765384690426629</v>
      </c>
      <c r="AP15" s="30" t="str">
        <f t="shared" si="18"/>
        <v>OK</v>
      </c>
      <c r="AQ15" s="32">
        <f t="shared" si="19"/>
        <v>664.90179999999998</v>
      </c>
      <c r="AR15" s="28">
        <f t="shared" si="20"/>
        <v>496.80599999999998</v>
      </c>
      <c r="AS15" s="28">
        <f t="shared" si="21"/>
        <v>-17.0792</v>
      </c>
      <c r="AT15" s="28">
        <f t="shared" si="45"/>
        <v>0.74718702821980632</v>
      </c>
      <c r="AU15" s="78">
        <f t="shared" si="22"/>
        <v>15.572200103049322</v>
      </c>
      <c r="AV15" s="78">
        <f t="shared" si="23"/>
        <v>5.7881478965444773</v>
      </c>
      <c r="AW15" s="31">
        <f t="shared" si="46"/>
        <v>8.4639177419354823</v>
      </c>
      <c r="AX15" s="32">
        <f t="shared" si="61"/>
        <v>291.48900000000003</v>
      </c>
      <c r="AY15" s="28">
        <f t="shared" si="24"/>
        <v>-430.5564</v>
      </c>
      <c r="AZ15" s="28">
        <f t="shared" si="25"/>
        <v>-58.265799999999999</v>
      </c>
      <c r="BA15" s="28">
        <f t="shared" si="47"/>
        <v>1.477093132159361</v>
      </c>
      <c r="BB15" s="78">
        <f t="shared" si="26"/>
        <v>2.0010984145073101</v>
      </c>
      <c r="BC15" s="78">
        <f t="shared" si="27"/>
        <v>2.8516002452987457</v>
      </c>
      <c r="BD15" s="31">
        <f t="shared" si="48"/>
        <v>5.0649902891921492</v>
      </c>
      <c r="BE15" s="32">
        <f t="shared" si="28"/>
        <v>773.41930000000002</v>
      </c>
      <c r="BF15" s="28">
        <f t="shared" si="29"/>
        <v>510.07749999999999</v>
      </c>
      <c r="BG15" s="28">
        <f t="shared" si="30"/>
        <v>-28.183099999999996</v>
      </c>
      <c r="BH15" s="28">
        <f t="shared" si="49"/>
        <v>0.65950966054247673</v>
      </c>
      <c r="BI15" s="78">
        <f t="shared" si="31"/>
        <v>10.977064978657424</v>
      </c>
      <c r="BJ15" s="78">
        <f t="shared" si="32"/>
        <v>6.1913960513639745</v>
      </c>
      <c r="BK15" s="31">
        <f t="shared" si="50"/>
        <v>9.4219194328824152</v>
      </c>
      <c r="BL15" s="32">
        <f t="shared" si="33"/>
        <v>400.00649999999996</v>
      </c>
      <c r="BM15" s="28">
        <f t="shared" si="34"/>
        <v>-417.28489999999999</v>
      </c>
      <c r="BN15" s="28">
        <f t="shared" si="35"/>
        <v>-69.369699999999995</v>
      </c>
      <c r="BO15" s="28">
        <f t="shared" si="51"/>
        <v>1.0431952980764063</v>
      </c>
      <c r="BP15" s="78">
        <f t="shared" si="36"/>
        <v>2.3065199935995113</v>
      </c>
      <c r="BQ15" s="78">
        <f t="shared" si="37"/>
        <v>3.5381728595314987</v>
      </c>
      <c r="BR15" s="26">
        <f t="shared" si="52"/>
        <v>5.8311756243496351</v>
      </c>
      <c r="BS15" s="31">
        <f t="shared" si="38"/>
        <v>9.4219194328824152</v>
      </c>
      <c r="BT15" s="47">
        <f t="shared" si="39"/>
        <v>0.94219194328824152</v>
      </c>
      <c r="BU15" s="30" t="str">
        <f t="shared" si="40"/>
        <v>OK</v>
      </c>
      <c r="BV15" s="100">
        <f t="shared" si="5"/>
        <v>30.150142185223736</v>
      </c>
      <c r="BW15" s="29">
        <f t="shared" si="53"/>
        <v>0.66666666666666663</v>
      </c>
      <c r="BX15" s="29">
        <f t="shared" si="54"/>
        <v>4.5225213277835605</v>
      </c>
      <c r="BY15" s="115" t="str">
        <f t="shared" si="55"/>
        <v>NO PARRILLA</v>
      </c>
      <c r="BZ15" s="116">
        <f t="shared" si="6"/>
        <v>11.77739929110302</v>
      </c>
      <c r="CA15" s="117">
        <f t="shared" si="56"/>
        <v>0.66666666666666663</v>
      </c>
      <c r="CB15" s="117">
        <f t="shared" si="57"/>
        <v>1.7666098936654531</v>
      </c>
      <c r="CC15" s="68" t="str">
        <f t="shared" si="58"/>
        <v>NO PARRILLA</v>
      </c>
    </row>
    <row r="16" spans="2:81" x14ac:dyDescent="0.3">
      <c r="B16" s="66" t="s">
        <v>182</v>
      </c>
      <c r="C16" s="24" t="str">
        <f>'MUROS EJE X'!C13</f>
        <v>6 entre C y E</v>
      </c>
      <c r="D16" s="24" t="str">
        <f>'MUROS EJE X'!D13</f>
        <v>F10X</v>
      </c>
      <c r="E16" s="24">
        <f>'MUROS EJE X'!E13</f>
        <v>1.8800000000000001</v>
      </c>
      <c r="F16" s="10">
        <f>'MUROS EJE X'!F13</f>
        <v>0.25</v>
      </c>
      <c r="G16" s="23">
        <f>'MUROS EJE X'!G13</f>
        <v>-186.35849999999999</v>
      </c>
      <c r="H16" s="24">
        <f>'MUROS EJE X'!H13</f>
        <v>-46.058</v>
      </c>
      <c r="I16" s="24">
        <f>'MUROS EJE X'!I13</f>
        <v>155.8038</v>
      </c>
      <c r="J16" s="25">
        <f>'MUROS EJE X'!J13</f>
        <v>58.2361</v>
      </c>
      <c r="K16" s="23">
        <f>'MUROS EJE X'!K13</f>
        <v>-2.5091000000000001</v>
      </c>
      <c r="L16" s="24">
        <f>'MUROS EJE X'!L13</f>
        <v>0.2263</v>
      </c>
      <c r="M16" s="24">
        <f>'MUROS EJE X'!M13</f>
        <v>5.1279000000000003</v>
      </c>
      <c r="N16" s="25">
        <f>'MUROS EJE X'!N13</f>
        <v>1.6633</v>
      </c>
      <c r="O16" s="23">
        <f>'MUROS EJE X'!O13</f>
        <v>-1.782</v>
      </c>
      <c r="P16" s="24">
        <f>'MUROS EJE X'!P13</f>
        <v>0.50849999999999995</v>
      </c>
      <c r="Q16" s="24">
        <f>'MUROS EJE X'!Q13</f>
        <v>4.0515999999999996</v>
      </c>
      <c r="R16" s="25">
        <f>'MUROS EJE X'!R13</f>
        <v>2.3866999999999998</v>
      </c>
      <c r="S16" s="100">
        <f>0.4+E16+0.4</f>
        <v>2.68</v>
      </c>
      <c r="T16" s="96">
        <v>1.7</v>
      </c>
      <c r="U16" s="96">
        <v>2</v>
      </c>
      <c r="V16" s="28">
        <f t="shared" si="41"/>
        <v>22.78</v>
      </c>
      <c r="W16" s="26">
        <f t="shared" si="42"/>
        <v>0.44666666666666671</v>
      </c>
      <c r="Y16" s="27">
        <f t="shared" si="7"/>
        <v>209.13849999999999</v>
      </c>
      <c r="Z16" s="28">
        <f t="shared" si="59"/>
        <v>-2.5091000000000001</v>
      </c>
      <c r="AA16" s="28">
        <f t="shared" si="43"/>
        <v>-1.782</v>
      </c>
      <c r="AB16" s="29">
        <f t="shared" si="44"/>
        <v>1.1997312785546421E-2</v>
      </c>
      <c r="AC16" s="78">
        <f t="shared" si="9"/>
        <v>46.944668911335576</v>
      </c>
      <c r="AD16" s="78">
        <f t="shared" si="10"/>
        <v>46.558543412754602</v>
      </c>
      <c r="AE16" s="26">
        <f t="shared" si="0"/>
        <v>4.7136937677722006</v>
      </c>
      <c r="AF16" s="27">
        <f t="shared" si="11"/>
        <v>255.19649999999999</v>
      </c>
      <c r="AG16" s="28">
        <f t="shared" si="12"/>
        <v>-2.2827999999999999</v>
      </c>
      <c r="AH16" s="28">
        <f t="shared" si="13"/>
        <v>-1.2735000000000001</v>
      </c>
      <c r="AI16" s="29">
        <f t="shared" si="1"/>
        <v>8.9452637477394868E-3</v>
      </c>
      <c r="AJ16" s="78">
        <f t="shared" si="14"/>
        <v>80.155948174322717</v>
      </c>
      <c r="AK16" s="78">
        <f t="shared" si="15"/>
        <v>71.275437906331518</v>
      </c>
      <c r="AL16" s="26">
        <f t="shared" si="2"/>
        <v>5.7135040884253012</v>
      </c>
      <c r="AM16" s="26">
        <f t="shared" si="16"/>
        <v>5.7135040884253012</v>
      </c>
      <c r="AN16" s="47">
        <f t="shared" si="3"/>
        <v>0.58921172097152508</v>
      </c>
      <c r="AO16" s="47">
        <f t="shared" si="17"/>
        <v>0.71418801105316265</v>
      </c>
      <c r="AP16" s="30" t="str">
        <f t="shared" si="18"/>
        <v>OK</v>
      </c>
      <c r="AQ16" s="32">
        <f t="shared" si="19"/>
        <v>364.94229999999999</v>
      </c>
      <c r="AR16" s="28">
        <f t="shared" si="20"/>
        <v>2.6188000000000002</v>
      </c>
      <c r="AS16" s="28">
        <f t="shared" si="21"/>
        <v>2.2695999999999996</v>
      </c>
      <c r="AT16" s="28">
        <f t="shared" si="45"/>
        <v>7.1759289071176464E-3</v>
      </c>
      <c r="AU16" s="78">
        <f t="shared" si="22"/>
        <v>64.318346845259086</v>
      </c>
      <c r="AV16" s="78">
        <f t="shared" si="23"/>
        <v>68.684196982397324</v>
      </c>
      <c r="AW16" s="31">
        <f t="shared" si="46"/>
        <v>8.1388341763526526</v>
      </c>
      <c r="AX16" s="32">
        <f t="shared" si="61"/>
        <v>53.334699999999998</v>
      </c>
      <c r="AY16" s="28">
        <f t="shared" si="24"/>
        <v>-7.6370000000000005</v>
      </c>
      <c r="AZ16" s="28">
        <f t="shared" si="25"/>
        <v>-5.8335999999999997</v>
      </c>
      <c r="BA16" s="28">
        <f t="shared" si="47"/>
        <v>0.14319008075418069</v>
      </c>
      <c r="BB16" s="78">
        <f t="shared" si="26"/>
        <v>3.6570693911135495</v>
      </c>
      <c r="BC16" s="78">
        <f t="shared" si="27"/>
        <v>4.0978387086747956</v>
      </c>
      <c r="BD16" s="31">
        <f t="shared" si="48"/>
        <v>1.5459275942499968</v>
      </c>
      <c r="BE16" s="32">
        <f t="shared" si="28"/>
        <v>411.00029999999998</v>
      </c>
      <c r="BF16" s="28">
        <f t="shared" si="29"/>
        <v>2.8451000000000004</v>
      </c>
      <c r="BG16" s="28">
        <f t="shared" si="30"/>
        <v>2.7780999999999993</v>
      </c>
      <c r="BH16" s="28">
        <f t="shared" si="49"/>
        <v>6.9223793753921846E-3</v>
      </c>
      <c r="BI16" s="78">
        <f t="shared" si="31"/>
        <v>59.177178647276932</v>
      </c>
      <c r="BJ16" s="78">
        <f t="shared" si="32"/>
        <v>65.89283825122304</v>
      </c>
      <c r="BK16" s="31">
        <f t="shared" si="50"/>
        <v>9.1608851375257156</v>
      </c>
      <c r="BL16" s="32">
        <f t="shared" si="33"/>
        <v>99.392699999999991</v>
      </c>
      <c r="BM16" s="28">
        <f t="shared" si="34"/>
        <v>-7.4107000000000003</v>
      </c>
      <c r="BN16" s="28">
        <f t="shared" si="35"/>
        <v>-5.3250999999999999</v>
      </c>
      <c r="BO16" s="28">
        <f t="shared" si="51"/>
        <v>7.4559801675575785E-2</v>
      </c>
      <c r="BP16" s="78">
        <f t="shared" si="36"/>
        <v>7.4659781036975836</v>
      </c>
      <c r="BQ16" s="78">
        <f t="shared" si="37"/>
        <v>7.7846019855045974</v>
      </c>
      <c r="BR16" s="26">
        <f t="shared" si="52"/>
        <v>2.5457379149030963</v>
      </c>
      <c r="BS16" s="31">
        <f t="shared" si="38"/>
        <v>9.1608851375257156</v>
      </c>
      <c r="BT16" s="47">
        <f t="shared" si="39"/>
        <v>0.91608851375257161</v>
      </c>
      <c r="BU16" s="30" t="str">
        <f t="shared" si="40"/>
        <v>OK</v>
      </c>
      <c r="BV16" s="100">
        <f t="shared" si="5"/>
        <v>33.093697559311643</v>
      </c>
      <c r="BW16" s="29">
        <f t="shared" si="53"/>
        <v>0.66666666666666663</v>
      </c>
      <c r="BX16" s="29">
        <f t="shared" si="54"/>
        <v>4.9640546338967466</v>
      </c>
      <c r="BY16" s="115" t="str">
        <f t="shared" si="55"/>
        <v>NO PARRILLA</v>
      </c>
      <c r="BZ16" s="116">
        <f t="shared" si="6"/>
        <v>7.3287081100205747</v>
      </c>
      <c r="CA16" s="117">
        <f t="shared" si="56"/>
        <v>0.66666666666666663</v>
      </c>
      <c r="CB16" s="117">
        <f t="shared" si="57"/>
        <v>1.0993062165030862</v>
      </c>
      <c r="CC16" s="68" t="str">
        <f t="shared" si="58"/>
        <v>NO PARRILLA</v>
      </c>
    </row>
    <row r="17" spans="2:81" x14ac:dyDescent="0.3">
      <c r="B17" s="66" t="s">
        <v>182</v>
      </c>
      <c r="C17" s="24" t="str">
        <f>'MUROS EJE X'!C14</f>
        <v>6 entre C y E</v>
      </c>
      <c r="D17" s="24" t="str">
        <f>'MUROS EJE X'!D14</f>
        <v>F11X</v>
      </c>
      <c r="E17" s="24">
        <f>'MUROS EJE X'!E14</f>
        <v>2.3699999999999997</v>
      </c>
      <c r="F17" s="10">
        <f>'MUROS EJE X'!F14</f>
        <v>0.25</v>
      </c>
      <c r="G17" s="23">
        <f>'MUROS EJE X'!G14</f>
        <v>-221.65309999999999</v>
      </c>
      <c r="H17" s="24">
        <f>'MUROS EJE X'!H14</f>
        <v>-52.384399999999999</v>
      </c>
      <c r="I17" s="24">
        <f>'MUROS EJE X'!I14</f>
        <v>74.104399999999998</v>
      </c>
      <c r="J17" s="25">
        <f>'MUROS EJE X'!J14</f>
        <v>37.843699999999998</v>
      </c>
      <c r="K17" s="23">
        <f>'MUROS EJE X'!K14</f>
        <v>3.9731000000000001</v>
      </c>
      <c r="L17" s="24">
        <f>'MUROS EJE X'!L14</f>
        <v>0.95979999999999999</v>
      </c>
      <c r="M17" s="24">
        <f>'MUROS EJE X'!M14</f>
        <v>19.3446</v>
      </c>
      <c r="N17" s="25">
        <f>'MUROS EJE X'!N14</f>
        <v>3.34</v>
      </c>
      <c r="O17" s="23">
        <f>'MUROS EJE X'!O14</f>
        <v>18.187799999999999</v>
      </c>
      <c r="P17" s="24">
        <f>'MUROS EJE X'!P14</f>
        <v>4.5486000000000004</v>
      </c>
      <c r="Q17" s="24">
        <f>'MUROS EJE X'!Q14</f>
        <v>14.8890999999999</v>
      </c>
      <c r="R17" s="25">
        <f>'MUROS EJE X'!R14</f>
        <v>11.2386</v>
      </c>
      <c r="S17" s="100">
        <f>0.4+E17+0.4</f>
        <v>3.1699999999999995</v>
      </c>
      <c r="T17" s="96">
        <v>1.7</v>
      </c>
      <c r="U17" s="96">
        <v>2</v>
      </c>
      <c r="V17" s="28">
        <f t="shared" si="41"/>
        <v>26.944999999999997</v>
      </c>
      <c r="W17" s="26">
        <f t="shared" si="42"/>
        <v>0.52833333333333321</v>
      </c>
      <c r="Y17" s="27">
        <f t="shared" si="7"/>
        <v>248.59809999999999</v>
      </c>
      <c r="Z17" s="28">
        <f t="shared" si="59"/>
        <v>3.9731000000000001</v>
      </c>
      <c r="AA17" s="28">
        <f t="shared" si="43"/>
        <v>18.187799999999999</v>
      </c>
      <c r="AB17" s="29">
        <f t="shared" si="44"/>
        <v>1.5982020779724382E-2</v>
      </c>
      <c r="AC17" s="78">
        <f t="shared" si="9"/>
        <v>5.4673594387446531</v>
      </c>
      <c r="AD17" s="78">
        <f t="shared" si="10"/>
        <v>9.8640374658910925</v>
      </c>
      <c r="AE17" s="26">
        <f t="shared" si="0"/>
        <v>4.7526101891163979</v>
      </c>
      <c r="AF17" s="27">
        <f t="shared" si="11"/>
        <v>300.98249999999996</v>
      </c>
      <c r="AG17" s="28">
        <f t="shared" si="12"/>
        <v>4.9329000000000001</v>
      </c>
      <c r="AH17" s="28">
        <f t="shared" si="13"/>
        <v>22.7364</v>
      </c>
      <c r="AI17" s="29">
        <f t="shared" si="1"/>
        <v>1.6389324960753536E-2</v>
      </c>
      <c r="AJ17" s="78">
        <f t="shared" si="14"/>
        <v>5.2951654615506412</v>
      </c>
      <c r="AK17" s="78">
        <f t="shared" si="15"/>
        <v>9.5622154339687757</v>
      </c>
      <c r="AL17" s="26">
        <f t="shared" si="2"/>
        <v>5.7583822461106369</v>
      </c>
      <c r="AM17" s="26">
        <f t="shared" si="16"/>
        <v>5.7583822461106369</v>
      </c>
      <c r="AN17" s="47">
        <f t="shared" si="3"/>
        <v>0.59407627363954973</v>
      </c>
      <c r="AO17" s="47">
        <f t="shared" si="17"/>
        <v>0.71979778076382961</v>
      </c>
      <c r="AP17" s="30" t="str">
        <f t="shared" si="18"/>
        <v>OK</v>
      </c>
      <c r="AQ17" s="32">
        <f t="shared" si="19"/>
        <v>322.70249999999999</v>
      </c>
      <c r="AR17" s="28">
        <f t="shared" si="20"/>
        <v>23.317699999999999</v>
      </c>
      <c r="AS17" s="28">
        <f t="shared" si="21"/>
        <v>33.076899999999895</v>
      </c>
      <c r="AT17" s="28">
        <f t="shared" si="45"/>
        <v>7.2257574701156638E-2</v>
      </c>
      <c r="AU17" s="78">
        <f t="shared" si="22"/>
        <v>3.9024515598499376</v>
      </c>
      <c r="AV17" s="78">
        <f t="shared" si="23"/>
        <v>5.9773353805401852</v>
      </c>
      <c r="AW17" s="31">
        <f t="shared" si="46"/>
        <v>6.8071432167290196</v>
      </c>
      <c r="AX17" s="32">
        <f t="shared" si="61"/>
        <v>174.49369999999999</v>
      </c>
      <c r="AY17" s="28">
        <f t="shared" si="24"/>
        <v>-15.371499999999999</v>
      </c>
      <c r="AZ17" s="28">
        <f t="shared" si="25"/>
        <v>3.2987000000000997</v>
      </c>
      <c r="BA17" s="28">
        <f t="shared" si="47"/>
        <v>8.8092005613956262E-2</v>
      </c>
      <c r="BB17" s="78">
        <f t="shared" si="26"/>
        <v>21.159086913025703</v>
      </c>
      <c r="BC17" s="78">
        <f t="shared" si="27"/>
        <v>13.28896824602039</v>
      </c>
      <c r="BD17" s="31">
        <f t="shared" si="48"/>
        <v>3.7778441597060968</v>
      </c>
      <c r="BE17" s="32">
        <f t="shared" si="28"/>
        <v>375.08689999999996</v>
      </c>
      <c r="BF17" s="28">
        <f t="shared" si="29"/>
        <v>24.2775</v>
      </c>
      <c r="BG17" s="28">
        <f t="shared" si="30"/>
        <v>37.625499999999903</v>
      </c>
      <c r="BH17" s="28">
        <f t="shared" si="49"/>
        <v>6.4725001059754428E-2</v>
      </c>
      <c r="BI17" s="78">
        <f t="shared" si="31"/>
        <v>3.9875818261551439</v>
      </c>
      <c r="BJ17" s="78">
        <f t="shared" si="32"/>
        <v>6.2172165409907825</v>
      </c>
      <c r="BK17" s="31">
        <f t="shared" si="50"/>
        <v>7.8129152737232586</v>
      </c>
      <c r="BL17" s="32">
        <f t="shared" si="33"/>
        <v>226.87809999999996</v>
      </c>
      <c r="BM17" s="28">
        <f t="shared" si="34"/>
        <v>-14.4117</v>
      </c>
      <c r="BN17" s="28">
        <f t="shared" si="35"/>
        <v>7.8473000000001001</v>
      </c>
      <c r="BO17" s="28">
        <f t="shared" si="51"/>
        <v>6.3521776672142455E-2</v>
      </c>
      <c r="BP17" s="78">
        <f t="shared" si="36"/>
        <v>11.564645164578751</v>
      </c>
      <c r="BQ17" s="78">
        <f t="shared" si="37"/>
        <v>12.42309710924283</v>
      </c>
      <c r="BR17" s="26">
        <f t="shared" si="52"/>
        <v>4.7161953166662078</v>
      </c>
      <c r="BS17" s="31">
        <f t="shared" si="38"/>
        <v>7.8129152737232586</v>
      </c>
      <c r="BT17" s="47">
        <f t="shared" si="39"/>
        <v>0.78129152737232588</v>
      </c>
      <c r="BU17" s="30" t="str">
        <f t="shared" si="40"/>
        <v>OK</v>
      </c>
      <c r="BV17" s="100">
        <f t="shared" si="5"/>
        <v>28.224156426325269</v>
      </c>
      <c r="BW17" s="29">
        <f t="shared" si="53"/>
        <v>0.66666666666666663</v>
      </c>
      <c r="BX17" s="29">
        <f t="shared" si="54"/>
        <v>4.2336234639487902</v>
      </c>
      <c r="BY17" s="115" t="str">
        <f t="shared" si="55"/>
        <v>NO PARRILLA</v>
      </c>
      <c r="BZ17" s="116">
        <f t="shared" si="6"/>
        <v>6.2503322189786035</v>
      </c>
      <c r="CA17" s="117">
        <f t="shared" si="56"/>
        <v>0.66666666666666663</v>
      </c>
      <c r="CB17" s="117">
        <f t="shared" si="57"/>
        <v>0.93754983284679061</v>
      </c>
      <c r="CC17" s="68" t="str">
        <f t="shared" si="58"/>
        <v>NO PARRILLA</v>
      </c>
    </row>
    <row r="18" spans="2:81" x14ac:dyDescent="0.3">
      <c r="B18" s="66" t="s">
        <v>182</v>
      </c>
      <c r="C18" s="24" t="str">
        <f>'MUROS EJE X'!C15</f>
        <v>5 entre A y C</v>
      </c>
      <c r="D18" s="24" t="str">
        <f>'MUROS EJE X'!D15</f>
        <v>F12X</v>
      </c>
      <c r="E18" s="24">
        <f>'MUROS EJE X'!E15</f>
        <v>1.92</v>
      </c>
      <c r="F18" s="10">
        <f>'MUROS EJE X'!F15</f>
        <v>0.25</v>
      </c>
      <c r="G18" s="23">
        <f>'MUROS EJE X'!G15</f>
        <v>-41.7881</v>
      </c>
      <c r="H18" s="24">
        <f>'MUROS EJE X'!H15</f>
        <v>-35.645000000000003</v>
      </c>
      <c r="I18" s="24">
        <f>'MUROS EJE X'!I15</f>
        <v>0.4617</v>
      </c>
      <c r="J18" s="25">
        <f>'MUROS EJE X'!J15</f>
        <v>0.25369999999999998</v>
      </c>
      <c r="K18" s="23">
        <f>'MUROS EJE X'!K15</f>
        <v>-0.91</v>
      </c>
      <c r="L18" s="24">
        <f>'MUROS EJE X'!L15</f>
        <v>-1.2884</v>
      </c>
      <c r="M18" s="24">
        <f>'MUROS EJE X'!M15</f>
        <v>4.8838999999999997</v>
      </c>
      <c r="N18" s="25">
        <f>'MUROS EJE X'!N15</f>
        <v>3.4176000000000002</v>
      </c>
      <c r="O18" s="23">
        <f>'MUROS EJE X'!O15</f>
        <v>1.3158000000000001</v>
      </c>
      <c r="P18" s="24">
        <f>'MUROS EJE X'!P15</f>
        <v>-1.1207</v>
      </c>
      <c r="Q18" s="24">
        <f>'MUROS EJE X'!Q15</f>
        <v>11.5524</v>
      </c>
      <c r="R18" s="25">
        <f>'MUROS EJE X'!R15</f>
        <v>6.7184999999999997</v>
      </c>
      <c r="S18" s="100">
        <f t="shared" si="60"/>
        <v>2.5199999999999996</v>
      </c>
      <c r="T18" s="96">
        <v>0.8</v>
      </c>
      <c r="U18" s="96">
        <v>0.8</v>
      </c>
      <c r="V18" s="28">
        <f t="shared" si="41"/>
        <v>4.0319999999999991</v>
      </c>
      <c r="W18" s="26">
        <f t="shared" si="42"/>
        <v>0.41999999999999993</v>
      </c>
      <c r="Y18" s="27">
        <f t="shared" si="7"/>
        <v>45.820099999999996</v>
      </c>
      <c r="Z18" s="28">
        <f t="shared" si="59"/>
        <v>-0.91</v>
      </c>
      <c r="AA18" s="28">
        <f t="shared" si="43"/>
        <v>1.3158000000000001</v>
      </c>
      <c r="AB18" s="29">
        <f t="shared" si="44"/>
        <v>1.986027965892698E-2</v>
      </c>
      <c r="AC18" s="78">
        <f t="shared" si="9"/>
        <v>13.929198966408267</v>
      </c>
      <c r="AD18" s="78">
        <f t="shared" si="10"/>
        <v>29.879818000244558</v>
      </c>
      <c r="AE18" s="26">
        <f t="shared" si="0"/>
        <v>2.3802959656084659</v>
      </c>
      <c r="AF18" s="27">
        <f t="shared" si="11"/>
        <v>81.465100000000007</v>
      </c>
      <c r="AG18" s="28">
        <f t="shared" si="12"/>
        <v>-2.1983999999999999</v>
      </c>
      <c r="AH18" s="28">
        <f t="shared" si="13"/>
        <v>0.19510000000000005</v>
      </c>
      <c r="AI18" s="29">
        <f t="shared" si="1"/>
        <v>2.6985789006580729E-2</v>
      </c>
      <c r="AJ18" s="78">
        <f t="shared" si="14"/>
        <v>167.02224500256276</v>
      </c>
      <c r="AK18" s="78">
        <f t="shared" si="15"/>
        <v>44.529758587883521</v>
      </c>
      <c r="AL18" s="26">
        <f t="shared" si="2"/>
        <v>4.3005647675736975</v>
      </c>
      <c r="AM18" s="26">
        <f t="shared" si="16"/>
        <v>4.3005647675736975</v>
      </c>
      <c r="AN18" s="47">
        <f t="shared" si="3"/>
        <v>0.29753699570105824</v>
      </c>
      <c r="AO18" s="47">
        <f t="shared" si="17"/>
        <v>0.53757059594671219</v>
      </c>
      <c r="AP18" s="30" t="str">
        <f t="shared" si="18"/>
        <v>OK</v>
      </c>
      <c r="AQ18" s="32">
        <f t="shared" si="19"/>
        <v>46.281799999999997</v>
      </c>
      <c r="AR18" s="28">
        <f t="shared" si="20"/>
        <v>3.9738999999999995</v>
      </c>
      <c r="AS18" s="28">
        <f t="shared" si="21"/>
        <v>12.8682</v>
      </c>
      <c r="AT18" s="28">
        <f t="shared" si="45"/>
        <v>8.5863125461844603E-2</v>
      </c>
      <c r="AU18" s="78">
        <f t="shared" si="22"/>
        <v>1.438640990969988</v>
      </c>
      <c r="AV18" s="78">
        <f t="shared" si="23"/>
        <v>4.3655004113968845</v>
      </c>
      <c r="AW18" s="31">
        <f t="shared" si="46"/>
        <v>2.7650529100529107</v>
      </c>
      <c r="AX18" s="32">
        <f t="shared" si="61"/>
        <v>45.358399999999996</v>
      </c>
      <c r="AY18" s="28">
        <f t="shared" si="24"/>
        <v>-5.7938999999999998</v>
      </c>
      <c r="AZ18" s="28">
        <f t="shared" si="25"/>
        <v>-10.236600000000001</v>
      </c>
      <c r="BA18" s="28">
        <f t="shared" si="47"/>
        <v>0.12773598716004092</v>
      </c>
      <c r="BB18" s="78">
        <f t="shared" si="26"/>
        <v>1.7724009925170463</v>
      </c>
      <c r="BC18" s="78">
        <f t="shared" si="27"/>
        <v>4.5015142478320369</v>
      </c>
      <c r="BD18" s="31">
        <f t="shared" si="48"/>
        <v>2.934196428571429</v>
      </c>
      <c r="BE18" s="32">
        <f t="shared" si="28"/>
        <v>81.9268</v>
      </c>
      <c r="BF18" s="28">
        <f t="shared" si="29"/>
        <v>2.6854999999999998</v>
      </c>
      <c r="BG18" s="28">
        <f t="shared" si="30"/>
        <v>11.7475</v>
      </c>
      <c r="BH18" s="28">
        <f t="shared" si="49"/>
        <v>3.2779261487083586E-2</v>
      </c>
      <c r="BI18" s="78">
        <f t="shared" si="31"/>
        <v>2.7895909768035754</v>
      </c>
      <c r="BJ18" s="78">
        <f t="shared" si="32"/>
        <v>8.7651150742748367</v>
      </c>
      <c r="BK18" s="31">
        <f t="shared" si="50"/>
        <v>4.380994425547998</v>
      </c>
      <c r="BL18" s="32">
        <f t="shared" si="33"/>
        <v>81.003400000000013</v>
      </c>
      <c r="BM18" s="28">
        <f t="shared" si="34"/>
        <v>-7.0823</v>
      </c>
      <c r="BN18" s="28">
        <f t="shared" si="35"/>
        <v>-11.3573</v>
      </c>
      <c r="BO18" s="28">
        <f t="shared" si="51"/>
        <v>8.7432132478389782E-2</v>
      </c>
      <c r="BP18" s="78">
        <f t="shared" si="36"/>
        <v>2.8529104628740987</v>
      </c>
      <c r="BQ18" s="78">
        <f t="shared" si="37"/>
        <v>6.7507198725394506</v>
      </c>
      <c r="BR18" s="26">
        <f t="shared" si="52"/>
        <v>4.8544652305366602</v>
      </c>
      <c r="BS18" s="31">
        <f t="shared" si="38"/>
        <v>4.8544652305366602</v>
      </c>
      <c r="BT18" s="47">
        <f t="shared" si="39"/>
        <v>0.48544652305366603</v>
      </c>
      <c r="BU18" s="30" t="str">
        <f t="shared" si="40"/>
        <v>OK</v>
      </c>
      <c r="BV18" s="100">
        <f t="shared" si="5"/>
        <v>3.8835721844293292</v>
      </c>
      <c r="BW18" s="29">
        <f t="shared" si="53"/>
        <v>0.10666666666666669</v>
      </c>
      <c r="BX18" s="29">
        <f t="shared" si="54"/>
        <v>3.640848922902495</v>
      </c>
      <c r="BY18" s="115" t="str">
        <f t="shared" si="55"/>
        <v>NO PARRILLA</v>
      </c>
      <c r="BZ18" s="116">
        <f t="shared" si="6"/>
        <v>2.1845093537414946</v>
      </c>
      <c r="CA18" s="117">
        <f t="shared" si="56"/>
        <v>0.10666666666666669</v>
      </c>
      <c r="CB18" s="117">
        <f t="shared" si="57"/>
        <v>2.0479775191326506</v>
      </c>
      <c r="CC18" s="68" t="str">
        <f t="shared" si="58"/>
        <v>NO PARRILLA</v>
      </c>
    </row>
    <row r="19" spans="2:81" x14ac:dyDescent="0.3">
      <c r="B19" s="64" t="s">
        <v>182</v>
      </c>
      <c r="C19" s="24" t="str">
        <f>'MUROS EJE X'!C16</f>
        <v>5 entre C y E</v>
      </c>
      <c r="D19" s="24" t="str">
        <f>'MUROS EJE X'!D16</f>
        <v>F13X</v>
      </c>
      <c r="E19" s="24">
        <f>'MUROS EJE X'!E16</f>
        <v>1.92</v>
      </c>
      <c r="F19" s="10">
        <f>'MUROS EJE X'!F16</f>
        <v>0.25</v>
      </c>
      <c r="G19" s="23">
        <f>'MUROS EJE X'!G16</f>
        <v>-235.1155</v>
      </c>
      <c r="H19" s="24">
        <f>'MUROS EJE X'!H16</f>
        <v>-59.033700000000003</v>
      </c>
      <c r="I19" s="24">
        <f>'MUROS EJE X'!I16</f>
        <v>159.60759999999999</v>
      </c>
      <c r="J19" s="25">
        <f>'MUROS EJE X'!J16</f>
        <v>85.763900000000007</v>
      </c>
      <c r="K19" s="23">
        <f>'MUROS EJE X'!K16</f>
        <v>10.9617</v>
      </c>
      <c r="L19" s="24">
        <f>'MUROS EJE X'!L16</f>
        <v>3.1151</v>
      </c>
      <c r="M19" s="24">
        <f>'MUROS EJE X'!M16</f>
        <v>7.1363000000000003</v>
      </c>
      <c r="N19" s="25">
        <f>'MUROS EJE X'!N16</f>
        <v>7.8284000000000002</v>
      </c>
      <c r="O19" s="23">
        <f>'MUROS EJE X'!O16</f>
        <v>18.161100000000001</v>
      </c>
      <c r="P19" s="24">
        <f>'MUROS EJE X'!P16</f>
        <v>5.1155999999999997</v>
      </c>
      <c r="Q19" s="24">
        <f>'MUROS EJE X'!Q16</f>
        <v>24.281300000000002</v>
      </c>
      <c r="R19" s="25">
        <f>'MUROS EJE X'!R16</f>
        <v>13.0977</v>
      </c>
      <c r="S19" s="100">
        <f>0.55+E19+0.55</f>
        <v>3.0199999999999996</v>
      </c>
      <c r="T19" s="96">
        <v>1.8</v>
      </c>
      <c r="U19" s="96">
        <v>2</v>
      </c>
      <c r="V19" s="28">
        <f t="shared" si="41"/>
        <v>27.179999999999996</v>
      </c>
      <c r="W19" s="26">
        <f t="shared" si="42"/>
        <v>0.5033333333333333</v>
      </c>
      <c r="Y19" s="27">
        <f t="shared" si="7"/>
        <v>262.2955</v>
      </c>
      <c r="Z19" s="28">
        <f t="shared" si="59"/>
        <v>10.9617</v>
      </c>
      <c r="AA19" s="28">
        <f t="shared" si="43"/>
        <v>18.161100000000001</v>
      </c>
      <c r="AB19" s="29">
        <f t="shared" si="44"/>
        <v>4.1791414644932912E-2</v>
      </c>
      <c r="AC19" s="78">
        <f t="shared" si="9"/>
        <v>5.7770839872034188</v>
      </c>
      <c r="AD19" s="78">
        <f t="shared" si="10"/>
        <v>8.6081711745435534</v>
      </c>
      <c r="AE19" s="26">
        <f t="shared" si="0"/>
        <v>5.2257857233357221</v>
      </c>
      <c r="AF19" s="27">
        <f t="shared" si="11"/>
        <v>321.32920000000001</v>
      </c>
      <c r="AG19" s="28">
        <f t="shared" si="12"/>
        <v>14.0768</v>
      </c>
      <c r="AH19" s="28">
        <f t="shared" si="13"/>
        <v>23.276700000000002</v>
      </c>
      <c r="AI19" s="29">
        <f t="shared" si="1"/>
        <v>4.3808032385478819E-2</v>
      </c>
      <c r="AJ19" s="78">
        <f t="shared" si="14"/>
        <v>5.5219030188987279</v>
      </c>
      <c r="AK19" s="78">
        <f t="shared" si="15"/>
        <v>8.2349042556349783</v>
      </c>
      <c r="AL19" s="26">
        <f t="shared" si="2"/>
        <v>6.4256135452148797</v>
      </c>
      <c r="AM19" s="26">
        <f t="shared" si="16"/>
        <v>6.4256135452148797</v>
      </c>
      <c r="AN19" s="47">
        <f t="shared" si="3"/>
        <v>0.65322321541696526</v>
      </c>
      <c r="AO19" s="47">
        <f t="shared" si="17"/>
        <v>0.80320169315185996</v>
      </c>
      <c r="AP19" s="30" t="str">
        <f t="shared" si="18"/>
        <v>OK</v>
      </c>
      <c r="AQ19" s="32">
        <f t="shared" si="19"/>
        <v>421.90309999999999</v>
      </c>
      <c r="AR19" s="28">
        <f t="shared" si="20"/>
        <v>18.097999999999999</v>
      </c>
      <c r="AS19" s="28">
        <f t="shared" si="21"/>
        <v>42.442400000000006</v>
      </c>
      <c r="AT19" s="28">
        <f t="shared" si="45"/>
        <v>4.2896105764570112E-2</v>
      </c>
      <c r="AU19" s="78">
        <f t="shared" si="22"/>
        <v>3.9762416828454561</v>
      </c>
      <c r="AV19" s="78">
        <f t="shared" si="23"/>
        <v>6.3619524910955976</v>
      </c>
      <c r="AW19" s="31">
        <f t="shared" si="46"/>
        <v>8.4227261109405553</v>
      </c>
      <c r="AX19" s="32">
        <f t="shared" si="61"/>
        <v>102.68790000000001</v>
      </c>
      <c r="AY19" s="28">
        <f t="shared" si="24"/>
        <v>3.8254000000000001</v>
      </c>
      <c r="AZ19" s="28">
        <f t="shared" si="25"/>
        <v>-6.1202000000000005</v>
      </c>
      <c r="BA19" s="28">
        <f t="shared" si="47"/>
        <v>3.7252685077793973E-2</v>
      </c>
      <c r="BB19" s="78">
        <f t="shared" si="26"/>
        <v>6.7114081239175203</v>
      </c>
      <c r="BC19" s="78">
        <f t="shared" si="27"/>
        <v>9.8895871354056428</v>
      </c>
      <c r="BD19" s="31">
        <f t="shared" si="48"/>
        <v>2.0288453357308898</v>
      </c>
      <c r="BE19" s="32">
        <f t="shared" si="28"/>
        <v>480.93680000000001</v>
      </c>
      <c r="BF19" s="28">
        <f t="shared" si="29"/>
        <v>21.213100000000001</v>
      </c>
      <c r="BG19" s="28">
        <f t="shared" si="30"/>
        <v>47.558000000000007</v>
      </c>
      <c r="BH19" s="28">
        <f t="shared" si="49"/>
        <v>4.4107874465002472E-2</v>
      </c>
      <c r="BI19" s="78">
        <f t="shared" si="31"/>
        <v>4.0450548803566173</v>
      </c>
      <c r="BJ19" s="78">
        <f t="shared" si="32"/>
        <v>6.4251134754760404</v>
      </c>
      <c r="BK19" s="31">
        <f t="shared" si="50"/>
        <v>9.6225539328197129</v>
      </c>
      <c r="BL19" s="32">
        <f t="shared" si="33"/>
        <v>161.72160000000002</v>
      </c>
      <c r="BM19" s="28">
        <f t="shared" si="34"/>
        <v>6.9405000000000001</v>
      </c>
      <c r="BN19" s="28">
        <f t="shared" si="35"/>
        <v>-1.0045999999999999</v>
      </c>
      <c r="BO19" s="28">
        <f t="shared" si="51"/>
        <v>4.2916345126439506E-2</v>
      </c>
      <c r="BP19" s="78">
        <f t="shared" si="36"/>
        <v>64.39243479992038</v>
      </c>
      <c r="BQ19" s="78">
        <f t="shared" si="37"/>
        <v>28.061288758282398</v>
      </c>
      <c r="BR19" s="26">
        <f t="shared" si="52"/>
        <v>3.2286731576100474</v>
      </c>
      <c r="BS19" s="31">
        <f t="shared" si="38"/>
        <v>9.6225539328197129</v>
      </c>
      <c r="BT19" s="47">
        <f t="shared" si="39"/>
        <v>0.96225539328197129</v>
      </c>
      <c r="BU19" s="30" t="str">
        <f t="shared" si="40"/>
        <v>OK</v>
      </c>
      <c r="BV19" s="100">
        <f t="shared" si="5"/>
        <v>38.971343427919841</v>
      </c>
      <c r="BW19" s="29">
        <f t="shared" si="53"/>
        <v>0.66666666666666663</v>
      </c>
      <c r="BX19" s="29">
        <f t="shared" si="54"/>
        <v>5.8457015141879767</v>
      </c>
      <c r="BY19" s="115" t="str">
        <f t="shared" si="55"/>
        <v>NO PARRILLA</v>
      </c>
      <c r="BZ19" s="116">
        <f t="shared" si="6"/>
        <v>14.554112823389808</v>
      </c>
      <c r="CA19" s="117">
        <f t="shared" si="56"/>
        <v>0.66666666666666663</v>
      </c>
      <c r="CB19" s="117">
        <f t="shared" si="57"/>
        <v>2.1831169235084711</v>
      </c>
      <c r="CC19" s="68" t="str">
        <f t="shared" si="58"/>
        <v>NO PARRILLA</v>
      </c>
    </row>
    <row r="20" spans="2:81" x14ac:dyDescent="0.3">
      <c r="B20" s="64" t="s">
        <v>182</v>
      </c>
      <c r="C20" s="24" t="str">
        <f>'MUROS EJE X'!C17</f>
        <v>4 entre G y L</v>
      </c>
      <c r="D20" s="24" t="str">
        <f>'MUROS EJE X'!D17</f>
        <v>F14X</v>
      </c>
      <c r="E20" s="24">
        <f>'MUROS EJE X'!E17</f>
        <v>6.76</v>
      </c>
      <c r="F20" s="10">
        <f>'MUROS EJE X'!F17</f>
        <v>0.5</v>
      </c>
      <c r="G20" s="23">
        <f>'MUROS EJE X'!G17</f>
        <v>-433.21780000000001</v>
      </c>
      <c r="H20" s="24">
        <f>'MUROS EJE X'!H17</f>
        <v>-102.87569999999999</v>
      </c>
      <c r="I20" s="24">
        <f>'MUROS EJE X'!I17</f>
        <v>124.4538</v>
      </c>
      <c r="J20" s="25">
        <f>'MUROS EJE X'!J17</f>
        <v>44.505200000000002</v>
      </c>
      <c r="K20" s="23">
        <f>'MUROS EJE X'!K17</f>
        <v>-202.7098</v>
      </c>
      <c r="L20" s="24">
        <f>'MUROS EJE X'!L17</f>
        <v>-47.287799999999997</v>
      </c>
      <c r="M20" s="24">
        <f>'MUROS EJE X'!M17</f>
        <v>301.93729999999999</v>
      </c>
      <c r="N20" s="25">
        <f>'MUROS EJE X'!N17</f>
        <v>99.900800000000004</v>
      </c>
      <c r="O20" s="23">
        <f>'MUROS EJE X'!O17</f>
        <v>30.511199999999999</v>
      </c>
      <c r="P20" s="24">
        <f>'MUROS EJE X'!P17</f>
        <v>6.4123999999999999</v>
      </c>
      <c r="Q20" s="24">
        <f>'MUROS EJE X'!Q17</f>
        <v>97.996099999999998</v>
      </c>
      <c r="R20" s="25">
        <f>'MUROS EJE X'!R17</f>
        <v>11.3733</v>
      </c>
      <c r="S20" s="100">
        <f>0.6+E20+0.6</f>
        <v>7.9599999999999991</v>
      </c>
      <c r="T20" s="96">
        <v>1.8</v>
      </c>
      <c r="U20" s="96">
        <v>2</v>
      </c>
      <c r="V20" s="28">
        <f t="shared" si="41"/>
        <v>71.64</v>
      </c>
      <c r="W20" s="26">
        <f t="shared" si="42"/>
        <v>1.3266666666666664</v>
      </c>
      <c r="Y20" s="27">
        <f t="shared" si="7"/>
        <v>504.8578</v>
      </c>
      <c r="Z20" s="28">
        <f t="shared" si="59"/>
        <v>-202.7098</v>
      </c>
      <c r="AA20" s="28">
        <f t="shared" si="43"/>
        <v>30.511199999999999</v>
      </c>
      <c r="AB20" s="29">
        <f t="shared" si="44"/>
        <v>0.40151860583316729</v>
      </c>
      <c r="AC20" s="78">
        <f t="shared" si="9"/>
        <v>6.6186554445580645</v>
      </c>
      <c r="AD20" s="78">
        <f t="shared" si="10"/>
        <v>8.387462145312556</v>
      </c>
      <c r="AE20" s="26">
        <f t="shared" si="0"/>
        <v>4.5899925436787514</v>
      </c>
      <c r="AF20" s="27">
        <f t="shared" si="11"/>
        <v>607.73350000000005</v>
      </c>
      <c r="AG20" s="28">
        <f t="shared" si="12"/>
        <v>-249.99760000000001</v>
      </c>
      <c r="AH20" s="28">
        <f t="shared" si="13"/>
        <v>36.9236</v>
      </c>
      <c r="AI20" s="29">
        <f t="shared" si="1"/>
        <v>0.41136057169795642</v>
      </c>
      <c r="AJ20" s="78">
        <f t="shared" si="14"/>
        <v>6.5836863144438791</v>
      </c>
      <c r="AK20" s="78">
        <f t="shared" si="15"/>
        <v>8.2409133325593</v>
      </c>
      <c r="AL20" s="26">
        <f t="shared" si="2"/>
        <v>5.5567692770104014</v>
      </c>
      <c r="AM20" s="26">
        <f t="shared" si="16"/>
        <v>5.5567692770104014</v>
      </c>
      <c r="AN20" s="47">
        <f t="shared" si="3"/>
        <v>0.57374906795984393</v>
      </c>
      <c r="AO20" s="47">
        <f t="shared" si="17"/>
        <v>0.69459615962630017</v>
      </c>
      <c r="AP20" s="30" t="str">
        <f t="shared" si="18"/>
        <v>OK</v>
      </c>
      <c r="AQ20" s="32">
        <f t="shared" si="19"/>
        <v>629.3116</v>
      </c>
      <c r="AR20" s="28">
        <f t="shared" si="20"/>
        <v>99.227499999999992</v>
      </c>
      <c r="AS20" s="28">
        <f t="shared" si="21"/>
        <v>128.50729999999999</v>
      </c>
      <c r="AT20" s="28">
        <f t="shared" si="45"/>
        <v>0.15767626085392356</v>
      </c>
      <c r="AU20" s="78">
        <f t="shared" si="22"/>
        <v>1.9588353346463589</v>
      </c>
      <c r="AV20" s="78">
        <f t="shared" si="23"/>
        <v>7.3093204537026937</v>
      </c>
      <c r="AW20" s="31">
        <f t="shared" si="46"/>
        <v>4.9141973617389016</v>
      </c>
      <c r="AX20" s="32">
        <f t="shared" si="61"/>
        <v>380.404</v>
      </c>
      <c r="AY20" s="28">
        <f t="shared" si="24"/>
        <v>-504.64710000000002</v>
      </c>
      <c r="AZ20" s="28">
        <f t="shared" si="25"/>
        <v>-67.484899999999996</v>
      </c>
      <c r="BA20" s="28">
        <f t="shared" si="47"/>
        <v>1.3266082901336476</v>
      </c>
      <c r="BB20" s="78">
        <f t="shared" si="26"/>
        <v>2.2547503219238676</v>
      </c>
      <c r="BC20" s="78">
        <f t="shared" si="27"/>
        <v>3.1560376531639482</v>
      </c>
      <c r="BD20" s="31">
        <f t="shared" si="48"/>
        <v>5.3098217567457615</v>
      </c>
      <c r="BE20" s="32">
        <f t="shared" si="28"/>
        <v>732.18730000000005</v>
      </c>
      <c r="BF20" s="28">
        <f t="shared" si="29"/>
        <v>51.939699999999988</v>
      </c>
      <c r="BG20" s="28">
        <f t="shared" si="30"/>
        <v>134.91970000000001</v>
      </c>
      <c r="BH20" s="28">
        <f t="shared" si="49"/>
        <v>7.0937723175477072E-2</v>
      </c>
      <c r="BI20" s="78">
        <f t="shared" si="31"/>
        <v>2.1707350372110228</v>
      </c>
      <c r="BJ20" s="78">
        <f t="shared" si="32"/>
        <v>9.2176438867533665</v>
      </c>
      <c r="BK20" s="31">
        <f t="shared" si="50"/>
        <v>5.3834298411375698</v>
      </c>
      <c r="BL20" s="32">
        <f t="shared" si="33"/>
        <v>483.27970000000005</v>
      </c>
      <c r="BM20" s="28">
        <f t="shared" si="34"/>
        <v>-551.93489999999997</v>
      </c>
      <c r="BN20" s="28">
        <f t="shared" si="35"/>
        <v>-61.072499999999998</v>
      </c>
      <c r="BO20" s="28">
        <f t="shared" si="51"/>
        <v>1.1420610052522377</v>
      </c>
      <c r="BP20" s="78">
        <f t="shared" si="36"/>
        <v>3.1652851938270095</v>
      </c>
      <c r="BQ20" s="78">
        <f t="shared" si="37"/>
        <v>3.6722473196426715</v>
      </c>
      <c r="BR20" s="26">
        <f t="shared" si="52"/>
        <v>6.2765984900774114</v>
      </c>
      <c r="BS20" s="31">
        <f t="shared" si="38"/>
        <v>6.2765984900774114</v>
      </c>
      <c r="BT20" s="47">
        <f t="shared" si="39"/>
        <v>0.62765984900774119</v>
      </c>
      <c r="BU20" s="30" t="str">
        <f t="shared" si="40"/>
        <v>OK</v>
      </c>
      <c r="BV20" s="100">
        <f t="shared" si="5"/>
        <v>25.420223884813517</v>
      </c>
      <c r="BW20" s="29">
        <f t="shared" si="53"/>
        <v>0.66666666666666663</v>
      </c>
      <c r="BX20" s="29">
        <f t="shared" si="54"/>
        <v>3.8130335827220279</v>
      </c>
      <c r="BY20" s="115" t="str">
        <f t="shared" si="55"/>
        <v>NO PARRILLA</v>
      </c>
      <c r="BZ20" s="116">
        <f t="shared" si="6"/>
        <v>11.297877282139329</v>
      </c>
      <c r="CA20" s="117">
        <f t="shared" si="56"/>
        <v>0.66666666666666663</v>
      </c>
      <c r="CB20" s="117">
        <f t="shared" si="57"/>
        <v>1.6946815923208995</v>
      </c>
      <c r="CC20" s="68" t="str">
        <f t="shared" si="58"/>
        <v>NO PARRILLA</v>
      </c>
    </row>
    <row r="21" spans="2:81" x14ac:dyDescent="0.3">
      <c r="B21" s="64" t="s">
        <v>182</v>
      </c>
      <c r="C21" s="24" t="str">
        <f>'MUROS EJE X'!C18</f>
        <v>3 entre C y G</v>
      </c>
      <c r="D21" s="24" t="str">
        <f>'MUROS EJE X'!D18</f>
        <v>F15X</v>
      </c>
      <c r="E21" s="24">
        <f>'MUROS EJE X'!E18</f>
        <v>6.4499999999999993</v>
      </c>
      <c r="F21" s="10">
        <f>'MUROS EJE X'!F18</f>
        <v>0.25</v>
      </c>
      <c r="G21" s="23">
        <f>'MUROS EJE X'!G18</f>
        <v>-200.9</v>
      </c>
      <c r="H21" s="24">
        <f>'MUROS EJE X'!H18</f>
        <v>-46.2423</v>
      </c>
      <c r="I21" s="24">
        <f>'MUROS EJE X'!I18</f>
        <v>57.862000000000002</v>
      </c>
      <c r="J21" s="25">
        <f>'MUROS EJE X'!J18</f>
        <v>65.4435</v>
      </c>
      <c r="K21" s="23">
        <f>'MUROS EJE X'!K18</f>
        <v>189.50579999999999</v>
      </c>
      <c r="L21" s="24">
        <f>'MUROS EJE X'!L18</f>
        <v>40.446100000000001</v>
      </c>
      <c r="M21" s="24">
        <f>'MUROS EJE X'!M18</f>
        <v>66.128799999999998</v>
      </c>
      <c r="N21" s="25">
        <f>'MUROS EJE X'!N18</f>
        <v>67.4542</v>
      </c>
      <c r="O21" s="23">
        <f>'MUROS EJE X'!O18</f>
        <v>-55.494900000000001</v>
      </c>
      <c r="P21" s="24">
        <f>'MUROS EJE X'!P18</f>
        <v>-12.457800000000001</v>
      </c>
      <c r="Q21" s="24">
        <f>'MUROS EJE X'!Q18</f>
        <v>62.169199999999996</v>
      </c>
      <c r="R21" s="25">
        <f>'MUROS EJE X'!R18</f>
        <v>25.4207</v>
      </c>
      <c r="S21" s="100">
        <f>1.9+E21+1.9</f>
        <v>10.25</v>
      </c>
      <c r="T21" s="96">
        <v>3</v>
      </c>
      <c r="U21" s="96">
        <v>2</v>
      </c>
      <c r="V21" s="28">
        <f t="shared" si="41"/>
        <v>153.75</v>
      </c>
      <c r="W21" s="26">
        <f t="shared" si="42"/>
        <v>1.7083333333333333</v>
      </c>
      <c r="X21" s="5"/>
      <c r="Y21" s="27">
        <f t="shared" si="7"/>
        <v>354.65</v>
      </c>
      <c r="Z21" s="28">
        <f t="shared" si="59"/>
        <v>189.50579999999999</v>
      </c>
      <c r="AA21" s="28">
        <f t="shared" si="43"/>
        <v>-55.494900000000001</v>
      </c>
      <c r="AB21" s="29">
        <f t="shared" si="44"/>
        <v>0.53434597490483582</v>
      </c>
      <c r="AC21" s="78">
        <f t="shared" si="9"/>
        <v>2.556270936608589</v>
      </c>
      <c r="AD21" s="78">
        <f t="shared" si="10"/>
        <v>6.6792560356956976</v>
      </c>
      <c r="AE21" s="26">
        <f t="shared" si="0"/>
        <v>1.5140820305373786</v>
      </c>
      <c r="AF21" s="27">
        <f t="shared" si="11"/>
        <v>400.89229999999998</v>
      </c>
      <c r="AG21" s="28">
        <f t="shared" si="12"/>
        <v>229.95189999999999</v>
      </c>
      <c r="AH21" s="28">
        <f t="shared" si="13"/>
        <v>-67.952700000000007</v>
      </c>
      <c r="AI21" s="29">
        <f t="shared" si="1"/>
        <v>0.57360019137309448</v>
      </c>
      <c r="AJ21" s="78">
        <f t="shared" si="14"/>
        <v>2.3598314710085102</v>
      </c>
      <c r="AK21" s="78">
        <f t="shared" si="15"/>
        <v>6.2443060108408384</v>
      </c>
      <c r="AL21" s="26">
        <f t="shared" si="2"/>
        <v>1.7414578544517152</v>
      </c>
      <c r="AM21" s="26">
        <f t="shared" si="16"/>
        <v>1.7414578544517152</v>
      </c>
      <c r="AN21" s="47">
        <f t="shared" si="3"/>
        <v>0.18926025381717232</v>
      </c>
      <c r="AO21" s="47">
        <f t="shared" si="17"/>
        <v>0.2176822318064644</v>
      </c>
      <c r="AP21" s="30" t="str">
        <f t="shared" si="18"/>
        <v>OK</v>
      </c>
      <c r="AQ21" s="32">
        <f t="shared" si="19"/>
        <v>412.512</v>
      </c>
      <c r="AR21" s="28">
        <f t="shared" si="20"/>
        <v>255.63459999999998</v>
      </c>
      <c r="AS21" s="28">
        <f t="shared" si="21"/>
        <v>6.6742999999999952</v>
      </c>
      <c r="AT21" s="28">
        <f t="shared" si="45"/>
        <v>0.61970221472345044</v>
      </c>
      <c r="AU21" s="78">
        <f t="shared" si="22"/>
        <v>24.722412837301309</v>
      </c>
      <c r="AV21" s="78">
        <f t="shared" si="23"/>
        <v>8.8100617436330602</v>
      </c>
      <c r="AW21" s="31">
        <f t="shared" si="46"/>
        <v>1.8281358239143366</v>
      </c>
      <c r="AX21" s="32">
        <f t="shared" si="61"/>
        <v>296.78799999999995</v>
      </c>
      <c r="AY21" s="28">
        <f t="shared" si="24"/>
        <v>123.377</v>
      </c>
      <c r="AZ21" s="28">
        <f t="shared" si="25"/>
        <v>-117.66409999999999</v>
      </c>
      <c r="BA21" s="28">
        <f t="shared" si="47"/>
        <v>0.41570750838982712</v>
      </c>
      <c r="BB21" s="78">
        <f t="shared" si="26"/>
        <v>1.0089330560468315</v>
      </c>
      <c r="BC21" s="78">
        <f t="shared" si="27"/>
        <v>4.5843090649368889</v>
      </c>
      <c r="BD21" s="31">
        <f t="shared" si="48"/>
        <v>1.2000282371604203</v>
      </c>
      <c r="BE21" s="32">
        <f t="shared" si="28"/>
        <v>458.7543</v>
      </c>
      <c r="BF21" s="28">
        <f t="shared" si="29"/>
        <v>296.08069999999998</v>
      </c>
      <c r="BG21" s="28">
        <f t="shared" si="30"/>
        <v>-5.7835000000000107</v>
      </c>
      <c r="BH21" s="28">
        <f t="shared" si="49"/>
        <v>0.64540147089629452</v>
      </c>
      <c r="BI21" s="78">
        <f t="shared" si="31"/>
        <v>31.728489668885565</v>
      </c>
      <c r="BJ21" s="78">
        <f t="shared" si="32"/>
        <v>8.6046360414851151</v>
      </c>
      <c r="BK21" s="31">
        <f t="shared" si="50"/>
        <v>2.0555116478286735</v>
      </c>
      <c r="BL21" s="32">
        <f t="shared" si="33"/>
        <v>343.03029999999995</v>
      </c>
      <c r="BM21" s="28">
        <f t="shared" si="34"/>
        <v>163.82310000000001</v>
      </c>
      <c r="BN21" s="28">
        <f t="shared" si="35"/>
        <v>-130.12190000000001</v>
      </c>
      <c r="BO21" s="28">
        <f t="shared" si="51"/>
        <v>0.47757617913053169</v>
      </c>
      <c r="BP21" s="78">
        <f t="shared" si="36"/>
        <v>1.0544890598738565</v>
      </c>
      <c r="BQ21" s="78">
        <f t="shared" si="37"/>
        <v>4.5319580177089973</v>
      </c>
      <c r="BR21" s="26">
        <f t="shared" si="52"/>
        <v>1.4274040610747569</v>
      </c>
      <c r="BS21" s="31">
        <f t="shared" si="38"/>
        <v>2.0555116478286735</v>
      </c>
      <c r="BT21" s="47">
        <f t="shared" si="39"/>
        <v>0.20555116478286733</v>
      </c>
      <c r="BU21" s="30" t="str">
        <f t="shared" si="40"/>
        <v>OK</v>
      </c>
      <c r="BV21" s="100">
        <f t="shared" si="5"/>
        <v>23.124506038072575</v>
      </c>
      <c r="BW21" s="29">
        <f t="shared" si="53"/>
        <v>0.66666666666666663</v>
      </c>
      <c r="BX21" s="29">
        <f t="shared" si="54"/>
        <v>3.4686759057108865</v>
      </c>
      <c r="BY21" s="115" t="str">
        <f t="shared" si="55"/>
        <v>NO PARRILLA</v>
      </c>
      <c r="BZ21" s="116">
        <f t="shared" si="6"/>
        <v>37.101985243307567</v>
      </c>
      <c r="CA21" s="117">
        <f t="shared" si="56"/>
        <v>0.66666666666666663</v>
      </c>
      <c r="CB21" s="117">
        <f t="shared" si="57"/>
        <v>5.565297786496135</v>
      </c>
      <c r="CC21" s="68" t="str">
        <f t="shared" si="58"/>
        <v>NO PARRILLA</v>
      </c>
    </row>
    <row r="22" spans="2:81" x14ac:dyDescent="0.3">
      <c r="B22" s="64" t="s">
        <v>182</v>
      </c>
      <c r="C22" s="24" t="str">
        <f>'MUROS EJE X'!C19</f>
        <v>2A entre F y N</v>
      </c>
      <c r="D22" s="24" t="str">
        <f>'MUROS EJE X'!D19</f>
        <v>F16X</v>
      </c>
      <c r="E22" s="24">
        <f>'MUROS EJE X'!E19</f>
        <v>12.42</v>
      </c>
      <c r="F22" s="10">
        <f>'MUROS EJE X'!F19</f>
        <v>0.25</v>
      </c>
      <c r="G22" s="23">
        <f>'MUROS EJE X'!G19</f>
        <v>-220.72839999999999</v>
      </c>
      <c r="H22" s="24">
        <f>'MUROS EJE X'!H19</f>
        <v>-53.0229</v>
      </c>
      <c r="I22" s="24">
        <f>'MUROS EJE X'!I19</f>
        <v>42.8416</v>
      </c>
      <c r="J22" s="25">
        <f>'MUROS EJE X'!J19</f>
        <v>114.0005</v>
      </c>
      <c r="K22" s="23">
        <f>'MUROS EJE X'!K19</f>
        <v>-855.91690000000006</v>
      </c>
      <c r="L22" s="24">
        <f>'MUROS EJE X'!L19</f>
        <v>-190.8655</v>
      </c>
      <c r="M22" s="24">
        <f>'MUROS EJE X'!M19</f>
        <v>383.1728</v>
      </c>
      <c r="N22" s="25">
        <f>'MUROS EJE X'!N19</f>
        <v>515.08190000000002</v>
      </c>
      <c r="O22" s="23">
        <f>'MUROS EJE X'!O19</f>
        <v>11.3673</v>
      </c>
      <c r="P22" s="24">
        <f>'MUROS EJE X'!P19</f>
        <v>0.83109999999999995</v>
      </c>
      <c r="Q22" s="24">
        <f>'MUROS EJE X'!Q19</f>
        <v>100.29389999999999</v>
      </c>
      <c r="R22" s="25">
        <f>'MUROS EJE X'!R19</f>
        <v>13.5063</v>
      </c>
      <c r="S22" s="100">
        <f>1+E22+1</f>
        <v>14.42</v>
      </c>
      <c r="T22" s="96">
        <v>2.7</v>
      </c>
      <c r="U22" s="96">
        <v>2</v>
      </c>
      <c r="V22" s="28">
        <f t="shared" si="41"/>
        <v>194.67</v>
      </c>
      <c r="W22" s="26">
        <f t="shared" si="42"/>
        <v>2.4033333333333333</v>
      </c>
      <c r="X22" s="5"/>
      <c r="Y22" s="27">
        <f t="shared" si="7"/>
        <v>415.39839999999998</v>
      </c>
      <c r="Z22" s="28">
        <f t="shared" si="59"/>
        <v>-855.91690000000006</v>
      </c>
      <c r="AA22" s="28">
        <f t="shared" si="43"/>
        <v>11.3673</v>
      </c>
      <c r="AB22" s="29">
        <f t="shared" si="44"/>
        <v>2.0604723080300746</v>
      </c>
      <c r="AC22" s="78">
        <f t="shared" si="9"/>
        <v>14.617311058914606</v>
      </c>
      <c r="AD22" s="78">
        <f t="shared" si="10"/>
        <v>4.3827835768788876</v>
      </c>
      <c r="AE22" s="26">
        <f t="shared" si="0"/>
        <v>1.9816505018236701</v>
      </c>
      <c r="AF22" s="27">
        <f t="shared" si="11"/>
        <v>468.42129999999997</v>
      </c>
      <c r="AG22" s="28">
        <f t="shared" si="12"/>
        <v>-1046.7824000000001</v>
      </c>
      <c r="AH22" s="28">
        <f t="shared" si="13"/>
        <v>12.198399999999999</v>
      </c>
      <c r="AI22" s="29">
        <f t="shared" si="1"/>
        <v>2.234702819876039</v>
      </c>
      <c r="AJ22" s="78">
        <f t="shared" si="14"/>
        <v>15.360089847848897</v>
      </c>
      <c r="AK22" s="78">
        <f t="shared" si="15"/>
        <v>4.1301212467531112</v>
      </c>
      <c r="AL22" s="26">
        <f t="shared" si="2"/>
        <v>2.3218156281689266</v>
      </c>
      <c r="AM22" s="26">
        <f t="shared" si="16"/>
        <v>2.3218156281689266</v>
      </c>
      <c r="AN22" s="47">
        <f t="shared" si="3"/>
        <v>0.24770631272795876</v>
      </c>
      <c r="AO22" s="47">
        <f t="shared" si="17"/>
        <v>0.29022695352111583</v>
      </c>
      <c r="AP22" s="30" t="str">
        <f t="shared" si="18"/>
        <v>OK</v>
      </c>
      <c r="AQ22" s="32">
        <f t="shared" si="19"/>
        <v>458.24</v>
      </c>
      <c r="AR22" s="28">
        <f t="shared" si="20"/>
        <v>-472.74410000000006</v>
      </c>
      <c r="AS22" s="28">
        <f t="shared" si="21"/>
        <v>111.66119999999999</v>
      </c>
      <c r="AT22" s="28">
        <f t="shared" si="45"/>
        <v>1.0316517545391062</v>
      </c>
      <c r="AU22" s="78">
        <f t="shared" si="22"/>
        <v>1.641537078233084</v>
      </c>
      <c r="AV22" s="78">
        <f t="shared" si="23"/>
        <v>5.4257093251866024</v>
      </c>
      <c r="AW22" s="31">
        <f t="shared" si="46"/>
        <v>1.6821891123831523</v>
      </c>
      <c r="AX22" s="32">
        <f t="shared" si="61"/>
        <v>372.55679999999995</v>
      </c>
      <c r="AY22" s="28">
        <f t="shared" si="24"/>
        <v>-1239.0897</v>
      </c>
      <c r="AZ22" s="28">
        <f t="shared" si="25"/>
        <v>-88.926599999999993</v>
      </c>
      <c r="BA22" s="28">
        <f t="shared" si="47"/>
        <v>3.3259081568233357</v>
      </c>
      <c r="BB22" s="78">
        <f t="shared" si="26"/>
        <v>1.6757946441222311</v>
      </c>
      <c r="BC22" s="78">
        <f t="shared" si="27"/>
        <v>2.7702063562335502</v>
      </c>
      <c r="BD22" s="31">
        <f t="shared" si="48"/>
        <v>2.3683614355035028</v>
      </c>
      <c r="BE22" s="32">
        <f t="shared" si="28"/>
        <v>511.26289999999995</v>
      </c>
      <c r="BF22" s="28">
        <f t="shared" si="29"/>
        <v>-663.6096</v>
      </c>
      <c r="BG22" s="28">
        <f t="shared" si="30"/>
        <v>112.4923</v>
      </c>
      <c r="BH22" s="28">
        <f t="shared" si="49"/>
        <v>1.2979811365150886</v>
      </c>
      <c r="BI22" s="78">
        <f t="shared" si="31"/>
        <v>1.8179480728903221</v>
      </c>
      <c r="BJ22" s="78">
        <f t="shared" si="32"/>
        <v>4.8951648671575834</v>
      </c>
      <c r="BK22" s="31">
        <f t="shared" si="50"/>
        <v>2.0223542387284086</v>
      </c>
      <c r="BL22" s="32">
        <f t="shared" si="33"/>
        <v>425.5797</v>
      </c>
      <c r="BM22" s="28">
        <f t="shared" si="34"/>
        <v>-1429.9552000000001</v>
      </c>
      <c r="BN22" s="28">
        <f t="shared" si="35"/>
        <v>-88.095499999999987</v>
      </c>
      <c r="BO22" s="28">
        <f t="shared" si="51"/>
        <v>3.3600174068452984</v>
      </c>
      <c r="BP22" s="78">
        <f t="shared" si="36"/>
        <v>1.9323561362385144</v>
      </c>
      <c r="BQ22" s="78">
        <f t="shared" si="37"/>
        <v>2.8007318617694952</v>
      </c>
      <c r="BR22" s="26">
        <f t="shared" si="52"/>
        <v>2.7293995457081532</v>
      </c>
      <c r="BS22" s="31">
        <f t="shared" si="38"/>
        <v>2.7293995457081532</v>
      </c>
      <c r="BT22" s="47">
        <f t="shared" si="39"/>
        <v>0.27293995457081532</v>
      </c>
      <c r="BU22" s="30" t="str">
        <f t="shared" si="40"/>
        <v>OK</v>
      </c>
      <c r="BV22" s="100">
        <f t="shared" si="5"/>
        <v>24.871653360265551</v>
      </c>
      <c r="BW22" s="29">
        <f t="shared" si="53"/>
        <v>0.66666666666666663</v>
      </c>
      <c r="BX22" s="29">
        <f t="shared" si="54"/>
        <v>3.7307480040398331</v>
      </c>
      <c r="BY22" s="115" t="str">
        <f t="shared" si="55"/>
        <v>NO PARRILLA</v>
      </c>
      <c r="BZ22" s="116">
        <f t="shared" si="6"/>
        <v>13.646997728540766</v>
      </c>
      <c r="CA22" s="117">
        <f t="shared" si="56"/>
        <v>0.66666666666666663</v>
      </c>
      <c r="CB22" s="117">
        <f t="shared" si="57"/>
        <v>2.0470496592811154</v>
      </c>
      <c r="CC22" s="68" t="str">
        <f t="shared" si="58"/>
        <v>NO PARRILLA</v>
      </c>
    </row>
    <row r="23" spans="2:81" x14ac:dyDescent="0.3">
      <c r="B23" s="70" t="s">
        <v>182</v>
      </c>
      <c r="C23" s="24" t="str">
        <f>'MUROS EJE X'!C20</f>
        <v>2 entre A y E</v>
      </c>
      <c r="D23" s="24" t="str">
        <f>'MUROS EJE X'!D20</f>
        <v>F17X</v>
      </c>
      <c r="E23" s="24">
        <f>'MUROS EJE X'!E20</f>
        <v>12.38</v>
      </c>
      <c r="F23" s="10">
        <f>'MUROS EJE X'!F20</f>
        <v>0.25</v>
      </c>
      <c r="G23" s="23">
        <f>'MUROS EJE X'!G20</f>
        <v>-250.4967</v>
      </c>
      <c r="H23" s="24">
        <f>'MUROS EJE X'!H20</f>
        <v>-62.158099999999997</v>
      </c>
      <c r="I23" s="24">
        <f>'MUROS EJE X'!I20</f>
        <v>38.5383</v>
      </c>
      <c r="J23" s="25">
        <f>'MUROS EJE X'!J20</f>
        <v>26.565200000000001</v>
      </c>
      <c r="K23" s="23">
        <f>'MUROS EJE X'!K20</f>
        <v>802.12030000000004</v>
      </c>
      <c r="L23" s="24">
        <f>'MUROS EJE X'!L20</f>
        <v>165.86539999999999</v>
      </c>
      <c r="M23" s="24">
        <f>'MUROS EJE X'!M20</f>
        <v>257.15499999999997</v>
      </c>
      <c r="N23" s="25">
        <f>'MUROS EJE X'!N20</f>
        <v>136.1353</v>
      </c>
      <c r="O23" s="23">
        <f>'MUROS EJE X'!O20</f>
        <v>-62.811900000000001</v>
      </c>
      <c r="P23" s="24">
        <f>'MUROS EJE X'!P20</f>
        <v>-15.3825</v>
      </c>
      <c r="Q23" s="24">
        <f>'MUROS EJE X'!Q20</f>
        <v>117.1066</v>
      </c>
      <c r="R23" s="25">
        <f>'MUROS EJE X'!R20</f>
        <v>22.433700000000002</v>
      </c>
      <c r="S23" s="100">
        <f>1.8+E23+1.8</f>
        <v>15.980000000000002</v>
      </c>
      <c r="T23" s="96">
        <v>3</v>
      </c>
      <c r="U23" s="96">
        <v>2</v>
      </c>
      <c r="V23" s="28">
        <f t="shared" si="41"/>
        <v>239.70000000000002</v>
      </c>
      <c r="W23" s="26">
        <f t="shared" si="42"/>
        <v>2.6633333333333336</v>
      </c>
      <c r="X23" s="5"/>
      <c r="Y23" s="27">
        <f t="shared" si="7"/>
        <v>490.19670000000002</v>
      </c>
      <c r="Z23" s="28">
        <f t="shared" si="59"/>
        <v>802.12030000000004</v>
      </c>
      <c r="AA23" s="28">
        <f t="shared" si="43"/>
        <v>-62.811900000000001</v>
      </c>
      <c r="AB23" s="29">
        <f t="shared" si="44"/>
        <v>1.6363233371420085</v>
      </c>
      <c r="AC23" s="78">
        <f t="shared" si="9"/>
        <v>3.1216804459027672</v>
      </c>
      <c r="AD23" s="78">
        <f t="shared" si="10"/>
        <v>5.086307671479668</v>
      </c>
      <c r="AE23" s="26">
        <f t="shared" si="0"/>
        <v>1.6507473445373673</v>
      </c>
      <c r="AF23" s="27">
        <f t="shared" si="11"/>
        <v>552.35480000000007</v>
      </c>
      <c r="AG23" s="28">
        <f t="shared" si="12"/>
        <v>967.98570000000007</v>
      </c>
      <c r="AH23" s="28">
        <f t="shared" si="13"/>
        <v>-78.194400000000002</v>
      </c>
      <c r="AI23" s="29">
        <f t="shared" si="1"/>
        <v>1.7524708756038689</v>
      </c>
      <c r="AJ23" s="78">
        <f t="shared" si="14"/>
        <v>2.8255465864563196</v>
      </c>
      <c r="AK23" s="78">
        <f t="shared" si="15"/>
        <v>4.786039306298747</v>
      </c>
      <c r="AL23" s="26">
        <f t="shared" si="2"/>
        <v>1.9103123668874786</v>
      </c>
      <c r="AM23" s="26">
        <f t="shared" si="16"/>
        <v>1.9103123668874786</v>
      </c>
      <c r="AN23" s="47">
        <f t="shared" si="3"/>
        <v>0.20634341806717091</v>
      </c>
      <c r="AO23" s="47">
        <f t="shared" si="17"/>
        <v>0.23878904586093483</v>
      </c>
      <c r="AP23" s="30" t="str">
        <f t="shared" si="18"/>
        <v>OK</v>
      </c>
      <c r="AQ23" s="32">
        <f t="shared" si="19"/>
        <v>528.73500000000001</v>
      </c>
      <c r="AR23" s="28">
        <f t="shared" si="20"/>
        <v>1059.2753</v>
      </c>
      <c r="AS23" s="28">
        <f t="shared" si="21"/>
        <v>54.294699999999999</v>
      </c>
      <c r="AT23" s="28">
        <f t="shared" si="45"/>
        <v>2.0034143758215364</v>
      </c>
      <c r="AU23" s="78">
        <f t="shared" si="22"/>
        <v>3.8952973310470456</v>
      </c>
      <c r="AV23" s="78">
        <f t="shared" si="23"/>
        <v>4.5243836464960374</v>
      </c>
      <c r="AW23" s="31">
        <f t="shared" si="46"/>
        <v>1.9325414982119384</v>
      </c>
      <c r="AX23" s="32">
        <f t="shared" si="61"/>
        <v>451.65840000000003</v>
      </c>
      <c r="AY23" s="28">
        <f t="shared" si="24"/>
        <v>544.96530000000007</v>
      </c>
      <c r="AZ23" s="28">
        <f t="shared" si="25"/>
        <v>-179.91849999999999</v>
      </c>
      <c r="BA23" s="28">
        <f t="shared" si="47"/>
        <v>1.2065873235170652</v>
      </c>
      <c r="BB23" s="78">
        <f t="shared" si="26"/>
        <v>1.0041399856045934</v>
      </c>
      <c r="BC23" s="78">
        <f t="shared" si="27"/>
        <v>4.5907442056679129</v>
      </c>
      <c r="BD23" s="31">
        <f t="shared" si="48"/>
        <v>1.3689531908627959</v>
      </c>
      <c r="BE23" s="32">
        <f t="shared" si="28"/>
        <v>590.89310000000012</v>
      </c>
      <c r="BF23" s="28">
        <f t="shared" si="29"/>
        <v>1225.1406999999999</v>
      </c>
      <c r="BG23" s="28">
        <f t="shared" si="30"/>
        <v>38.912199999999999</v>
      </c>
      <c r="BH23" s="28">
        <f t="shared" si="49"/>
        <v>2.0733711393820635</v>
      </c>
      <c r="BI23" s="78">
        <f t="shared" si="31"/>
        <v>6.0741166009631957</v>
      </c>
      <c r="BJ23" s="78">
        <f t="shared" si="32"/>
        <v>4.5637266638991347</v>
      </c>
      <c r="BK23" s="31">
        <f t="shared" si="50"/>
        <v>2.1921065205620502</v>
      </c>
      <c r="BL23" s="32">
        <f t="shared" si="33"/>
        <v>513.81650000000002</v>
      </c>
      <c r="BM23" s="28">
        <f t="shared" si="34"/>
        <v>710.83070000000009</v>
      </c>
      <c r="BN23" s="28">
        <f t="shared" si="35"/>
        <v>-195.30099999999999</v>
      </c>
      <c r="BO23" s="28">
        <f t="shared" si="51"/>
        <v>1.383432996020953</v>
      </c>
      <c r="BP23" s="78">
        <f t="shared" si="36"/>
        <v>1.0523581548481578</v>
      </c>
      <c r="BQ23" s="78">
        <f t="shared" si="37"/>
        <v>4.3726907100179622</v>
      </c>
      <c r="BR23" s="26">
        <f t="shared" si="52"/>
        <v>1.6285182132129072</v>
      </c>
      <c r="BS23" s="31">
        <f t="shared" si="38"/>
        <v>2.1921065205620502</v>
      </c>
      <c r="BT23" s="47">
        <f t="shared" si="39"/>
        <v>0.21921065205620502</v>
      </c>
      <c r="BU23" s="30" t="str">
        <f t="shared" si="40"/>
        <v>OK</v>
      </c>
      <c r="BV23" s="100">
        <f t="shared" si="5"/>
        <v>24.661198356323062</v>
      </c>
      <c r="BW23" s="29">
        <f t="shared" si="53"/>
        <v>0.66666666666666663</v>
      </c>
      <c r="BX23" s="29">
        <f t="shared" si="54"/>
        <v>3.6991797534484596</v>
      </c>
      <c r="BY23" s="115" t="str">
        <f t="shared" si="55"/>
        <v>NO PARRILLA</v>
      </c>
      <c r="BZ23" s="116">
        <f t="shared" si="6"/>
        <v>35.512125633105235</v>
      </c>
      <c r="CA23" s="117">
        <f t="shared" si="56"/>
        <v>0.66666666666666663</v>
      </c>
      <c r="CB23" s="117">
        <f t="shared" si="57"/>
        <v>5.3268188449657856</v>
      </c>
      <c r="CC23" s="68" t="str">
        <f t="shared" si="58"/>
        <v>NO PARRILLA</v>
      </c>
    </row>
    <row r="24" spans="2:81" x14ac:dyDescent="0.3">
      <c r="B24" s="64" t="s">
        <v>182</v>
      </c>
      <c r="C24" s="24" t="str">
        <f>'MUROS EJE X'!C21</f>
        <v>2 entre J y K</v>
      </c>
      <c r="D24" s="24" t="str">
        <f>'MUROS EJE X'!D21</f>
        <v>F18X</v>
      </c>
      <c r="E24" s="24">
        <f>'MUROS EJE X'!E21</f>
        <v>0.71</v>
      </c>
      <c r="F24" s="10">
        <f>'MUROS EJE X'!F21</f>
        <v>0.25</v>
      </c>
      <c r="G24" s="23">
        <f>'MUROS EJE X'!G21</f>
        <v>-52.463700000000003</v>
      </c>
      <c r="H24" s="24">
        <f>'MUROS EJE X'!H21</f>
        <v>-11.4396</v>
      </c>
      <c r="I24" s="24">
        <f>'MUROS EJE X'!I21</f>
        <v>16.454499999999999</v>
      </c>
      <c r="J24" s="25">
        <f>'MUROS EJE X'!J21</f>
        <v>12.7799</v>
      </c>
      <c r="K24" s="23">
        <f>'MUROS EJE X'!K21</f>
        <v>3.1684000000000001</v>
      </c>
      <c r="L24" s="24">
        <f>'MUROS EJE X'!L21</f>
        <v>0.54420000000000002</v>
      </c>
      <c r="M24" s="24">
        <f>'MUROS EJE X'!M21</f>
        <v>2.3660999999999999</v>
      </c>
      <c r="N24" s="25">
        <f>'MUROS EJE X'!N21</f>
        <v>2.4710000000000001</v>
      </c>
      <c r="O24" s="23">
        <f>'MUROS EJE X'!O21</f>
        <v>2.6714000000000002</v>
      </c>
      <c r="P24" s="24">
        <f>'MUROS EJE X'!P21</f>
        <v>0.4627</v>
      </c>
      <c r="Q24" s="24">
        <f>'MUROS EJE X'!Q21</f>
        <v>2.2231000000000001</v>
      </c>
      <c r="R24" s="25">
        <f>'MUROS EJE X'!R21</f>
        <v>2.1017000000000001</v>
      </c>
      <c r="S24" s="100">
        <f t="shared" si="60"/>
        <v>1.31</v>
      </c>
      <c r="T24" s="96">
        <v>1</v>
      </c>
      <c r="U24" s="96">
        <v>1</v>
      </c>
      <c r="V24" s="28">
        <f t="shared" si="41"/>
        <v>3.2750000000000004</v>
      </c>
      <c r="W24" s="26">
        <f t="shared" si="42"/>
        <v>0.21833333333333335</v>
      </c>
      <c r="X24" s="5"/>
      <c r="Y24" s="27">
        <f t="shared" si="7"/>
        <v>55.738700000000001</v>
      </c>
      <c r="Z24" s="28">
        <f t="shared" si="59"/>
        <v>3.1684000000000001</v>
      </c>
      <c r="AA24" s="28">
        <f t="shared" si="43"/>
        <v>2.6714000000000002</v>
      </c>
      <c r="AB24" s="29">
        <f t="shared" si="44"/>
        <v>5.6843808700238793E-2</v>
      </c>
      <c r="AC24" s="78">
        <f t="shared" si="9"/>
        <v>8.3459908662124729</v>
      </c>
      <c r="AD24" s="78">
        <f t="shared" si="10"/>
        <v>6.7942820815781353</v>
      </c>
      <c r="AE24" s="26">
        <f t="shared" si="0"/>
        <v>5.3626302080298345</v>
      </c>
      <c r="AF24" s="27">
        <f t="shared" si="11"/>
        <v>67.178300000000007</v>
      </c>
      <c r="AG24" s="28">
        <f t="shared" si="12"/>
        <v>3.7126000000000001</v>
      </c>
      <c r="AH24" s="28">
        <f t="shared" si="13"/>
        <v>3.1341000000000001</v>
      </c>
      <c r="AI24" s="29">
        <f t="shared" si="1"/>
        <v>5.5264869757049521E-2</v>
      </c>
      <c r="AJ24" s="78">
        <f t="shared" si="14"/>
        <v>8.5738553332695204</v>
      </c>
      <c r="AK24" s="78">
        <f t="shared" si="15"/>
        <v>6.9689611783779064</v>
      </c>
      <c r="AL24" s="26">
        <f t="shared" si="2"/>
        <v>6.4261507487908629</v>
      </c>
      <c r="AM24" s="26">
        <f t="shared" si="16"/>
        <v>6.4261507487908629</v>
      </c>
      <c r="AN24" s="47">
        <f t="shared" si="3"/>
        <v>0.67032877600372931</v>
      </c>
      <c r="AO24" s="47">
        <f t="shared" si="17"/>
        <v>0.80326884359885786</v>
      </c>
      <c r="AP24" s="30" t="str">
        <f t="shared" si="18"/>
        <v>OK</v>
      </c>
      <c r="AQ24" s="32">
        <f t="shared" si="19"/>
        <v>72.193200000000004</v>
      </c>
      <c r="AR24" s="28">
        <f t="shared" si="20"/>
        <v>5.5344999999999995</v>
      </c>
      <c r="AS24" s="28">
        <f t="shared" si="21"/>
        <v>4.8945000000000007</v>
      </c>
      <c r="AT24" s="28">
        <f t="shared" si="45"/>
        <v>7.6662344929993395E-2</v>
      </c>
      <c r="AU24" s="78">
        <f t="shared" si="22"/>
        <v>5.8999448360404534</v>
      </c>
      <c r="AV24" s="78">
        <f t="shared" si="23"/>
        <v>5.0648236647809002</v>
      </c>
      <c r="AW24" s="31">
        <f t="shared" si="46"/>
        <v>7.4459583940329805</v>
      </c>
      <c r="AX24" s="32">
        <f t="shared" si="61"/>
        <v>39.284199999999998</v>
      </c>
      <c r="AY24" s="28">
        <f t="shared" si="24"/>
        <v>0.80230000000000024</v>
      </c>
      <c r="AZ24" s="28">
        <f t="shared" si="25"/>
        <v>0.44830000000000014</v>
      </c>
      <c r="BA24" s="28">
        <f t="shared" si="47"/>
        <v>2.0422969030806284E-2</v>
      </c>
      <c r="BB24" s="78">
        <f t="shared" si="26"/>
        <v>35.051706446575942</v>
      </c>
      <c r="BC24" s="78">
        <f t="shared" si="27"/>
        <v>21.216576843115298</v>
      </c>
      <c r="BD24" s="31">
        <f t="shared" si="48"/>
        <v>3.2793020220266884</v>
      </c>
      <c r="BE24" s="32">
        <f t="shared" si="28"/>
        <v>83.632800000000003</v>
      </c>
      <c r="BF24" s="28">
        <f t="shared" si="29"/>
        <v>6.0786999999999995</v>
      </c>
      <c r="BG24" s="28">
        <f t="shared" si="30"/>
        <v>5.3572000000000006</v>
      </c>
      <c r="BH24" s="28">
        <f t="shared" si="49"/>
        <v>7.2683205632239969E-2</v>
      </c>
      <c r="BI24" s="78">
        <f t="shared" si="31"/>
        <v>6.2445157918315539</v>
      </c>
      <c r="BJ24" s="78">
        <f t="shared" si="32"/>
        <v>5.3216785736146699</v>
      </c>
      <c r="BK24" s="31">
        <f t="shared" si="50"/>
        <v>8.509478934794009</v>
      </c>
      <c r="BL24" s="32">
        <f t="shared" si="33"/>
        <v>50.723800000000011</v>
      </c>
      <c r="BM24" s="28">
        <f t="shared" si="34"/>
        <v>1.3465000000000003</v>
      </c>
      <c r="BN24" s="28">
        <f t="shared" si="35"/>
        <v>0.91100000000000003</v>
      </c>
      <c r="BO24" s="28">
        <f t="shared" si="51"/>
        <v>2.6545724097957961E-2</v>
      </c>
      <c r="BP24" s="78">
        <f t="shared" si="36"/>
        <v>22.2717014270033</v>
      </c>
      <c r="BQ24" s="78">
        <f t="shared" si="37"/>
        <v>15.313660686600223</v>
      </c>
      <c r="BR24" s="26">
        <f t="shared" si="52"/>
        <v>4.3428225627877168</v>
      </c>
      <c r="BS24" s="31">
        <f t="shared" si="38"/>
        <v>8.509478934794009</v>
      </c>
      <c r="BT24" s="47">
        <f t="shared" si="39"/>
        <v>0.85094789347940092</v>
      </c>
      <c r="BU24" s="30" t="str">
        <f t="shared" si="40"/>
        <v>OK</v>
      </c>
      <c r="BV24" s="100">
        <f t="shared" si="5"/>
        <v>10.636848668492512</v>
      </c>
      <c r="BW24" s="29">
        <f t="shared" si="53"/>
        <v>0.16666666666666666</v>
      </c>
      <c r="BX24" s="29">
        <f t="shared" si="54"/>
        <v>6.3821092010955072</v>
      </c>
      <c r="BY24" s="115" t="str">
        <f t="shared" si="55"/>
        <v>NO PARRILLA</v>
      </c>
      <c r="BZ24" s="116">
        <f t="shared" si="6"/>
        <v>3.8292655206573052</v>
      </c>
      <c r="CA24" s="117">
        <f t="shared" si="56"/>
        <v>0.16666666666666666</v>
      </c>
      <c r="CB24" s="117">
        <f t="shared" si="57"/>
        <v>2.2975593123943829</v>
      </c>
      <c r="CC24" s="68" t="str">
        <f t="shared" si="58"/>
        <v>NO PARRILLA</v>
      </c>
    </row>
    <row r="25" spans="2:81" x14ac:dyDescent="0.3">
      <c r="B25" s="81" t="s">
        <v>182</v>
      </c>
      <c r="C25" s="24" t="str">
        <f>'MUROS EJE X'!C22</f>
        <v>1 entre C y M</v>
      </c>
      <c r="D25" s="24" t="str">
        <f>'MUROS EJE X'!D22</f>
        <v>F19X</v>
      </c>
      <c r="E25" s="24">
        <f>'MUROS EJE X'!E22</f>
        <v>14</v>
      </c>
      <c r="F25" s="10">
        <f>'MUROS EJE X'!F22</f>
        <v>0.25</v>
      </c>
      <c r="G25" s="23">
        <f>'MUROS EJE X'!G22</f>
        <v>-384.99759999999998</v>
      </c>
      <c r="H25" s="24">
        <f>'MUROS EJE X'!H22</f>
        <v>-83.024900000000002</v>
      </c>
      <c r="I25" s="24">
        <f>'MUROS EJE X'!I22</f>
        <v>64.008499999999998</v>
      </c>
      <c r="J25" s="25">
        <f>'MUROS EJE X'!J22</f>
        <v>229.7533</v>
      </c>
      <c r="K25" s="23">
        <f>'MUROS EJE X'!K22</f>
        <v>-302.2029</v>
      </c>
      <c r="L25" s="24">
        <f>'MUROS EJE X'!L22</f>
        <v>-68.227699999999999</v>
      </c>
      <c r="M25" s="24">
        <f>'MUROS EJE X'!M22</f>
        <v>453.12540000000001</v>
      </c>
      <c r="N25" s="25">
        <f>'MUROS EJE X'!N22</f>
        <v>335.75560000000002</v>
      </c>
      <c r="O25" s="23">
        <f>'MUROS EJE X'!O22</f>
        <v>-0.32740000000000002</v>
      </c>
      <c r="P25" s="24">
        <f>'MUROS EJE X'!P22</f>
        <v>-1.6134999999999999</v>
      </c>
      <c r="Q25" s="24">
        <f>'MUROS EJE X'!Q22</f>
        <v>139.1062</v>
      </c>
      <c r="R25" s="25">
        <f>'MUROS EJE X'!R22</f>
        <v>28.109300000000001</v>
      </c>
      <c r="S25" s="100">
        <f>0+E25+0</f>
        <v>14</v>
      </c>
      <c r="T25" s="96">
        <v>1</v>
      </c>
      <c r="U25" s="96">
        <v>2</v>
      </c>
      <c r="V25" s="28">
        <f t="shared" si="41"/>
        <v>70</v>
      </c>
      <c r="W25" s="26">
        <f t="shared" si="42"/>
        <v>2.3333333333333335</v>
      </c>
      <c r="X25" s="5"/>
      <c r="Y25" s="27">
        <f t="shared" si="7"/>
        <v>454.99759999999998</v>
      </c>
      <c r="Z25" s="28">
        <f t="shared" si="59"/>
        <v>-302.2029</v>
      </c>
      <c r="AA25" s="28">
        <f t="shared" si="43"/>
        <v>-0.32740000000000002</v>
      </c>
      <c r="AB25" s="29">
        <f t="shared" si="44"/>
        <v>0.66418570119930309</v>
      </c>
      <c r="AC25" s="78">
        <f t="shared" si="9"/>
        <v>555.89199755650577</v>
      </c>
      <c r="AD25" s="29">
        <f t="shared" si="10"/>
        <v>11.51427254449862</v>
      </c>
      <c r="AE25" s="26">
        <f>MAX(IF(AB25&lt;$W25,(Y25/($T25*$S25))-(6*Z25/($T25*$S25^2)),IF(AB25=$W25,(2*Y25)/($T25*$S25),(2*Y25)/($T25*(3*($S25/1-AB25))))),IF(AB25&lt;$W25,(Y25/($T25*$S25))+(6*Z25/($T25*$S25^2)),IF(AB25=$W25,(2*Y25)/($T25*$S25),(2*Y25)/($T25*(3*($S25/1-AB25))))))/10</f>
        <v>4.175093775510204</v>
      </c>
      <c r="AF25" s="27">
        <f t="shared" si="11"/>
        <v>538.02250000000004</v>
      </c>
      <c r="AG25" s="28">
        <f t="shared" si="12"/>
        <v>-370.43060000000003</v>
      </c>
      <c r="AH25" s="28">
        <f t="shared" si="13"/>
        <v>-1.9409000000000001</v>
      </c>
      <c r="AI25" s="29">
        <f t="shared" si="1"/>
        <v>0.68850391944574807</v>
      </c>
      <c r="AJ25" s="78">
        <f t="shared" si="14"/>
        <v>110.88103457159052</v>
      </c>
      <c r="AK25" s="29">
        <f t="shared" si="15"/>
        <v>11.051165016173655</v>
      </c>
      <c r="AL25" s="26">
        <f>MAX(IF(AI25&lt;$W25,(AF25/($T25*$S25))-(6*AG25/($T25*$S25^2)),IF(AI25=$W25,(2*AF25)/($T25*$S25),(2*AF25)/($T25*(3*($S25/1-AI25))))),IF(AI25&lt;$W25,(AF25/($T25*$S25))+(6*AG25/($T25*$S25^2)),IF(AI25=$W25,(2*AF25)/($T25*$S25),(2*AF25)/($T25*(3*($S25/1-AI25))))))/10</f>
        <v>4.9769890816326541</v>
      </c>
      <c r="AM25" s="26">
        <f t="shared" si="16"/>
        <v>4.9769890816326541</v>
      </c>
      <c r="AN25" s="47">
        <f t="shared" si="3"/>
        <v>0.5218867219387755</v>
      </c>
      <c r="AO25" s="47">
        <f t="shared" si="17"/>
        <v>0.62212363520408176</v>
      </c>
      <c r="AP25" s="30" t="str">
        <f t="shared" si="18"/>
        <v>OK</v>
      </c>
      <c r="AQ25" s="32">
        <f t="shared" si="19"/>
        <v>519.00609999999995</v>
      </c>
      <c r="AR25" s="28">
        <f t="shared" si="20"/>
        <v>150.92250000000001</v>
      </c>
      <c r="AS25" s="28">
        <f t="shared" si="21"/>
        <v>138.77879999999999</v>
      </c>
      <c r="AT25" s="28">
        <f t="shared" si="45"/>
        <v>0.29079137990863696</v>
      </c>
      <c r="AU25" s="78">
        <f t="shared" si="22"/>
        <v>1.4959232966418503</v>
      </c>
      <c r="AV25" s="29">
        <f t="shared" si="23"/>
        <v>8.8311340479989617</v>
      </c>
      <c r="AW25" s="31">
        <f>MAX(IF(AT25&lt;$W25,(AQ25/($T25*$S25))-(6*AR25/($T25*$S25^2)),IF(AT25=$W25,(2*AQ25)/($T25*$S25),(2*AQ25)/($T25*(3*($S25/1-AT25))))),IF(AT25&lt;$W25,(AQ25/($T25*$S25))+(6*AR25/($T25*$S25^2)),IF(AT25=$W25,(2*AQ25)/($T25*$S25),(2*AQ25)/($T25*(3*($S25/1-AT25))))))/10</f>
        <v>4.1691940816326527</v>
      </c>
      <c r="AX25" s="32">
        <f t="shared" si="61"/>
        <v>390.98910000000001</v>
      </c>
      <c r="AY25" s="28">
        <f t="shared" si="24"/>
        <v>-755.32830000000001</v>
      </c>
      <c r="AZ25" s="28">
        <f t="shared" si="25"/>
        <v>-139.43360000000001</v>
      </c>
      <c r="BA25" s="28">
        <f t="shared" si="47"/>
        <v>1.9318397878610938</v>
      </c>
      <c r="BB25" s="78">
        <f t="shared" si="26"/>
        <v>1.1216495880476443</v>
      </c>
      <c r="BC25" s="29">
        <f t="shared" si="27"/>
        <v>3.3767812758806244</v>
      </c>
      <c r="BD25" s="31">
        <f>MAX(IF(BA25&lt;$W25,(AX25/($T25*$S25))-(6*AY25/($T25*$S25^2)),IF(BA25=$W25,(2*AX25)/($T25*$S25),(2*AX25)/($T25*(3*($S25/1-BA25))))),IF(BA25&lt;$W25,(AX25/($T25*$S25))+(6*AY25/($T25*$S25^2)),IF(BA25=$W25,(2*AX25)/($T25*$S25),(2*AX25)/($T25*(3*($S25/1-BA25))))))/10</f>
        <v>5.1050087755102043</v>
      </c>
      <c r="BE25" s="32">
        <f t="shared" si="28"/>
        <v>602.03100000000006</v>
      </c>
      <c r="BF25" s="28">
        <f t="shared" si="29"/>
        <v>82.694799999999987</v>
      </c>
      <c r="BG25" s="28">
        <f t="shared" si="30"/>
        <v>137.1653</v>
      </c>
      <c r="BH25" s="28">
        <f t="shared" si="49"/>
        <v>0.13735970406839512</v>
      </c>
      <c r="BI25" s="78">
        <f t="shared" si="31"/>
        <v>1.7556364474105333</v>
      </c>
      <c r="BJ25" s="29">
        <f t="shared" si="32"/>
        <v>12.035311213151784</v>
      </c>
      <c r="BK25" s="31">
        <f>MAX(IF(BH25&lt;$W25,(BE25/($T25*$S25))-(6*BF25/($T25*$S25^2)),IF(BH25=$W25,(2*BE25)/($T25*$S25),(2*BE25)/($T25*(3*($S25/1-BH25))))),IF(BH25&lt;$W25,(BE25/($T25*$S25))+(6*BF25/($T25*$S25^2)),IF(BH25=$W25,(2*BE25)/($T25*$S25),(2*BE25)/($T25*(3*($S25/1-BH25))))))/10</f>
        <v>4.5533687755102044</v>
      </c>
      <c r="BL25" s="32">
        <f t="shared" si="33"/>
        <v>474.01400000000001</v>
      </c>
      <c r="BM25" s="28">
        <f t="shared" si="34"/>
        <v>-823.55600000000004</v>
      </c>
      <c r="BN25" s="28">
        <f t="shared" si="35"/>
        <v>-141.0471</v>
      </c>
      <c r="BO25" s="28">
        <f t="shared" si="51"/>
        <v>1.7374085997459991</v>
      </c>
      <c r="BP25" s="78">
        <f t="shared" si="36"/>
        <v>1.3442715234839995</v>
      </c>
      <c r="BQ25" s="29">
        <f t="shared" si="37"/>
        <v>3.7458990194186192</v>
      </c>
      <c r="BR25" s="26">
        <f>MAX(IF(BO25&lt;$W25,(BL25/($T25*$S25))-(6*BM25/($T25*$S25^2)),IF(BO25=$W25,(2*BL25)/($T25*$S25),(2*BL25)/($T25*(3*($S25/1-BO25))))),IF(BO25&lt;$W25,(BL25/($T25*$S25))+(6*BM25/($T25*$S25^2)),IF(BO25=$W25,(2*BL25)/($T25*$S25),(2*BL25)/($T25*(3*($S25/1-BO25))))))/10</f>
        <v>5.9069040816326535</v>
      </c>
      <c r="BS25" s="31">
        <f t="shared" si="38"/>
        <v>5.9069040816326535</v>
      </c>
      <c r="BT25" s="47">
        <f t="shared" si="39"/>
        <v>0.59069040816326535</v>
      </c>
      <c r="BU25" s="30" t="str">
        <f t="shared" si="40"/>
        <v>OK</v>
      </c>
      <c r="BV25" s="100">
        <f>($BS25*10*($T25/1)^2*1)/2</f>
        <v>29.534520408163267</v>
      </c>
      <c r="BW25" s="29">
        <f t="shared" si="53"/>
        <v>0.66666666666666663</v>
      </c>
      <c r="BX25" s="29">
        <f t="shared" si="54"/>
        <v>4.4301780612244901</v>
      </c>
      <c r="BY25" s="115" t="str">
        <f t="shared" si="55"/>
        <v>NO PARRILLA</v>
      </c>
      <c r="BZ25" s="116">
        <f t="shared" si="6"/>
        <v>0</v>
      </c>
      <c r="CA25" s="117">
        <f t="shared" si="56"/>
        <v>0.66666666666666663</v>
      </c>
      <c r="CB25" s="117">
        <f t="shared" si="57"/>
        <v>0</v>
      </c>
      <c r="CC25" s="68" t="str">
        <f t="shared" si="58"/>
        <v>NO PARRILLA</v>
      </c>
    </row>
    <row r="26" spans="2:81" s="5" customFormat="1" x14ac:dyDescent="0.3">
      <c r="B26" s="64" t="s">
        <v>182</v>
      </c>
      <c r="C26" s="24" t="str">
        <f>'MUROS EJE X'!C23</f>
        <v>13 entre G y L</v>
      </c>
      <c r="D26" s="24" t="str">
        <f>'MUROS EJE X'!D23</f>
        <v>F20X</v>
      </c>
      <c r="E26" s="24">
        <f>'MUROS EJE X'!E23</f>
        <v>4.8899999999999997</v>
      </c>
      <c r="F26" s="10">
        <f>'MUROS EJE X'!F23</f>
        <v>0.25</v>
      </c>
      <c r="G26" s="23">
        <f>'MUROS EJE X'!G23</f>
        <v>-330.02839999999998</v>
      </c>
      <c r="H26" s="24">
        <f>'MUROS EJE X'!H23</f>
        <v>-90.919200000000004</v>
      </c>
      <c r="I26" s="24">
        <f>'MUROS EJE X'!I23</f>
        <v>126.12949999999999</v>
      </c>
      <c r="J26" s="25">
        <f>'MUROS EJE X'!J23</f>
        <v>27.7212</v>
      </c>
      <c r="K26" s="23">
        <f>'MUROS EJE X'!K23</f>
        <v>-101.4319</v>
      </c>
      <c r="L26" s="24">
        <f>'MUROS EJE X'!L23</f>
        <v>-18.741599999999998</v>
      </c>
      <c r="M26" s="24">
        <f>'MUROS EJE X'!M23</f>
        <v>161.2559</v>
      </c>
      <c r="N26" s="25">
        <f>'MUROS EJE X'!N23</f>
        <v>32.384399999999999</v>
      </c>
      <c r="O26" s="23">
        <f>'MUROS EJE X'!O23</f>
        <v>26.7515</v>
      </c>
      <c r="P26" s="24">
        <f>'MUROS EJE X'!P23</f>
        <v>2.0514000000000001</v>
      </c>
      <c r="Q26" s="24">
        <f>'MUROS EJE X'!Q23</f>
        <v>21.927499999999998</v>
      </c>
      <c r="R26" s="25">
        <f>'MUROS EJE X'!R23</f>
        <v>4.5606</v>
      </c>
      <c r="S26" s="100">
        <f>1.05+E26+1.05</f>
        <v>6.9899999999999993</v>
      </c>
      <c r="T26" s="96">
        <v>1.05</v>
      </c>
      <c r="U26" s="96">
        <v>2</v>
      </c>
      <c r="V26" s="28">
        <f t="shared" ref="V26" si="62">2.5*S26*T26*U26</f>
        <v>36.697499999999998</v>
      </c>
      <c r="W26" s="26">
        <f t="shared" ref="W26" si="63">S26/6</f>
        <v>1.1649999999999998</v>
      </c>
      <c r="Y26" s="27">
        <f t="shared" ref="Y26" si="64">(V26+ABS(G26))</f>
        <v>366.72589999999997</v>
      </c>
      <c r="Z26" s="28">
        <f t="shared" ref="Z26" si="65">(K26)</f>
        <v>-101.4319</v>
      </c>
      <c r="AA26" s="28">
        <f t="shared" ref="AA26" si="66">O26</f>
        <v>26.7515</v>
      </c>
      <c r="AB26" s="29">
        <f t="shared" ref="AB26" si="67">ABS(Z26/Y26)</f>
        <v>0.2765877730479358</v>
      </c>
      <c r="AC26" s="78">
        <f t="shared" ref="AC26" si="68">ABS(Y26*$H$2/AA26)</f>
        <v>5.4834442928433917</v>
      </c>
      <c r="AD26" s="29">
        <f t="shared" ref="AD26" si="69">ABS((ABS(Y26*$S26/2)+ABS(Z26))/(ABS(Z26)+ABS(AA26*$U26)))</f>
        <v>8.9272263415150483</v>
      </c>
      <c r="AE26" s="26">
        <f>MAX(IF(AB26&lt;$W26,(Y26/($T26*$S26))-(6*Z26/($T26*$S26^2)),IF(AB26=$W26,(2*Y26)/($T26*$S26),(2*Y26)/($T26*(3*($S26/1-AB26))))),IF(AB26&lt;$W26,(Y26/($T26*$S26))+(6*Z26/($T26*$S26^2)),IF(AB26=$W26,(2*Y26)/($T26*$S26),(2*Y26)/($T26*(3*($S26/1-AB26))))))/10</f>
        <v>6.18287224720609</v>
      </c>
      <c r="AF26" s="27">
        <f t="shared" ref="AF26" si="70">(V26+ABS(G26)+ABS(H26))</f>
        <v>457.64509999999996</v>
      </c>
      <c r="AG26" s="28">
        <f t="shared" ref="AG26" si="71">(K26+L26)</f>
        <v>-120.17349999999999</v>
      </c>
      <c r="AH26" s="28">
        <f t="shared" si="13"/>
        <v>28.802900000000001</v>
      </c>
      <c r="AI26" s="29">
        <f t="shared" ref="AI26" si="72">ABS(AG26/AF26)</f>
        <v>0.26259103396933564</v>
      </c>
      <c r="AJ26" s="78">
        <f t="shared" ref="AJ26" si="73">ABS(AF26*$H$2/AH26)</f>
        <v>6.3555419766759593</v>
      </c>
      <c r="AK26" s="29">
        <f t="shared" ref="AK26" si="74">ABS((ABS(AF26*$S26/2)+ABS(AG26))/(ABS(AG26)+ABS(AH26*$U26)))</f>
        <v>9.6729097510227575</v>
      </c>
      <c r="AL26" s="26">
        <f>MAX(IF(AI26&lt;$W26,(AF26/($T26*$S26))-(6*AG26/($T26*$S26^2)),IF(AI26=$W26,(2*AF26)/($T26*$S26),(2*AF26)/($T26*(3*($S26/1-AI26))))),IF(AI26&lt;$W26,(AF26/($T26*$S26))+(6*AG26/($T26*$S26^2)),IF(AI26=$W26,(2*AF26)/($T26*$S26),(2*AF26)/($T26*(3*($S26/1-AI26))))))/10</f>
        <v>7.6408245641272599</v>
      </c>
      <c r="AM26" s="26">
        <f t="shared" ref="AM26" si="75">MAX(AE26,AL26)</f>
        <v>7.6408245641272599</v>
      </c>
      <c r="AN26" s="47">
        <f t="shared" ref="AN26" si="76">AE26/$E$2</f>
        <v>0.77285903090076125</v>
      </c>
      <c r="AO26" s="47">
        <f t="shared" ref="AO26" si="77">AL26/$E$2</f>
        <v>0.95510307051590748</v>
      </c>
      <c r="AP26" s="30" t="str">
        <f t="shared" ref="AP26" si="78">IF(MIN(AC26:AD26,AJ26:AK26)&lt;1,"MAL","OK")</f>
        <v>OK</v>
      </c>
      <c r="AQ26" s="32">
        <f t="shared" ref="AQ26" si="79">(IF(B26="x",$V26+ABS($G26)+$I26,$V26+ABS($G26)+$J26))</f>
        <v>492.85539999999997</v>
      </c>
      <c r="AR26" s="28">
        <f t="shared" ref="AR26" si="80">(IF(B26="x",$K26+$M26,$K26+$N26))</f>
        <v>59.823999999999998</v>
      </c>
      <c r="AS26" s="28">
        <f t="shared" ref="AS26" si="81">IF($B26="x",O26+Q26,O26+R26)</f>
        <v>48.679000000000002</v>
      </c>
      <c r="AT26" s="28">
        <f t="shared" ref="AT26" si="82">ABS(AR26/AQ26)</f>
        <v>0.12138245822202617</v>
      </c>
      <c r="AU26" s="78">
        <f t="shared" ref="AU26" si="83">ABS(AQ26*$H$2/AS26)</f>
        <v>4.0498399720618741</v>
      </c>
      <c r="AV26" s="29">
        <f t="shared" ref="AV26" si="84">ABS((ABS(AQ26*$S26/2)+ABS(AR26))/(ABS(AR26)+ABS(AS26*$U26)))</f>
        <v>11.33942578030563</v>
      </c>
      <c r="AW26" s="31">
        <f>MAX(IF(AT26&lt;$W26,(AQ26/($T26*$S26))-(6*AR26/($T26*$S26^2)),IF(AT26=$W26,(2*AQ26)/($T26*$S26),(2*AQ26)/($T26*(3*($S26/1-AT26))))),IF(AT26&lt;$W26,(AQ26/($T26*$S26))+(6*AR26/($T26*$S26^2)),IF(AT26=$W26,(2*AQ26)/($T26*$S26),(2*AQ26)/($T26*(3*($S26/1-AT26))))))/10</f>
        <v>7.4147622176084669</v>
      </c>
      <c r="AX26" s="32">
        <f t="shared" ref="AX26" si="85">(IF(B26="x",$V26+ABS($G26)-$I26,$V26+ABS($G26)-$J26))</f>
        <v>240.59639999999996</v>
      </c>
      <c r="AY26" s="28">
        <f t="shared" ref="AY26" si="86">(IF(B26="x",$K26-$M26,$K26-$N26))</f>
        <v>-262.68779999999998</v>
      </c>
      <c r="AZ26" s="28">
        <f t="shared" ref="AZ26" si="87">IF($B26="x",O26-Q26,O26-R26)</f>
        <v>4.8240000000000016</v>
      </c>
      <c r="BA26" s="28">
        <f t="shared" ref="BA26" si="88">ABS(AY26/AX26)</f>
        <v>1.0918193289675158</v>
      </c>
      <c r="BB26" s="78">
        <f t="shared" ref="BB26" si="89">ABS(AX26*$H$2/AZ26)</f>
        <v>19.94995024875621</v>
      </c>
      <c r="BC26" s="29">
        <f t="shared" ref="BC26" si="90">ABS((ABS(AX26*$S26/2)+ABS(AY26))/(ABS(AY26)+ABS(AZ26*$U26)))</f>
        <v>4.0522480628694417</v>
      </c>
      <c r="BD26" s="31">
        <f>MAX(IF(BA26&lt;$W26,(AX26/($T26*$S26))-(6*AY26/($T26*$S26^2)),IF(BA26=$W26,(2*AX26)/($T26*$S26),(2*AX26)/($T26*(3*($S26/1-BA26))))),IF(BA26&lt;$W26,(AX26/($T26*$S26))+(6*AY26/($T26*$S26^2)),IF(BA26=$W26,(2*AX26)/($T26*$S26),(2*AX26)/($T26*(3*($S26/1-BA26))))))/10</f>
        <v>6.3502893947647037</v>
      </c>
      <c r="BE26" s="32">
        <f t="shared" ref="BE26" si="91">(IF(B26="x",$V26+ABS($G26)+ABS($H26)+$I26,$V26+ABS($G26)+ABS($H26)+$J26))</f>
        <v>583.77459999999996</v>
      </c>
      <c r="BF26" s="28">
        <f t="shared" ref="BF26" si="92">(IF(B26="x",$K26+$L26+$M26,$K26+$L26+$N26))</f>
        <v>41.082400000000007</v>
      </c>
      <c r="BG26" s="28">
        <f t="shared" ref="BG26" si="93">IF($B26="x",O26+P26+Q26,O26+P26+R26)</f>
        <v>50.730400000000003</v>
      </c>
      <c r="BH26" s="28">
        <f t="shared" ref="BH26" si="94">ABS(BF26/BE26)</f>
        <v>7.0373736712765519E-2</v>
      </c>
      <c r="BI26" s="78">
        <f t="shared" ref="BI26" si="95">ABS(BE26*$H$2/BG26)</f>
        <v>4.6029568069638715</v>
      </c>
      <c r="BJ26" s="29">
        <f t="shared" ref="BJ26" si="96">ABS((ABS(BE26*$S26/2)+ABS(BF26))/(ABS(BF26)+ABS(BG26*$U26)))</f>
        <v>14.601711109333868</v>
      </c>
      <c r="BK26" s="31">
        <f>MAX(IF(BH26&lt;$W26,(BE26/($T26*$S26))-(6*BF26/($T26*$S26^2)),IF(BH26=$W26,(2*BE26)/($T26*$S26),(2*BE26)/($T26*(3*($S26/1-BH26))))),IF(BH26&lt;$W26,(BE26/($T26*$S26))+(6*BF26/($T26*$S26^2)),IF(BH26=$W26,(2*BE26)/($T26*$S26),(2*BE26)/($T26*(3*($S26/1-BH26))))))/10</f>
        <v>8.4343410676605242</v>
      </c>
      <c r="BL26" s="32">
        <f t="shared" ref="BL26" si="97">(IF(B26="x",$V26+ABS($G26)+ABS($H26)-$I26,$V26+ABS($G26)+ABS($H26)-$J26))</f>
        <v>331.51559999999995</v>
      </c>
      <c r="BM26" s="28">
        <f t="shared" ref="BM26" si="98">(IF(B26="x",$K26+$L26-$M26,$K26+$L26-$N26))</f>
        <v>-281.42939999999999</v>
      </c>
      <c r="BN26" s="28">
        <f t="shared" ref="BN26" si="99">IF($B26="x",O26+P26-Q26,O26+P26-R26)</f>
        <v>6.8754000000000026</v>
      </c>
      <c r="BO26" s="28">
        <f t="shared" ref="BO26" si="100">ABS(BM26/BL26)</f>
        <v>0.84891751700372475</v>
      </c>
      <c r="BP26" s="78">
        <f t="shared" ref="BP26" si="101">ABS(BL26*$H$2/BN26)</f>
        <v>19.287058207522463</v>
      </c>
      <c r="BQ26" s="29">
        <f t="shared" ref="BQ26" si="102">ABS((ABS(BL26*$S26/2)+ABS(BM26))/(ABS(BM26)+ABS(BN26*$U26)))</f>
        <v>4.8786348881124129</v>
      </c>
      <c r="BR26" s="26">
        <f>MAX(IF(BO26&lt;$W26,(BL26/($T26*$S26))-(6*BM26/($T26*$S26^2)),IF(BO26=$W26,(2*BL26)/($T26*$S26),(2*BL26)/($T26*(3*($S26/1-BO26))))),IF(BO26&lt;$W26,(BL26/($T26*$S26))+(6*BM26/($T26*$S26^2)),IF(BO26=$W26,(2*BL26)/($T26*$S26),(2*BL26)/($T26*(3*($S26/1-BO26))))))/10</f>
        <v>7.8082417116858718</v>
      </c>
      <c r="BS26" s="31">
        <f t="shared" ref="BS26" si="103">MAX(AW26,BD26,BK26,BR26)</f>
        <v>8.4343410676605242</v>
      </c>
      <c r="BT26" s="47">
        <f t="shared" ref="BT26" si="104">(BS26)/$E$3</f>
        <v>0.84343410676605246</v>
      </c>
      <c r="BU26" s="30" t="str">
        <f t="shared" ref="BU26" si="105">IF(MIN(AU26:AV26,BB26:BC26,BI26:BJ26,BP26:BQ26)&lt;1,"MAL","OK")</f>
        <v>OK</v>
      </c>
      <c r="BV26" s="100">
        <f>($BS26*10*($T26/1)^2*1)/2</f>
        <v>46.494305135478641</v>
      </c>
      <c r="BW26" s="29">
        <f t="shared" si="53"/>
        <v>0.66666666666666663</v>
      </c>
      <c r="BX26" s="29">
        <f t="shared" ref="BX26" si="106">BV26/BW26/10</f>
        <v>6.9741457703217957</v>
      </c>
      <c r="BY26" s="115" t="str">
        <f t="shared" ref="BY26" si="107">IF(BX26&lt;7,"NO PARRILLA","PARRILLA")</f>
        <v>NO PARRILLA</v>
      </c>
      <c r="BZ26" s="116">
        <f t="shared" ref="BZ26" si="108">($BS26*10*((S26-E26)/2)^2*1)/2</f>
        <v>46.494305135478626</v>
      </c>
      <c r="CA26" s="117">
        <f t="shared" si="56"/>
        <v>0.66666666666666663</v>
      </c>
      <c r="CB26" s="117">
        <f t="shared" ref="CB26" si="109">BZ26/CA26/10</f>
        <v>6.9741457703217948</v>
      </c>
      <c r="CC26" s="68" t="str">
        <f t="shared" ref="CC26" si="110">IF(CB26&lt;7,"NO PARRILLA","PARRILLA")</f>
        <v>NO PARRILLA</v>
      </c>
    </row>
    <row r="27" spans="2:81" s="5" customFormat="1" x14ac:dyDescent="0.3">
      <c r="B27" s="64" t="s">
        <v>182</v>
      </c>
      <c r="C27" s="24" t="str">
        <f>'MUROS EJE X'!C24</f>
        <v>14 entre E y G</v>
      </c>
      <c r="D27" s="24" t="str">
        <f>'MUROS EJE X'!D24</f>
        <v>F21X</v>
      </c>
      <c r="E27" s="24">
        <f>'MUROS EJE X'!E24</f>
        <v>1.7</v>
      </c>
      <c r="F27" s="10">
        <f>'MUROS EJE X'!F24</f>
        <v>0.25</v>
      </c>
      <c r="G27" s="23">
        <f>'MUROS EJE X'!G24</f>
        <v>-107.3319</v>
      </c>
      <c r="H27" s="24">
        <f>'MUROS EJE X'!H24</f>
        <v>-24.683299999999999</v>
      </c>
      <c r="I27" s="24">
        <f>'MUROS EJE X'!I24</f>
        <v>17.63</v>
      </c>
      <c r="J27" s="25">
        <f>'MUROS EJE X'!J24</f>
        <v>25.026800000000001</v>
      </c>
      <c r="K27" s="23">
        <f>'MUROS EJE X'!K24</f>
        <v>4.4499999999999998E-2</v>
      </c>
      <c r="L27" s="24">
        <f>'MUROS EJE X'!L24</f>
        <v>0.48349999999999999</v>
      </c>
      <c r="M27" s="24">
        <f>'MUROS EJE X'!M24</f>
        <v>2.7906</v>
      </c>
      <c r="N27" s="25">
        <f>'MUROS EJE X'!N24</f>
        <v>1.5186999999999999</v>
      </c>
      <c r="O27" s="23">
        <f>'MUROS EJE X'!O24</f>
        <v>0.94910000000000005</v>
      </c>
      <c r="P27" s="24">
        <f>'MUROS EJE X'!P24</f>
        <v>0.70779999999999998</v>
      </c>
      <c r="Q27" s="24">
        <f>'MUROS EJE X'!Q24</f>
        <v>6.6558000000000002</v>
      </c>
      <c r="R27" s="25">
        <f>'MUROS EJE X'!R24</f>
        <v>1.3622000000000001</v>
      </c>
      <c r="S27" s="100">
        <f>0.3+E27+0.3</f>
        <v>2.2999999999999998</v>
      </c>
      <c r="T27" s="96">
        <v>0.8</v>
      </c>
      <c r="U27" s="96">
        <v>2</v>
      </c>
      <c r="V27" s="28">
        <f t="shared" ref="V27:V37" si="111">2.5*S27*T27*U27</f>
        <v>9.2000000000000011</v>
      </c>
      <c r="W27" s="26">
        <f t="shared" ref="W27:W37" si="112">S27/6</f>
        <v>0.3833333333333333</v>
      </c>
      <c r="Y27" s="27">
        <f t="shared" ref="Y27:Y37" si="113">(V27+ABS(G27))</f>
        <v>116.53190000000001</v>
      </c>
      <c r="Z27" s="28">
        <f t="shared" ref="Z27:Z37" si="114">(K27)</f>
        <v>4.4499999999999998E-2</v>
      </c>
      <c r="AA27" s="28">
        <f t="shared" ref="AA27:AA37" si="115">O27</f>
        <v>0.94910000000000005</v>
      </c>
      <c r="AB27" s="29">
        <f t="shared" ref="AB27:AB37" si="116">ABS(Z27/Y27)</f>
        <v>3.8186968546809923E-4</v>
      </c>
      <c r="AC27" s="78">
        <f t="shared" ref="AC27:AC37" si="117">ABS(Y27*$H$2/AA27)</f>
        <v>49.112590875566333</v>
      </c>
      <c r="AD27" s="29">
        <f t="shared" ref="AD27:AD37" si="118">ABS((ABS(Y27*$S27/2)+ABS(Z27))/(ABS(Z27)+ABS(AA27*$U27)))</f>
        <v>69.005088279199043</v>
      </c>
      <c r="AE27" s="26">
        <f t="shared" ref="AE27:AE34" si="119">MAX(IF(AB27&lt;$W27,(Y27/($T27*$S27))-(6*Z27/($T27*$S27^2)),IF(AB27=$W27,(2*Y27)/($T27*$S27),(2*Y27)/($T27*(3*($S27/1-AB27))))),IF(AB27&lt;$W27,(Y27/($T27*$S27))+(6*Z27/($T27*$S27^2)),IF(AB27=$W27,(2*Y27)/($T27*$S27),(2*Y27)/($T27*(3*($S27/1-AB27))))))/10</f>
        <v>6.3395645085066175</v>
      </c>
      <c r="AF27" s="27">
        <f t="shared" ref="AF27:AF37" si="120">(V27+ABS(G27)+ABS(H27))</f>
        <v>141.21520000000001</v>
      </c>
      <c r="AG27" s="28">
        <f t="shared" ref="AG27:AG37" si="121">(K27+L27)</f>
        <v>0.52800000000000002</v>
      </c>
      <c r="AH27" s="28">
        <f t="shared" si="13"/>
        <v>1.6569</v>
      </c>
      <c r="AI27" s="29">
        <f t="shared" ref="AI27:AI37" si="122">ABS(AG27/AF27)</f>
        <v>3.7389742747239675E-3</v>
      </c>
      <c r="AJ27" s="78">
        <f t="shared" ref="AJ27:AJ37" si="123">ABS(AF27*$H$2/AH27)</f>
        <v>34.091423743134776</v>
      </c>
      <c r="AK27" s="29">
        <f t="shared" ref="AK27:AK37" si="124">ABS((ABS(AF27*$S27/2)+ABS(AG27))/(ABS(AG27)+ABS(AH27*$U27)))</f>
        <v>42.408631370711646</v>
      </c>
      <c r="AL27" s="26">
        <f t="shared" ref="AL27:AL34" si="125">MAX(IF(AI27&lt;$W27,(AF27/($T27*$S27))-(6*AG27/($T27*$S27^2)),IF(AI27=$W27,(2*AF27)/($T27*$S27),(2*AF27)/($T27*(3*($S27/1-AI27))))),IF(AI27&lt;$W27,(AF27/($T27*$S27))+(6*AG27/($T27*$S27^2)),IF(AI27=$W27,(2*AF27)/($T27*$S27),(2*AF27)/($T27*(3*($S27/1-AI27))))))/10</f>
        <v>7.7495973534971672</v>
      </c>
      <c r="AM27" s="26">
        <f t="shared" ref="AM27:AM37" si="126">MAX(AE27,AL27)</f>
        <v>7.7495973534971672</v>
      </c>
      <c r="AN27" s="47">
        <f t="shared" ref="AN27:AN37" si="127">AE27/$E$2</f>
        <v>0.79244556356332718</v>
      </c>
      <c r="AO27" s="47">
        <f t="shared" ref="AO27:AO37" si="128">AL27/$E$2</f>
        <v>0.9686996691871459</v>
      </c>
      <c r="AP27" s="30" t="str">
        <f t="shared" ref="AP27:AP37" si="129">IF(MIN(AC27:AD27,AJ27:AK27)&lt;1,"MAL","OK")</f>
        <v>OK</v>
      </c>
      <c r="AQ27" s="32">
        <f t="shared" ref="AQ27:AQ37" si="130">(IF(B27="x",$V27+ABS($G27)+$I27,$V27+ABS($G27)+$J27))</f>
        <v>134.1619</v>
      </c>
      <c r="AR27" s="28">
        <f t="shared" ref="AR27:AR37" si="131">(IF(B27="x",$K27+$M27,$K27+$N27))</f>
        <v>2.8351000000000002</v>
      </c>
      <c r="AS27" s="28">
        <f t="shared" ref="AS27:AS37" si="132">IF($B27="x",O27+Q27,O27+R27)</f>
        <v>7.6049000000000007</v>
      </c>
      <c r="AT27" s="28">
        <f t="shared" ref="AT27:AT37" si="133">ABS(AR27/AQ27)</f>
        <v>2.1131930898414527E-2</v>
      </c>
      <c r="AU27" s="78">
        <f t="shared" ref="AU27:AU37" si="134">ABS(AQ27*$H$2/AS27)</f>
        <v>7.0566029796578515</v>
      </c>
      <c r="AV27" s="29">
        <f t="shared" ref="AV27:AV37" si="135">ABS((ABS(AQ27*$S27/2)+ABS(AR27))/(ABS(AR27)+ABS(AS27*$U27)))</f>
        <v>8.7072405499614849</v>
      </c>
      <c r="AW27" s="31">
        <f t="shared" ref="AW27:AW34" si="136">MAX(IF(AT27&lt;$W27,(AQ27/($T27*$S27))-(6*AR27/($T27*$S27^2)),IF(AT27=$W27,(2*AQ27)/($T27*$S27),(2*AQ27)/($T27*(3*($S27/1-AT27))))),IF(AT27&lt;$W27,(AQ27/($T27*$S27))+(6*AR27/($T27*$S27^2)),IF(AT27=$W27,(2*AQ27)/($T27*$S27),(2*AQ27)/($T27*(3*($S27/1-AT27))))))/10</f>
        <v>7.6933594045368618</v>
      </c>
      <c r="AX27" s="32">
        <f t="shared" ref="AX27:AX37" si="137">(IF(B27="x",$V27+ABS($G27)-$I27,$V27+ABS($G27)-$J27))</f>
        <v>98.901900000000012</v>
      </c>
      <c r="AY27" s="28">
        <f t="shared" ref="AY27:AY37" si="138">(IF(B27="x",$K27-$M27,$K27-$N27))</f>
        <v>-2.7460999999999998</v>
      </c>
      <c r="AZ27" s="28">
        <f t="shared" ref="AZ27:AZ37" si="139">IF($B27="x",O27-Q27,O27-R27)</f>
        <v>-5.7066999999999997</v>
      </c>
      <c r="BA27" s="28">
        <f t="shared" ref="BA27:BA37" si="140">ABS(AY27/AX27)</f>
        <v>2.7765897318453938E-2</v>
      </c>
      <c r="BB27" s="78">
        <f t="shared" ref="BB27:BB37" si="141">ABS(AX27*$H$2/AZ27)</f>
        <v>6.932335675609373</v>
      </c>
      <c r="BC27" s="29">
        <f t="shared" ref="BC27:BC37" si="142">ABS((ABS(AX27*$S27/2)+ABS(AY27))/(ABS(AY27)+ABS(AZ27*$U27)))</f>
        <v>8.2265111762421004</v>
      </c>
      <c r="BD27" s="31">
        <f t="shared" ref="BD27:BD34" si="143">MAX(IF(BA27&lt;$W27,(AX27/($T27*$S27))-(6*AY27/($T27*$S27^2)),IF(BA27=$W27,(2*AX27)/($T27*$S27),(2*AX27)/($T27*(3*($S27/1-BA27))))),IF(BA27&lt;$W27,(AX27/($T27*$S27))+(6*AY27/($T27*$S27^2)),IF(BA27=$W27,(2*AX27)/($T27*$S27),(2*AX27)/($T27*(3*($S27/1-BA27))))))/10</f>
        <v>5.764436909262761</v>
      </c>
      <c r="BE27" s="32">
        <f t="shared" ref="BE27:BE37" si="144">(IF(B27="x",$V27+ABS($G27)+ABS($H27)+$I27,$V27+ABS($G27)+ABS($H27)+$J27))</f>
        <v>158.84520000000001</v>
      </c>
      <c r="BF27" s="28">
        <f t="shared" ref="BF27:BF37" si="145">(IF(B27="x",$K27+$L27+$M27,$K27+$L27+$N27))</f>
        <v>3.3186</v>
      </c>
      <c r="BG27" s="28">
        <f t="shared" ref="BG27:BG37" si="146">IF($B27="x",O27+P27+Q27,O27+P27+R27)</f>
        <v>8.3126999999999995</v>
      </c>
      <c r="BH27" s="28">
        <f t="shared" ref="BH27:BH37" si="147">ABS(BF27/BE27)</f>
        <v>2.0892038286331599E-2</v>
      </c>
      <c r="BI27" s="78">
        <f t="shared" ref="BI27:BI37" si="148">ABS(BE27*$H$2/BG27)</f>
        <v>7.6434948933559506</v>
      </c>
      <c r="BJ27" s="29">
        <f t="shared" ref="BJ27:BJ37" si="149">ABS((ABS(BE27*$S27/2)+ABS(BF27))/(ABS(BF27)+ABS(BG27*$U27)))</f>
        <v>9.3256407942238262</v>
      </c>
      <c r="BK27" s="31">
        <f t="shared" ref="BK27:BK34" si="150">MAX(IF(BH27&lt;$W27,(BE27/($T27*$S27))-(6*BF27/($T27*$S27^2)),IF(BH27=$W27,(2*BE27)/($T27*$S27),(2*BE27)/($T27*(3*($S27/1-BH27))))),IF(BH27&lt;$W27,(BE27/($T27*$S27))+(6*BF27/($T27*$S27^2)),IF(BH27=$W27,(2*BE27)/($T27*$S27),(2*BE27)/($T27*(3*($S27/1-BH27))))))/10</f>
        <v>9.1033922495274116</v>
      </c>
      <c r="BL27" s="32">
        <f t="shared" ref="BL27:BL37" si="151">(IF(B27="x",$V27+ABS($G27)+ABS($H27)-$I27,$V27+ABS($G27)+ABS($H27)-$J27))</f>
        <v>123.58520000000001</v>
      </c>
      <c r="BM27" s="28">
        <f t="shared" ref="BM27:BM37" si="152">(IF(B27="x",$K27+$L27-$M27,$K27+$L27-$N27))</f>
        <v>-2.2625999999999999</v>
      </c>
      <c r="BN27" s="28">
        <f t="shared" ref="BN27:BN37" si="153">IF($B27="x",O27+P27-Q27,O27+P27-R27)</f>
        <v>-4.9988999999999999</v>
      </c>
      <c r="BO27" s="28">
        <f t="shared" ref="BO27:BO37" si="154">ABS(BM27/BL27)</f>
        <v>1.8308017464874433E-2</v>
      </c>
      <c r="BP27" s="78">
        <f t="shared" ref="BP27:BP37" si="155">ABS(BL27*$H$2/BN27)</f>
        <v>9.8889915781471949</v>
      </c>
      <c r="BQ27" s="29">
        <f t="shared" ref="BQ27:BQ37" si="156">ABS((ABS(BL27*$S27/2)+ABS(BM27))/(ABS(BM27)+ABS(BN27*$U27)))</f>
        <v>11.776579883201201</v>
      </c>
      <c r="BR27" s="26">
        <f t="shared" ref="BR27:BR34" si="157">MAX(IF(BO27&lt;$W27,(BL27/($T27*$S27))-(6*BM27/($T27*$S27^2)),IF(BO27=$W27,(2*BL27)/($T27*$S27),(2*BL27)/($T27*(3*($S27/1-BO27))))),IF(BO27&lt;$W27,(BL27/($T27*$S27))+(6*BM27/($T27*$S27^2)),IF(BO27=$W27,(2*BL27)/($T27*$S27),(2*BL27)/($T27*(3*($S27/1-BO27))))))/10</f>
        <v>7.0373714555765616</v>
      </c>
      <c r="BS27" s="31">
        <f t="shared" ref="BS27:BS37" si="158">MAX(AW27,BD27,BK27,BR27)</f>
        <v>9.1033922495274116</v>
      </c>
      <c r="BT27" s="47">
        <f t="shared" ref="BT27:BT37" si="159">(BS27)/$E$3</f>
        <v>0.91033922495274111</v>
      </c>
      <c r="BU27" s="30" t="str">
        <f t="shared" ref="BU27:BU37" si="160">IF(MIN(AU27:AV27,BB27:BC27,BI27:BJ27,BP27:BQ27)&lt;1,"MAL","OK")</f>
        <v>OK</v>
      </c>
      <c r="BV27" s="100">
        <f t="shared" ref="BV27:BV34" si="161">($BS27*10*($T27/1)^2*1)/2</f>
        <v>29.130855198487723</v>
      </c>
      <c r="BW27" s="29">
        <f t="shared" si="53"/>
        <v>0.66666666666666663</v>
      </c>
      <c r="BX27" s="29">
        <f t="shared" ref="BX27:BX37" si="162">BV27/BW27/10</f>
        <v>4.369628279773158</v>
      </c>
      <c r="BY27" s="115" t="str">
        <f t="shared" ref="BY27:BY37" si="163">IF(BX27&lt;7,"NO PARRILLA","PARRILLA")</f>
        <v>NO PARRILLA</v>
      </c>
      <c r="BZ27" s="116">
        <f t="shared" ref="BZ27:BZ37" si="164">($BS27*10*((S27-E27)/2)^2*1)/2</f>
        <v>4.0965265122873333</v>
      </c>
      <c r="CA27" s="117">
        <f t="shared" si="56"/>
        <v>0.66666666666666663</v>
      </c>
      <c r="CB27" s="117">
        <f t="shared" ref="CB27:CB37" si="165">BZ27/CA27/10</f>
        <v>0.61447897684310004</v>
      </c>
      <c r="CC27" s="68" t="str">
        <f t="shared" ref="CC27:CC37" si="166">IF(CB27&lt;7,"NO PARRILLA","PARRILLA")</f>
        <v>NO PARRILLA</v>
      </c>
    </row>
    <row r="28" spans="2:81" s="5" customFormat="1" x14ac:dyDescent="0.3">
      <c r="B28" s="64" t="s">
        <v>182</v>
      </c>
      <c r="C28" s="24" t="str">
        <f>'MUROS EJE X'!C25</f>
        <v>15 entre G y L</v>
      </c>
      <c r="D28" s="24" t="str">
        <f>'MUROS EJE X'!D25</f>
        <v>F22X</v>
      </c>
      <c r="E28" s="24">
        <f>'MUROS EJE X'!E25</f>
        <v>4.8899999999999997</v>
      </c>
      <c r="F28" s="10">
        <f>'MUROS EJE X'!F25</f>
        <v>0.25</v>
      </c>
      <c r="G28" s="23">
        <f>'MUROS EJE X'!G25</f>
        <v>-367.00830000000002</v>
      </c>
      <c r="H28" s="24">
        <f>'MUROS EJE X'!H25</f>
        <v>-88.477400000000003</v>
      </c>
      <c r="I28" s="24">
        <f>'MUROS EJE X'!I25</f>
        <v>165.37610000000001</v>
      </c>
      <c r="J28" s="25">
        <f>'MUROS EJE X'!J25</f>
        <v>70.258600000000001</v>
      </c>
      <c r="K28" s="23">
        <f>'MUROS EJE X'!K25</f>
        <v>-99.350700000000003</v>
      </c>
      <c r="L28" s="24">
        <f>'MUROS EJE X'!L25</f>
        <v>-15.6181</v>
      </c>
      <c r="M28" s="24">
        <f>'MUROS EJE X'!M25</f>
        <v>154.87690000000001</v>
      </c>
      <c r="N28" s="25">
        <f>'MUROS EJE X'!N25</f>
        <v>38.664900000000003</v>
      </c>
      <c r="O28" s="23">
        <f>'MUROS EJE X'!O25</f>
        <v>27.334099999999999</v>
      </c>
      <c r="P28" s="24">
        <f>'MUROS EJE X'!P25</f>
        <v>0.62009999999999998</v>
      </c>
      <c r="Q28" s="24">
        <f>'MUROS EJE X'!Q25</f>
        <v>26.4162</v>
      </c>
      <c r="R28" s="25">
        <f>'MUROS EJE X'!R25</f>
        <v>6.1180000000000003</v>
      </c>
      <c r="S28" s="100">
        <f>1.2+E28+1.2</f>
        <v>7.29</v>
      </c>
      <c r="T28" s="96">
        <v>1.1000000000000001</v>
      </c>
      <c r="U28" s="96">
        <v>2.4</v>
      </c>
      <c r="V28" s="28">
        <f t="shared" si="111"/>
        <v>48.114000000000004</v>
      </c>
      <c r="W28" s="26">
        <f t="shared" si="112"/>
        <v>1.2150000000000001</v>
      </c>
      <c r="Y28" s="27">
        <f t="shared" si="113"/>
        <v>415.1223</v>
      </c>
      <c r="Z28" s="28">
        <f t="shared" si="114"/>
        <v>-99.350700000000003</v>
      </c>
      <c r="AA28" s="28">
        <f t="shared" si="115"/>
        <v>27.334099999999999</v>
      </c>
      <c r="AB28" s="29">
        <f t="shared" si="116"/>
        <v>0.23932874721497738</v>
      </c>
      <c r="AC28" s="78">
        <f t="shared" si="117"/>
        <v>6.0747900973509283</v>
      </c>
      <c r="AD28" s="29">
        <f t="shared" si="118"/>
        <v>9.7753661962404461</v>
      </c>
      <c r="AE28" s="26">
        <f t="shared" si="119"/>
        <v>6.1964387511758332</v>
      </c>
      <c r="AF28" s="27">
        <f t="shared" si="120"/>
        <v>503.59969999999998</v>
      </c>
      <c r="AG28" s="28">
        <f t="shared" si="121"/>
        <v>-114.9688</v>
      </c>
      <c r="AH28" s="28">
        <f t="shared" si="13"/>
        <v>27.9542</v>
      </c>
      <c r="AI28" s="29">
        <f t="shared" si="122"/>
        <v>0.22829402003218033</v>
      </c>
      <c r="AJ28" s="78">
        <f t="shared" si="123"/>
        <v>7.2060684977570464</v>
      </c>
      <c r="AK28" s="29">
        <f t="shared" si="124"/>
        <v>10.714059684976641</v>
      </c>
      <c r="AL28" s="26">
        <f t="shared" si="125"/>
        <v>7.4600851321732282</v>
      </c>
      <c r="AM28" s="26">
        <f t="shared" si="126"/>
        <v>7.4600851321732282</v>
      </c>
      <c r="AN28" s="47">
        <f t="shared" si="127"/>
        <v>0.77455484389697915</v>
      </c>
      <c r="AO28" s="47">
        <f t="shared" si="128"/>
        <v>0.93251064152165353</v>
      </c>
      <c r="AP28" s="30" t="str">
        <f t="shared" si="129"/>
        <v>OK</v>
      </c>
      <c r="AQ28" s="32">
        <f t="shared" si="130"/>
        <v>580.49839999999995</v>
      </c>
      <c r="AR28" s="28">
        <f t="shared" si="131"/>
        <v>55.526200000000003</v>
      </c>
      <c r="AS28" s="28">
        <f t="shared" si="132"/>
        <v>53.750299999999996</v>
      </c>
      <c r="AT28" s="28">
        <f t="shared" si="133"/>
        <v>9.565263228977032E-2</v>
      </c>
      <c r="AU28" s="78">
        <f t="shared" si="134"/>
        <v>4.3199639815963815</v>
      </c>
      <c r="AV28" s="29">
        <f t="shared" si="135"/>
        <v>11.767621049546593</v>
      </c>
      <c r="AW28" s="31">
        <f t="shared" si="136"/>
        <v>7.8089409668498222</v>
      </c>
      <c r="AX28" s="32">
        <f t="shared" si="137"/>
        <v>249.74619999999999</v>
      </c>
      <c r="AY28" s="28">
        <f t="shared" si="138"/>
        <v>-254.2276</v>
      </c>
      <c r="AZ28" s="28">
        <f t="shared" si="139"/>
        <v>0.91789999999999949</v>
      </c>
      <c r="BA28" s="28">
        <f t="shared" si="140"/>
        <v>1.0179438165625743</v>
      </c>
      <c r="BB28" s="78">
        <f t="shared" si="141"/>
        <v>108.83372916439706</v>
      </c>
      <c r="BC28" s="29">
        <f t="shared" si="142"/>
        <v>4.5413951402672126</v>
      </c>
      <c r="BD28" s="31">
        <f t="shared" si="143"/>
        <v>5.7237438963121026</v>
      </c>
      <c r="BE28" s="32">
        <f t="shared" si="144"/>
        <v>668.97579999999994</v>
      </c>
      <c r="BF28" s="28">
        <f t="shared" si="145"/>
        <v>39.908100000000005</v>
      </c>
      <c r="BG28" s="28">
        <f t="shared" si="146"/>
        <v>54.370400000000004</v>
      </c>
      <c r="BH28" s="28">
        <f t="shared" si="147"/>
        <v>5.9655521171318913E-2</v>
      </c>
      <c r="BI28" s="78">
        <f t="shared" si="148"/>
        <v>4.9216176448950151</v>
      </c>
      <c r="BJ28" s="29">
        <f t="shared" si="149"/>
        <v>14.544411100754905</v>
      </c>
      <c r="BK28" s="31">
        <f t="shared" si="150"/>
        <v>8.7519886873613437</v>
      </c>
      <c r="BL28" s="32">
        <f t="shared" si="151"/>
        <v>338.22359999999998</v>
      </c>
      <c r="BM28" s="28">
        <f t="shared" si="152"/>
        <v>-269.84570000000002</v>
      </c>
      <c r="BN28" s="28">
        <f t="shared" si="153"/>
        <v>1.5380000000000003</v>
      </c>
      <c r="BO28" s="28">
        <f t="shared" si="154"/>
        <v>0.79783226244413474</v>
      </c>
      <c r="BP28" s="78">
        <f t="shared" si="155"/>
        <v>87.964525357607258</v>
      </c>
      <c r="BQ28" s="29">
        <f t="shared" si="156"/>
        <v>5.4934845061123383</v>
      </c>
      <c r="BR28" s="26">
        <f t="shared" si="157"/>
        <v>6.9873902773094967</v>
      </c>
      <c r="BS28" s="31">
        <f t="shared" si="158"/>
        <v>8.7519886873613437</v>
      </c>
      <c r="BT28" s="47">
        <f t="shared" si="159"/>
        <v>0.87519886873613439</v>
      </c>
      <c r="BU28" s="30" t="str">
        <f t="shared" si="160"/>
        <v>OK</v>
      </c>
      <c r="BV28" s="100">
        <f t="shared" si="161"/>
        <v>52.949531558536144</v>
      </c>
      <c r="BW28" s="29">
        <f t="shared" si="53"/>
        <v>0.96</v>
      </c>
      <c r="BX28" s="29">
        <f t="shared" si="162"/>
        <v>5.5155762040141818</v>
      </c>
      <c r="BY28" s="115" t="str">
        <f t="shared" si="163"/>
        <v>NO PARRILLA</v>
      </c>
      <c r="BZ28" s="116">
        <f t="shared" si="164"/>
        <v>63.0143185490017</v>
      </c>
      <c r="CA28" s="117">
        <f t="shared" si="56"/>
        <v>0.96</v>
      </c>
      <c r="CB28" s="117">
        <f t="shared" si="165"/>
        <v>6.5639915155210105</v>
      </c>
      <c r="CC28" s="68" t="str">
        <f t="shared" si="166"/>
        <v>NO PARRILLA</v>
      </c>
    </row>
    <row r="29" spans="2:81" s="5" customFormat="1" x14ac:dyDescent="0.3">
      <c r="B29" s="70" t="s">
        <v>182</v>
      </c>
      <c r="C29" s="24" t="str">
        <f>'MUROS EJE X'!C26</f>
        <v>entre 15 y 16 - O</v>
      </c>
      <c r="D29" s="24" t="str">
        <f>'MUROS EJE X'!D26</f>
        <v>F23X</v>
      </c>
      <c r="E29" s="24">
        <f>'MUROS EJE X'!E26</f>
        <v>1</v>
      </c>
      <c r="F29" s="10">
        <f>'MUROS EJE X'!F26</f>
        <v>0.25</v>
      </c>
      <c r="G29" s="23">
        <f>'MUROS EJE X'!G26</f>
        <v>-10.5581</v>
      </c>
      <c r="H29" s="24">
        <f>'MUROS EJE X'!H26</f>
        <v>-8.5823999999999998</v>
      </c>
      <c r="I29" s="24">
        <f>'MUROS EJE X'!I26</f>
        <v>5.2138</v>
      </c>
      <c r="J29" s="25">
        <f>'MUROS EJE X'!J26</f>
        <v>0.99550000000000005</v>
      </c>
      <c r="K29" s="23">
        <f>'MUROS EJE X'!K26</f>
        <v>8.6042000000000005</v>
      </c>
      <c r="L29" s="24">
        <f>'MUROS EJE X'!L26</f>
        <v>9.7583000000000002</v>
      </c>
      <c r="M29" s="24">
        <f>'MUROS EJE X'!M26</f>
        <v>5.3007</v>
      </c>
      <c r="N29" s="25">
        <f>'MUROS EJE X'!N26</f>
        <v>1.0065</v>
      </c>
      <c r="O29" s="23">
        <f>'MUROS EJE X'!O26</f>
        <v>7.9869000000000003</v>
      </c>
      <c r="P29" s="24">
        <f>'MUROS EJE X'!P26</f>
        <v>8.8194999999999997</v>
      </c>
      <c r="Q29" s="24">
        <f>'MUROS EJE X'!Q26</f>
        <v>3.4306000000000001</v>
      </c>
      <c r="R29" s="25">
        <f>'MUROS EJE X'!R26</f>
        <v>0.66039999999999999</v>
      </c>
      <c r="S29" s="100">
        <f>0+E29+2</f>
        <v>3</v>
      </c>
      <c r="T29" s="96">
        <v>1.8</v>
      </c>
      <c r="U29" s="96">
        <v>2</v>
      </c>
      <c r="V29" s="28">
        <f t="shared" si="111"/>
        <v>27</v>
      </c>
      <c r="W29" s="26">
        <f t="shared" si="112"/>
        <v>0.5</v>
      </c>
      <c r="Y29" s="27">
        <f t="shared" si="113"/>
        <v>37.558099999999996</v>
      </c>
      <c r="Z29" s="28">
        <f t="shared" si="114"/>
        <v>8.6042000000000005</v>
      </c>
      <c r="AA29" s="28">
        <f t="shared" si="115"/>
        <v>7.9869000000000003</v>
      </c>
      <c r="AB29" s="29">
        <f t="shared" si="116"/>
        <v>0.22909039594654684</v>
      </c>
      <c r="AC29" s="78">
        <f t="shared" si="117"/>
        <v>1.8809851131227384</v>
      </c>
      <c r="AD29" s="29">
        <f t="shared" si="118"/>
        <v>2.6422552689397016</v>
      </c>
      <c r="AE29" s="26">
        <f t="shared" si="119"/>
        <v>1.0141944444444444</v>
      </c>
      <c r="AF29" s="27">
        <f t="shared" si="120"/>
        <v>46.140499999999996</v>
      </c>
      <c r="AG29" s="28">
        <f t="shared" si="121"/>
        <v>18.362500000000001</v>
      </c>
      <c r="AH29" s="28">
        <f t="shared" si="13"/>
        <v>16.8064</v>
      </c>
      <c r="AI29" s="29">
        <f t="shared" si="122"/>
        <v>0.39796924610699935</v>
      </c>
      <c r="AJ29" s="78">
        <f t="shared" si="123"/>
        <v>1.0981649847677075</v>
      </c>
      <c r="AK29" s="29">
        <f t="shared" si="124"/>
        <v>1.6849012896510454</v>
      </c>
      <c r="AL29" s="26">
        <f t="shared" si="125"/>
        <v>1.5345462962962961</v>
      </c>
      <c r="AM29" s="26">
        <f t="shared" si="126"/>
        <v>1.5345462962962961</v>
      </c>
      <c r="AN29" s="47">
        <f t="shared" si="127"/>
        <v>0.12677430555555555</v>
      </c>
      <c r="AO29" s="47">
        <f t="shared" si="128"/>
        <v>0.19181828703703702</v>
      </c>
      <c r="AP29" s="30" t="str">
        <f t="shared" si="129"/>
        <v>OK</v>
      </c>
      <c r="AQ29" s="32">
        <f t="shared" si="130"/>
        <v>42.771899999999995</v>
      </c>
      <c r="AR29" s="28">
        <f t="shared" si="131"/>
        <v>13.904900000000001</v>
      </c>
      <c r="AS29" s="28">
        <f t="shared" si="132"/>
        <v>11.4175</v>
      </c>
      <c r="AT29" s="28">
        <f t="shared" si="133"/>
        <v>0.32509427918797162</v>
      </c>
      <c r="AU29" s="78">
        <f t="shared" si="134"/>
        <v>1.498468141011605</v>
      </c>
      <c r="AV29" s="29">
        <f t="shared" si="135"/>
        <v>2.1247404048459573</v>
      </c>
      <c r="AW29" s="31">
        <f t="shared" si="136"/>
        <v>1.3070685185185185</v>
      </c>
      <c r="AX29" s="32">
        <f t="shared" si="137"/>
        <v>32.344299999999997</v>
      </c>
      <c r="AY29" s="28">
        <f t="shared" si="138"/>
        <v>3.3035000000000005</v>
      </c>
      <c r="AZ29" s="28">
        <f t="shared" si="139"/>
        <v>4.5563000000000002</v>
      </c>
      <c r="BA29" s="28">
        <f t="shared" si="140"/>
        <v>0.10213546127138323</v>
      </c>
      <c r="BB29" s="78">
        <f t="shared" si="141"/>
        <v>2.8395232974123736</v>
      </c>
      <c r="BC29" s="29">
        <f t="shared" si="142"/>
        <v>4.1736092653892918</v>
      </c>
      <c r="BD29" s="31">
        <f t="shared" si="143"/>
        <v>0.72132037037037033</v>
      </c>
      <c r="BE29" s="32">
        <f t="shared" si="144"/>
        <v>51.354299999999995</v>
      </c>
      <c r="BF29" s="28">
        <f t="shared" si="145"/>
        <v>23.6632</v>
      </c>
      <c r="BG29" s="28">
        <f t="shared" si="146"/>
        <v>20.237000000000002</v>
      </c>
      <c r="BH29" s="28">
        <f t="shared" si="147"/>
        <v>0.46078322555268014</v>
      </c>
      <c r="BI29" s="78">
        <f t="shared" si="148"/>
        <v>1.0150575678213172</v>
      </c>
      <c r="BJ29" s="29">
        <f t="shared" si="149"/>
        <v>1.5699882439520276</v>
      </c>
      <c r="BK29" s="31">
        <f t="shared" si="150"/>
        <v>1.8274203703703704</v>
      </c>
      <c r="BL29" s="32">
        <f t="shared" si="151"/>
        <v>40.926699999999997</v>
      </c>
      <c r="BM29" s="28">
        <f t="shared" si="152"/>
        <v>13.061800000000002</v>
      </c>
      <c r="BN29" s="28">
        <f t="shared" si="153"/>
        <v>13.3758</v>
      </c>
      <c r="BO29" s="28">
        <f t="shared" si="154"/>
        <v>0.31915106764044016</v>
      </c>
      <c r="BP29" s="78">
        <f t="shared" si="155"/>
        <v>1.2239028693610849</v>
      </c>
      <c r="BQ29" s="29">
        <f t="shared" si="156"/>
        <v>1.8700198927999114</v>
      </c>
      <c r="BR29" s="26">
        <f t="shared" si="157"/>
        <v>1.2416722222222223</v>
      </c>
      <c r="BS29" s="31">
        <f t="shared" si="158"/>
        <v>1.8274203703703704</v>
      </c>
      <c r="BT29" s="47">
        <f t="shared" si="159"/>
        <v>0.18274203703703704</v>
      </c>
      <c r="BU29" s="30" t="str">
        <f t="shared" si="160"/>
        <v>OK</v>
      </c>
      <c r="BV29" s="100">
        <f t="shared" si="161"/>
        <v>29.604210000000005</v>
      </c>
      <c r="BW29" s="29">
        <f t="shared" si="53"/>
        <v>0.66666666666666663</v>
      </c>
      <c r="BX29" s="29">
        <f t="shared" si="162"/>
        <v>4.4406315000000012</v>
      </c>
      <c r="BY29" s="115" t="str">
        <f t="shared" si="163"/>
        <v>NO PARRILLA</v>
      </c>
      <c r="BZ29" s="116">
        <f t="shared" si="164"/>
        <v>9.1371018518518525</v>
      </c>
      <c r="CA29" s="117">
        <f t="shared" si="56"/>
        <v>0.66666666666666663</v>
      </c>
      <c r="CB29" s="117">
        <f t="shared" si="165"/>
        <v>1.3705652777777779</v>
      </c>
      <c r="CC29" s="68" t="str">
        <f t="shared" si="166"/>
        <v>NO PARRILLA</v>
      </c>
    </row>
    <row r="30" spans="2:81" s="5" customFormat="1" x14ac:dyDescent="0.3">
      <c r="B30" s="64" t="s">
        <v>182</v>
      </c>
      <c r="C30" s="24" t="str">
        <f>'MUROS EJE X'!C27</f>
        <v>16 entre C1 e I</v>
      </c>
      <c r="D30" s="24" t="str">
        <f>'MUROS EJE X'!D27</f>
        <v>F24X</v>
      </c>
      <c r="E30" s="24">
        <f>'MUROS EJE X'!E27</f>
        <v>6.02</v>
      </c>
      <c r="F30" s="10">
        <f>'MUROS EJE X'!F27</f>
        <v>0.25</v>
      </c>
      <c r="G30" s="23">
        <f>'MUROS EJE X'!G27</f>
        <v>-558.15260000000001</v>
      </c>
      <c r="H30" s="24">
        <f>'MUROS EJE X'!H27</f>
        <v>-131.07149999999999</v>
      </c>
      <c r="I30" s="24">
        <f>'MUROS EJE X'!I27</f>
        <v>69.256900000000002</v>
      </c>
      <c r="J30" s="25">
        <f>'MUROS EJE X'!J27</f>
        <v>463.76870000000002</v>
      </c>
      <c r="K30" s="23">
        <f>'MUROS EJE X'!K27</f>
        <v>-130.60149999999999</v>
      </c>
      <c r="L30" s="24">
        <f>'MUROS EJE X'!L27</f>
        <v>-32.448999999999998</v>
      </c>
      <c r="M30" s="24">
        <f>'MUROS EJE X'!M27</f>
        <v>538.12379999999996</v>
      </c>
      <c r="N30" s="25">
        <f>'MUROS EJE X'!N27</f>
        <v>184.8374</v>
      </c>
      <c r="O30" s="23">
        <f>'MUROS EJE X'!O27</f>
        <v>18.247800000000002</v>
      </c>
      <c r="P30" s="24">
        <f>'MUROS EJE X'!P27</f>
        <v>5.0313999999999997</v>
      </c>
      <c r="Q30" s="24">
        <f>'MUROS EJE X'!Q27</f>
        <v>59.751800000000003</v>
      </c>
      <c r="R30" s="25">
        <f>'MUROS EJE X'!R27</f>
        <v>32.737699999999997</v>
      </c>
      <c r="S30" s="100">
        <f>0+E30+2.6</f>
        <v>8.6199999999999992</v>
      </c>
      <c r="T30" s="96">
        <v>1.4</v>
      </c>
      <c r="U30" s="96">
        <v>3</v>
      </c>
      <c r="V30" s="28">
        <f t="shared" si="111"/>
        <v>90.509999999999991</v>
      </c>
      <c r="W30" s="26">
        <f t="shared" si="112"/>
        <v>1.4366666666666665</v>
      </c>
      <c r="Y30" s="27">
        <f t="shared" si="113"/>
        <v>648.6626</v>
      </c>
      <c r="Z30" s="28">
        <f t="shared" si="114"/>
        <v>-130.60149999999999</v>
      </c>
      <c r="AA30" s="28">
        <f t="shared" si="115"/>
        <v>18.247800000000002</v>
      </c>
      <c r="AB30" s="29">
        <f t="shared" si="116"/>
        <v>0.20133964868638948</v>
      </c>
      <c r="AC30" s="78">
        <f t="shared" si="117"/>
        <v>14.218976534157541</v>
      </c>
      <c r="AD30" s="29">
        <f t="shared" si="118"/>
        <v>15.788604412638273</v>
      </c>
      <c r="AE30" s="26">
        <f t="shared" si="119"/>
        <v>6.1283436897026684</v>
      </c>
      <c r="AF30" s="27">
        <f t="shared" si="120"/>
        <v>779.73410000000001</v>
      </c>
      <c r="AG30" s="28">
        <f t="shared" si="121"/>
        <v>-163.0505</v>
      </c>
      <c r="AH30" s="28">
        <f t="shared" si="13"/>
        <v>23.279200000000003</v>
      </c>
      <c r="AI30" s="29">
        <f t="shared" si="122"/>
        <v>0.20911038775910915</v>
      </c>
      <c r="AJ30" s="78">
        <f t="shared" si="123"/>
        <v>13.397953537922264</v>
      </c>
      <c r="AK30" s="29">
        <f t="shared" si="124"/>
        <v>15.130461672365396</v>
      </c>
      <c r="AL30" s="26">
        <f t="shared" si="125"/>
        <v>7.4016102699551736</v>
      </c>
      <c r="AM30" s="26">
        <f t="shared" si="126"/>
        <v>7.4016102699551736</v>
      </c>
      <c r="AN30" s="47">
        <f t="shared" si="127"/>
        <v>0.76604296121283355</v>
      </c>
      <c r="AO30" s="47">
        <f t="shared" si="128"/>
        <v>0.9252012837443967</v>
      </c>
      <c r="AP30" s="30" t="str">
        <f t="shared" si="129"/>
        <v>OK</v>
      </c>
      <c r="AQ30" s="32">
        <f t="shared" si="130"/>
        <v>717.91949999999997</v>
      </c>
      <c r="AR30" s="28">
        <f t="shared" si="131"/>
        <v>407.52229999999997</v>
      </c>
      <c r="AS30" s="28">
        <f t="shared" si="132"/>
        <v>77.999600000000001</v>
      </c>
      <c r="AT30" s="28">
        <f t="shared" si="133"/>
        <v>0.56764344748958617</v>
      </c>
      <c r="AU30" s="78">
        <f t="shared" si="134"/>
        <v>3.6816573418325222</v>
      </c>
      <c r="AV30" s="29">
        <f t="shared" si="135"/>
        <v>5.4585193612493805</v>
      </c>
      <c r="AW30" s="31">
        <f t="shared" si="136"/>
        <v>8.299450724702325</v>
      </c>
      <c r="AX30" s="32">
        <f t="shared" si="137"/>
        <v>579.40570000000002</v>
      </c>
      <c r="AY30" s="28">
        <f t="shared" si="138"/>
        <v>-668.72529999999995</v>
      </c>
      <c r="AZ30" s="28">
        <f t="shared" si="139"/>
        <v>-41.504000000000005</v>
      </c>
      <c r="BA30" s="28">
        <f t="shared" si="140"/>
        <v>1.1541572683872456</v>
      </c>
      <c r="BB30" s="78">
        <f t="shared" si="141"/>
        <v>5.5840950269853513</v>
      </c>
      <c r="BC30" s="29">
        <f t="shared" si="142"/>
        <v>3.9911938924203385</v>
      </c>
      <c r="BD30" s="31">
        <f t="shared" si="143"/>
        <v>8.6582345575382202</v>
      </c>
      <c r="BE30" s="32">
        <f t="shared" si="144"/>
        <v>848.99099999999999</v>
      </c>
      <c r="BF30" s="28">
        <f t="shared" si="145"/>
        <v>375.07329999999996</v>
      </c>
      <c r="BG30" s="28">
        <f t="shared" si="146"/>
        <v>83.031000000000006</v>
      </c>
      <c r="BH30" s="28">
        <f t="shared" si="147"/>
        <v>0.44178713319693608</v>
      </c>
      <c r="BI30" s="78">
        <f t="shared" si="148"/>
        <v>4.089995302959136</v>
      </c>
      <c r="BJ30" s="29">
        <f t="shared" si="149"/>
        <v>6.4633808489820739</v>
      </c>
      <c r="BK30" s="31">
        <f t="shared" si="150"/>
        <v>9.1983999217120012</v>
      </c>
      <c r="BL30" s="32">
        <f t="shared" si="151"/>
        <v>710.47720000000004</v>
      </c>
      <c r="BM30" s="28">
        <f t="shared" si="152"/>
        <v>-701.1742999999999</v>
      </c>
      <c r="BN30" s="28">
        <f t="shared" si="153"/>
        <v>-36.4726</v>
      </c>
      <c r="BO30" s="28">
        <f t="shared" si="154"/>
        <v>0.98690612450336179</v>
      </c>
      <c r="BP30" s="78">
        <f t="shared" si="155"/>
        <v>7.79190076934466</v>
      </c>
      <c r="BQ30" s="29">
        <f t="shared" si="156"/>
        <v>4.6426939418728619</v>
      </c>
      <c r="BR30" s="26">
        <f t="shared" si="157"/>
        <v>9.9315011377907272</v>
      </c>
      <c r="BS30" s="31">
        <f t="shared" si="158"/>
        <v>9.9315011377907272</v>
      </c>
      <c r="BT30" s="47">
        <f t="shared" si="159"/>
        <v>0.9931501137790727</v>
      </c>
      <c r="BU30" s="30" t="str">
        <f t="shared" si="160"/>
        <v>OK</v>
      </c>
      <c r="BV30" s="100">
        <f t="shared" si="161"/>
        <v>97.328711150349108</v>
      </c>
      <c r="BW30" s="29">
        <f t="shared" si="53"/>
        <v>1.5</v>
      </c>
      <c r="BX30" s="29">
        <f t="shared" si="162"/>
        <v>6.4885807433566072</v>
      </c>
      <c r="BY30" s="115" t="str">
        <f t="shared" si="163"/>
        <v>NO PARRILLA</v>
      </c>
      <c r="BZ30" s="116">
        <f t="shared" si="164"/>
        <v>83.921184614331622</v>
      </c>
      <c r="CA30" s="117">
        <f t="shared" si="56"/>
        <v>1.5</v>
      </c>
      <c r="CB30" s="117">
        <f t="shared" si="165"/>
        <v>5.5947456409554412</v>
      </c>
      <c r="CC30" s="68" t="str">
        <f t="shared" si="166"/>
        <v>NO PARRILLA</v>
      </c>
    </row>
    <row r="31" spans="2:81" s="5" customFormat="1" x14ac:dyDescent="0.3">
      <c r="B31" s="64" t="s">
        <v>182</v>
      </c>
      <c r="C31" s="24" t="str">
        <f>'MUROS EJE X'!C28</f>
        <v>16 entre A1 y A2</v>
      </c>
      <c r="D31" s="24" t="str">
        <f>'MUROS EJE X'!D28</f>
        <v>F25X</v>
      </c>
      <c r="E31" s="24">
        <f>'MUROS EJE X'!E28</f>
        <v>1.92</v>
      </c>
      <c r="F31" s="10">
        <f>'MUROS EJE X'!F28</f>
        <v>0.25</v>
      </c>
      <c r="G31" s="23">
        <f>'MUROS EJE X'!G28</f>
        <v>-22.2532</v>
      </c>
      <c r="H31" s="24">
        <f>'MUROS EJE X'!H28</f>
        <v>-22.828800000000001</v>
      </c>
      <c r="I31" s="24">
        <f>'MUROS EJE X'!I28</f>
        <v>63.890999999999998</v>
      </c>
      <c r="J31" s="25">
        <f>'MUROS EJE X'!J28</f>
        <v>37.590499999999999</v>
      </c>
      <c r="K31" s="23">
        <f>'MUROS EJE X'!K28</f>
        <v>-4.6616</v>
      </c>
      <c r="L31" s="24">
        <f>'MUROS EJE X'!L28</f>
        <v>-2.9592000000000001</v>
      </c>
      <c r="M31" s="24">
        <f>'MUROS EJE X'!M28</f>
        <v>10.3607</v>
      </c>
      <c r="N31" s="25">
        <f>'MUROS EJE X'!N28</f>
        <v>3.3380999999999998</v>
      </c>
      <c r="O31" s="23">
        <f>'MUROS EJE X'!O28</f>
        <v>-3.3527</v>
      </c>
      <c r="P31" s="24">
        <f>'MUROS EJE X'!P28</f>
        <v>-3.4470999999999998</v>
      </c>
      <c r="Q31" s="24">
        <f>'MUROS EJE X'!Q28</f>
        <v>3.5219</v>
      </c>
      <c r="R31" s="25">
        <f>'MUROS EJE X'!R28</f>
        <v>7.0675999999999997</v>
      </c>
      <c r="S31" s="100">
        <v>2.52</v>
      </c>
      <c r="T31" s="96">
        <v>0.6</v>
      </c>
      <c r="U31" s="96">
        <v>2</v>
      </c>
      <c r="V31" s="28">
        <f t="shared" si="111"/>
        <v>7.56</v>
      </c>
      <c r="W31" s="26">
        <f t="shared" si="112"/>
        <v>0.42</v>
      </c>
      <c r="Y31" s="27">
        <f t="shared" si="113"/>
        <v>29.813199999999998</v>
      </c>
      <c r="Z31" s="28">
        <f t="shared" si="114"/>
        <v>-4.6616</v>
      </c>
      <c r="AA31" s="28">
        <f t="shared" si="115"/>
        <v>-3.3527</v>
      </c>
      <c r="AB31" s="29">
        <f t="shared" si="116"/>
        <v>0.15636026994754001</v>
      </c>
      <c r="AC31" s="78">
        <f t="shared" si="117"/>
        <v>3.5569183046499839</v>
      </c>
      <c r="AD31" s="29">
        <f t="shared" si="118"/>
        <v>3.7148088325855539</v>
      </c>
      <c r="AE31" s="26">
        <f t="shared" si="119"/>
        <v>2.7058364827412444</v>
      </c>
      <c r="AF31" s="27">
        <f t="shared" si="120"/>
        <v>52.641999999999996</v>
      </c>
      <c r="AG31" s="28">
        <f t="shared" si="121"/>
        <v>-7.6208</v>
      </c>
      <c r="AH31" s="28">
        <f t="shared" si="13"/>
        <v>-6.7997999999999994</v>
      </c>
      <c r="AI31" s="29">
        <f t="shared" si="122"/>
        <v>0.1447665362258273</v>
      </c>
      <c r="AJ31" s="78">
        <f t="shared" si="123"/>
        <v>3.0966793140974738</v>
      </c>
      <c r="AK31" s="29">
        <f t="shared" si="124"/>
        <v>3.484841002054627</v>
      </c>
      <c r="AL31" s="26">
        <f t="shared" si="125"/>
        <v>4.6816641471403369</v>
      </c>
      <c r="AM31" s="26">
        <f t="shared" si="126"/>
        <v>4.6816641471403369</v>
      </c>
      <c r="AN31" s="47">
        <f t="shared" si="127"/>
        <v>0.33822956034265556</v>
      </c>
      <c r="AO31" s="47">
        <f>AL31/$E$2</f>
        <v>0.58520801839254211</v>
      </c>
      <c r="AP31" s="30" t="str">
        <f t="shared" si="129"/>
        <v>OK</v>
      </c>
      <c r="AQ31" s="32">
        <f t="shared" si="130"/>
        <v>93.7042</v>
      </c>
      <c r="AR31" s="28">
        <f t="shared" si="131"/>
        <v>5.6990999999999996</v>
      </c>
      <c r="AS31" s="28">
        <f t="shared" si="132"/>
        <v>0.16920000000000002</v>
      </c>
      <c r="AT31" s="28">
        <f t="shared" si="133"/>
        <v>6.0820112652367767E-2</v>
      </c>
      <c r="AU31" s="78">
        <f t="shared" si="134"/>
        <v>221.52293144208039</v>
      </c>
      <c r="AV31" s="29">
        <f t="shared" si="135"/>
        <v>20.49960944099379</v>
      </c>
      <c r="AW31" s="31">
        <f t="shared" si="136"/>
        <v>7.0948072562358275</v>
      </c>
      <c r="AX31" s="32">
        <f t="shared" si="137"/>
        <v>-34.077799999999996</v>
      </c>
      <c r="AY31" s="28">
        <f t="shared" si="138"/>
        <v>-15.0223</v>
      </c>
      <c r="AZ31" s="28">
        <f t="shared" si="139"/>
        <v>-6.8746</v>
      </c>
      <c r="BA31" s="28">
        <f t="shared" si="140"/>
        <v>0.44082364471884927</v>
      </c>
      <c r="BB31" s="78">
        <f t="shared" si="141"/>
        <v>1.9828237279259884</v>
      </c>
      <c r="BC31" s="29">
        <f t="shared" si="142"/>
        <v>2.0145049093721217</v>
      </c>
      <c r="BD31" s="31">
        <f t="shared" si="143"/>
        <v>-1.8211164303617786</v>
      </c>
      <c r="BE31" s="32">
        <f t="shared" si="144"/>
        <v>116.53299999999999</v>
      </c>
      <c r="BF31" s="28">
        <f t="shared" si="145"/>
        <v>2.7398999999999996</v>
      </c>
      <c r="BG31" s="28">
        <f t="shared" si="146"/>
        <v>-3.2778999999999994</v>
      </c>
      <c r="BH31" s="28">
        <f t="shared" si="147"/>
        <v>2.3511794942205212E-2</v>
      </c>
      <c r="BI31" s="78">
        <f t="shared" si="148"/>
        <v>14.220446017267156</v>
      </c>
      <c r="BJ31" s="29">
        <f t="shared" si="149"/>
        <v>16.090394483470853</v>
      </c>
      <c r="BK31" s="31">
        <f t="shared" si="150"/>
        <v>8.138662131519272</v>
      </c>
      <c r="BL31" s="32">
        <f>ABS((IF(B31="x",ABS($V31)+ABS($G31)+ABS($H31)-ABS($I31),ABS($V31)+ABS($G31)+ABS($H31)-ABS($J31))))</f>
        <v>11.249000000000002</v>
      </c>
      <c r="BM31" s="28">
        <f>ABS((IF(B31="x",ABS($K31)+ABS($L31)-ABS($M31),ABS($K31)+ABS($L31)-ABS($N322))))</f>
        <v>2.7398999999999996</v>
      </c>
      <c r="BN31" s="28">
        <f>ABS(IF($B31="x",O31+P31-Q31,O31+P31-R31))</f>
        <v>10.3217</v>
      </c>
      <c r="BO31" s="28">
        <f t="shared" si="154"/>
        <v>0.24356831718374958</v>
      </c>
      <c r="BP31" s="78">
        <f t="shared" si="155"/>
        <v>0.43593594078494829</v>
      </c>
      <c r="BQ31" s="29">
        <f t="shared" si="156"/>
        <v>0.72332134472037746</v>
      </c>
      <c r="BR31" s="26">
        <f t="shared" si="157"/>
        <v>1.1754346182917612</v>
      </c>
      <c r="BS31" s="31">
        <f t="shared" si="158"/>
        <v>8.138662131519272</v>
      </c>
      <c r="BT31" s="47">
        <f t="shared" si="159"/>
        <v>0.8138662131519272</v>
      </c>
      <c r="BU31" s="30" t="str">
        <f>IF(MIN(AU31:AV31,BB31:BC31,BI31:BJ31,BP31:BQ31)&lt;0.3,"MAL","OK")</f>
        <v>OK</v>
      </c>
      <c r="BV31" s="100">
        <f t="shared" si="161"/>
        <v>14.649591836734688</v>
      </c>
      <c r="BW31" s="29">
        <f t="shared" si="53"/>
        <v>0.66666666666666663</v>
      </c>
      <c r="BX31" s="29">
        <f t="shared" si="162"/>
        <v>2.1974387755102032</v>
      </c>
      <c r="BY31" s="115" t="str">
        <f t="shared" si="163"/>
        <v>NO PARRILLA</v>
      </c>
      <c r="BZ31" s="116">
        <f t="shared" si="164"/>
        <v>3.6623979591836733</v>
      </c>
      <c r="CA31" s="117">
        <f t="shared" si="56"/>
        <v>0.66666666666666663</v>
      </c>
      <c r="CB31" s="117">
        <f t="shared" si="165"/>
        <v>0.54935969387755101</v>
      </c>
      <c r="CC31" s="68" t="str">
        <f t="shared" si="166"/>
        <v>NO PARRILLA</v>
      </c>
    </row>
    <row r="32" spans="2:81" s="5" customFormat="1" x14ac:dyDescent="0.3">
      <c r="B32" s="64" t="s">
        <v>182</v>
      </c>
      <c r="C32" s="24" t="str">
        <f>'MUROS EJE X'!C29</f>
        <v>18 entre A1 y A2</v>
      </c>
      <c r="D32" s="24" t="str">
        <f>'MUROS EJE X'!D29</f>
        <v>F26X</v>
      </c>
      <c r="E32" s="24">
        <f>'MUROS EJE X'!E29</f>
        <v>1.92</v>
      </c>
      <c r="F32" s="10">
        <f>'MUROS EJE X'!F29</f>
        <v>0.25</v>
      </c>
      <c r="G32" s="23">
        <f>'MUROS EJE X'!G29</f>
        <v>-19.484000000000002</v>
      </c>
      <c r="H32" s="24">
        <f>'MUROS EJE X'!H29</f>
        <v>-15.693099999999999</v>
      </c>
      <c r="I32" s="24">
        <f>'MUROS EJE X'!I29</f>
        <v>20.380800000000001</v>
      </c>
      <c r="J32" s="25">
        <f>'MUROS EJE X'!J29</f>
        <v>9.9533000000000005</v>
      </c>
      <c r="K32" s="23">
        <f>'MUROS EJE X'!K29</f>
        <v>-6.4802999999999997</v>
      </c>
      <c r="L32" s="24">
        <f>'MUROS EJE X'!L29</f>
        <v>-3.49</v>
      </c>
      <c r="M32" s="24">
        <f>'MUROS EJE X'!M29</f>
        <v>10.3253</v>
      </c>
      <c r="N32" s="25">
        <f>'MUROS EJE X'!N29</f>
        <v>5.5521000000000003</v>
      </c>
      <c r="O32" s="23">
        <f>'MUROS EJE X'!O29</f>
        <v>-5.7649999999999997</v>
      </c>
      <c r="P32" s="24">
        <f>'MUROS EJE X'!P29</f>
        <v>-4.1947999999999999</v>
      </c>
      <c r="Q32" s="24">
        <f>'MUROS EJE X'!Q29</f>
        <v>4.5857000000000001</v>
      </c>
      <c r="R32" s="25">
        <f>'MUROS EJE X'!R29</f>
        <v>5.4469000000000003</v>
      </c>
      <c r="S32" s="100">
        <v>2.52</v>
      </c>
      <c r="T32" s="96">
        <v>0.6</v>
      </c>
      <c r="U32" s="96">
        <v>2</v>
      </c>
      <c r="V32" s="28">
        <f t="shared" si="111"/>
        <v>7.56</v>
      </c>
      <c r="W32" s="26">
        <f t="shared" si="112"/>
        <v>0.42</v>
      </c>
      <c r="Y32" s="27">
        <f t="shared" si="113"/>
        <v>27.044</v>
      </c>
      <c r="Z32" s="28">
        <f t="shared" si="114"/>
        <v>-6.4802999999999997</v>
      </c>
      <c r="AA32" s="28">
        <f t="shared" si="115"/>
        <v>-5.7649999999999997</v>
      </c>
      <c r="AB32" s="29">
        <f t="shared" si="116"/>
        <v>0.23962061825173789</v>
      </c>
      <c r="AC32" s="78">
        <f t="shared" si="117"/>
        <v>1.8764267129228103</v>
      </c>
      <c r="AD32" s="29">
        <f t="shared" si="118"/>
        <v>2.2518081320133478</v>
      </c>
      <c r="AE32" s="26">
        <f t="shared" si="119"/>
        <v>2.8090797430083141</v>
      </c>
      <c r="AF32" s="27">
        <f t="shared" si="120"/>
        <v>42.737099999999998</v>
      </c>
      <c r="AG32" s="28">
        <f t="shared" si="121"/>
        <v>-9.9702999999999999</v>
      </c>
      <c r="AH32" s="28">
        <f t="shared" si="13"/>
        <v>-9.9597999999999995</v>
      </c>
      <c r="AI32" s="29">
        <f t="shared" si="122"/>
        <v>0.23329378923698615</v>
      </c>
      <c r="AJ32" s="78">
        <f t="shared" si="123"/>
        <v>1.7163838631297819</v>
      </c>
      <c r="AK32" s="29">
        <f t="shared" si="124"/>
        <v>2.1351374879139779</v>
      </c>
      <c r="AL32" s="26">
        <f t="shared" si="125"/>
        <v>4.3965548626858144</v>
      </c>
      <c r="AM32" s="26">
        <f t="shared" si="126"/>
        <v>4.3965548626858144</v>
      </c>
      <c r="AN32" s="47">
        <f t="shared" si="127"/>
        <v>0.35113496787603926</v>
      </c>
      <c r="AO32" s="47">
        <f t="shared" si="128"/>
        <v>0.5495693578357268</v>
      </c>
      <c r="AP32" s="30" t="str">
        <f t="shared" si="129"/>
        <v>OK</v>
      </c>
      <c r="AQ32" s="32">
        <f t="shared" si="130"/>
        <v>47.424800000000005</v>
      </c>
      <c r="AR32" s="28">
        <f t="shared" si="131"/>
        <v>3.8450000000000006</v>
      </c>
      <c r="AS32" s="28">
        <f t="shared" si="132"/>
        <v>-1.1792999999999996</v>
      </c>
      <c r="AT32" s="28">
        <f t="shared" si="133"/>
        <v>8.1075724093723114E-2</v>
      </c>
      <c r="AU32" s="78">
        <f t="shared" si="134"/>
        <v>16.085745781395751</v>
      </c>
      <c r="AV32" s="29">
        <f t="shared" si="135"/>
        <v>10.252151653878395</v>
      </c>
      <c r="AW32" s="31">
        <f t="shared" si="136"/>
        <v>3.7420345175107079</v>
      </c>
      <c r="AX32" s="32">
        <f t="shared" si="137"/>
        <v>6.6631999999999998</v>
      </c>
      <c r="AY32" s="28">
        <f t="shared" si="138"/>
        <v>-16.805599999999998</v>
      </c>
      <c r="AZ32" s="28">
        <f t="shared" si="139"/>
        <v>-10.3507</v>
      </c>
      <c r="BA32" s="28">
        <f t="shared" si="140"/>
        <v>2.5221515187897703</v>
      </c>
      <c r="BB32" s="78">
        <f t="shared" si="141"/>
        <v>0.25749756055146028</v>
      </c>
      <c r="BC32" s="29">
        <f t="shared" si="142"/>
        <v>0.67190743061295222</v>
      </c>
      <c r="BD32" s="31">
        <f t="shared" si="143"/>
        <v>-344.10833829371677</v>
      </c>
      <c r="BE32" s="32">
        <f t="shared" si="144"/>
        <v>63.117899999999999</v>
      </c>
      <c r="BF32" s="28">
        <f t="shared" si="145"/>
        <v>0.35500000000000043</v>
      </c>
      <c r="BG32" s="28">
        <f t="shared" si="146"/>
        <v>-5.3740999999999994</v>
      </c>
      <c r="BH32" s="28">
        <f t="shared" si="147"/>
        <v>5.6243949814553471E-3</v>
      </c>
      <c r="BI32" s="78">
        <f t="shared" si="148"/>
        <v>4.6979326770994216</v>
      </c>
      <c r="BJ32" s="29">
        <f t="shared" si="149"/>
        <v>7.1946424454211408</v>
      </c>
      <c r="BK32" s="31">
        <f t="shared" si="150"/>
        <v>4.230366276140086</v>
      </c>
      <c r="BL32" s="32">
        <f t="shared" si="151"/>
        <v>22.356299999999997</v>
      </c>
      <c r="BM32" s="28">
        <f t="shared" si="152"/>
        <v>-20.2956</v>
      </c>
      <c r="BN32" s="28">
        <f t="shared" si="153"/>
        <v>-14.545500000000001</v>
      </c>
      <c r="BO32" s="28">
        <f t="shared" si="154"/>
        <v>0.90782464003435281</v>
      </c>
      <c r="BP32" s="78">
        <f t="shared" si="155"/>
        <v>0.61479632876147261</v>
      </c>
      <c r="BQ32" s="29">
        <f t="shared" si="156"/>
        <v>0.98132971291807891</v>
      </c>
      <c r="BR32" s="26">
        <f t="shared" si="157"/>
        <v>1.5407959921842893</v>
      </c>
      <c r="BS32" s="31">
        <f t="shared" si="158"/>
        <v>4.230366276140086</v>
      </c>
      <c r="BT32" s="47">
        <f t="shared" si="159"/>
        <v>0.42303662761400862</v>
      </c>
      <c r="BU32" s="30" t="str">
        <f>IF(MIN(AU32:AV32,BB32:BC32,BI32:BJ32,BP32:BQ32)&lt;0.2,"MAL","OK")</f>
        <v>OK</v>
      </c>
      <c r="BV32" s="100">
        <f t="shared" si="161"/>
        <v>7.6146592970521541</v>
      </c>
      <c r="BW32" s="29">
        <f t="shared" si="53"/>
        <v>0.66666666666666663</v>
      </c>
      <c r="BX32" s="29">
        <f t="shared" si="162"/>
        <v>1.1421988945578232</v>
      </c>
      <c r="BY32" s="115" t="str">
        <f t="shared" si="163"/>
        <v>NO PARRILLA</v>
      </c>
      <c r="BZ32" s="116">
        <f t="shared" si="164"/>
        <v>1.9036648242630392</v>
      </c>
      <c r="CA32" s="117">
        <f t="shared" si="56"/>
        <v>0.66666666666666663</v>
      </c>
      <c r="CB32" s="117">
        <f t="shared" si="165"/>
        <v>0.28554972363945585</v>
      </c>
      <c r="CC32" s="68" t="str">
        <f t="shared" si="166"/>
        <v>NO PARRILLA</v>
      </c>
    </row>
    <row r="33" spans="2:81" s="5" customFormat="1" x14ac:dyDescent="0.3">
      <c r="B33" s="81" t="s">
        <v>182</v>
      </c>
      <c r="C33" s="24" t="str">
        <f>'MUROS EJE X'!C30</f>
        <v>19 entre A y O</v>
      </c>
      <c r="D33" s="24" t="str">
        <f>'MUROS EJE X'!D30</f>
        <v>F27X</v>
      </c>
      <c r="E33" s="24">
        <f>'MUROS EJE X'!E30</f>
        <v>31.92</v>
      </c>
      <c r="F33" s="10">
        <f>'MUROS EJE X'!F30</f>
        <v>0.25</v>
      </c>
      <c r="G33" s="23">
        <f>'MUROS EJE X'!G30</f>
        <v>-71.832499999999996</v>
      </c>
      <c r="H33" s="24">
        <f>'MUROS EJE X'!H30</f>
        <v>-25.793299999999999</v>
      </c>
      <c r="I33" s="24">
        <f>'MUROS EJE X'!I30</f>
        <v>3.5234000000000001</v>
      </c>
      <c r="J33" s="25">
        <f>'MUROS EJE X'!J30</f>
        <v>13.0107</v>
      </c>
      <c r="K33" s="23">
        <f>'MUROS EJE X'!K30/10</f>
        <v>-13.37636</v>
      </c>
      <c r="L33" s="24">
        <f>'MUROS EJE X'!L30</f>
        <v>-29.4</v>
      </c>
      <c r="M33" s="24">
        <f>'MUROS EJE X'!M30/10</f>
        <v>64.495590000000007</v>
      </c>
      <c r="N33" s="25">
        <f>'MUROS EJE X'!N30/10</f>
        <v>11.59412</v>
      </c>
      <c r="O33" s="23">
        <f>'MUROS EJE X'!O30</f>
        <v>-69.694299999999998</v>
      </c>
      <c r="P33" s="24">
        <f>'MUROS EJE X'!P30</f>
        <v>-15.113099999999999</v>
      </c>
      <c r="Q33" s="24">
        <f>'MUROS EJE X'!Q30/10</f>
        <v>32.671440000000004</v>
      </c>
      <c r="R33" s="25">
        <f>'MUROS EJE X'!R30/10</f>
        <v>9.6059400000000004</v>
      </c>
      <c r="S33" s="100">
        <f>0+E33+0</f>
        <v>31.92</v>
      </c>
      <c r="T33" s="96">
        <v>1.5</v>
      </c>
      <c r="U33" s="96">
        <v>2</v>
      </c>
      <c r="V33" s="28">
        <f t="shared" si="111"/>
        <v>239.40000000000003</v>
      </c>
      <c r="W33" s="26">
        <f t="shared" si="112"/>
        <v>5.32</v>
      </c>
      <c r="Y33" s="27">
        <f t="shared" si="113"/>
        <v>311.23250000000002</v>
      </c>
      <c r="Z33" s="28">
        <f t="shared" si="114"/>
        <v>-13.37636</v>
      </c>
      <c r="AA33" s="28">
        <f t="shared" si="115"/>
        <v>-69.694299999999998</v>
      </c>
      <c r="AB33" s="29">
        <f t="shared" si="116"/>
        <v>4.2978673499714841E-2</v>
      </c>
      <c r="AC33" s="78">
        <f t="shared" si="117"/>
        <v>1.786272335040312</v>
      </c>
      <c r="AD33" s="29">
        <f t="shared" si="118"/>
        <v>32.603334298650694</v>
      </c>
      <c r="AE33" s="26">
        <f t="shared" si="119"/>
        <v>0.65527747156110827</v>
      </c>
      <c r="AF33" s="27">
        <f t="shared" si="120"/>
        <v>337.0258</v>
      </c>
      <c r="AG33" s="28">
        <f t="shared" si="121"/>
        <v>-42.776359999999997</v>
      </c>
      <c r="AH33" s="28">
        <f t="shared" si="13"/>
        <v>-84.807400000000001</v>
      </c>
      <c r="AI33" s="29">
        <f t="shared" si="122"/>
        <v>0.12692310202957754</v>
      </c>
      <c r="AJ33" s="78">
        <f t="shared" si="123"/>
        <v>1.5896056240375251</v>
      </c>
      <c r="AK33" s="29">
        <f t="shared" si="124"/>
        <v>25.526995228991638</v>
      </c>
      <c r="AL33" s="26">
        <f t="shared" si="125"/>
        <v>0.72069020295098651</v>
      </c>
      <c r="AM33" s="26">
        <f t="shared" si="126"/>
        <v>0.72069020295098651</v>
      </c>
      <c r="AN33" s="47">
        <f t="shared" si="127"/>
        <v>8.1909683945138534E-2</v>
      </c>
      <c r="AO33" s="47">
        <f t="shared" si="128"/>
        <v>9.0086275368873314E-2</v>
      </c>
      <c r="AP33" s="30" t="str">
        <f t="shared" si="129"/>
        <v>OK</v>
      </c>
      <c r="AQ33" s="32">
        <f t="shared" si="130"/>
        <v>314.7559</v>
      </c>
      <c r="AR33" s="28">
        <f t="shared" si="131"/>
        <v>51.119230000000009</v>
      </c>
      <c r="AS33" s="28">
        <f t="shared" si="132"/>
        <v>-37.022859999999994</v>
      </c>
      <c r="AT33" s="28">
        <f t="shared" si="133"/>
        <v>0.16240912402277449</v>
      </c>
      <c r="AU33" s="78">
        <f t="shared" si="134"/>
        <v>3.4006654267120373</v>
      </c>
      <c r="AV33" s="29">
        <f t="shared" si="135"/>
        <v>40.543485967916737</v>
      </c>
      <c r="AW33" s="31">
        <f t="shared" si="136"/>
        <v>0.6774535877601271</v>
      </c>
      <c r="AX33" s="32">
        <f t="shared" si="137"/>
        <v>307.70910000000003</v>
      </c>
      <c r="AY33" s="28">
        <f t="shared" si="138"/>
        <v>-77.871950000000012</v>
      </c>
      <c r="AZ33" s="28">
        <f t="shared" si="139"/>
        <v>-102.36574</v>
      </c>
      <c r="BA33" s="28">
        <f t="shared" si="140"/>
        <v>0.25307002620331998</v>
      </c>
      <c r="BB33" s="78">
        <f t="shared" si="141"/>
        <v>1.2023909561929609</v>
      </c>
      <c r="BC33" s="29">
        <f t="shared" si="142"/>
        <v>17.653392196973691</v>
      </c>
      <c r="BD33" s="31">
        <f t="shared" si="143"/>
        <v>0.67323868961250244</v>
      </c>
      <c r="BE33" s="32">
        <f t="shared" si="144"/>
        <v>340.54919999999998</v>
      </c>
      <c r="BF33" s="28">
        <f t="shared" si="145"/>
        <v>21.71923000000001</v>
      </c>
      <c r="BG33" s="28">
        <f t="shared" si="146"/>
        <v>-52.135959999999997</v>
      </c>
      <c r="BH33" s="28">
        <f t="shared" si="147"/>
        <v>6.3777069510073767E-2</v>
      </c>
      <c r="BI33" s="78">
        <f t="shared" si="148"/>
        <v>2.6127778216800843</v>
      </c>
      <c r="BJ33" s="29">
        <f t="shared" si="149"/>
        <v>43.311648968995044</v>
      </c>
      <c r="BK33" s="31">
        <f t="shared" si="150"/>
        <v>0.71978229329589627</v>
      </c>
      <c r="BL33" s="32">
        <f t="shared" si="151"/>
        <v>333.50240000000002</v>
      </c>
      <c r="BM33" s="28">
        <f t="shared" si="152"/>
        <v>-107.27195</v>
      </c>
      <c r="BN33" s="28">
        <f t="shared" si="153"/>
        <v>-117.47884000000001</v>
      </c>
      <c r="BO33" s="28">
        <f t="shared" si="154"/>
        <v>0.32165270774663091</v>
      </c>
      <c r="BP33" s="78">
        <f t="shared" si="155"/>
        <v>1.1355318115160145</v>
      </c>
      <c r="BQ33" s="29">
        <f t="shared" si="156"/>
        <v>15.866452749868561</v>
      </c>
      <c r="BR33" s="26">
        <f t="shared" si="157"/>
        <v>0.73865142100238068</v>
      </c>
      <c r="BS33" s="31">
        <f t="shared" si="158"/>
        <v>0.73865142100238068</v>
      </c>
      <c r="BT33" s="47">
        <f t="shared" si="159"/>
        <v>7.3865142100238063E-2</v>
      </c>
      <c r="BU33" s="30" t="str">
        <f t="shared" si="160"/>
        <v>OK</v>
      </c>
      <c r="BV33" s="100">
        <f t="shared" si="161"/>
        <v>8.3098284862767819</v>
      </c>
      <c r="BW33" s="29">
        <f t="shared" si="53"/>
        <v>0.66666666666666663</v>
      </c>
      <c r="BX33" s="29">
        <f t="shared" si="162"/>
        <v>1.2464742729415172</v>
      </c>
      <c r="BY33" s="115" t="str">
        <f t="shared" si="163"/>
        <v>NO PARRILLA</v>
      </c>
      <c r="BZ33" s="116">
        <f t="shared" si="164"/>
        <v>0</v>
      </c>
      <c r="CA33" s="117">
        <f t="shared" si="56"/>
        <v>0.66666666666666663</v>
      </c>
      <c r="CB33" s="117">
        <f t="shared" si="165"/>
        <v>0</v>
      </c>
      <c r="CC33" s="68" t="str">
        <f t="shared" si="166"/>
        <v>NO PARRILLA</v>
      </c>
    </row>
    <row r="34" spans="2:81" s="5" customFormat="1" ht="15" thickBot="1" x14ac:dyDescent="0.35">
      <c r="B34" s="134" t="s">
        <v>182</v>
      </c>
      <c r="C34" s="40" t="str">
        <f>'MUROS EJE X'!C31</f>
        <v>15 entre C y C1</v>
      </c>
      <c r="D34" s="40" t="str">
        <f>'MUROS EJE X'!D31</f>
        <v>F28X</v>
      </c>
      <c r="E34" s="40">
        <f>'MUROS EJE X'!E31</f>
        <v>1.92</v>
      </c>
      <c r="F34" s="41">
        <f>'MUROS EJE X'!F31</f>
        <v>0.25</v>
      </c>
      <c r="G34" s="39">
        <f>'MUROS EJE X'!G31</f>
        <v>-304.39460000000003</v>
      </c>
      <c r="H34" s="40">
        <f>'MUROS EJE X'!H31</f>
        <v>-80.475999999999999</v>
      </c>
      <c r="I34" s="40">
        <f>'MUROS EJE X'!I31</f>
        <v>124.4293</v>
      </c>
      <c r="J34" s="42">
        <f>'MUROS EJE X'!J31</f>
        <v>66.716800000000006</v>
      </c>
      <c r="K34" s="39">
        <f>'MUROS EJE X'!K31</f>
        <v>1.4287000000000001</v>
      </c>
      <c r="L34" s="40">
        <f>'MUROS EJE X'!L31</f>
        <v>1.3744000000000001</v>
      </c>
      <c r="M34" s="40">
        <f>'MUROS EJE X'!M31</f>
        <v>6.2736000000000001</v>
      </c>
      <c r="N34" s="42">
        <f>'MUROS EJE X'!N31</f>
        <v>2.9485999999999999</v>
      </c>
      <c r="O34" s="39">
        <f>'MUROS EJE X'!O31</f>
        <v>5.1531000000000002</v>
      </c>
      <c r="P34" s="40">
        <f>'MUROS EJE X'!P31</f>
        <v>2.6031</v>
      </c>
      <c r="Q34" s="40">
        <f>'MUROS EJE X'!Q31</f>
        <v>8.9535999999999998</v>
      </c>
      <c r="R34" s="42">
        <f>'MUROS EJE X'!R31</f>
        <v>6.4154</v>
      </c>
      <c r="S34" s="60">
        <f>0+E34+2.2</f>
        <v>4.12</v>
      </c>
      <c r="T34" s="97">
        <v>1.4</v>
      </c>
      <c r="U34" s="97">
        <v>3</v>
      </c>
      <c r="V34" s="51">
        <f t="shared" si="111"/>
        <v>43.26</v>
      </c>
      <c r="W34" s="46">
        <f t="shared" si="112"/>
        <v>0.68666666666666665</v>
      </c>
      <c r="X34" s="135"/>
      <c r="Y34" s="57">
        <f t="shared" si="113"/>
        <v>347.65460000000002</v>
      </c>
      <c r="Z34" s="51">
        <f t="shared" si="114"/>
        <v>1.4287000000000001</v>
      </c>
      <c r="AA34" s="51">
        <f t="shared" si="115"/>
        <v>5.1531000000000002</v>
      </c>
      <c r="AB34" s="58">
        <f t="shared" si="116"/>
        <v>4.1095386052708641E-3</v>
      </c>
      <c r="AC34" s="80">
        <f t="shared" si="117"/>
        <v>26.986054996021814</v>
      </c>
      <c r="AD34" s="58">
        <f t="shared" si="118"/>
        <v>42.491542870677407</v>
      </c>
      <c r="AE34" s="46">
        <f t="shared" si="119"/>
        <v>6.0633708576276213</v>
      </c>
      <c r="AF34" s="57">
        <f t="shared" si="120"/>
        <v>428.13060000000002</v>
      </c>
      <c r="AG34" s="51">
        <f t="shared" si="121"/>
        <v>2.8031000000000001</v>
      </c>
      <c r="AH34" s="51">
        <f t="shared" si="13"/>
        <v>7.7561999999999998</v>
      </c>
      <c r="AI34" s="58">
        <f t="shared" si="122"/>
        <v>6.5473012207022813E-3</v>
      </c>
      <c r="AJ34" s="80">
        <f t="shared" si="123"/>
        <v>22.079399706041624</v>
      </c>
      <c r="AK34" s="58">
        <f t="shared" si="124"/>
        <v>33.935345067640391</v>
      </c>
      <c r="AL34" s="46">
        <f t="shared" si="125"/>
        <v>7.4932868319351496</v>
      </c>
      <c r="AM34" s="46">
        <f t="shared" si="126"/>
        <v>7.4932868319351496</v>
      </c>
      <c r="AN34" s="136">
        <f t="shared" si="127"/>
        <v>0.75792135720345266</v>
      </c>
      <c r="AO34" s="136">
        <f t="shared" si="128"/>
        <v>0.93666085399189369</v>
      </c>
      <c r="AP34" s="137" t="str">
        <f t="shared" si="129"/>
        <v>OK</v>
      </c>
      <c r="AQ34" s="52">
        <f t="shared" si="130"/>
        <v>472.08390000000003</v>
      </c>
      <c r="AR34" s="51">
        <f t="shared" si="131"/>
        <v>7.7023000000000001</v>
      </c>
      <c r="AS34" s="51">
        <f t="shared" si="132"/>
        <v>14.1067</v>
      </c>
      <c r="AT34" s="51">
        <f t="shared" si="133"/>
        <v>1.6315532048434611E-2</v>
      </c>
      <c r="AU34" s="80">
        <f t="shared" si="134"/>
        <v>13.386090297518203</v>
      </c>
      <c r="AV34" s="58">
        <f t="shared" si="135"/>
        <v>19.595124064419146</v>
      </c>
      <c r="AW34" s="54">
        <f t="shared" si="136"/>
        <v>8.3790021107415562</v>
      </c>
      <c r="AX34" s="52">
        <f t="shared" si="137"/>
        <v>223.2253</v>
      </c>
      <c r="AY34" s="51">
        <f t="shared" si="138"/>
        <v>-4.8449</v>
      </c>
      <c r="AZ34" s="51">
        <f t="shared" si="139"/>
        <v>-3.8004999999999995</v>
      </c>
      <c r="BA34" s="51">
        <f t="shared" si="140"/>
        <v>2.1704081033825467E-2</v>
      </c>
      <c r="BB34" s="80">
        <f t="shared" si="141"/>
        <v>23.494308643599531</v>
      </c>
      <c r="BC34" s="58">
        <f t="shared" si="142"/>
        <v>28.602583833957066</v>
      </c>
      <c r="BD34" s="54">
        <f t="shared" si="143"/>
        <v>3.9923886895223739</v>
      </c>
      <c r="BE34" s="52">
        <f t="shared" si="144"/>
        <v>552.55989999999997</v>
      </c>
      <c r="BF34" s="51">
        <f t="shared" si="145"/>
        <v>9.0767000000000007</v>
      </c>
      <c r="BG34" s="51">
        <f t="shared" si="146"/>
        <v>16.709800000000001</v>
      </c>
      <c r="BH34" s="51">
        <f t="shared" si="147"/>
        <v>1.6426635374734939E-2</v>
      </c>
      <c r="BI34" s="80">
        <f t="shared" si="148"/>
        <v>13.227205591928088</v>
      </c>
      <c r="BJ34" s="58">
        <f t="shared" si="149"/>
        <v>19.378916935923833</v>
      </c>
      <c r="BK34" s="54">
        <f t="shared" si="150"/>
        <v>9.8089180850490827</v>
      </c>
      <c r="BL34" s="52">
        <f t="shared" si="151"/>
        <v>303.7013</v>
      </c>
      <c r="BM34" s="51">
        <f t="shared" si="152"/>
        <v>-3.4704999999999999</v>
      </c>
      <c r="BN34" s="51">
        <f t="shared" si="153"/>
        <v>-1.1974</v>
      </c>
      <c r="BO34" s="51">
        <f t="shared" si="154"/>
        <v>1.1427346540828109E-2</v>
      </c>
      <c r="BP34" s="80">
        <f t="shared" si="155"/>
        <v>101.45358276265242</v>
      </c>
      <c r="BQ34" s="58">
        <f t="shared" si="156"/>
        <v>89.0729010151925</v>
      </c>
      <c r="BR34" s="46">
        <f t="shared" si="157"/>
        <v>5.3529026736059686</v>
      </c>
      <c r="BS34" s="54">
        <f t="shared" si="158"/>
        <v>9.8089180850490827</v>
      </c>
      <c r="BT34" s="136">
        <f t="shared" si="159"/>
        <v>0.98089180850490831</v>
      </c>
      <c r="BU34" s="137" t="str">
        <f t="shared" si="160"/>
        <v>OK</v>
      </c>
      <c r="BV34" s="60">
        <f t="shared" si="161"/>
        <v>96.127397233481005</v>
      </c>
      <c r="BW34" s="58">
        <f t="shared" si="53"/>
        <v>1.5</v>
      </c>
      <c r="BX34" s="58">
        <f t="shared" si="162"/>
        <v>6.4084931488987333</v>
      </c>
      <c r="BY34" s="118" t="str">
        <f t="shared" si="163"/>
        <v>NO PARRILLA</v>
      </c>
      <c r="BZ34" s="119">
        <f t="shared" si="164"/>
        <v>59.343954414546964</v>
      </c>
      <c r="CA34" s="120">
        <f t="shared" si="56"/>
        <v>1.5</v>
      </c>
      <c r="CB34" s="120">
        <f t="shared" si="165"/>
        <v>3.9562636276364644</v>
      </c>
      <c r="CC34" s="91" t="str">
        <f t="shared" si="166"/>
        <v>NO PARRILLA</v>
      </c>
    </row>
    <row r="35" spans="2:81" s="5" customFormat="1" x14ac:dyDescent="0.3">
      <c r="B35" s="64" t="s">
        <v>181</v>
      </c>
      <c r="C35" s="24" t="str">
        <f>'MUROS EJE Y'!C4</f>
        <v>N1 entre 17 y 18</v>
      </c>
      <c r="D35" s="24" t="str">
        <f>'MUROS EJE Y'!D4</f>
        <v>F17Y</v>
      </c>
      <c r="E35" s="24">
        <f>'MUROS EJE Y'!E4</f>
        <v>1.54</v>
      </c>
      <c r="F35" s="10">
        <f>'MUROS EJE Y'!F4</f>
        <v>0.3</v>
      </c>
      <c r="G35" s="23">
        <f>'MUROS EJE Y'!G4</f>
        <v>-17.444900000000001</v>
      </c>
      <c r="H35" s="24">
        <f>'MUROS EJE Y'!H4</f>
        <v>-15.0616</v>
      </c>
      <c r="I35" s="24">
        <f>'MUROS EJE Y'!I4</f>
        <v>0.1605</v>
      </c>
      <c r="J35" s="25">
        <f>'MUROS EJE Y'!J4</f>
        <v>0.1198</v>
      </c>
      <c r="K35" s="23">
        <f>'MUROS EJE Y'!K4</f>
        <v>0.63770000000000004</v>
      </c>
      <c r="L35" s="24">
        <f>'MUROS EJE Y'!L4</f>
        <v>0.96889999999999998</v>
      </c>
      <c r="M35" s="24">
        <f>'MUROS EJE Y'!M4</f>
        <v>1.923</v>
      </c>
      <c r="N35" s="25">
        <f>'MUROS EJE Y'!N4</f>
        <v>8.5234000000000005</v>
      </c>
      <c r="O35" s="23">
        <f>'MUROS EJE Y'!O4</f>
        <v>0.50800000000000001</v>
      </c>
      <c r="P35" s="24">
        <f>'MUROS EJE Y'!P4</f>
        <v>1.0169999999999999</v>
      </c>
      <c r="Q35" s="24">
        <f>'MUROS EJE Y'!Q4</f>
        <v>0.92110000000000003</v>
      </c>
      <c r="R35" s="25">
        <f>'MUROS EJE Y'!R4</f>
        <v>3.7883</v>
      </c>
      <c r="S35" s="100">
        <f>0.3+E35+0.3</f>
        <v>2.14</v>
      </c>
      <c r="T35" s="96">
        <v>0.6</v>
      </c>
      <c r="U35" s="96">
        <v>2</v>
      </c>
      <c r="V35" s="28">
        <f t="shared" si="111"/>
        <v>6.4200000000000008</v>
      </c>
      <c r="W35" s="26">
        <f t="shared" si="112"/>
        <v>0.35666666666666669</v>
      </c>
      <c r="X35" s="129"/>
      <c r="Y35" s="27">
        <f t="shared" si="113"/>
        <v>23.864900000000002</v>
      </c>
      <c r="Z35" s="28">
        <f t="shared" si="114"/>
        <v>0.63770000000000004</v>
      </c>
      <c r="AA35" s="28">
        <f t="shared" si="115"/>
        <v>0.50800000000000001</v>
      </c>
      <c r="AB35" s="29">
        <f t="shared" si="116"/>
        <v>2.6721251712766448E-2</v>
      </c>
      <c r="AC35" s="78">
        <f t="shared" si="117"/>
        <v>18.791259842519686</v>
      </c>
      <c r="AD35" s="78">
        <f t="shared" si="118"/>
        <v>15.82702001572232</v>
      </c>
      <c r="AE35" s="26">
        <f t="shared" ref="AE35:AE37" si="167">MAX(IF(AB35&lt;$W35,(Y35/($T35*$S35))-(6*Z35/($T35*$S35^2)),IF(AB35=$W35,(2*Y35)/($T35*$S35),(2*Y35)/($T35*(3*($S35/2-AB35))))),IF(AB35&lt;$W35,(Y35/($T35*$S35))+(6*Z35/($T35*$S35^2)),IF(AB35=$W35,(2*Y35)/($T35*$S35),(2*Y35)/($T35*(3*($S35/2-AB35))))))/10</f>
        <v>1.9978850409060473</v>
      </c>
      <c r="AF35" s="27">
        <f t="shared" si="120"/>
        <v>38.926500000000004</v>
      </c>
      <c r="AG35" s="28">
        <f t="shared" si="121"/>
        <v>1.6066</v>
      </c>
      <c r="AH35" s="28">
        <f t="shared" si="13"/>
        <v>1.5249999999999999</v>
      </c>
      <c r="AI35" s="29">
        <f t="shared" si="122"/>
        <v>4.1272654875213539E-2</v>
      </c>
      <c r="AJ35" s="78">
        <f t="shared" si="123"/>
        <v>10.210229508196724</v>
      </c>
      <c r="AK35" s="78">
        <f t="shared" si="124"/>
        <v>9.289600781686211</v>
      </c>
      <c r="AL35" s="26">
        <f t="shared" ref="AL35:AL37" si="168">MAX(IF(AI35&lt;$W35,(AF35/($T35*$S35))-(6*AG35/($T35*$S35^2)),IF(AI35=$W35,(2*AF35)/($T35*$S35),(2*AF35)/($T35*(3*($S35/2-AI35))))),IF(AI35&lt;$W35,(AF35/($T35*$S35))+(6*AG35/($T35*$S35^2)),IF(AI35=$W35,(2*AF35)/($T35*$S35),(2*AF35)/($T35*(3*($S35/2-AI35))))))/10</f>
        <v>3.3824755437156084</v>
      </c>
      <c r="AM35" s="26">
        <f t="shared" si="126"/>
        <v>3.3824755437156084</v>
      </c>
      <c r="AN35" s="47">
        <f t="shared" si="127"/>
        <v>0.24973563011325592</v>
      </c>
      <c r="AO35" s="47">
        <f t="shared" si="128"/>
        <v>0.42280944296445105</v>
      </c>
      <c r="AP35" s="30" t="str">
        <f t="shared" si="129"/>
        <v>OK</v>
      </c>
      <c r="AQ35" s="32">
        <f t="shared" si="130"/>
        <v>23.984700000000004</v>
      </c>
      <c r="AR35" s="28">
        <f t="shared" si="131"/>
        <v>9.1611000000000011</v>
      </c>
      <c r="AS35" s="28">
        <f t="shared" si="132"/>
        <v>4.2963000000000005</v>
      </c>
      <c r="AT35" s="28">
        <f t="shared" si="133"/>
        <v>0.38195599694805438</v>
      </c>
      <c r="AU35" s="78">
        <f t="shared" si="134"/>
        <v>2.2330563508134911</v>
      </c>
      <c r="AV35" s="78">
        <f t="shared" si="135"/>
        <v>1.9615476773855591</v>
      </c>
      <c r="AW35" s="26">
        <f t="shared" ref="AW35:AW37" si="169">MAX(IF(AT35&lt;$W35,(AQ35/($T35*$S35))-(6*AR35/($T35*$S35^2)),IF(AT35=$W35,(2*AQ35)/($T35*$S35),(2*AQ35)/($T35*(3*($S35/2-AT35))))),IF(AT35&lt;$W35,(AQ35/($T35*$S35))+(6*AR35/($T35*$S35^2)),IF(AT35=$W35,(2*AQ35)/($T35*$S35),(2*AQ35)/($T35*(3*($S35/2-AT35))))))/10</f>
        <v>3.8732503369635047</v>
      </c>
      <c r="AX35" s="32">
        <f t="shared" si="137"/>
        <v>23.745100000000001</v>
      </c>
      <c r="AY35" s="28">
        <f t="shared" si="138"/>
        <v>-7.8857000000000008</v>
      </c>
      <c r="AZ35" s="28">
        <f t="shared" si="139"/>
        <v>-3.2803</v>
      </c>
      <c r="BA35" s="28">
        <f t="shared" si="140"/>
        <v>0.33209799074335339</v>
      </c>
      <c r="BB35" s="78">
        <f t="shared" si="141"/>
        <v>2.8954790720360948</v>
      </c>
      <c r="BC35" s="78">
        <f t="shared" si="142"/>
        <v>2.3046009704907138</v>
      </c>
      <c r="BD35" s="26">
        <f t="shared" ref="BD35:BD37" si="170">MAX(IF(BA35&lt;$W35,(AX35/($T35*$S35))-(6*AY35/($T35*$S35^2)),IF(BA35=$W35,(2*AX35)/($T35*$S35),(2*AX35)/($T35*(3*($S35/2-BA35))))),IF(BA35&lt;$W35,(AX35/($T35*$S35))+(6*AY35/($T35*$S35^2)),IF(BA35=$W35,(2*AX35)/($T35*$S35),(2*AX35)/($T35*(3*($S35/2-BA35))))))/10</f>
        <v>3.5712257984685705</v>
      </c>
      <c r="BE35" s="32">
        <f t="shared" si="144"/>
        <v>39.046300000000002</v>
      </c>
      <c r="BF35" s="28">
        <f t="shared" si="145"/>
        <v>10.130000000000001</v>
      </c>
      <c r="BG35" s="28">
        <f t="shared" si="146"/>
        <v>5.3132999999999999</v>
      </c>
      <c r="BH35" s="28">
        <f t="shared" si="147"/>
        <v>0.25943559312918252</v>
      </c>
      <c r="BI35" s="78">
        <f t="shared" si="148"/>
        <v>2.9395140496489947</v>
      </c>
      <c r="BJ35" s="78">
        <f t="shared" si="149"/>
        <v>2.500869169324456</v>
      </c>
      <c r="BK35" s="26">
        <f t="shared" ref="BK35:BK37" si="171">MAX(IF(BH35&lt;$W35,(BE35/($T35*$S35))-(6*BF35/($T35*$S35^2)),IF(BH35=$W35,(2*BE35)/($T35*$S35),(2*BE35)/($T35*(3*($S35/2-BH35))))),IF(BH35&lt;$W35,(BE35/($T35*$S35))+(6*BF35/($T35*$S35^2)),IF(BH35=$W35,(2*BE35)/($T35*$S35),(2*BE35)/($T35*(3*($S35/2-BH35))))))/10</f>
        <v>5.2529726759251174</v>
      </c>
      <c r="BL35" s="32">
        <f t="shared" si="151"/>
        <v>38.806700000000006</v>
      </c>
      <c r="BM35" s="28">
        <f t="shared" si="152"/>
        <v>-6.9168000000000003</v>
      </c>
      <c r="BN35" s="28">
        <f t="shared" si="153"/>
        <v>-2.2633000000000001</v>
      </c>
      <c r="BO35" s="28">
        <f t="shared" si="154"/>
        <v>0.17823726315301222</v>
      </c>
      <c r="BP35" s="78">
        <f t="shared" si="155"/>
        <v>6.8584279591746578</v>
      </c>
      <c r="BQ35" s="78">
        <f t="shared" si="156"/>
        <v>4.2330049635597824</v>
      </c>
      <c r="BR35" s="26">
        <f t="shared" ref="BR35:BR37" si="172">MAX(IF(BO35&lt;$W35,(BL35/($T35*$S35))-(6*BM35/($T35*$S35^2)),IF(BO35=$W35,(2*BL35)/($T35*$S35),(2*BL35)/($T35*(3*($S35/2-BO35))))),IF(BO35&lt;$W35,(BL35/($T35*$S35))+(6*BM35/($T35*$S35^2)),IF(BO35=$W35,(2*BL35)/($T35*$S35),(2*BL35)/($T35*(3*($S35/2-BO35))))))/10</f>
        <v>4.5326789093661741</v>
      </c>
      <c r="BS35" s="31">
        <f t="shared" si="158"/>
        <v>5.2529726759251174</v>
      </c>
      <c r="BT35" s="47">
        <f t="shared" si="159"/>
        <v>0.52529726759251172</v>
      </c>
      <c r="BU35" s="30" t="str">
        <f t="shared" si="160"/>
        <v>OK</v>
      </c>
      <c r="BV35" s="100">
        <f t="shared" si="5"/>
        <v>2.3638377041663028</v>
      </c>
      <c r="BW35" s="29">
        <f t="shared" si="53"/>
        <v>0.66666666666666663</v>
      </c>
      <c r="BX35" s="29">
        <f t="shared" si="162"/>
        <v>0.35457565562494542</v>
      </c>
      <c r="BY35" s="115" t="str">
        <f t="shared" si="163"/>
        <v>NO PARRILLA</v>
      </c>
      <c r="BZ35" s="116">
        <f t="shared" si="164"/>
        <v>2.3638377041663037</v>
      </c>
      <c r="CA35" s="117">
        <f t="shared" si="56"/>
        <v>0.66666666666666663</v>
      </c>
      <c r="CB35" s="117">
        <f t="shared" si="165"/>
        <v>0.35457565562494558</v>
      </c>
      <c r="CC35" s="68" t="str">
        <f t="shared" si="166"/>
        <v>NO PARRILLA</v>
      </c>
    </row>
    <row r="36" spans="2:81" s="5" customFormat="1" x14ac:dyDescent="0.3">
      <c r="B36" s="64" t="s">
        <v>181</v>
      </c>
      <c r="C36" s="24" t="str">
        <f>'MUROS EJE Y'!C5</f>
        <v>F entre 14 y 16</v>
      </c>
      <c r="D36" s="24" t="str">
        <f>'MUROS EJE Y'!D5</f>
        <v>F18Y</v>
      </c>
      <c r="E36" s="24">
        <f>'MUROS EJE Y'!E5</f>
        <v>5.55</v>
      </c>
      <c r="F36" s="10">
        <f>'MUROS EJE Y'!F5</f>
        <v>0.3</v>
      </c>
      <c r="G36" s="23">
        <f>'MUROS EJE Y'!G5</f>
        <v>-490.62529999999998</v>
      </c>
      <c r="H36" s="24">
        <f>'MUROS EJE Y'!H5</f>
        <v>-112.5258</v>
      </c>
      <c r="I36" s="24">
        <f>'MUROS EJE Y'!I5</f>
        <v>67.706800000000001</v>
      </c>
      <c r="J36" s="25">
        <f>'MUROS EJE Y'!J5</f>
        <v>274.92410000000001</v>
      </c>
      <c r="K36" s="23">
        <f>'MUROS EJE Y'!K5</f>
        <v>0.98080000000000001</v>
      </c>
      <c r="L36" s="24">
        <f>'MUROS EJE Y'!L5</f>
        <v>-0.2979</v>
      </c>
      <c r="M36" s="24">
        <f>'MUROS EJE Y'!M5</f>
        <v>30.8109</v>
      </c>
      <c r="N36" s="25">
        <f>'MUROS EJE Y'!N5</f>
        <v>170.3896</v>
      </c>
      <c r="O36" s="23">
        <f>'MUROS EJE Y'!O5</f>
        <v>-0.56140000000000001</v>
      </c>
      <c r="P36" s="24">
        <f>'MUROS EJE Y'!P5</f>
        <v>-0.58140000000000003</v>
      </c>
      <c r="Q36" s="24">
        <f>'MUROS EJE Y'!Q5</f>
        <v>5.9248000000000003</v>
      </c>
      <c r="R36" s="25">
        <f>'MUROS EJE Y'!R5</f>
        <v>13.8462</v>
      </c>
      <c r="S36" s="100">
        <f>0.575+E36+0.575</f>
        <v>6.7</v>
      </c>
      <c r="T36" s="96">
        <v>2.1</v>
      </c>
      <c r="U36" s="96">
        <v>2</v>
      </c>
      <c r="V36" s="28">
        <f t="shared" si="111"/>
        <v>70.350000000000009</v>
      </c>
      <c r="W36" s="26">
        <f t="shared" si="112"/>
        <v>1.1166666666666667</v>
      </c>
      <c r="X36" s="129"/>
      <c r="Y36" s="27">
        <f t="shared" si="113"/>
        <v>560.97529999999995</v>
      </c>
      <c r="Z36" s="28">
        <f t="shared" si="114"/>
        <v>0.98080000000000001</v>
      </c>
      <c r="AA36" s="28">
        <f t="shared" si="115"/>
        <v>-0.56140000000000001</v>
      </c>
      <c r="AB36" s="29">
        <f t="shared" si="116"/>
        <v>1.748383574107452E-3</v>
      </c>
      <c r="AC36" s="78">
        <f t="shared" si="117"/>
        <v>399.697399358746</v>
      </c>
      <c r="AD36" s="78">
        <f t="shared" si="118"/>
        <v>893.82394704316403</v>
      </c>
      <c r="AE36" s="26">
        <f t="shared" si="167"/>
        <v>3.9932738333916769</v>
      </c>
      <c r="AF36" s="27">
        <f t="shared" si="120"/>
        <v>673.50109999999995</v>
      </c>
      <c r="AG36" s="28">
        <f t="shared" si="121"/>
        <v>0.68290000000000006</v>
      </c>
      <c r="AH36" s="28">
        <f t="shared" si="13"/>
        <v>-1.1428</v>
      </c>
      <c r="AI36" s="29">
        <f t="shared" si="122"/>
        <v>1.01395528529946E-3</v>
      </c>
      <c r="AJ36" s="78">
        <f t="shared" si="123"/>
        <v>235.73717185859292</v>
      </c>
      <c r="AK36" s="78">
        <f t="shared" si="124"/>
        <v>760.28687384200771</v>
      </c>
      <c r="AL36" s="26">
        <f t="shared" si="168"/>
        <v>4.7911346996361477</v>
      </c>
      <c r="AM36" s="26">
        <f t="shared" si="126"/>
        <v>4.7911346996361477</v>
      </c>
      <c r="AN36" s="47">
        <f t="shared" si="127"/>
        <v>0.49915922917395961</v>
      </c>
      <c r="AO36" s="47">
        <f t="shared" si="128"/>
        <v>0.59889183745451846</v>
      </c>
      <c r="AP36" s="30" t="str">
        <f t="shared" si="129"/>
        <v>OK</v>
      </c>
      <c r="AQ36" s="32">
        <f t="shared" si="130"/>
        <v>835.89940000000001</v>
      </c>
      <c r="AR36" s="28">
        <f t="shared" si="131"/>
        <v>171.37039999999999</v>
      </c>
      <c r="AS36" s="28">
        <f t="shared" si="132"/>
        <v>13.284799999999999</v>
      </c>
      <c r="AT36" s="28">
        <f t="shared" si="133"/>
        <v>0.20501318699355447</v>
      </c>
      <c r="AU36" s="78">
        <f t="shared" si="134"/>
        <v>25.168595688305437</v>
      </c>
      <c r="AV36" s="78">
        <f t="shared" si="135"/>
        <v>15.012798777407296</v>
      </c>
      <c r="AW36" s="26">
        <f t="shared" si="169"/>
        <v>7.0317372412988366</v>
      </c>
      <c r="AX36" s="32">
        <f t="shared" si="137"/>
        <v>286.05119999999994</v>
      </c>
      <c r="AY36" s="28">
        <f t="shared" si="138"/>
        <v>-169.40880000000001</v>
      </c>
      <c r="AZ36" s="28">
        <f t="shared" si="139"/>
        <v>-14.4076</v>
      </c>
      <c r="BA36" s="28">
        <f t="shared" si="140"/>
        <v>0.59223243950733317</v>
      </c>
      <c r="BB36" s="78">
        <f t="shared" si="141"/>
        <v>7.9416752269635458</v>
      </c>
      <c r="BC36" s="78">
        <f t="shared" si="142"/>
        <v>5.6889192025183615</v>
      </c>
      <c r="BD36" s="26">
        <f t="shared" si="170"/>
        <v>3.1113047131082325</v>
      </c>
      <c r="BE36" s="32">
        <f t="shared" si="144"/>
        <v>948.4251999999999</v>
      </c>
      <c r="BF36" s="28">
        <f t="shared" si="145"/>
        <v>171.07249999999999</v>
      </c>
      <c r="BG36" s="28">
        <f t="shared" si="146"/>
        <v>12.7034</v>
      </c>
      <c r="BH36" s="28">
        <f t="shared" si="147"/>
        <v>0.18037532111124843</v>
      </c>
      <c r="BI36" s="78">
        <f t="shared" si="148"/>
        <v>29.863664845631874</v>
      </c>
      <c r="BJ36" s="78">
        <f t="shared" si="149"/>
        <v>17.041474190919857</v>
      </c>
      <c r="BK36" s="26">
        <f t="shared" si="171"/>
        <v>7.8295981075433065</v>
      </c>
      <c r="BL36" s="32">
        <f t="shared" si="151"/>
        <v>398.57699999999994</v>
      </c>
      <c r="BM36" s="28">
        <f t="shared" si="152"/>
        <v>-169.70670000000001</v>
      </c>
      <c r="BN36" s="28">
        <f t="shared" si="153"/>
        <v>-14.988999999999999</v>
      </c>
      <c r="BO36" s="28">
        <f t="shared" si="154"/>
        <v>0.42578146757088353</v>
      </c>
      <c r="BP36" s="78">
        <f t="shared" si="155"/>
        <v>10.636520114750816</v>
      </c>
      <c r="BQ36" s="78">
        <f t="shared" si="156"/>
        <v>7.5365796678463584</v>
      </c>
      <c r="BR36" s="26">
        <f t="shared" si="172"/>
        <v>3.9129577061388154</v>
      </c>
      <c r="BS36" s="31">
        <f t="shared" si="158"/>
        <v>7.8295981075433065</v>
      </c>
      <c r="BT36" s="47">
        <f t="shared" si="159"/>
        <v>0.78295981075433063</v>
      </c>
      <c r="BU36" s="30" t="str">
        <f t="shared" si="160"/>
        <v>OK</v>
      </c>
      <c r="BV36" s="100">
        <f t="shared" si="5"/>
        <v>43.160659567832475</v>
      </c>
      <c r="BW36" s="29">
        <f t="shared" si="53"/>
        <v>0.66666666666666663</v>
      </c>
      <c r="BX36" s="29">
        <f t="shared" si="162"/>
        <v>6.4740989351748723</v>
      </c>
      <c r="BY36" s="115" t="str">
        <f t="shared" si="163"/>
        <v>NO PARRILLA</v>
      </c>
      <c r="BZ36" s="116">
        <f t="shared" si="164"/>
        <v>12.943304371532538</v>
      </c>
      <c r="CA36" s="117">
        <f t="shared" si="56"/>
        <v>0.66666666666666663</v>
      </c>
      <c r="CB36" s="117">
        <f t="shared" si="165"/>
        <v>1.9414956557298808</v>
      </c>
      <c r="CC36" s="68" t="str">
        <f t="shared" si="166"/>
        <v>NO PARRILLA</v>
      </c>
    </row>
    <row r="37" spans="2:81" s="5" customFormat="1" x14ac:dyDescent="0.3">
      <c r="B37" s="64" t="s">
        <v>181</v>
      </c>
      <c r="C37" s="24" t="str">
        <f>'MUROS EJE Y'!C6</f>
        <v>G entre 12 y 14</v>
      </c>
      <c r="D37" s="24" t="str">
        <f>'MUROS EJE Y'!D6</f>
        <v>F19Y</v>
      </c>
      <c r="E37" s="24">
        <f>'MUROS EJE Y'!E6</f>
        <v>2.8</v>
      </c>
      <c r="F37" s="10">
        <f>'MUROS EJE Y'!F6</f>
        <v>0.3</v>
      </c>
      <c r="G37" s="23">
        <f>'MUROS EJE Y'!G6</f>
        <v>-240.66050000000001</v>
      </c>
      <c r="H37" s="24">
        <f>'MUROS EJE Y'!H6</f>
        <v>-54.5657</v>
      </c>
      <c r="I37" s="24">
        <f>'MUROS EJE Y'!I6</f>
        <v>31.7239</v>
      </c>
      <c r="J37" s="25">
        <f>'MUROS EJE Y'!J6</f>
        <v>35.157200000000003</v>
      </c>
      <c r="K37" s="23">
        <f>'MUROS EJE Y'!K6</f>
        <v>0.29530000000000001</v>
      </c>
      <c r="L37" s="24">
        <f>'MUROS EJE Y'!L6</f>
        <v>-0.17449999999999999</v>
      </c>
      <c r="M37" s="24">
        <f>'MUROS EJE Y'!M6</f>
        <v>4.3428000000000004</v>
      </c>
      <c r="N37" s="25">
        <f>'MUROS EJE Y'!N6</f>
        <v>26.645600000000002</v>
      </c>
      <c r="O37" s="23">
        <f>'MUROS EJE Y'!O6</f>
        <v>2.1029</v>
      </c>
      <c r="P37" s="24">
        <f>'MUROS EJE Y'!P6</f>
        <v>0.49330000000000002</v>
      </c>
      <c r="Q37" s="24">
        <f>'MUROS EJE Y'!Q6</f>
        <v>2.5785</v>
      </c>
      <c r="R37" s="25">
        <f>'MUROS EJE Y'!R6</f>
        <v>4.1521999999999997</v>
      </c>
      <c r="S37" s="100">
        <f>0.3+E37+0.3</f>
        <v>3.3999999999999995</v>
      </c>
      <c r="T37" s="96">
        <v>1.4</v>
      </c>
      <c r="U37" s="96">
        <v>2</v>
      </c>
      <c r="V37" s="28">
        <f t="shared" si="111"/>
        <v>23.799999999999994</v>
      </c>
      <c r="W37" s="26">
        <f t="shared" si="112"/>
        <v>0.56666666666666654</v>
      </c>
      <c r="X37" s="129"/>
      <c r="Y37" s="27">
        <f t="shared" si="113"/>
        <v>264.46050000000002</v>
      </c>
      <c r="Z37" s="28">
        <f t="shared" si="114"/>
        <v>0.29530000000000001</v>
      </c>
      <c r="AA37" s="28">
        <f t="shared" si="115"/>
        <v>2.1029</v>
      </c>
      <c r="AB37" s="29">
        <f t="shared" si="116"/>
        <v>1.1166128779156056E-3</v>
      </c>
      <c r="AC37" s="78">
        <f t="shared" si="117"/>
        <v>50.303961196443012</v>
      </c>
      <c r="AD37" s="78">
        <f t="shared" si="118"/>
        <v>99.948490369020888</v>
      </c>
      <c r="AE37" s="26">
        <f t="shared" si="167"/>
        <v>5.5668407068709858</v>
      </c>
      <c r="AF37" s="27">
        <f t="shared" si="120"/>
        <v>319.02620000000002</v>
      </c>
      <c r="AG37" s="28">
        <f t="shared" si="121"/>
        <v>0.12080000000000002</v>
      </c>
      <c r="AH37" s="28">
        <f t="shared" si="13"/>
        <v>2.5962000000000001</v>
      </c>
      <c r="AI37" s="29">
        <f t="shared" si="122"/>
        <v>3.7865228623855976E-4</v>
      </c>
      <c r="AJ37" s="78">
        <f t="shared" si="123"/>
        <v>49.152792542947388</v>
      </c>
      <c r="AK37" s="78">
        <f t="shared" si="124"/>
        <v>102.09766995407664</v>
      </c>
      <c r="AL37" s="26">
        <f t="shared" si="168"/>
        <v>6.7067095897182414</v>
      </c>
      <c r="AM37" s="26">
        <f t="shared" si="126"/>
        <v>6.7067095897182414</v>
      </c>
      <c r="AN37" s="47">
        <f t="shared" si="127"/>
        <v>0.69585508835887322</v>
      </c>
      <c r="AO37" s="47">
        <f t="shared" si="128"/>
        <v>0.83833869871478017</v>
      </c>
      <c r="AP37" s="30" t="str">
        <f t="shared" si="129"/>
        <v>OK</v>
      </c>
      <c r="AQ37" s="32">
        <f t="shared" si="130"/>
        <v>299.61770000000001</v>
      </c>
      <c r="AR37" s="28">
        <f t="shared" si="131"/>
        <v>26.940900000000003</v>
      </c>
      <c r="AS37" s="28">
        <f t="shared" si="132"/>
        <v>6.2550999999999997</v>
      </c>
      <c r="AT37" s="28">
        <f t="shared" si="133"/>
        <v>8.9917584975787487E-2</v>
      </c>
      <c r="AU37" s="78">
        <f t="shared" si="134"/>
        <v>19.159898322968459</v>
      </c>
      <c r="AV37" s="78">
        <f t="shared" si="135"/>
        <v>13.593815888530356</v>
      </c>
      <c r="AW37" s="26">
        <f t="shared" si="169"/>
        <v>7.2932870736529924</v>
      </c>
      <c r="AX37" s="32">
        <f t="shared" si="137"/>
        <v>229.30330000000004</v>
      </c>
      <c r="AY37" s="28">
        <f t="shared" si="138"/>
        <v>-26.350300000000001</v>
      </c>
      <c r="AZ37" s="28">
        <f t="shared" si="139"/>
        <v>-2.0492999999999997</v>
      </c>
      <c r="BA37" s="28">
        <f t="shared" si="140"/>
        <v>0.11491461309104578</v>
      </c>
      <c r="BB37" s="78">
        <f t="shared" si="141"/>
        <v>44.757390328404838</v>
      </c>
      <c r="BC37" s="78">
        <f t="shared" si="142"/>
        <v>13.667682904801158</v>
      </c>
      <c r="BD37" s="26">
        <f t="shared" si="170"/>
        <v>5.7941980968858156</v>
      </c>
      <c r="BE37" s="32">
        <f t="shared" si="144"/>
        <v>354.18340000000001</v>
      </c>
      <c r="BF37" s="28">
        <f t="shared" si="145"/>
        <v>26.766400000000001</v>
      </c>
      <c r="BG37" s="28">
        <f t="shared" si="146"/>
        <v>6.7484000000000002</v>
      </c>
      <c r="BH37" s="28">
        <f t="shared" si="147"/>
        <v>7.5572147085380056E-2</v>
      </c>
      <c r="BI37" s="78">
        <f t="shared" si="148"/>
        <v>20.993622191926974</v>
      </c>
      <c r="BJ37" s="78">
        <f t="shared" si="149"/>
        <v>15.619180293667666</v>
      </c>
      <c r="BK37" s="26">
        <f t="shared" si="171"/>
        <v>8.433155956500249</v>
      </c>
      <c r="BL37" s="32">
        <f t="shared" si="151"/>
        <v>283.86900000000003</v>
      </c>
      <c r="BM37" s="28">
        <f t="shared" si="152"/>
        <v>-26.524800000000003</v>
      </c>
      <c r="BN37" s="28">
        <f t="shared" si="153"/>
        <v>-1.5559999999999996</v>
      </c>
      <c r="BO37" s="28">
        <f t="shared" si="154"/>
        <v>9.3440284074696428E-2</v>
      </c>
      <c r="BP37" s="78">
        <f t="shared" si="155"/>
        <v>72.974035989717251</v>
      </c>
      <c r="BQ37" s="78">
        <f t="shared" si="156"/>
        <v>17.178038789612913</v>
      </c>
      <c r="BR37" s="26">
        <f t="shared" si="172"/>
        <v>6.9470056846267951</v>
      </c>
      <c r="BS37" s="31">
        <f t="shared" si="158"/>
        <v>8.433155956500249</v>
      </c>
      <c r="BT37" s="47">
        <f t="shared" si="159"/>
        <v>0.8433155956500249</v>
      </c>
      <c r="BU37" s="30" t="str">
        <f t="shared" si="160"/>
        <v>OK</v>
      </c>
      <c r="BV37" s="100">
        <f t="shared" si="5"/>
        <v>20.661232093425607</v>
      </c>
      <c r="BW37" s="29">
        <f t="shared" si="53"/>
        <v>0.66666666666666663</v>
      </c>
      <c r="BX37" s="29">
        <f t="shared" si="162"/>
        <v>3.0991848140138414</v>
      </c>
      <c r="BY37" s="115" t="str">
        <f t="shared" si="163"/>
        <v>NO PARRILLA</v>
      </c>
      <c r="BZ37" s="116">
        <f t="shared" si="164"/>
        <v>3.794920180425108</v>
      </c>
      <c r="CA37" s="117">
        <f t="shared" si="56"/>
        <v>0.66666666666666663</v>
      </c>
      <c r="CB37" s="117">
        <f t="shared" si="165"/>
        <v>0.56923802706376625</v>
      </c>
      <c r="CC37" s="68" t="str">
        <f t="shared" si="166"/>
        <v>NO PARRILLA</v>
      </c>
    </row>
    <row r="38" spans="2:81" x14ac:dyDescent="0.3">
      <c r="B38" s="81" t="s">
        <v>181</v>
      </c>
      <c r="C38" s="24" t="str">
        <f>'MUROS EJE Y'!C7</f>
        <v>A entre 2 y 18</v>
      </c>
      <c r="D38" s="24" t="str">
        <f>'MUROS EJE Y'!D7</f>
        <v>F20Y</v>
      </c>
      <c r="E38" s="24">
        <f>'MUROS EJE Y'!E7</f>
        <v>35.780999999999999</v>
      </c>
      <c r="F38" s="10">
        <f>'MUROS EJE Y'!F7</f>
        <v>0.3</v>
      </c>
      <c r="G38" s="23">
        <f>'MUROS EJE Y'!G7</f>
        <v>-203.97540000000001</v>
      </c>
      <c r="H38" s="24">
        <f>'MUROS EJE Y'!H7</f>
        <v>-70.987200000000001</v>
      </c>
      <c r="I38" s="24">
        <f>'MUROS EJE Y'!I7</f>
        <v>105.6669</v>
      </c>
      <c r="J38" s="25">
        <f>'MUROS EJE Y'!J7</f>
        <v>34.6006</v>
      </c>
      <c r="K38" s="23">
        <f>'MUROS EJE Y'!K7</f>
        <v>-77.677499999999995</v>
      </c>
      <c r="L38" s="24">
        <f>'MUROS EJE Y'!L7</f>
        <v>-32.759300000000003</v>
      </c>
      <c r="M38" s="24">
        <f>'MUROS EJE Y'!M7</f>
        <v>804.95119999999997</v>
      </c>
      <c r="N38" s="25">
        <f>'MUROS EJE Y'!N7</f>
        <v>984.27760000000001</v>
      </c>
      <c r="O38" s="23">
        <f>'MUROS EJE Y'!O7</f>
        <v>-14.0672</v>
      </c>
      <c r="P38" s="24">
        <f>'MUROS EJE Y'!P7</f>
        <v>-3.6383000000000001</v>
      </c>
      <c r="Q38" s="24">
        <f>'MUROS EJE Y'!Q7</f>
        <v>56.074199999999998</v>
      </c>
      <c r="R38" s="25">
        <f>'MUROS EJE Y'!R7</f>
        <v>232.20859999999999</v>
      </c>
      <c r="S38" s="100">
        <f>0+E38+0</f>
        <v>35.780999999999999</v>
      </c>
      <c r="T38" s="96">
        <v>2.5</v>
      </c>
      <c r="U38" s="96">
        <v>2</v>
      </c>
      <c r="V38" s="28">
        <f>2.5*S38*T38*U38</f>
        <v>447.26249999999999</v>
      </c>
      <c r="W38" s="26">
        <f t="shared" si="42"/>
        <v>5.9634999999999998</v>
      </c>
      <c r="Y38" s="27">
        <f t="shared" si="7"/>
        <v>651.23789999999997</v>
      </c>
      <c r="Z38" s="28">
        <f>(K38)</f>
        <v>-77.677499999999995</v>
      </c>
      <c r="AA38" s="28">
        <f t="shared" si="43"/>
        <v>-14.0672</v>
      </c>
      <c r="AB38" s="29">
        <f t="shared" si="44"/>
        <v>0.11927668828856551</v>
      </c>
      <c r="AC38" s="78">
        <f t="shared" si="9"/>
        <v>18.517911169244769</v>
      </c>
      <c r="AD38" s="78">
        <f t="shared" si="10"/>
        <v>110.84432989058887</v>
      </c>
      <c r="AE38" s="26">
        <f>MAX(IF(AB38&lt;$W38,(Y38/($T38*$S38))-(6*Z38/($T38*$S38^2)),IF(AB38=$W38,(2*Y38)/($T38*$S38),(2*Y38)/($T38*(3*($S38/1-AB38))))),IF(AB38&lt;$W38,(Y38/($T38*$S38))+(6*Z38/($T38*$S38^2)),IF(AB38=$W38,(2*Y38)/($T38*$S38),(2*Y38)/($T38*(3*($S38/1-AB38))))))/10</f>
        <v>0.74258784090739982</v>
      </c>
      <c r="AF38" s="27">
        <f t="shared" si="11"/>
        <v>722.2251</v>
      </c>
      <c r="AG38" s="28">
        <f t="shared" si="12"/>
        <v>-110.43680000000001</v>
      </c>
      <c r="AH38" s="28">
        <f t="shared" si="13"/>
        <v>-17.705500000000001</v>
      </c>
      <c r="AI38" s="29">
        <f t="shared" si="1"/>
        <v>0.15291188301265077</v>
      </c>
      <c r="AJ38" s="78">
        <f t="shared" si="14"/>
        <v>16.316401118296575</v>
      </c>
      <c r="AK38" s="78">
        <f t="shared" si="15"/>
        <v>89.349341927337946</v>
      </c>
      <c r="AL38" s="26">
        <f>MAX(IF(AI38&lt;$W38,(AF38/($T38*$S38))-(6*AG38/($T38*$S38^2)),IF(AI38=$W38,(2*AF38)/($T38*$S38),(2*AF38)/($T38*(3*($S38/1-AI38))))),IF(AI38&lt;$W38,(AF38/($T38*$S38))+(6*AG38/($T38*$S38^2)),IF(AI38=$W38,(2*AF38)/($T38*$S38),(2*AF38)/($T38*(3*($S38/1-AI38))))))/10</f>
        <v>0.82808629082651086</v>
      </c>
      <c r="AM38" s="26">
        <f t="shared" si="16"/>
        <v>0.82808629082651086</v>
      </c>
      <c r="AN38" s="47">
        <f t="shared" si="3"/>
        <v>9.2823480113424978E-2</v>
      </c>
      <c r="AO38" s="47">
        <f t="shared" si="17"/>
        <v>0.10351078635331386</v>
      </c>
      <c r="AP38" s="30" t="str">
        <f t="shared" si="18"/>
        <v>OK</v>
      </c>
      <c r="AQ38" s="32">
        <f t="shared" si="19"/>
        <v>685.83849999999995</v>
      </c>
      <c r="AR38" s="28">
        <f t="shared" si="20"/>
        <v>906.6001</v>
      </c>
      <c r="AS38" s="28">
        <f t="shared" si="21"/>
        <v>218.14139999999998</v>
      </c>
      <c r="AT38" s="28">
        <f t="shared" si="45"/>
        <v>1.3218856917481303</v>
      </c>
      <c r="AU38" s="78">
        <f t="shared" si="22"/>
        <v>1.2576035543917845</v>
      </c>
      <c r="AV38" s="78">
        <f t="shared" si="23"/>
        <v>9.8121688676279959</v>
      </c>
      <c r="AW38" s="26">
        <f>MAX(IF(AT38&lt;$W38,(AQ38/($T38*$S38))-(6*AR38/($T38*$S38^2)),IF(AT38=$W38,(2*AQ38)/($T38*$S38),(2*AQ38)/($T38*(3*($S38/1-AT38))))),IF(AT38&lt;$W38,(AQ38/($T38*$S38))+(6*AR38/($T38*$S38^2)),IF(AT38=$W38,(2*AQ38)/($T38*$S38),(2*AQ38)/($T38*(3*($S38/1-AT38))))))/10</f>
        <v>0.93665725877904293</v>
      </c>
      <c r="AX38" s="32">
        <f t="shared" si="61"/>
        <v>616.63729999999998</v>
      </c>
      <c r="AY38" s="28">
        <f t="shared" si="24"/>
        <v>-1061.9550999999999</v>
      </c>
      <c r="AZ38" s="28">
        <f t="shared" si="25"/>
        <v>-246.2758</v>
      </c>
      <c r="BA38" s="28">
        <f t="shared" si="47"/>
        <v>1.7221713639444125</v>
      </c>
      <c r="BB38" s="78">
        <f t="shared" si="26"/>
        <v>1.0015394123174099</v>
      </c>
      <c r="BC38" s="78">
        <f t="shared" si="27"/>
        <v>7.7798987393557058</v>
      </c>
      <c r="BD38" s="26">
        <f>MAX(IF(BA38&lt;$W38,(AX38/($T38*$S38))-(6*AY38/($T38*$S38^2)),IF(BA38=$W38,(2*AX38)/($T38*$S38),(2*AX38)/($T38*(3*($S38/1-BA38))))),IF(BA38&lt;$W38,(AX38/($T38*$S38))+(6*AY38/($T38*$S38^2)),IF(BA38=$W38,(2*AX38)/($T38*$S38),(2*AX38)/($T38*(3*($S38/1-BA38))))))/10</f>
        <v>0.88841911761516656</v>
      </c>
      <c r="BE38" s="32">
        <f t="shared" si="28"/>
        <v>756.82569999999998</v>
      </c>
      <c r="BF38" s="28">
        <f t="shared" si="29"/>
        <v>873.84079999999994</v>
      </c>
      <c r="BG38" s="28">
        <f t="shared" si="30"/>
        <v>214.50309999999999</v>
      </c>
      <c r="BH38" s="28">
        <f t="shared" si="49"/>
        <v>1.1546130106311137</v>
      </c>
      <c r="BI38" s="78">
        <f t="shared" si="31"/>
        <v>1.4113095801412661</v>
      </c>
      <c r="BJ38" s="78">
        <f t="shared" si="32"/>
        <v>11.063333596231944</v>
      </c>
      <c r="BK38" s="26">
        <f>MAX(IF(BH38&lt;$W38,(BE38/($T38*$S38))-(6*BF38/($T38*$S38^2)),IF(BH38=$W38,(2*BE38)/($T38*$S38),(2*BE38)/($T38*(3*($S38/1-BH38))))),IF(BH38&lt;$W38,(BE38/($T38*$S38))+(6*BF38/($T38*$S38^2)),IF(BH38=$W38,(2*BE38)/($T38*$S38),(2*BE38)/($T38*(3*($S38/1-BH38))))))/10</f>
        <v>1.0098736575226299</v>
      </c>
      <c r="BL38" s="32">
        <f t="shared" si="33"/>
        <v>687.62450000000001</v>
      </c>
      <c r="BM38" s="28">
        <f t="shared" si="34"/>
        <v>-1094.7144000000001</v>
      </c>
      <c r="BN38" s="28">
        <f t="shared" si="35"/>
        <v>-249.91409999999999</v>
      </c>
      <c r="BO38" s="28">
        <f t="shared" si="51"/>
        <v>1.5920235535528475</v>
      </c>
      <c r="BP38" s="78">
        <f t="shared" si="36"/>
        <v>1.1005773583803395</v>
      </c>
      <c r="BQ38" s="78">
        <f t="shared" si="37"/>
        <v>8.4015695267407722</v>
      </c>
      <c r="BR38" s="26">
        <f>MAX(IF(BO38&lt;$W38,(BL38/($T38*$S38))-(6*BM38/($T38*$S38^2)),IF(BO38=$W38,(2*BL38)/($T38*$S38),(2*BL38)/($T38*(3*($S38/1-BO38))))),IF(BO38&lt;$W38,(BL38/($T38*$S38))+(6*BM38/($T38*$S38^2)),IF(BO38=$W38,(2*BL38)/($T38*$S38),(2*BL38)/($T38*(3*($S38/1-BO38))))))/10</f>
        <v>0.97391756753427783</v>
      </c>
      <c r="BS38" s="31">
        <f t="shared" si="38"/>
        <v>1.0098736575226299</v>
      </c>
      <c r="BT38" s="47">
        <f t="shared" si="39"/>
        <v>0.100987365752263</v>
      </c>
      <c r="BU38" s="30" t="str">
        <f t="shared" si="40"/>
        <v>OK</v>
      </c>
      <c r="BV38" s="100">
        <f>($BS38*10*($T38/1)^2*1)/2</f>
        <v>31.558551797582187</v>
      </c>
      <c r="BW38" s="29">
        <f t="shared" si="53"/>
        <v>0.66666666666666663</v>
      </c>
      <c r="BX38" s="29">
        <f t="shared" si="54"/>
        <v>4.7337827696373278</v>
      </c>
      <c r="BY38" s="115" t="str">
        <f t="shared" si="55"/>
        <v>NO PARRILLA</v>
      </c>
      <c r="BZ38" s="116">
        <f t="shared" si="6"/>
        <v>0</v>
      </c>
      <c r="CA38" s="117">
        <f t="shared" si="56"/>
        <v>0.66666666666666663</v>
      </c>
      <c r="CB38" s="117">
        <f t="shared" si="57"/>
        <v>0</v>
      </c>
      <c r="CC38" s="68" t="str">
        <f t="shared" si="58"/>
        <v>NO PARRILLA</v>
      </c>
    </row>
    <row r="39" spans="2:81" x14ac:dyDescent="0.3">
      <c r="B39" s="70" t="s">
        <v>181</v>
      </c>
      <c r="C39" s="24" t="str">
        <f>'MUROS EJE Y'!C8</f>
        <v>C entre 1 y 3</v>
      </c>
      <c r="D39" s="24" t="str">
        <f>'MUROS EJE Y'!D8</f>
        <v>F21Y</v>
      </c>
      <c r="E39" s="24">
        <f>'MUROS EJE Y'!E8</f>
        <v>5.43</v>
      </c>
      <c r="F39" s="10">
        <f>'MUROS EJE Y'!F8</f>
        <v>0.3</v>
      </c>
      <c r="G39" s="23">
        <f>'MUROS EJE Y'!G8</f>
        <v>-200.6788</v>
      </c>
      <c r="H39" s="24">
        <f>'MUROS EJE Y'!H8</f>
        <v>-43.527700000000003</v>
      </c>
      <c r="I39" s="24">
        <f>'MUROS EJE Y'!I8</f>
        <v>53.218600000000002</v>
      </c>
      <c r="J39" s="25">
        <f>'MUROS EJE Y'!J8</f>
        <v>28.810700000000001</v>
      </c>
      <c r="K39" s="23">
        <f>'MUROS EJE Y'!K8</f>
        <v>-93.120699999999999</v>
      </c>
      <c r="L39" s="24">
        <f>'MUROS EJE Y'!L8</f>
        <v>-19.573</v>
      </c>
      <c r="M39" s="24">
        <f>'MUROS EJE Y'!M8</f>
        <v>29.465900000000001</v>
      </c>
      <c r="N39" s="25">
        <f>'MUROS EJE Y'!N8</f>
        <v>86.121399999999994</v>
      </c>
      <c r="O39" s="23">
        <f>'MUROS EJE Y'!O8</f>
        <v>31.609200000000001</v>
      </c>
      <c r="P39" s="24">
        <f>'MUROS EJE Y'!P8</f>
        <v>6.2385000000000002</v>
      </c>
      <c r="Q39" s="24">
        <f>'MUROS EJE Y'!Q8</f>
        <v>6.9455</v>
      </c>
      <c r="R39" s="25">
        <f>'MUROS EJE Y'!R8</f>
        <v>30.661100000000001</v>
      </c>
      <c r="S39" s="100">
        <f>0.3+E39+0.3</f>
        <v>6.0299999999999994</v>
      </c>
      <c r="T39" s="96">
        <v>2</v>
      </c>
      <c r="U39" s="96">
        <v>2</v>
      </c>
      <c r="V39" s="28">
        <f t="shared" si="41"/>
        <v>60.3</v>
      </c>
      <c r="W39" s="26">
        <f t="shared" si="42"/>
        <v>1.0049999999999999</v>
      </c>
      <c r="Y39" s="27">
        <f t="shared" si="7"/>
        <v>260.97879999999998</v>
      </c>
      <c r="Z39" s="28">
        <f t="shared" ref="Z39:Z57" si="173">(K39)</f>
        <v>-93.120699999999999</v>
      </c>
      <c r="AA39" s="28">
        <f t="shared" si="43"/>
        <v>31.609200000000001</v>
      </c>
      <c r="AB39" s="29">
        <f t="shared" si="44"/>
        <v>0.35681327372185023</v>
      </c>
      <c r="AC39" s="78">
        <f t="shared" si="9"/>
        <v>3.3025676068992569</v>
      </c>
      <c r="AD39" s="78">
        <f t="shared" si="10"/>
        <v>5.6286097463782241</v>
      </c>
      <c r="AE39" s="26">
        <f t="shared" si="0"/>
        <v>2.9323069065947216</v>
      </c>
      <c r="AF39" s="27">
        <f t="shared" si="11"/>
        <v>304.50649999999996</v>
      </c>
      <c r="AG39" s="28">
        <f t="shared" si="12"/>
        <v>-112.69370000000001</v>
      </c>
      <c r="AH39" s="28">
        <f t="shared" si="13"/>
        <v>37.847700000000003</v>
      </c>
      <c r="AI39" s="29">
        <f t="shared" si="1"/>
        <v>0.37008635283647484</v>
      </c>
      <c r="AJ39" s="78">
        <f t="shared" si="14"/>
        <v>3.2182299056481627</v>
      </c>
      <c r="AK39" s="78">
        <f t="shared" si="15"/>
        <v>5.4715522156005827</v>
      </c>
      <c r="AL39" s="26">
        <f t="shared" si="2"/>
        <v>3.4547225109939523</v>
      </c>
      <c r="AM39" s="26">
        <f t="shared" si="16"/>
        <v>3.4547225109939523</v>
      </c>
      <c r="AN39" s="47">
        <f t="shared" si="3"/>
        <v>0.3665383633243402</v>
      </c>
      <c r="AO39" s="47">
        <f t="shared" si="17"/>
        <v>0.43184031387424404</v>
      </c>
      <c r="AP39" s="30" t="str">
        <f t="shared" si="18"/>
        <v>OK</v>
      </c>
      <c r="AQ39" s="32">
        <f t="shared" si="19"/>
        <v>289.78949999999998</v>
      </c>
      <c r="AR39" s="28">
        <f t="shared" si="20"/>
        <v>-6.9993000000000052</v>
      </c>
      <c r="AS39" s="28">
        <f t="shared" si="21"/>
        <v>62.270300000000006</v>
      </c>
      <c r="AT39" s="28">
        <f t="shared" si="45"/>
        <v>2.4153049023515366E-2</v>
      </c>
      <c r="AU39" s="78">
        <f t="shared" si="22"/>
        <v>1.8614941633491404</v>
      </c>
      <c r="AV39" s="78">
        <f t="shared" si="23"/>
        <v>6.6954182153095729</v>
      </c>
      <c r="AW39" s="26">
        <f t="shared" si="46"/>
        <v>2.4606465805301849</v>
      </c>
      <c r="AX39" s="32">
        <f t="shared" si="61"/>
        <v>232.16809999999998</v>
      </c>
      <c r="AY39" s="28">
        <f t="shared" si="24"/>
        <v>-179.24209999999999</v>
      </c>
      <c r="AZ39" s="28">
        <f t="shared" si="25"/>
        <v>0.94810000000000016</v>
      </c>
      <c r="BA39" s="28">
        <f t="shared" si="47"/>
        <v>0.77203586539236013</v>
      </c>
      <c r="BB39" s="78">
        <f t="shared" si="26"/>
        <v>97.950891256196584</v>
      </c>
      <c r="BC39" s="78">
        <f t="shared" si="27"/>
        <v>4.8539095348692127</v>
      </c>
      <c r="BD39" s="26">
        <f t="shared" si="48"/>
        <v>3.4039672326592578</v>
      </c>
      <c r="BE39" s="32">
        <f t="shared" si="28"/>
        <v>333.31719999999996</v>
      </c>
      <c r="BF39" s="28">
        <f t="shared" si="29"/>
        <v>-26.572300000000013</v>
      </c>
      <c r="BG39" s="28">
        <f t="shared" si="30"/>
        <v>68.508800000000008</v>
      </c>
      <c r="BH39" s="28">
        <f t="shared" si="49"/>
        <v>7.9720758484710705E-2</v>
      </c>
      <c r="BI39" s="78">
        <f t="shared" si="31"/>
        <v>1.9461277967210049</v>
      </c>
      <c r="BJ39" s="78">
        <f t="shared" si="32"/>
        <v>6.3055461125656267</v>
      </c>
      <c r="BK39" s="26">
        <f t="shared" si="50"/>
        <v>2.9830621849294161</v>
      </c>
      <c r="BL39" s="32">
        <f t="shared" si="33"/>
        <v>275.69579999999996</v>
      </c>
      <c r="BM39" s="28">
        <f t="shared" si="34"/>
        <v>-198.8151</v>
      </c>
      <c r="BN39" s="28">
        <f t="shared" si="35"/>
        <v>7.1866000000000021</v>
      </c>
      <c r="BO39" s="28">
        <f t="shared" si="51"/>
        <v>0.72113938623656959</v>
      </c>
      <c r="BP39" s="78">
        <f t="shared" si="36"/>
        <v>15.34499206857206</v>
      </c>
      <c r="BQ39" s="78">
        <f t="shared" si="37"/>
        <v>4.83158755428886</v>
      </c>
      <c r="BR39" s="26">
        <f t="shared" si="52"/>
        <v>3.926382837058489</v>
      </c>
      <c r="BS39" s="31">
        <f t="shared" si="38"/>
        <v>3.926382837058489</v>
      </c>
      <c r="BT39" s="47">
        <f t="shared" si="39"/>
        <v>0.39263828370584891</v>
      </c>
      <c r="BU39" s="30" t="str">
        <f t="shared" si="40"/>
        <v>OK</v>
      </c>
      <c r="BV39" s="100">
        <f t="shared" si="5"/>
        <v>19.631914185292445</v>
      </c>
      <c r="BW39" s="29">
        <f t="shared" si="53"/>
        <v>0.66666666666666663</v>
      </c>
      <c r="BX39" s="29">
        <f t="shared" si="54"/>
        <v>2.9447871277938669</v>
      </c>
      <c r="BY39" s="115" t="str">
        <f t="shared" si="55"/>
        <v>NO PARRILLA</v>
      </c>
      <c r="BZ39" s="116">
        <f t="shared" si="6"/>
        <v>1.7668722766763181</v>
      </c>
      <c r="CA39" s="117">
        <f t="shared" si="56"/>
        <v>0.66666666666666663</v>
      </c>
      <c r="CB39" s="117">
        <f t="shared" si="57"/>
        <v>0.26503084150144773</v>
      </c>
      <c r="CC39" s="68" t="str">
        <f t="shared" si="58"/>
        <v>NO PARRILLA</v>
      </c>
    </row>
    <row r="40" spans="2:81" x14ac:dyDescent="0.3">
      <c r="B40" s="64" t="s">
        <v>181</v>
      </c>
      <c r="C40" s="24" t="str">
        <f>'MUROS EJE Y'!C9</f>
        <v>C entre 5 y 6</v>
      </c>
      <c r="D40" s="24" t="str">
        <f>'MUROS EJE Y'!D9</f>
        <v>F22Y</v>
      </c>
      <c r="E40" s="24">
        <f>'MUROS EJE Y'!E9</f>
        <v>0.85</v>
      </c>
      <c r="F40" s="10">
        <f>'MUROS EJE Y'!F9</f>
        <v>0.3</v>
      </c>
      <c r="G40" s="23">
        <f>'MUROS EJE Y'!G9</f>
        <v>-102.5752</v>
      </c>
      <c r="H40" s="24">
        <f>'MUROS EJE Y'!H9</f>
        <v>-25.505400000000002</v>
      </c>
      <c r="I40" s="24">
        <f>'MUROS EJE Y'!I9</f>
        <v>102.286</v>
      </c>
      <c r="J40" s="25">
        <f>'MUROS EJE Y'!J9</f>
        <v>38.839300000000001</v>
      </c>
      <c r="K40" s="23">
        <f>'MUROS EJE Y'!K9</f>
        <v>-3.7019000000000002</v>
      </c>
      <c r="L40" s="24">
        <f>'MUROS EJE Y'!L9</f>
        <v>-2.3147000000000002</v>
      </c>
      <c r="M40" s="24">
        <f>'MUROS EJE Y'!M9</f>
        <v>2.1288</v>
      </c>
      <c r="N40" s="25">
        <f>'MUROS EJE Y'!N9</f>
        <v>1.6881999999999999</v>
      </c>
      <c r="O40" s="23">
        <f>'MUROS EJE Y'!O9</f>
        <v>-3.1326000000000001</v>
      </c>
      <c r="P40" s="24">
        <f>'MUROS EJE Y'!P9</f>
        <v>-1.9589000000000001</v>
      </c>
      <c r="Q40" s="24">
        <f>'MUROS EJE Y'!Q9</f>
        <v>1.7929999999999999</v>
      </c>
      <c r="R40" s="25">
        <f>'MUROS EJE Y'!R9</f>
        <v>1.343</v>
      </c>
      <c r="S40" s="100">
        <f>0.7+E40+0.7</f>
        <v>2.25</v>
      </c>
      <c r="T40" s="96">
        <v>1.3</v>
      </c>
      <c r="U40" s="96">
        <v>2</v>
      </c>
      <c r="V40" s="28">
        <f t="shared" si="41"/>
        <v>14.625</v>
      </c>
      <c r="W40" s="26">
        <f t="shared" si="42"/>
        <v>0.375</v>
      </c>
      <c r="Y40" s="27">
        <f t="shared" si="7"/>
        <v>117.2002</v>
      </c>
      <c r="Z40" s="28">
        <f t="shared" si="173"/>
        <v>-3.7019000000000002</v>
      </c>
      <c r="AA40" s="28">
        <f t="shared" si="43"/>
        <v>-3.1326000000000001</v>
      </c>
      <c r="AB40" s="29">
        <f t="shared" si="44"/>
        <v>3.1586123573167965E-2</v>
      </c>
      <c r="AC40" s="78">
        <f t="shared" si="9"/>
        <v>14.965230160250272</v>
      </c>
      <c r="AD40" s="78">
        <f t="shared" si="10"/>
        <v>13.599956356412596</v>
      </c>
      <c r="AE40" s="26">
        <f t="shared" si="0"/>
        <v>4.3443396011396</v>
      </c>
      <c r="AF40" s="27">
        <f t="shared" si="11"/>
        <v>142.7056</v>
      </c>
      <c r="AG40" s="28">
        <f t="shared" si="12"/>
        <v>-6.0166000000000004</v>
      </c>
      <c r="AH40" s="28">
        <f t="shared" si="13"/>
        <v>-5.0914999999999999</v>
      </c>
      <c r="AI40" s="29">
        <f t="shared" si="1"/>
        <v>4.2160924308506466E-2</v>
      </c>
      <c r="AJ40" s="78">
        <f t="shared" si="14"/>
        <v>11.211281547677503</v>
      </c>
      <c r="AK40" s="78">
        <f t="shared" si="15"/>
        <v>10.281760043457863</v>
      </c>
      <c r="AL40" s="26">
        <f t="shared" si="2"/>
        <v>5.4273458689458689</v>
      </c>
      <c r="AM40" s="26">
        <f t="shared" si="16"/>
        <v>5.4273458689458689</v>
      </c>
      <c r="AN40" s="47">
        <f t="shared" si="3"/>
        <v>0.54304245014245001</v>
      </c>
      <c r="AO40" s="47">
        <f t="shared" si="17"/>
        <v>0.67841823361823361</v>
      </c>
      <c r="AP40" s="30" t="str">
        <f t="shared" si="18"/>
        <v>OK</v>
      </c>
      <c r="AQ40" s="32">
        <f t="shared" si="19"/>
        <v>156.0395</v>
      </c>
      <c r="AR40" s="28">
        <f t="shared" si="20"/>
        <v>-2.0137</v>
      </c>
      <c r="AS40" s="28">
        <f t="shared" si="21"/>
        <v>-1.7896000000000001</v>
      </c>
      <c r="AT40" s="28">
        <f t="shared" si="45"/>
        <v>1.2905065704517125E-2</v>
      </c>
      <c r="AU40" s="78">
        <f t="shared" si="22"/>
        <v>34.876955744300403</v>
      </c>
      <c r="AV40" s="78">
        <f t="shared" si="23"/>
        <v>31.747061005918219</v>
      </c>
      <c r="AW40" s="26">
        <f t="shared" si="46"/>
        <v>5.5182689458689449</v>
      </c>
      <c r="AX40" s="32">
        <f t="shared" si="61"/>
        <v>78.360899999999987</v>
      </c>
      <c r="AY40" s="28">
        <f t="shared" si="24"/>
        <v>-5.3901000000000003</v>
      </c>
      <c r="AZ40" s="28">
        <f t="shared" si="25"/>
        <v>-4.4756</v>
      </c>
      <c r="BA40" s="28">
        <f t="shared" si="47"/>
        <v>6.878558056377608E-2</v>
      </c>
      <c r="BB40" s="78">
        <f t="shared" si="26"/>
        <v>7.0033872553400647</v>
      </c>
      <c r="BC40" s="78">
        <f t="shared" si="27"/>
        <v>6.5228474754729344</v>
      </c>
      <c r="BD40" s="26">
        <f t="shared" si="48"/>
        <v>3.1704102564102561</v>
      </c>
      <c r="BE40" s="32">
        <f t="shared" si="28"/>
        <v>181.54490000000001</v>
      </c>
      <c r="BF40" s="28">
        <f t="shared" si="29"/>
        <v>-4.3284000000000002</v>
      </c>
      <c r="BG40" s="28">
        <f t="shared" si="30"/>
        <v>-3.7484999999999999</v>
      </c>
      <c r="BH40" s="28">
        <f t="shared" si="49"/>
        <v>2.3842035771866905E-2</v>
      </c>
      <c r="BI40" s="78">
        <f t="shared" si="31"/>
        <v>19.372538348672805</v>
      </c>
      <c r="BJ40" s="78">
        <f t="shared" si="32"/>
        <v>17.637154979958396</v>
      </c>
      <c r="BK40" s="26">
        <f t="shared" si="50"/>
        <v>6.6012752136752137</v>
      </c>
      <c r="BL40" s="32">
        <f t="shared" si="33"/>
        <v>103.8663</v>
      </c>
      <c r="BM40" s="28">
        <f t="shared" si="34"/>
        <v>-7.7048000000000005</v>
      </c>
      <c r="BN40" s="28">
        <f t="shared" si="35"/>
        <v>-6.4344999999999999</v>
      </c>
      <c r="BO40" s="28">
        <f t="shared" si="51"/>
        <v>7.417997945435624E-2</v>
      </c>
      <c r="BP40" s="78">
        <f t="shared" si="36"/>
        <v>6.4568373611003187</v>
      </c>
      <c r="BQ40" s="78">
        <f t="shared" si="37"/>
        <v>6.0540292750974549</v>
      </c>
      <c r="BR40" s="26">
        <f t="shared" si="52"/>
        <v>4.2534165242165241</v>
      </c>
      <c r="BS40" s="31">
        <f t="shared" si="38"/>
        <v>6.6012752136752137</v>
      </c>
      <c r="BT40" s="47">
        <f t="shared" si="39"/>
        <v>0.6601275213675214</v>
      </c>
      <c r="BU40" s="30" t="str">
        <f t="shared" si="40"/>
        <v>OK</v>
      </c>
      <c r="BV40" s="100">
        <f t="shared" si="5"/>
        <v>13.945193888888891</v>
      </c>
      <c r="BW40" s="29">
        <f t="shared" si="53"/>
        <v>0.66666666666666663</v>
      </c>
      <c r="BX40" s="29">
        <f t="shared" si="54"/>
        <v>2.0917790833333338</v>
      </c>
      <c r="BY40" s="115" t="str">
        <f t="shared" si="55"/>
        <v>NO PARRILLA</v>
      </c>
      <c r="BZ40" s="116">
        <f t="shared" si="6"/>
        <v>16.173124273504271</v>
      </c>
      <c r="CA40" s="117">
        <f t="shared" si="56"/>
        <v>0.66666666666666663</v>
      </c>
      <c r="CB40" s="117">
        <f t="shared" si="57"/>
        <v>2.4259686410256407</v>
      </c>
      <c r="CC40" s="68" t="str">
        <f t="shared" si="58"/>
        <v>NO PARRILLA</v>
      </c>
    </row>
    <row r="41" spans="2:81" x14ac:dyDescent="0.3">
      <c r="B41" s="64" t="s">
        <v>181</v>
      </c>
      <c r="C41" s="24" t="str">
        <f>'MUROS EJE Y'!C10</f>
        <v>C entre 11' y 12</v>
      </c>
      <c r="D41" s="24" t="str">
        <f>'MUROS EJE Y'!D10</f>
        <v>F23Y</v>
      </c>
      <c r="E41" s="24">
        <f>'MUROS EJE Y'!E10</f>
        <v>0.85</v>
      </c>
      <c r="F41" s="10">
        <f>'MUROS EJE Y'!F10</f>
        <v>0.3</v>
      </c>
      <c r="G41" s="23">
        <f>'MUROS EJE Y'!G10</f>
        <v>-100.4234</v>
      </c>
      <c r="H41" s="24">
        <f>'MUROS EJE Y'!H10</f>
        <v>-24.314</v>
      </c>
      <c r="I41" s="24">
        <f>'MUROS EJE Y'!I10</f>
        <v>104.69970000000001</v>
      </c>
      <c r="J41" s="25">
        <f>'MUROS EJE Y'!J10</f>
        <v>26.480499999999999</v>
      </c>
      <c r="K41" s="23">
        <f>'MUROS EJE Y'!K10</f>
        <v>2.0579999999999998</v>
      </c>
      <c r="L41" s="24">
        <f>'MUROS EJE Y'!L10</f>
        <v>1.5353000000000001</v>
      </c>
      <c r="M41" s="24">
        <f>'MUROS EJE Y'!M10</f>
        <v>3.0356999999999998</v>
      </c>
      <c r="N41" s="25">
        <f>'MUROS EJE Y'!N10</f>
        <v>1.3414999999999999</v>
      </c>
      <c r="O41" s="23">
        <f>'MUROS EJE Y'!O10</f>
        <v>1.7515000000000001</v>
      </c>
      <c r="P41" s="24">
        <f>'MUROS EJE Y'!P10</f>
        <v>1.3048999999999999</v>
      </c>
      <c r="Q41" s="24">
        <f>'MUROS EJE Y'!Q10</f>
        <v>2.6097999999999999</v>
      </c>
      <c r="R41" s="25">
        <f>'MUROS EJE Y'!R10</f>
        <v>1.0001</v>
      </c>
      <c r="S41" s="100">
        <f>0.5+E41+0.5</f>
        <v>1.85</v>
      </c>
      <c r="T41" s="96">
        <v>1.4</v>
      </c>
      <c r="U41" s="96">
        <v>2</v>
      </c>
      <c r="V41" s="28">
        <f t="shared" si="41"/>
        <v>12.95</v>
      </c>
      <c r="W41" s="26">
        <f t="shared" si="42"/>
        <v>0.30833333333333335</v>
      </c>
      <c r="Y41" s="27">
        <f t="shared" si="7"/>
        <v>113.3734</v>
      </c>
      <c r="Z41" s="28">
        <f t="shared" si="173"/>
        <v>2.0579999999999998</v>
      </c>
      <c r="AA41" s="28">
        <f t="shared" si="43"/>
        <v>1.7515000000000001</v>
      </c>
      <c r="AB41" s="29">
        <f t="shared" si="44"/>
        <v>1.815240611995406E-2</v>
      </c>
      <c r="AC41" s="78">
        <f t="shared" si="9"/>
        <v>25.891727091064805</v>
      </c>
      <c r="AD41" s="78">
        <f t="shared" si="10"/>
        <v>19.22826739795001</v>
      </c>
      <c r="AE41" s="26">
        <f t="shared" si="0"/>
        <v>4.6350577063550036</v>
      </c>
      <c r="AF41" s="27">
        <f t="shared" si="11"/>
        <v>137.6874</v>
      </c>
      <c r="AG41" s="28">
        <f t="shared" si="12"/>
        <v>3.5933000000000002</v>
      </c>
      <c r="AH41" s="28">
        <f t="shared" si="13"/>
        <v>3.0564</v>
      </c>
      <c r="AI41" s="29">
        <f t="shared" si="1"/>
        <v>2.6097522358618147E-2</v>
      </c>
      <c r="AJ41" s="78">
        <f t="shared" si="14"/>
        <v>18.019552414605421</v>
      </c>
      <c r="AK41" s="78">
        <f t="shared" si="15"/>
        <v>13.49194269583046</v>
      </c>
      <c r="AL41" s="26">
        <f t="shared" si="2"/>
        <v>5.7660751330481066</v>
      </c>
      <c r="AM41" s="26">
        <f t="shared" si="16"/>
        <v>5.7660751330481066</v>
      </c>
      <c r="AN41" s="47">
        <f t="shared" si="3"/>
        <v>0.57938221329437545</v>
      </c>
      <c r="AO41" s="47">
        <f t="shared" si="17"/>
        <v>0.72075939163101332</v>
      </c>
      <c r="AP41" s="30" t="str">
        <f t="shared" si="18"/>
        <v>OK</v>
      </c>
      <c r="AQ41" s="32">
        <f t="shared" si="19"/>
        <v>139.85390000000001</v>
      </c>
      <c r="AR41" s="28">
        <f t="shared" si="20"/>
        <v>3.3994999999999997</v>
      </c>
      <c r="AS41" s="28">
        <f t="shared" si="21"/>
        <v>2.7515999999999998</v>
      </c>
      <c r="AT41" s="28">
        <f t="shared" si="45"/>
        <v>2.4307509479535427E-2</v>
      </c>
      <c r="AU41" s="78">
        <f t="shared" si="22"/>
        <v>20.330556766971949</v>
      </c>
      <c r="AV41" s="78">
        <f t="shared" si="23"/>
        <v>14.912819425567527</v>
      </c>
      <c r="AW41" s="26">
        <f t="shared" si="46"/>
        <v>5.8254558071585105</v>
      </c>
      <c r="AX41" s="32">
        <f t="shared" si="61"/>
        <v>86.892899999999997</v>
      </c>
      <c r="AY41" s="28">
        <f t="shared" si="24"/>
        <v>0.71649999999999991</v>
      </c>
      <c r="AZ41" s="28">
        <f t="shared" si="25"/>
        <v>0.75140000000000007</v>
      </c>
      <c r="BA41" s="28">
        <f t="shared" si="47"/>
        <v>8.2457830271518151E-3</v>
      </c>
      <c r="BB41" s="78">
        <f t="shared" si="26"/>
        <v>46.256534468991212</v>
      </c>
      <c r="BC41" s="78">
        <f t="shared" si="27"/>
        <v>36.539644257198212</v>
      </c>
      <c r="BD41" s="26">
        <f t="shared" si="48"/>
        <v>3.4446596055514975</v>
      </c>
      <c r="BE41" s="32">
        <f t="shared" si="28"/>
        <v>164.1679</v>
      </c>
      <c r="BF41" s="28">
        <f t="shared" si="29"/>
        <v>4.9348000000000001</v>
      </c>
      <c r="BG41" s="28">
        <f t="shared" si="30"/>
        <v>4.0564999999999998</v>
      </c>
      <c r="BH41" s="28">
        <f t="shared" si="49"/>
        <v>3.0059469603984701E-2</v>
      </c>
      <c r="BI41" s="78">
        <f t="shared" si="31"/>
        <v>16.188132626648592</v>
      </c>
      <c r="BJ41" s="78">
        <f t="shared" si="32"/>
        <v>12.016593410383361</v>
      </c>
      <c r="BK41" s="26">
        <f t="shared" si="50"/>
        <v>6.9564732338516135</v>
      </c>
      <c r="BL41" s="32">
        <f t="shared" si="33"/>
        <v>111.20689999999999</v>
      </c>
      <c r="BM41" s="28">
        <f t="shared" si="34"/>
        <v>2.2518000000000002</v>
      </c>
      <c r="BN41" s="28">
        <f t="shared" si="35"/>
        <v>2.0563000000000002</v>
      </c>
      <c r="BO41" s="28">
        <f t="shared" si="51"/>
        <v>2.02487435581785E-2</v>
      </c>
      <c r="BP41" s="78">
        <f t="shared" si="36"/>
        <v>21.632427175023096</v>
      </c>
      <c r="BQ41" s="78">
        <f t="shared" si="37"/>
        <v>16.516589544968888</v>
      </c>
      <c r="BR41" s="26">
        <f t="shared" si="52"/>
        <v>4.5756770322446005</v>
      </c>
      <c r="BS41" s="31">
        <f t="shared" si="38"/>
        <v>6.9564732338516135</v>
      </c>
      <c r="BT41" s="47">
        <f t="shared" si="39"/>
        <v>0.69564732338516133</v>
      </c>
      <c r="BU41" s="30" t="str">
        <f t="shared" si="40"/>
        <v>OK</v>
      </c>
      <c r="BV41" s="100">
        <f t="shared" si="5"/>
        <v>17.043359422936451</v>
      </c>
      <c r="BW41" s="29">
        <f t="shared" si="53"/>
        <v>0.66666666666666663</v>
      </c>
      <c r="BX41" s="29">
        <f t="shared" si="54"/>
        <v>2.5565039134404679</v>
      </c>
      <c r="BY41" s="115" t="str">
        <f t="shared" si="55"/>
        <v>NO PARRILLA</v>
      </c>
      <c r="BZ41" s="116">
        <f t="shared" si="6"/>
        <v>8.6955915423145171</v>
      </c>
      <c r="CA41" s="117">
        <f t="shared" si="56"/>
        <v>0.66666666666666663</v>
      </c>
      <c r="CB41" s="117">
        <f t="shared" si="57"/>
        <v>1.3043387313471775</v>
      </c>
      <c r="CC41" s="68" t="str">
        <f t="shared" si="58"/>
        <v>NO PARRILLA</v>
      </c>
    </row>
    <row r="42" spans="2:81" x14ac:dyDescent="0.3">
      <c r="B42" s="64" t="s">
        <v>181</v>
      </c>
      <c r="C42" s="24" t="str">
        <f>'MUROS EJE Y'!C11</f>
        <v>E entre 6 y 11'</v>
      </c>
      <c r="D42" s="24" t="str">
        <f>'MUROS EJE Y'!D11</f>
        <v>F24Y</v>
      </c>
      <c r="E42" s="24">
        <f>'MUROS EJE Y'!E11</f>
        <v>11.5</v>
      </c>
      <c r="F42" s="10">
        <f>'MUROS EJE Y'!F11</f>
        <v>0.3</v>
      </c>
      <c r="G42" s="23">
        <f>'MUROS EJE Y'!G11</f>
        <v>-964.06299999999999</v>
      </c>
      <c r="H42" s="24">
        <f>'MUROS EJE Y'!H11</f>
        <v>-232.23699999999999</v>
      </c>
      <c r="I42" s="24">
        <f>'MUROS EJE Y'!I11</f>
        <v>152.24080000000001</v>
      </c>
      <c r="J42" s="25">
        <f>'MUROS EJE Y'!J11</f>
        <v>43.929099999999998</v>
      </c>
      <c r="K42" s="23">
        <f>'MUROS EJE Y'!K11</f>
        <v>51.512</v>
      </c>
      <c r="L42" s="24">
        <f>'MUROS EJE Y'!L11</f>
        <v>12.7967</v>
      </c>
      <c r="M42" s="24">
        <f>'MUROS EJE Y'!M11</f>
        <v>73.488799999999998</v>
      </c>
      <c r="N42" s="25">
        <f>'MUROS EJE Y'!N11</f>
        <v>312.57479999999998</v>
      </c>
      <c r="O42" s="23">
        <f>'MUROS EJE Y'!O11</f>
        <v>-6.8026</v>
      </c>
      <c r="P42" s="24">
        <f>'MUROS EJE Y'!P11</f>
        <v>-2.4018999999999999</v>
      </c>
      <c r="Q42" s="24">
        <f>'MUROS EJE Y'!Q11</f>
        <v>11.6119</v>
      </c>
      <c r="R42" s="25">
        <f>'MUROS EJE Y'!R11</f>
        <v>82.778000000000006</v>
      </c>
      <c r="S42" s="100">
        <f>0.6+E42+0.6</f>
        <v>12.7</v>
      </c>
      <c r="T42" s="96">
        <v>1.7</v>
      </c>
      <c r="U42" s="96">
        <v>2</v>
      </c>
      <c r="V42" s="28">
        <f t="shared" si="41"/>
        <v>107.95</v>
      </c>
      <c r="W42" s="26">
        <f t="shared" si="42"/>
        <v>2.1166666666666667</v>
      </c>
      <c r="Y42" s="27">
        <f t="shared" si="7"/>
        <v>1072.0129999999999</v>
      </c>
      <c r="Z42" s="28">
        <f t="shared" si="173"/>
        <v>51.512</v>
      </c>
      <c r="AA42" s="28">
        <f t="shared" si="43"/>
        <v>-6.8026</v>
      </c>
      <c r="AB42" s="29">
        <f t="shared" si="44"/>
        <v>4.805165608999145E-2</v>
      </c>
      <c r="AC42" s="78">
        <f t="shared" si="9"/>
        <v>63.035486431658484</v>
      </c>
      <c r="AD42" s="78">
        <f t="shared" si="10"/>
        <v>105.32999806502735</v>
      </c>
      <c r="AE42" s="26">
        <f t="shared" si="0"/>
        <v>5.0780425102026667</v>
      </c>
      <c r="AF42" s="27">
        <f t="shared" si="11"/>
        <v>1304.25</v>
      </c>
      <c r="AG42" s="28">
        <f t="shared" si="12"/>
        <v>64.308700000000002</v>
      </c>
      <c r="AH42" s="28">
        <f t="shared" si="13"/>
        <v>-9.2044999999999995</v>
      </c>
      <c r="AI42" s="29">
        <f t="shared" si="1"/>
        <v>4.9307034694268739E-2</v>
      </c>
      <c r="AJ42" s="78">
        <f t="shared" si="14"/>
        <v>56.678798413819337</v>
      </c>
      <c r="AK42" s="78">
        <f t="shared" si="15"/>
        <v>100.90097040899346</v>
      </c>
      <c r="AL42" s="26">
        <f t="shared" si="2"/>
        <v>6.181714048133979</v>
      </c>
      <c r="AM42" s="26">
        <f t="shared" si="16"/>
        <v>6.181714048133979</v>
      </c>
      <c r="AN42" s="47">
        <f t="shared" si="3"/>
        <v>0.63475531377533334</v>
      </c>
      <c r="AO42" s="47">
        <f t="shared" si="17"/>
        <v>0.77271425601674737</v>
      </c>
      <c r="AP42" s="30" t="str">
        <f t="shared" si="18"/>
        <v>OK</v>
      </c>
      <c r="AQ42" s="32">
        <f t="shared" si="19"/>
        <v>1115.9421</v>
      </c>
      <c r="AR42" s="28">
        <f t="shared" si="20"/>
        <v>364.08679999999998</v>
      </c>
      <c r="AS42" s="28">
        <f t="shared" si="21"/>
        <v>75.975400000000008</v>
      </c>
      <c r="AT42" s="28">
        <f t="shared" si="45"/>
        <v>0.32625957923802679</v>
      </c>
      <c r="AU42" s="78">
        <f t="shared" si="22"/>
        <v>5.8752812094441094</v>
      </c>
      <c r="AV42" s="78">
        <f t="shared" si="23"/>
        <v>14.437550936210849</v>
      </c>
      <c r="AW42" s="26">
        <f t="shared" si="46"/>
        <v>5.9655007494720866</v>
      </c>
      <c r="AX42" s="32">
        <f t="shared" si="61"/>
        <v>1028.0838999999999</v>
      </c>
      <c r="AY42" s="28">
        <f t="shared" si="24"/>
        <v>-261.06279999999998</v>
      </c>
      <c r="AZ42" s="28">
        <f t="shared" si="25"/>
        <v>-89.580600000000004</v>
      </c>
      <c r="BA42" s="28">
        <f t="shared" si="47"/>
        <v>0.25393141551968668</v>
      </c>
      <c r="BB42" s="78">
        <f t="shared" si="26"/>
        <v>4.5906542264731423</v>
      </c>
      <c r="BC42" s="78">
        <f t="shared" si="27"/>
        <v>15.422592964036486</v>
      </c>
      <c r="BD42" s="26">
        <f t="shared" si="48"/>
        <v>5.3331202218875022</v>
      </c>
      <c r="BE42" s="32">
        <f t="shared" si="28"/>
        <v>1348.1791000000001</v>
      </c>
      <c r="BF42" s="28">
        <f t="shared" si="29"/>
        <v>376.88349999999997</v>
      </c>
      <c r="BG42" s="28">
        <f t="shared" si="30"/>
        <v>73.57350000000001</v>
      </c>
      <c r="BH42" s="28">
        <f t="shared" si="49"/>
        <v>0.27955002417705477</v>
      </c>
      <c r="BI42" s="78">
        <f t="shared" si="31"/>
        <v>7.329699416230028</v>
      </c>
      <c r="BJ42" s="78">
        <f t="shared" si="32"/>
        <v>17.055917136502551</v>
      </c>
      <c r="BK42" s="26">
        <f t="shared" si="50"/>
        <v>7.0691722874033989</v>
      </c>
      <c r="BL42" s="32">
        <f t="shared" si="33"/>
        <v>1260.3208999999999</v>
      </c>
      <c r="BM42" s="28">
        <f t="shared" si="34"/>
        <v>-248.26609999999999</v>
      </c>
      <c r="BN42" s="28">
        <f t="shared" si="35"/>
        <v>-91.982500000000002</v>
      </c>
      <c r="BO42" s="28">
        <f t="shared" si="51"/>
        <v>0.19698641830029162</v>
      </c>
      <c r="BP42" s="78">
        <f t="shared" si="36"/>
        <v>5.4806986111488598</v>
      </c>
      <c r="BQ42" s="78">
        <f t="shared" si="37"/>
        <v>19.090028031300847</v>
      </c>
      <c r="BR42" s="26">
        <f t="shared" si="52"/>
        <v>6.3807872666333569</v>
      </c>
      <c r="BS42" s="31">
        <f t="shared" si="38"/>
        <v>7.0691722874033989</v>
      </c>
      <c r="BT42" s="47">
        <f t="shared" si="39"/>
        <v>0.70691722874033991</v>
      </c>
      <c r="BU42" s="30" t="str">
        <f t="shared" si="40"/>
        <v>OK</v>
      </c>
      <c r="BV42" s="100">
        <f t="shared" si="5"/>
        <v>25.537384888244773</v>
      </c>
      <c r="BW42" s="29">
        <f t="shared" si="53"/>
        <v>0.66666666666666663</v>
      </c>
      <c r="BX42" s="29">
        <f t="shared" si="54"/>
        <v>3.8306077332367159</v>
      </c>
      <c r="BY42" s="115" t="str">
        <f t="shared" si="55"/>
        <v>NO PARRILLA</v>
      </c>
      <c r="BZ42" s="116">
        <f t="shared" si="6"/>
        <v>12.724510117326103</v>
      </c>
      <c r="CA42" s="117">
        <f t="shared" si="56"/>
        <v>0.66666666666666663</v>
      </c>
      <c r="CB42" s="117">
        <f t="shared" si="57"/>
        <v>1.9086765175989158</v>
      </c>
      <c r="CC42" s="68" t="str">
        <f t="shared" si="58"/>
        <v>NO PARRILLA</v>
      </c>
    </row>
    <row r="43" spans="2:81" x14ac:dyDescent="0.3">
      <c r="B43" s="70" t="s">
        <v>181</v>
      </c>
      <c r="C43" s="24" t="str">
        <f>'MUROS EJE Y'!C12</f>
        <v>F entre 1 y 2</v>
      </c>
      <c r="D43" s="24" t="str">
        <f>'MUROS EJE Y'!D12</f>
        <v>F25Y</v>
      </c>
      <c r="E43" s="24">
        <f>'MUROS EJE Y'!E12</f>
        <v>2.66</v>
      </c>
      <c r="F43" s="10">
        <f>'MUROS EJE Y'!F12</f>
        <v>0.3</v>
      </c>
      <c r="G43" s="23">
        <f>'MUROS EJE Y'!G12</f>
        <v>-96.342600000000004</v>
      </c>
      <c r="H43" s="24">
        <f>'MUROS EJE Y'!H12</f>
        <v>-21.8249</v>
      </c>
      <c r="I43" s="24">
        <f>'MUROS EJE Y'!I12</f>
        <v>23.3536</v>
      </c>
      <c r="J43" s="25">
        <f>'MUROS EJE Y'!J12</f>
        <v>72.094700000000003</v>
      </c>
      <c r="K43" s="23">
        <f>'MUROS EJE Y'!K12</f>
        <v>-8.9908999999999999</v>
      </c>
      <c r="L43" s="24">
        <f>'MUROS EJE Y'!L12</f>
        <v>-2.1583000000000001</v>
      </c>
      <c r="M43" s="24">
        <f>'MUROS EJE Y'!M12</f>
        <v>5.4301000000000004</v>
      </c>
      <c r="N43" s="25">
        <f>'MUROS EJE Y'!N12</f>
        <v>14.825100000000001</v>
      </c>
      <c r="O43" s="23">
        <f>'MUROS EJE Y'!O12</f>
        <v>-8.2309000000000001</v>
      </c>
      <c r="P43" s="24">
        <f>'MUROS EJE Y'!P12</f>
        <v>-1.9658</v>
      </c>
      <c r="Q43" s="24">
        <f>'MUROS EJE Y'!Q12</f>
        <v>4.7906000000000004</v>
      </c>
      <c r="R43" s="25">
        <f>'MUROS EJE Y'!R12</f>
        <v>12.2194</v>
      </c>
      <c r="S43" s="100">
        <f>0.2+E43+0.2</f>
        <v>3.0600000000000005</v>
      </c>
      <c r="T43" s="96">
        <v>2.2999999999999998</v>
      </c>
      <c r="U43" s="96">
        <v>2</v>
      </c>
      <c r="V43" s="28">
        <f t="shared" si="41"/>
        <v>35.190000000000005</v>
      </c>
      <c r="W43" s="26">
        <f t="shared" si="42"/>
        <v>0.51000000000000012</v>
      </c>
      <c r="Y43" s="27">
        <f t="shared" si="7"/>
        <v>131.5326</v>
      </c>
      <c r="Z43" s="28">
        <f t="shared" si="173"/>
        <v>-8.9908999999999999</v>
      </c>
      <c r="AA43" s="28">
        <f t="shared" si="43"/>
        <v>-8.2309000000000001</v>
      </c>
      <c r="AB43" s="29">
        <f t="shared" si="44"/>
        <v>6.8354917336082455E-2</v>
      </c>
      <c r="AC43" s="78">
        <f t="shared" si="9"/>
        <v>6.3921369473569118</v>
      </c>
      <c r="AD43" s="78">
        <f t="shared" si="10"/>
        <v>8.2598615471050234</v>
      </c>
      <c r="AE43" s="26">
        <f t="shared" si="0"/>
        <v>2.1193778869888389</v>
      </c>
      <c r="AF43" s="27">
        <f t="shared" si="11"/>
        <v>153.35750000000002</v>
      </c>
      <c r="AG43" s="28">
        <f t="shared" si="12"/>
        <v>-11.1492</v>
      </c>
      <c r="AH43" s="28">
        <f t="shared" si="13"/>
        <v>-10.1967</v>
      </c>
      <c r="AI43" s="29">
        <f t="shared" si="1"/>
        <v>7.2700715648077202E-2</v>
      </c>
      <c r="AJ43" s="78">
        <f t="shared" si="14"/>
        <v>6.0159659497680638</v>
      </c>
      <c r="AK43" s="78">
        <f t="shared" si="15"/>
        <v>7.7921976945464255</v>
      </c>
      <c r="AL43" s="26">
        <f t="shared" si="2"/>
        <v>2.4896089296758772</v>
      </c>
      <c r="AM43" s="26">
        <f t="shared" si="16"/>
        <v>2.4896089296758772</v>
      </c>
      <c r="AN43" s="47">
        <f t="shared" si="3"/>
        <v>0.26492223587360486</v>
      </c>
      <c r="AO43" s="47">
        <f t="shared" si="17"/>
        <v>0.31120111620948465</v>
      </c>
      <c r="AP43" s="30" t="str">
        <f t="shared" si="18"/>
        <v>OK</v>
      </c>
      <c r="AQ43" s="32">
        <f t="shared" si="19"/>
        <v>203.62729999999999</v>
      </c>
      <c r="AR43" s="28">
        <f t="shared" si="20"/>
        <v>5.8342000000000009</v>
      </c>
      <c r="AS43" s="28">
        <f t="shared" si="21"/>
        <v>3.9885000000000002</v>
      </c>
      <c r="AT43" s="28">
        <f t="shared" si="45"/>
        <v>2.8651364527251508E-2</v>
      </c>
      <c r="AU43" s="78">
        <f t="shared" si="22"/>
        <v>20.421441644728592</v>
      </c>
      <c r="AV43" s="78">
        <f t="shared" si="23"/>
        <v>22.980187746177016</v>
      </c>
      <c r="AW43" s="26">
        <f t="shared" si="46"/>
        <v>3.0557957920309358</v>
      </c>
      <c r="AX43" s="32">
        <f t="shared" si="61"/>
        <v>59.437899999999999</v>
      </c>
      <c r="AY43" s="28">
        <f t="shared" si="24"/>
        <v>-23.816000000000003</v>
      </c>
      <c r="AZ43" s="28">
        <f t="shared" si="25"/>
        <v>-20.450299999999999</v>
      </c>
      <c r="BA43" s="28">
        <f t="shared" si="47"/>
        <v>0.40068710368300364</v>
      </c>
      <c r="BB43" s="78">
        <f t="shared" si="26"/>
        <v>1.1625824560030904</v>
      </c>
      <c r="BC43" s="78">
        <f t="shared" si="27"/>
        <v>1.7732079095626163</v>
      </c>
      <c r="BD43" s="26">
        <f t="shared" si="48"/>
        <v>1.5080411937437661</v>
      </c>
      <c r="BE43" s="32">
        <f t="shared" si="28"/>
        <v>225.4522</v>
      </c>
      <c r="BF43" s="28">
        <f t="shared" si="29"/>
        <v>3.6759000000000004</v>
      </c>
      <c r="BG43" s="28">
        <f t="shared" si="30"/>
        <v>2.0227000000000004</v>
      </c>
      <c r="BH43" s="28">
        <f t="shared" si="49"/>
        <v>1.6304564781359419E-2</v>
      </c>
      <c r="BI43" s="78">
        <f t="shared" si="31"/>
        <v>44.584406980768271</v>
      </c>
      <c r="BJ43" s="78">
        <f t="shared" si="32"/>
        <v>45.15013870721252</v>
      </c>
      <c r="BK43" s="26">
        <f t="shared" si="50"/>
        <v>3.3057665112080636</v>
      </c>
      <c r="BL43" s="32">
        <f t="shared" si="33"/>
        <v>81.262800000000013</v>
      </c>
      <c r="BM43" s="28">
        <f t="shared" si="34"/>
        <v>-25.974299999999999</v>
      </c>
      <c r="BN43" s="28">
        <f t="shared" si="35"/>
        <v>-22.4161</v>
      </c>
      <c r="BO43" s="28">
        <f t="shared" si="51"/>
        <v>0.31963333776340458</v>
      </c>
      <c r="BP43" s="78">
        <f t="shared" si="36"/>
        <v>1.4500791841578153</v>
      </c>
      <c r="BQ43" s="78">
        <f t="shared" si="37"/>
        <v>2.1227766377380615</v>
      </c>
      <c r="BR43" s="26">
        <f t="shared" si="52"/>
        <v>1.8782722364308042</v>
      </c>
      <c r="BS43" s="31">
        <f t="shared" si="38"/>
        <v>3.3057665112080636</v>
      </c>
      <c r="BT43" s="47">
        <f t="shared" si="39"/>
        <v>0.33057665112080636</v>
      </c>
      <c r="BU43" s="30" t="str">
        <f t="shared" si="40"/>
        <v>OK</v>
      </c>
      <c r="BV43" s="100">
        <f t="shared" si="5"/>
        <v>21.859381055363315</v>
      </c>
      <c r="BW43" s="29">
        <f t="shared" si="53"/>
        <v>0.66666666666666663</v>
      </c>
      <c r="BX43" s="29">
        <f t="shared" si="54"/>
        <v>3.2789071583044973</v>
      </c>
      <c r="BY43" s="115" t="str">
        <f t="shared" si="55"/>
        <v>NO PARRILLA</v>
      </c>
      <c r="BZ43" s="116">
        <f t="shared" si="6"/>
        <v>0.66115330224161384</v>
      </c>
      <c r="CA43" s="117">
        <f t="shared" si="56"/>
        <v>0.66666666666666663</v>
      </c>
      <c r="CB43" s="117">
        <f t="shared" si="57"/>
        <v>9.9172995336242076E-2</v>
      </c>
      <c r="CC43" s="68" t="str">
        <f t="shared" si="58"/>
        <v>NO PARRILLA</v>
      </c>
    </row>
    <row r="44" spans="2:81" x14ac:dyDescent="0.3">
      <c r="B44" s="64" t="s">
        <v>181</v>
      </c>
      <c r="C44" s="24" t="str">
        <f>'MUROS EJE Y'!C13</f>
        <v>F entre 2 y 3</v>
      </c>
      <c r="D44" s="24" t="str">
        <f>'MUROS EJE Y'!D13</f>
        <v>F26Y</v>
      </c>
      <c r="E44" s="24">
        <f>'MUROS EJE Y'!E13</f>
        <v>1.75</v>
      </c>
      <c r="F44" s="10">
        <f>'MUROS EJE Y'!F13</f>
        <v>0.3</v>
      </c>
      <c r="G44" s="23">
        <f>'MUROS EJE Y'!G13</f>
        <v>-105.8595</v>
      </c>
      <c r="H44" s="24">
        <f>'MUROS EJE Y'!H13</f>
        <v>-23.567299999999999</v>
      </c>
      <c r="I44" s="24">
        <f>'MUROS EJE Y'!I13</f>
        <v>23.002600000000001</v>
      </c>
      <c r="J44" s="25">
        <f>'MUROS EJE Y'!J13</f>
        <v>48.000900000000001</v>
      </c>
      <c r="K44" s="23">
        <f>'MUROS EJE Y'!K13</f>
        <v>-1.54</v>
      </c>
      <c r="L44" s="24">
        <f>'MUROS EJE Y'!L13</f>
        <v>-0.3463</v>
      </c>
      <c r="M44" s="24">
        <f>'MUROS EJE Y'!M13</f>
        <v>2.2364999999999999</v>
      </c>
      <c r="N44" s="25">
        <f>'MUROS EJE Y'!N13</f>
        <v>6.1836000000000002</v>
      </c>
      <c r="O44" s="23">
        <f>'MUROS EJE Y'!O13</f>
        <v>-1.6220000000000001</v>
      </c>
      <c r="P44" s="24">
        <f>'MUROS EJE Y'!P13</f>
        <v>-0.33989999999999998</v>
      </c>
      <c r="Q44" s="24">
        <f>'MUROS EJE Y'!Q13</f>
        <v>2.4908000000000001</v>
      </c>
      <c r="R44" s="25">
        <f>'MUROS EJE Y'!R13</f>
        <v>3.1817000000000002</v>
      </c>
      <c r="S44" s="100">
        <f>0.65+E44+0.65</f>
        <v>3.05</v>
      </c>
      <c r="T44" s="96">
        <v>1.6</v>
      </c>
      <c r="U44" s="96">
        <v>2</v>
      </c>
      <c r="V44" s="28">
        <f t="shared" si="41"/>
        <v>24.400000000000002</v>
      </c>
      <c r="W44" s="26">
        <f t="shared" si="42"/>
        <v>0.5083333333333333</v>
      </c>
      <c r="Y44" s="27">
        <f t="shared" si="7"/>
        <v>130.2595</v>
      </c>
      <c r="Z44" s="28">
        <f t="shared" si="173"/>
        <v>-1.54</v>
      </c>
      <c r="AA44" s="28">
        <f t="shared" si="43"/>
        <v>-1.6220000000000001</v>
      </c>
      <c r="AB44" s="29">
        <f t="shared" si="44"/>
        <v>1.1822554209097993E-2</v>
      </c>
      <c r="AC44" s="78">
        <f t="shared" si="9"/>
        <v>32.123181257706534</v>
      </c>
      <c r="AD44" s="78">
        <f t="shared" si="10"/>
        <v>41.844844795150493</v>
      </c>
      <c r="AE44" s="26">
        <f t="shared" si="0"/>
        <v>2.7313321351787154</v>
      </c>
      <c r="AF44" s="27">
        <f t="shared" si="11"/>
        <v>153.82679999999999</v>
      </c>
      <c r="AG44" s="28">
        <f t="shared" si="12"/>
        <v>-1.8863000000000001</v>
      </c>
      <c r="AH44" s="28">
        <f t="shared" si="13"/>
        <v>-1.9619</v>
      </c>
      <c r="AI44" s="29">
        <f t="shared" si="1"/>
        <v>1.2262492621571796E-2</v>
      </c>
      <c r="AJ44" s="78">
        <f t="shared" si="14"/>
        <v>31.362821754421734</v>
      </c>
      <c r="AK44" s="78">
        <f t="shared" si="15"/>
        <v>40.700189325484928</v>
      </c>
      <c r="AL44" s="26">
        <f t="shared" si="2"/>
        <v>3.2282285675893574</v>
      </c>
      <c r="AM44" s="26">
        <f t="shared" si="16"/>
        <v>3.2282285675893574</v>
      </c>
      <c r="AN44" s="47">
        <f t="shared" si="3"/>
        <v>0.34141651689733943</v>
      </c>
      <c r="AO44" s="47">
        <f t="shared" si="17"/>
        <v>0.40352857094866967</v>
      </c>
      <c r="AP44" s="30" t="str">
        <f t="shared" si="18"/>
        <v>OK</v>
      </c>
      <c r="AQ44" s="32">
        <f t="shared" si="19"/>
        <v>178.2604</v>
      </c>
      <c r="AR44" s="28">
        <f t="shared" si="20"/>
        <v>4.6436000000000002</v>
      </c>
      <c r="AS44" s="28">
        <f t="shared" si="21"/>
        <v>1.5597000000000001</v>
      </c>
      <c r="AT44" s="28">
        <f t="shared" si="45"/>
        <v>2.6049532032913648E-2</v>
      </c>
      <c r="AU44" s="78">
        <f t="shared" si="22"/>
        <v>45.716586523049308</v>
      </c>
      <c r="AV44" s="78">
        <f t="shared" si="23"/>
        <v>35.616476877495813</v>
      </c>
      <c r="AW44" s="26">
        <f t="shared" si="46"/>
        <v>3.8400686643375437</v>
      </c>
      <c r="AX44" s="32">
        <f t="shared" si="61"/>
        <v>82.258600000000001</v>
      </c>
      <c r="AY44" s="28">
        <f t="shared" si="24"/>
        <v>-7.7236000000000002</v>
      </c>
      <c r="AZ44" s="28">
        <f t="shared" si="25"/>
        <v>-4.8037000000000001</v>
      </c>
      <c r="BA44" s="28">
        <f t="shared" si="47"/>
        <v>9.3894133865638371E-2</v>
      </c>
      <c r="BB44" s="78">
        <f t="shared" si="26"/>
        <v>6.8496034306888447</v>
      </c>
      <c r="BC44" s="78">
        <f t="shared" si="27"/>
        <v>7.6838015694420392</v>
      </c>
      <c r="BD44" s="26">
        <f t="shared" si="48"/>
        <v>1.9969788363343188</v>
      </c>
      <c r="BE44" s="32">
        <f t="shared" si="28"/>
        <v>201.82769999999999</v>
      </c>
      <c r="BF44" s="28">
        <f t="shared" si="29"/>
        <v>4.2972999999999999</v>
      </c>
      <c r="BG44" s="28">
        <f t="shared" si="30"/>
        <v>1.2198000000000002</v>
      </c>
      <c r="BH44" s="28">
        <f t="shared" si="49"/>
        <v>2.1291923754767062E-2</v>
      </c>
      <c r="BI44" s="78">
        <f t="shared" si="31"/>
        <v>66.183866207575008</v>
      </c>
      <c r="BJ44" s="78">
        <f t="shared" si="32"/>
        <v>46.324651174872713</v>
      </c>
      <c r="BK44" s="26">
        <f t="shared" si="50"/>
        <v>4.3090451827465737</v>
      </c>
      <c r="BL44" s="32">
        <f t="shared" si="33"/>
        <v>105.82589999999999</v>
      </c>
      <c r="BM44" s="28">
        <f t="shared" si="34"/>
        <v>-8.0699000000000005</v>
      </c>
      <c r="BN44" s="28">
        <f t="shared" si="35"/>
        <v>-5.1436000000000002</v>
      </c>
      <c r="BO44" s="28">
        <f t="shared" si="51"/>
        <v>7.6256379581935999E-2</v>
      </c>
      <c r="BP44" s="78">
        <f t="shared" si="36"/>
        <v>8.2297145967804646</v>
      </c>
      <c r="BQ44" s="78">
        <f t="shared" si="37"/>
        <v>9.2310004031137787</v>
      </c>
      <c r="BR44" s="26">
        <f t="shared" si="52"/>
        <v>2.4938752687449606</v>
      </c>
      <c r="BS44" s="31">
        <f t="shared" si="38"/>
        <v>4.3090451827465737</v>
      </c>
      <c r="BT44" s="47">
        <f t="shared" si="39"/>
        <v>0.43090451827465737</v>
      </c>
      <c r="BU44" s="30" t="str">
        <f t="shared" si="40"/>
        <v>OK</v>
      </c>
      <c r="BV44" s="100">
        <f t="shared" si="5"/>
        <v>13.788944584789038</v>
      </c>
      <c r="BW44" s="29">
        <f t="shared" si="53"/>
        <v>0.66666666666666663</v>
      </c>
      <c r="BX44" s="29">
        <f t="shared" si="54"/>
        <v>2.0683416877183558</v>
      </c>
      <c r="BY44" s="115" t="str">
        <f t="shared" si="55"/>
        <v>NO PARRILLA</v>
      </c>
      <c r="BZ44" s="116">
        <f t="shared" si="6"/>
        <v>9.102857948552133</v>
      </c>
      <c r="CA44" s="117">
        <f t="shared" si="56"/>
        <v>0.66666666666666663</v>
      </c>
      <c r="CB44" s="117">
        <f t="shared" si="57"/>
        <v>1.36542869228282</v>
      </c>
      <c r="CC44" s="68" t="str">
        <f t="shared" si="58"/>
        <v>NO PARRILLA</v>
      </c>
    </row>
    <row r="45" spans="2:81" x14ac:dyDescent="0.3">
      <c r="B45" s="64" t="s">
        <v>181</v>
      </c>
      <c r="C45" s="24" t="str">
        <f>'MUROS EJE Y'!C14</f>
        <v>G entre 3 y 7</v>
      </c>
      <c r="D45" s="24" t="str">
        <f>'MUROS EJE Y'!D14</f>
        <v>F27Y</v>
      </c>
      <c r="E45" s="24">
        <f>'MUROS EJE Y'!E14</f>
        <v>6.5</v>
      </c>
      <c r="F45" s="10">
        <f>'MUROS EJE Y'!F14</f>
        <v>0.3</v>
      </c>
      <c r="G45" s="23">
        <f>'MUROS EJE Y'!G14</f>
        <v>-430.7133</v>
      </c>
      <c r="H45" s="24">
        <f>'MUROS EJE Y'!H14</f>
        <v>-97.661100000000005</v>
      </c>
      <c r="I45" s="24">
        <f>'MUROS EJE Y'!I14</f>
        <v>85.691100000000006</v>
      </c>
      <c r="J45" s="25">
        <f>'MUROS EJE Y'!J14</f>
        <v>54.837400000000002</v>
      </c>
      <c r="K45" s="23">
        <f>'MUROS EJE Y'!K14</f>
        <v>-103.38509999999999</v>
      </c>
      <c r="L45" s="24">
        <f>'MUROS EJE Y'!L14</f>
        <v>-21.614899999999999</v>
      </c>
      <c r="M45" s="24">
        <f>'MUROS EJE Y'!M14</f>
        <v>25.5473</v>
      </c>
      <c r="N45" s="25">
        <f>'MUROS EJE Y'!N14</f>
        <v>155.6378</v>
      </c>
      <c r="O45" s="23">
        <f>'MUROS EJE Y'!O14</f>
        <v>32.536299999999997</v>
      </c>
      <c r="P45" s="24">
        <f>'MUROS EJE Y'!P14</f>
        <v>6.5023999999999997</v>
      </c>
      <c r="Q45" s="24">
        <f>'MUROS EJE Y'!Q14</f>
        <v>18.472799999999999</v>
      </c>
      <c r="R45" s="25">
        <f>'MUROS EJE Y'!R14</f>
        <v>41.376100000000001</v>
      </c>
      <c r="S45" s="100">
        <f>0.5+E45+0.5</f>
        <v>7.5</v>
      </c>
      <c r="T45" s="96">
        <v>1.8</v>
      </c>
      <c r="U45" s="96">
        <v>2</v>
      </c>
      <c r="V45" s="28">
        <f t="shared" si="41"/>
        <v>67.5</v>
      </c>
      <c r="W45" s="26">
        <f t="shared" si="42"/>
        <v>1.25</v>
      </c>
      <c r="Y45" s="27">
        <f t="shared" si="7"/>
        <v>498.2133</v>
      </c>
      <c r="Z45" s="28">
        <f t="shared" si="173"/>
        <v>-103.38509999999999</v>
      </c>
      <c r="AA45" s="28">
        <f t="shared" si="43"/>
        <v>32.536299999999997</v>
      </c>
      <c r="AB45" s="29">
        <f t="shared" si="44"/>
        <v>0.20751172238878407</v>
      </c>
      <c r="AC45" s="78">
        <f t="shared" si="9"/>
        <v>6.1250148295903353</v>
      </c>
      <c r="AD45" s="78">
        <f t="shared" si="10"/>
        <v>11.704332749408309</v>
      </c>
      <c r="AE45" s="26">
        <f t="shared" si="0"/>
        <v>4.3031213333333334</v>
      </c>
      <c r="AF45" s="27">
        <f t="shared" si="11"/>
        <v>595.87440000000004</v>
      </c>
      <c r="AG45" s="28">
        <f t="shared" si="12"/>
        <v>-125</v>
      </c>
      <c r="AH45" s="28">
        <f t="shared" si="13"/>
        <v>39.038699999999999</v>
      </c>
      <c r="AI45" s="29">
        <f t="shared" si="1"/>
        <v>0.20977575139995944</v>
      </c>
      <c r="AJ45" s="78">
        <f t="shared" si="14"/>
        <v>6.1054737990763019</v>
      </c>
      <c r="AK45" s="78">
        <f t="shared" si="15"/>
        <v>11.61886551630068</v>
      </c>
      <c r="AL45" s="26">
        <f t="shared" si="2"/>
        <v>5.1546251851851848</v>
      </c>
      <c r="AM45" s="26">
        <f t="shared" si="16"/>
        <v>5.1546251851851848</v>
      </c>
      <c r="AN45" s="47">
        <f t="shared" si="3"/>
        <v>0.53789016666666667</v>
      </c>
      <c r="AO45" s="47">
        <f t="shared" si="17"/>
        <v>0.64432814814814809</v>
      </c>
      <c r="AP45" s="30" t="str">
        <f t="shared" si="18"/>
        <v>OK</v>
      </c>
      <c r="AQ45" s="32">
        <f t="shared" si="19"/>
        <v>553.05070000000001</v>
      </c>
      <c r="AR45" s="28">
        <f t="shared" si="20"/>
        <v>52.252700000000004</v>
      </c>
      <c r="AS45" s="28">
        <f t="shared" si="21"/>
        <v>73.912399999999991</v>
      </c>
      <c r="AT45" s="28">
        <f t="shared" si="45"/>
        <v>9.4480849585761306E-2</v>
      </c>
      <c r="AU45" s="78">
        <f t="shared" si="22"/>
        <v>2.9930063155843949</v>
      </c>
      <c r="AV45" s="78">
        <f t="shared" si="23"/>
        <v>10.626846222088941</v>
      </c>
      <c r="AW45" s="26">
        <f t="shared" si="46"/>
        <v>4.4063174814814818</v>
      </c>
      <c r="AX45" s="32">
        <f t="shared" si="61"/>
        <v>443.3759</v>
      </c>
      <c r="AY45" s="28">
        <f t="shared" si="24"/>
        <v>-259.02289999999999</v>
      </c>
      <c r="AZ45" s="28">
        <f t="shared" si="25"/>
        <v>-8.8398000000000039</v>
      </c>
      <c r="BA45" s="28">
        <f t="shared" si="47"/>
        <v>0.58420608788163719</v>
      </c>
      <c r="BB45" s="78">
        <f t="shared" si="26"/>
        <v>20.062711826059406</v>
      </c>
      <c r="BC45" s="78">
        <f t="shared" si="27"/>
        <v>6.9449409564423883</v>
      </c>
      <c r="BD45" s="26">
        <f t="shared" si="48"/>
        <v>4.8192164444444447</v>
      </c>
      <c r="BE45" s="32">
        <f t="shared" si="28"/>
        <v>650.71180000000004</v>
      </c>
      <c r="BF45" s="28">
        <f t="shared" si="29"/>
        <v>30.637799999999999</v>
      </c>
      <c r="BG45" s="28">
        <f t="shared" si="30"/>
        <v>80.4148</v>
      </c>
      <c r="BH45" s="28">
        <f t="shared" si="49"/>
        <v>4.708351685031683E-2</v>
      </c>
      <c r="BI45" s="78">
        <f t="shared" si="31"/>
        <v>3.2367763148077224</v>
      </c>
      <c r="BJ45" s="78">
        <f t="shared" si="32"/>
        <v>12.904583495676025</v>
      </c>
      <c r="BK45" s="26">
        <f t="shared" si="50"/>
        <v>5.0016447407407414</v>
      </c>
      <c r="BL45" s="32">
        <f t="shared" si="33"/>
        <v>541.03700000000003</v>
      </c>
      <c r="BM45" s="28">
        <f t="shared" si="34"/>
        <v>-280.63779999999997</v>
      </c>
      <c r="BN45" s="28">
        <f t="shared" si="35"/>
        <v>-2.3374000000000024</v>
      </c>
      <c r="BO45" s="28">
        <f t="shared" si="51"/>
        <v>0.51870352674586018</v>
      </c>
      <c r="BP45" s="78">
        <f t="shared" si="36"/>
        <v>92.58783263455112</v>
      </c>
      <c r="BQ45" s="78">
        <f t="shared" si="37"/>
        <v>8.0947232964825258</v>
      </c>
      <c r="BR45" s="26">
        <f t="shared" si="52"/>
        <v>5.670720296296297</v>
      </c>
      <c r="BS45" s="31">
        <f t="shared" si="38"/>
        <v>5.670720296296297</v>
      </c>
      <c r="BT45" s="47">
        <f t="shared" si="39"/>
        <v>0.56707202962962966</v>
      </c>
      <c r="BU45" s="30" t="str">
        <f t="shared" si="40"/>
        <v>OK</v>
      </c>
      <c r="BV45" s="100">
        <f t="shared" si="5"/>
        <v>22.966417200000002</v>
      </c>
      <c r="BW45" s="29">
        <f t="shared" si="53"/>
        <v>0.66666666666666663</v>
      </c>
      <c r="BX45" s="29">
        <f t="shared" si="54"/>
        <v>3.4449625800000008</v>
      </c>
      <c r="BY45" s="115" t="str">
        <f t="shared" si="55"/>
        <v>NO PARRILLA</v>
      </c>
      <c r="BZ45" s="116">
        <f t="shared" si="6"/>
        <v>7.0884003703703709</v>
      </c>
      <c r="CA45" s="117">
        <f t="shared" si="56"/>
        <v>0.66666666666666663</v>
      </c>
      <c r="CB45" s="117">
        <f t="shared" si="57"/>
        <v>1.0632600555555558</v>
      </c>
      <c r="CC45" s="68" t="str">
        <f t="shared" si="58"/>
        <v>NO PARRILLA</v>
      </c>
    </row>
    <row r="46" spans="2:81" x14ac:dyDescent="0.3">
      <c r="B46" s="64" t="s">
        <v>181</v>
      </c>
      <c r="C46" s="24" t="str">
        <f>'MUROS EJE Y'!C15</f>
        <v>G entre 7 y 10</v>
      </c>
      <c r="D46" s="24" t="str">
        <f>'MUROS EJE Y'!D15</f>
        <v>F28Y</v>
      </c>
      <c r="E46" s="24">
        <f>'MUROS EJE Y'!E15</f>
        <v>4.0599999999999996</v>
      </c>
      <c r="F46" s="10">
        <f>'MUROS EJE Y'!F15</f>
        <v>0.3</v>
      </c>
      <c r="G46" s="23">
        <f>'MUROS EJE Y'!G15</f>
        <v>-362.21879999999999</v>
      </c>
      <c r="H46" s="24">
        <f>'MUROS EJE Y'!H15</f>
        <v>-92.8566</v>
      </c>
      <c r="I46" s="24">
        <f>'MUROS EJE Y'!I15</f>
        <v>158.9033</v>
      </c>
      <c r="J46" s="25">
        <f>'MUROS EJE Y'!J15</f>
        <v>30.7684</v>
      </c>
      <c r="K46" s="23">
        <f>'MUROS EJE Y'!K15</f>
        <v>-3.6854</v>
      </c>
      <c r="L46" s="24">
        <f>'MUROS EJE Y'!L15</f>
        <v>-1.5952</v>
      </c>
      <c r="M46" s="24">
        <f>'MUROS EJE Y'!M15</f>
        <v>18.329599999999999</v>
      </c>
      <c r="N46" s="25">
        <f>'MUROS EJE Y'!N15</f>
        <v>103.92019999999999</v>
      </c>
      <c r="O46" s="23">
        <f>'MUROS EJE Y'!O15</f>
        <v>3.0442999999999998</v>
      </c>
      <c r="P46" s="24">
        <f>'MUROS EJE Y'!P15</f>
        <v>0.69940000000000002</v>
      </c>
      <c r="Q46" s="24">
        <f>'MUROS EJE Y'!Q15</f>
        <v>3.5470999999999999</v>
      </c>
      <c r="R46" s="25">
        <f>'MUROS EJE Y'!R15</f>
        <v>10.4093</v>
      </c>
      <c r="S46" s="100">
        <f>0.65+E46+0.65</f>
        <v>5.36</v>
      </c>
      <c r="T46" s="96">
        <v>2.1</v>
      </c>
      <c r="U46" s="96">
        <v>2</v>
      </c>
      <c r="V46" s="28">
        <f t="shared" si="41"/>
        <v>56.28</v>
      </c>
      <c r="W46" s="26">
        <f t="shared" si="42"/>
        <v>0.89333333333333342</v>
      </c>
      <c r="Y46" s="27">
        <f t="shared" si="7"/>
        <v>418.49879999999996</v>
      </c>
      <c r="Z46" s="28">
        <f t="shared" si="173"/>
        <v>-3.6854</v>
      </c>
      <c r="AA46" s="28">
        <f t="shared" si="43"/>
        <v>3.0442999999999998</v>
      </c>
      <c r="AB46" s="29">
        <f t="shared" si="44"/>
        <v>8.8062379151385862E-3</v>
      </c>
      <c r="AC46" s="78">
        <f t="shared" si="9"/>
        <v>54.987852708340178</v>
      </c>
      <c r="AD46" s="78">
        <f t="shared" si="10"/>
        <v>115.12811377122979</v>
      </c>
      <c r="AE46" s="26">
        <f t="shared" si="0"/>
        <v>3.7546574961015802</v>
      </c>
      <c r="AF46" s="27">
        <f t="shared" si="11"/>
        <v>511.35539999999997</v>
      </c>
      <c r="AG46" s="28">
        <f t="shared" si="12"/>
        <v>-5.2805999999999997</v>
      </c>
      <c r="AH46" s="28">
        <f t="shared" si="13"/>
        <v>3.7436999999999996</v>
      </c>
      <c r="AI46" s="29">
        <f t="shared" si="1"/>
        <v>1.0326672994946372E-2</v>
      </c>
      <c r="AJ46" s="78">
        <f t="shared" si="14"/>
        <v>54.636365093356844</v>
      </c>
      <c r="AK46" s="78">
        <f t="shared" si="15"/>
        <v>107.74695112781956</v>
      </c>
      <c r="AL46" s="26">
        <f t="shared" si="2"/>
        <v>4.5954736976100303</v>
      </c>
      <c r="AM46" s="26">
        <f t="shared" si="16"/>
        <v>4.5954736976100303</v>
      </c>
      <c r="AN46" s="47">
        <f t="shared" si="3"/>
        <v>0.46933218701269752</v>
      </c>
      <c r="AO46" s="47">
        <f t="shared" si="17"/>
        <v>0.57443421220125379</v>
      </c>
      <c r="AP46" s="30" t="str">
        <f t="shared" si="18"/>
        <v>OK</v>
      </c>
      <c r="AQ46" s="32">
        <f t="shared" si="19"/>
        <v>449.26719999999995</v>
      </c>
      <c r="AR46" s="28">
        <f t="shared" si="20"/>
        <v>100.23479999999999</v>
      </c>
      <c r="AS46" s="28">
        <f t="shared" si="21"/>
        <v>13.4536</v>
      </c>
      <c r="AT46" s="28">
        <f t="shared" si="45"/>
        <v>0.22310731787230406</v>
      </c>
      <c r="AU46" s="78">
        <f t="shared" si="22"/>
        <v>13.357531069750847</v>
      </c>
      <c r="AV46" s="78">
        <f t="shared" si="23"/>
        <v>10.258379575592643</v>
      </c>
      <c r="AW46" s="26">
        <f t="shared" si="46"/>
        <v>4.9881870498254974</v>
      </c>
      <c r="AX46" s="32">
        <f t="shared" si="61"/>
        <v>387.73039999999997</v>
      </c>
      <c r="AY46" s="28">
        <f t="shared" si="24"/>
        <v>-107.6056</v>
      </c>
      <c r="AZ46" s="28">
        <f t="shared" si="25"/>
        <v>-7.3650000000000002</v>
      </c>
      <c r="BA46" s="28">
        <f t="shared" si="47"/>
        <v>0.27752685886894607</v>
      </c>
      <c r="BB46" s="78">
        <f t="shared" si="26"/>
        <v>21.05799864222675</v>
      </c>
      <c r="BC46" s="78">
        <f t="shared" si="27"/>
        <v>9.3735844022508577</v>
      </c>
      <c r="BD46" s="26">
        <f t="shared" si="48"/>
        <v>4.514787045582322</v>
      </c>
      <c r="BE46" s="32">
        <f t="shared" si="28"/>
        <v>542.12379999999996</v>
      </c>
      <c r="BF46" s="28">
        <f t="shared" si="29"/>
        <v>98.639600000000002</v>
      </c>
      <c r="BG46" s="28">
        <f t="shared" si="30"/>
        <v>14.152999999999999</v>
      </c>
      <c r="BH46" s="28">
        <f t="shared" si="49"/>
        <v>0.18195032204821115</v>
      </c>
      <c r="BI46" s="78">
        <f t="shared" si="31"/>
        <v>15.321805977531266</v>
      </c>
      <c r="BJ46" s="78">
        <f t="shared" si="32"/>
        <v>12.222017809203312</v>
      </c>
      <c r="BK46" s="26">
        <f t="shared" si="50"/>
        <v>5.7972748994897563</v>
      </c>
      <c r="BL46" s="32">
        <f t="shared" si="33"/>
        <v>480.58699999999999</v>
      </c>
      <c r="BM46" s="28">
        <f t="shared" si="34"/>
        <v>-109.20079999999999</v>
      </c>
      <c r="BN46" s="28">
        <f t="shared" si="35"/>
        <v>-6.6656000000000004</v>
      </c>
      <c r="BO46" s="28">
        <f t="shared" si="51"/>
        <v>0.22722379090570488</v>
      </c>
      <c r="BP46" s="78">
        <f t="shared" si="36"/>
        <v>28.839834373499759</v>
      </c>
      <c r="BQ46" s="78">
        <f t="shared" si="37"/>
        <v>11.402523096007576</v>
      </c>
      <c r="BR46" s="26">
        <f t="shared" si="52"/>
        <v>5.3556032470907713</v>
      </c>
      <c r="BS46" s="31">
        <f t="shared" si="38"/>
        <v>5.7972748994897563</v>
      </c>
      <c r="BT46" s="47">
        <f t="shared" si="39"/>
        <v>0.57972748994897561</v>
      </c>
      <c r="BU46" s="30" t="str">
        <f t="shared" si="40"/>
        <v>OK</v>
      </c>
      <c r="BV46" s="100">
        <f t="shared" si="5"/>
        <v>31.957477883437285</v>
      </c>
      <c r="BW46" s="29">
        <f t="shared" si="53"/>
        <v>0.66666666666666663</v>
      </c>
      <c r="BX46" s="29">
        <f t="shared" si="54"/>
        <v>4.7936216825155933</v>
      </c>
      <c r="BY46" s="115" t="str">
        <f t="shared" si="55"/>
        <v>NO PARRILLA</v>
      </c>
      <c r="BZ46" s="116">
        <f t="shared" si="6"/>
        <v>12.246743225172125</v>
      </c>
      <c r="CA46" s="117">
        <f t="shared" si="56"/>
        <v>0.66666666666666663</v>
      </c>
      <c r="CB46" s="117">
        <f t="shared" si="57"/>
        <v>1.8370114837758187</v>
      </c>
      <c r="CC46" s="68" t="str">
        <f t="shared" si="58"/>
        <v>NO PARRILLA</v>
      </c>
    </row>
    <row r="47" spans="2:81" x14ac:dyDescent="0.3">
      <c r="B47" s="64" t="s">
        <v>181</v>
      </c>
      <c r="C47" s="24" t="str">
        <f>'MUROS EJE Y'!C16</f>
        <v>G entre 10 y 11'</v>
      </c>
      <c r="D47" s="24" t="str">
        <f>'MUROS EJE Y'!D16</f>
        <v>F29Y</v>
      </c>
      <c r="E47" s="24">
        <f>'MUROS EJE Y'!E16</f>
        <v>0.9</v>
      </c>
      <c r="F47" s="10">
        <f>'MUROS EJE Y'!F16</f>
        <v>0.3</v>
      </c>
      <c r="G47" s="23">
        <f>'MUROS EJE Y'!G16</f>
        <v>-81.173400000000001</v>
      </c>
      <c r="H47" s="24">
        <f>'MUROS EJE Y'!H16</f>
        <v>-19.752199999999998</v>
      </c>
      <c r="I47" s="24">
        <f>'MUROS EJE Y'!I16</f>
        <v>58.625300000000003</v>
      </c>
      <c r="J47" s="25">
        <f>'MUROS EJE Y'!J16</f>
        <v>23.576799999999999</v>
      </c>
      <c r="K47" s="23">
        <f>'MUROS EJE Y'!K16</f>
        <v>-0.69410000000000005</v>
      </c>
      <c r="L47" s="24">
        <f>'MUROS EJE Y'!L16</f>
        <v>-0.67430000000000001</v>
      </c>
      <c r="M47" s="24">
        <f>'MUROS EJE Y'!M16</f>
        <v>2.1</v>
      </c>
      <c r="N47" s="25">
        <f>'MUROS EJE Y'!N16</f>
        <v>1.6795</v>
      </c>
      <c r="O47" s="23">
        <f>'MUROS EJE Y'!O16</f>
        <v>-0.59309999999999996</v>
      </c>
      <c r="P47" s="24">
        <f>'MUROS EJE Y'!P16</f>
        <v>-0.57289999999999996</v>
      </c>
      <c r="Q47" s="24">
        <f>'MUROS EJE Y'!Q16</f>
        <v>1.8520000000000001</v>
      </c>
      <c r="R47" s="25">
        <f>'MUROS EJE Y'!R16</f>
        <v>1.1424000000000001</v>
      </c>
      <c r="S47" s="100">
        <f t="shared" si="60"/>
        <v>1.5</v>
      </c>
      <c r="T47" s="96">
        <v>1.9</v>
      </c>
      <c r="U47" s="96">
        <v>2</v>
      </c>
      <c r="V47" s="28">
        <f t="shared" si="41"/>
        <v>14.25</v>
      </c>
      <c r="W47" s="26">
        <f t="shared" si="42"/>
        <v>0.25</v>
      </c>
      <c r="Y47" s="27">
        <f t="shared" si="7"/>
        <v>95.423400000000001</v>
      </c>
      <c r="Z47" s="28">
        <f t="shared" si="173"/>
        <v>-0.69410000000000005</v>
      </c>
      <c r="AA47" s="28">
        <f t="shared" si="43"/>
        <v>-0.59309999999999996</v>
      </c>
      <c r="AB47" s="29">
        <f t="shared" si="44"/>
        <v>7.2738971782602595E-3</v>
      </c>
      <c r="AC47" s="78">
        <f t="shared" si="9"/>
        <v>64.355690440060712</v>
      </c>
      <c r="AD47" s="78">
        <f t="shared" si="10"/>
        <v>38.430915279476679</v>
      </c>
      <c r="AE47" s="26">
        <f t="shared" si="0"/>
        <v>3.4456070175438596</v>
      </c>
      <c r="AF47" s="27">
        <f t="shared" si="11"/>
        <v>115.1756</v>
      </c>
      <c r="AG47" s="28">
        <f t="shared" si="12"/>
        <v>-1.3684000000000001</v>
      </c>
      <c r="AH47" s="28">
        <f t="shared" si="13"/>
        <v>-1.1659999999999999</v>
      </c>
      <c r="AI47" s="29">
        <f t="shared" si="1"/>
        <v>1.1880988681630485E-2</v>
      </c>
      <c r="AJ47" s="78">
        <f t="shared" si="14"/>
        <v>39.511355060034312</v>
      </c>
      <c r="AK47" s="78">
        <f t="shared" si="15"/>
        <v>23.713679602205165</v>
      </c>
      <c r="AL47" s="26">
        <f t="shared" si="2"/>
        <v>4.2333052631578951</v>
      </c>
      <c r="AM47" s="26">
        <f t="shared" si="16"/>
        <v>4.2333052631578951</v>
      </c>
      <c r="AN47" s="47">
        <f t="shared" si="3"/>
        <v>0.43070087719298245</v>
      </c>
      <c r="AO47" s="47">
        <f t="shared" si="17"/>
        <v>0.52916315789473689</v>
      </c>
      <c r="AP47" s="30" t="str">
        <f t="shared" si="18"/>
        <v>OK</v>
      </c>
      <c r="AQ47" s="32">
        <f t="shared" si="19"/>
        <v>119.00020000000001</v>
      </c>
      <c r="AR47" s="28">
        <f t="shared" si="20"/>
        <v>0.98539999999999994</v>
      </c>
      <c r="AS47" s="28">
        <f t="shared" si="21"/>
        <v>0.54930000000000012</v>
      </c>
      <c r="AT47" s="28">
        <f t="shared" si="45"/>
        <v>8.2806583518347018E-3</v>
      </c>
      <c r="AU47" s="78">
        <f t="shared" si="22"/>
        <v>86.655889313671935</v>
      </c>
      <c r="AV47" s="78">
        <f t="shared" si="23"/>
        <v>43.299208253358927</v>
      </c>
      <c r="AW47" s="26">
        <f t="shared" si="46"/>
        <v>4.313747368421053</v>
      </c>
      <c r="AX47" s="32">
        <f t="shared" si="61"/>
        <v>71.846599999999995</v>
      </c>
      <c r="AY47" s="28">
        <f t="shared" si="24"/>
        <v>-2.3736000000000002</v>
      </c>
      <c r="AZ47" s="28">
        <f t="shared" si="25"/>
        <v>-1.7355</v>
      </c>
      <c r="BA47" s="28">
        <f t="shared" si="47"/>
        <v>3.303705394548942E-2</v>
      </c>
      <c r="BB47" s="78">
        <f t="shared" si="26"/>
        <v>16.559285508498991</v>
      </c>
      <c r="BC47" s="78">
        <f t="shared" si="27"/>
        <v>9.6257314444102242</v>
      </c>
      <c r="BD47" s="26">
        <f t="shared" si="48"/>
        <v>2.8540701754385962</v>
      </c>
      <c r="BE47" s="32">
        <f t="shared" si="28"/>
        <v>138.75239999999999</v>
      </c>
      <c r="BF47" s="28">
        <f t="shared" si="29"/>
        <v>0.31109999999999993</v>
      </c>
      <c r="BG47" s="28">
        <f t="shared" si="30"/>
        <v>-2.3599999999999843E-2</v>
      </c>
      <c r="BH47" s="28">
        <f t="shared" si="49"/>
        <v>2.2421233794874896E-3</v>
      </c>
      <c r="BI47" s="78">
        <f t="shared" si="31"/>
        <v>2351.7355932203545</v>
      </c>
      <c r="BJ47" s="78">
        <f t="shared" si="32"/>
        <v>291.30728439854903</v>
      </c>
      <c r="BK47" s="26">
        <f t="shared" si="50"/>
        <v>4.9121684210526322</v>
      </c>
      <c r="BL47" s="32">
        <f t="shared" si="33"/>
        <v>91.598800000000011</v>
      </c>
      <c r="BM47" s="28">
        <f t="shared" si="34"/>
        <v>-3.0479000000000003</v>
      </c>
      <c r="BN47" s="28">
        <f t="shared" si="35"/>
        <v>-2.3083999999999998</v>
      </c>
      <c r="BO47" s="28">
        <f t="shared" si="51"/>
        <v>3.3274453377118478E-2</v>
      </c>
      <c r="BP47" s="78">
        <f t="shared" si="36"/>
        <v>15.872257840928786</v>
      </c>
      <c r="BQ47" s="78">
        <f t="shared" si="37"/>
        <v>9.3607055722989827</v>
      </c>
      <c r="BR47" s="26">
        <f t="shared" si="52"/>
        <v>3.6417684210526327</v>
      </c>
      <c r="BS47" s="31">
        <f t="shared" si="38"/>
        <v>4.9121684210526322</v>
      </c>
      <c r="BT47" s="47">
        <f t="shared" si="39"/>
        <v>0.49121684210526323</v>
      </c>
      <c r="BU47" s="30" t="str">
        <f t="shared" si="40"/>
        <v>OK</v>
      </c>
      <c r="BV47" s="100">
        <f t="shared" si="5"/>
        <v>22.166160000000005</v>
      </c>
      <c r="BW47" s="29">
        <f t="shared" si="53"/>
        <v>0.66666666666666663</v>
      </c>
      <c r="BX47" s="29">
        <f t="shared" si="54"/>
        <v>3.3249240000000007</v>
      </c>
      <c r="BY47" s="115" t="str">
        <f t="shared" si="55"/>
        <v>NO PARRILLA</v>
      </c>
      <c r="BZ47" s="116">
        <f t="shared" si="6"/>
        <v>2.2104757894736844</v>
      </c>
      <c r="CA47" s="117">
        <f t="shared" si="56"/>
        <v>0.66666666666666663</v>
      </c>
      <c r="CB47" s="117">
        <f t="shared" si="57"/>
        <v>0.33157136842105267</v>
      </c>
      <c r="CC47" s="68" t="str">
        <f t="shared" si="58"/>
        <v>NO PARRILLA</v>
      </c>
    </row>
    <row r="48" spans="2:81" x14ac:dyDescent="0.3">
      <c r="B48" s="64" t="s">
        <v>181</v>
      </c>
      <c r="C48" s="24" t="str">
        <f>'MUROS EJE Y'!C17</f>
        <v>G entre 11' y 12</v>
      </c>
      <c r="D48" s="24" t="str">
        <f>'MUROS EJE Y'!D17</f>
        <v>F30Y</v>
      </c>
      <c r="E48" s="24">
        <f>'MUROS EJE Y'!E17</f>
        <v>1.03</v>
      </c>
      <c r="F48" s="10">
        <f>'MUROS EJE Y'!F17</f>
        <v>0.3</v>
      </c>
      <c r="G48" s="23">
        <f>'MUROS EJE Y'!G17</f>
        <v>-101.1837</v>
      </c>
      <c r="H48" s="24">
        <f>'MUROS EJE Y'!H17</f>
        <v>-23.866199999999999</v>
      </c>
      <c r="I48" s="24">
        <f>'MUROS EJE Y'!I17</f>
        <v>24.850200000000001</v>
      </c>
      <c r="J48" s="25">
        <f>'MUROS EJE Y'!J17</f>
        <v>27.075900000000001</v>
      </c>
      <c r="K48" s="23">
        <f>'MUROS EJE Y'!K17</f>
        <v>0.9173</v>
      </c>
      <c r="L48" s="24">
        <f>'MUROS EJE Y'!L17</f>
        <v>5.8299999999999998E-2</v>
      </c>
      <c r="M48" s="24">
        <f>'MUROS EJE Y'!M17</f>
        <v>6.7990000000000004</v>
      </c>
      <c r="N48" s="25">
        <f>'MUROS EJE Y'!N17</f>
        <v>5.6208</v>
      </c>
      <c r="O48" s="23">
        <f>'MUROS EJE Y'!O17</f>
        <v>0.84279999999999999</v>
      </c>
      <c r="P48" s="24">
        <f>'MUROS EJE Y'!P17</f>
        <v>6.4699999999999994E-2</v>
      </c>
      <c r="Q48" s="24">
        <f>'MUROS EJE Y'!Q17</f>
        <v>6.4284999999999997</v>
      </c>
      <c r="R48" s="25">
        <f>'MUROS EJE Y'!R17</f>
        <v>6.4958999999999998</v>
      </c>
      <c r="S48" s="100">
        <f>0.65+E48+0.65</f>
        <v>2.33</v>
      </c>
      <c r="T48" s="96">
        <v>1.4</v>
      </c>
      <c r="U48" s="96">
        <v>2</v>
      </c>
      <c r="V48" s="28">
        <f t="shared" si="41"/>
        <v>16.309999999999999</v>
      </c>
      <c r="W48" s="26">
        <f t="shared" si="42"/>
        <v>0.38833333333333336</v>
      </c>
      <c r="Y48" s="27">
        <f t="shared" si="7"/>
        <v>117.4937</v>
      </c>
      <c r="Z48" s="28">
        <f t="shared" si="173"/>
        <v>0.9173</v>
      </c>
      <c r="AA48" s="28">
        <f t="shared" si="43"/>
        <v>0.84279999999999999</v>
      </c>
      <c r="AB48" s="29">
        <f t="shared" si="44"/>
        <v>7.8072271109004138E-3</v>
      </c>
      <c r="AC48" s="78">
        <f t="shared" si="9"/>
        <v>55.763502610346471</v>
      </c>
      <c r="AD48" s="78">
        <f t="shared" si="10"/>
        <v>52.939974835760125</v>
      </c>
      <c r="AE48" s="26">
        <f t="shared" si="0"/>
        <v>3.6743055157187854</v>
      </c>
      <c r="AF48" s="27">
        <f t="shared" si="11"/>
        <v>141.35990000000001</v>
      </c>
      <c r="AG48" s="28">
        <f t="shared" si="12"/>
        <v>0.97560000000000002</v>
      </c>
      <c r="AH48" s="28">
        <f t="shared" si="13"/>
        <v>0.90749999999999997</v>
      </c>
      <c r="AI48" s="29">
        <f t="shared" si="1"/>
        <v>6.9015328958212333E-3</v>
      </c>
      <c r="AJ48" s="78">
        <f t="shared" si="14"/>
        <v>62.307393939393947</v>
      </c>
      <c r="AK48" s="78">
        <f t="shared" si="15"/>
        <v>59.363535977925906</v>
      </c>
      <c r="AL48" s="26">
        <f t="shared" si="2"/>
        <v>4.4105510324375112</v>
      </c>
      <c r="AM48" s="26">
        <f t="shared" si="16"/>
        <v>4.4105510324375112</v>
      </c>
      <c r="AN48" s="47">
        <f t="shared" si="3"/>
        <v>0.45928818946484817</v>
      </c>
      <c r="AO48" s="47">
        <f t="shared" si="17"/>
        <v>0.5513188790546889</v>
      </c>
      <c r="AP48" s="30" t="str">
        <f t="shared" si="18"/>
        <v>OK</v>
      </c>
      <c r="AQ48" s="32">
        <f t="shared" si="19"/>
        <v>144.56960000000001</v>
      </c>
      <c r="AR48" s="28">
        <f t="shared" si="20"/>
        <v>6.5381</v>
      </c>
      <c r="AS48" s="28">
        <f t="shared" si="21"/>
        <v>7.3386999999999993</v>
      </c>
      <c r="AT48" s="28">
        <f t="shared" si="45"/>
        <v>4.522458386825446E-2</v>
      </c>
      <c r="AU48" s="78">
        <f t="shared" si="22"/>
        <v>7.8798479294697987</v>
      </c>
      <c r="AV48" s="78">
        <f t="shared" si="23"/>
        <v>8.2468800641040758</v>
      </c>
      <c r="AW48" s="26">
        <f t="shared" si="46"/>
        <v>4.9480658802230391</v>
      </c>
      <c r="AX48" s="32">
        <f t="shared" si="61"/>
        <v>90.4178</v>
      </c>
      <c r="AY48" s="28">
        <f t="shared" si="24"/>
        <v>-4.7035</v>
      </c>
      <c r="AZ48" s="28">
        <f t="shared" si="25"/>
        <v>-5.6531000000000002</v>
      </c>
      <c r="BA48" s="28">
        <f t="shared" si="47"/>
        <v>5.2019624454476887E-2</v>
      </c>
      <c r="BB48" s="78">
        <f t="shared" si="26"/>
        <v>6.397749907130601</v>
      </c>
      <c r="BC48" s="78">
        <f t="shared" si="27"/>
        <v>6.8733478453687447</v>
      </c>
      <c r="BD48" s="26">
        <f t="shared" si="48"/>
        <v>3.1431580983256278</v>
      </c>
      <c r="BE48" s="32">
        <f t="shared" si="28"/>
        <v>168.4358</v>
      </c>
      <c r="BF48" s="28">
        <f t="shared" si="29"/>
        <v>6.5964</v>
      </c>
      <c r="BG48" s="28">
        <f t="shared" si="30"/>
        <v>7.4033999999999995</v>
      </c>
      <c r="BH48" s="28">
        <f t="shared" si="49"/>
        <v>3.9162695816447574E-2</v>
      </c>
      <c r="BI48" s="78">
        <f t="shared" si="31"/>
        <v>9.1004565469919232</v>
      </c>
      <c r="BJ48" s="78">
        <f t="shared" si="32"/>
        <v>9.4763449857965174</v>
      </c>
      <c r="BK48" s="26">
        <f t="shared" si="50"/>
        <v>5.684311396941764</v>
      </c>
      <c r="BL48" s="32">
        <f t="shared" si="33"/>
        <v>114.28400000000001</v>
      </c>
      <c r="BM48" s="28">
        <f t="shared" si="34"/>
        <v>-4.6452</v>
      </c>
      <c r="BN48" s="28">
        <f t="shared" si="35"/>
        <v>-5.5884</v>
      </c>
      <c r="BO48" s="28">
        <f t="shared" si="51"/>
        <v>4.0646109691645373E-2</v>
      </c>
      <c r="BP48" s="78">
        <f t="shared" si="36"/>
        <v>8.180087323742038</v>
      </c>
      <c r="BQ48" s="78">
        <f t="shared" si="37"/>
        <v>8.7085109341423337</v>
      </c>
      <c r="BR48" s="26">
        <f t="shared" si="52"/>
        <v>3.8701989090134021</v>
      </c>
      <c r="BS48" s="31">
        <f t="shared" si="38"/>
        <v>5.684311396941764</v>
      </c>
      <c r="BT48" s="47">
        <f t="shared" si="39"/>
        <v>0.56843113969417636</v>
      </c>
      <c r="BU48" s="30" t="str">
        <f t="shared" si="40"/>
        <v>OK</v>
      </c>
      <c r="BV48" s="100">
        <f t="shared" si="5"/>
        <v>13.926562922507321</v>
      </c>
      <c r="BW48" s="29">
        <f t="shared" si="53"/>
        <v>0.66666666666666663</v>
      </c>
      <c r="BX48" s="29">
        <f t="shared" si="54"/>
        <v>2.0889844383760985</v>
      </c>
      <c r="BY48" s="115" t="str">
        <f t="shared" si="55"/>
        <v>NO PARRILLA</v>
      </c>
      <c r="BZ48" s="116">
        <f t="shared" si="6"/>
        <v>12.008107826039478</v>
      </c>
      <c r="CA48" s="117">
        <f t="shared" si="56"/>
        <v>0.66666666666666663</v>
      </c>
      <c r="CB48" s="117">
        <f t="shared" si="57"/>
        <v>1.8012161739059216</v>
      </c>
      <c r="CC48" s="68" t="str">
        <f t="shared" si="58"/>
        <v>NO PARRILLA</v>
      </c>
    </row>
    <row r="49" spans="1:81" x14ac:dyDescent="0.3">
      <c r="B49" s="64" t="s">
        <v>181</v>
      </c>
      <c r="C49" s="24" t="str">
        <f>'MUROS EJE Y'!C18</f>
        <v>I entre 7 y 9</v>
      </c>
      <c r="D49" s="24" t="str">
        <f>'MUROS EJE Y'!D18</f>
        <v>F31Y</v>
      </c>
      <c r="E49" s="24">
        <f>'MUROS EJE Y'!E18</f>
        <v>2.35</v>
      </c>
      <c r="F49" s="10">
        <f>'MUROS EJE Y'!F18</f>
        <v>0.3</v>
      </c>
      <c r="G49" s="23">
        <f>'MUROS EJE Y'!G18</f>
        <v>-149.51740000000001</v>
      </c>
      <c r="H49" s="24">
        <f>'MUROS EJE Y'!H18</f>
        <v>-41.376300000000001</v>
      </c>
      <c r="I49" s="24">
        <f>'MUROS EJE Y'!I18</f>
        <v>172.24969999999999</v>
      </c>
      <c r="J49" s="25">
        <f>'MUROS EJE Y'!J18</f>
        <v>60.519199999999998</v>
      </c>
      <c r="K49" s="23">
        <f>'MUROS EJE Y'!K18</f>
        <v>-3.0918000000000001</v>
      </c>
      <c r="L49" s="24">
        <f>'MUROS EJE Y'!L18</f>
        <v>-1.1636</v>
      </c>
      <c r="M49" s="24">
        <f>'MUROS EJE Y'!M18</f>
        <v>6.4867999999999997</v>
      </c>
      <c r="N49" s="25">
        <f>'MUROS EJE Y'!N18</f>
        <v>14.0976</v>
      </c>
      <c r="O49" s="23">
        <f>'MUROS EJE Y'!O18</f>
        <v>-0.1071</v>
      </c>
      <c r="P49" s="24">
        <f>'MUROS EJE Y'!P18</f>
        <v>-0.31209999999999999</v>
      </c>
      <c r="Q49" s="24">
        <f>'MUROS EJE Y'!Q18</f>
        <v>10.1144</v>
      </c>
      <c r="R49" s="25">
        <f>'MUROS EJE Y'!R18</f>
        <v>7.4673999999999996</v>
      </c>
      <c r="S49" s="100">
        <f>0.7+E49+0.7</f>
        <v>3.75</v>
      </c>
      <c r="T49" s="96">
        <v>1.7</v>
      </c>
      <c r="U49" s="96">
        <v>2</v>
      </c>
      <c r="V49" s="28">
        <f t="shared" si="41"/>
        <v>31.875</v>
      </c>
      <c r="W49" s="26">
        <f t="shared" si="42"/>
        <v>0.625</v>
      </c>
      <c r="Y49" s="27">
        <f t="shared" si="7"/>
        <v>181.39240000000001</v>
      </c>
      <c r="Z49" s="28">
        <f t="shared" si="173"/>
        <v>-3.0918000000000001</v>
      </c>
      <c r="AA49" s="28">
        <f t="shared" si="43"/>
        <v>-0.1071</v>
      </c>
      <c r="AB49" s="29">
        <f t="shared" si="44"/>
        <v>1.704481554905277E-2</v>
      </c>
      <c r="AC49" s="78">
        <f t="shared" si="9"/>
        <v>677.4692810457517</v>
      </c>
      <c r="AD49" s="78">
        <f t="shared" si="10"/>
        <v>103.81202359346642</v>
      </c>
      <c r="AE49" s="26">
        <f t="shared" si="0"/>
        <v>2.9229690980392156</v>
      </c>
      <c r="AF49" s="27">
        <f t="shared" si="11"/>
        <v>222.76870000000002</v>
      </c>
      <c r="AG49" s="28">
        <f t="shared" si="12"/>
        <v>-4.2553999999999998</v>
      </c>
      <c r="AH49" s="28">
        <f t="shared" si="13"/>
        <v>-0.41920000000000002</v>
      </c>
      <c r="AI49" s="29">
        <f t="shared" si="1"/>
        <v>1.9102324518659935E-2</v>
      </c>
      <c r="AJ49" s="78">
        <f t="shared" si="14"/>
        <v>212.56555343511451</v>
      </c>
      <c r="AK49" s="78">
        <f t="shared" si="15"/>
        <v>82.835351309435012</v>
      </c>
      <c r="AL49" s="26">
        <f t="shared" si="2"/>
        <v>3.6012131764705884</v>
      </c>
      <c r="AM49" s="26">
        <f t="shared" si="16"/>
        <v>3.6012131764705884</v>
      </c>
      <c r="AN49" s="47">
        <f t="shared" si="3"/>
        <v>0.36537113725490195</v>
      </c>
      <c r="AO49" s="47">
        <f t="shared" si="17"/>
        <v>0.45015164705882355</v>
      </c>
      <c r="AP49" s="30" t="str">
        <f t="shared" si="18"/>
        <v>OK</v>
      </c>
      <c r="AQ49" s="32">
        <f t="shared" si="19"/>
        <v>241.91160000000002</v>
      </c>
      <c r="AR49" s="28">
        <f t="shared" si="20"/>
        <v>11.005800000000001</v>
      </c>
      <c r="AS49" s="28">
        <f t="shared" si="21"/>
        <v>7.3602999999999996</v>
      </c>
      <c r="AT49" s="28">
        <f t="shared" si="45"/>
        <v>4.5495131279359897E-2</v>
      </c>
      <c r="AU49" s="78">
        <f t="shared" si="22"/>
        <v>13.146833688844207</v>
      </c>
      <c r="AV49" s="78">
        <f t="shared" si="23"/>
        <v>18.058883092854039</v>
      </c>
      <c r="AW49" s="26">
        <f t="shared" si="46"/>
        <v>4.070915764705882</v>
      </c>
      <c r="AX49" s="32">
        <f t="shared" si="61"/>
        <v>120.87320000000001</v>
      </c>
      <c r="AY49" s="28">
        <f t="shared" si="24"/>
        <v>-17.189399999999999</v>
      </c>
      <c r="AZ49" s="28">
        <f t="shared" si="25"/>
        <v>-7.5744999999999996</v>
      </c>
      <c r="BA49" s="28">
        <f t="shared" si="47"/>
        <v>0.14221018389518933</v>
      </c>
      <c r="BB49" s="78">
        <f t="shared" si="26"/>
        <v>6.3831645653178439</v>
      </c>
      <c r="BC49" s="78">
        <f t="shared" si="27"/>
        <v>7.5398489102738546</v>
      </c>
      <c r="BD49" s="26">
        <f t="shared" si="48"/>
        <v>2.3274704313725492</v>
      </c>
      <c r="BE49" s="32">
        <f t="shared" si="28"/>
        <v>283.28790000000004</v>
      </c>
      <c r="BF49" s="28">
        <f t="shared" si="29"/>
        <v>9.8422000000000001</v>
      </c>
      <c r="BG49" s="28">
        <f t="shared" si="30"/>
        <v>7.0481999999999996</v>
      </c>
      <c r="BH49" s="28">
        <f t="shared" si="49"/>
        <v>3.4742747572346008E-2</v>
      </c>
      <c r="BI49" s="78">
        <f t="shared" si="31"/>
        <v>16.077177151613181</v>
      </c>
      <c r="BJ49" s="78">
        <f t="shared" si="32"/>
        <v>22.599776616009294</v>
      </c>
      <c r="BK49" s="26">
        <f t="shared" si="50"/>
        <v>4.6907516862745098</v>
      </c>
      <c r="BL49" s="32">
        <f t="shared" si="33"/>
        <v>162.24950000000001</v>
      </c>
      <c r="BM49" s="28">
        <f t="shared" si="34"/>
        <v>-18.353000000000002</v>
      </c>
      <c r="BN49" s="28">
        <f t="shared" si="35"/>
        <v>-7.8865999999999996</v>
      </c>
      <c r="BO49" s="28">
        <f t="shared" si="51"/>
        <v>0.11311591098893987</v>
      </c>
      <c r="BP49" s="78">
        <f t="shared" si="36"/>
        <v>8.2291228159156056</v>
      </c>
      <c r="BQ49" s="78">
        <f t="shared" si="37"/>
        <v>9.4522921538290241</v>
      </c>
      <c r="BR49" s="26">
        <f t="shared" si="52"/>
        <v>3.005714509803922</v>
      </c>
      <c r="BS49" s="31">
        <f t="shared" si="38"/>
        <v>4.6907516862745098</v>
      </c>
      <c r="BT49" s="47">
        <f t="shared" si="39"/>
        <v>0.46907516862745097</v>
      </c>
      <c r="BU49" s="30" t="str">
        <f t="shared" si="40"/>
        <v>OK</v>
      </c>
      <c r="BV49" s="100">
        <f t="shared" si="5"/>
        <v>16.945340466666664</v>
      </c>
      <c r="BW49" s="29">
        <f t="shared" si="53"/>
        <v>0.66666666666666663</v>
      </c>
      <c r="BX49" s="29">
        <f t="shared" si="54"/>
        <v>2.5418010699999996</v>
      </c>
      <c r="BY49" s="115" t="str">
        <f t="shared" si="55"/>
        <v>NO PARRILLA</v>
      </c>
      <c r="BZ49" s="116">
        <f t="shared" si="6"/>
        <v>11.492341631372547</v>
      </c>
      <c r="CA49" s="117">
        <f t="shared" si="56"/>
        <v>0.66666666666666663</v>
      </c>
      <c r="CB49" s="117">
        <f t="shared" si="57"/>
        <v>1.723851244705882</v>
      </c>
      <c r="CC49" s="68" t="str">
        <f t="shared" si="58"/>
        <v>NO PARRILLA</v>
      </c>
    </row>
    <row r="50" spans="1:81" x14ac:dyDescent="0.3">
      <c r="B50" s="70" t="s">
        <v>181</v>
      </c>
      <c r="C50" s="24" t="str">
        <f>'MUROS EJE Y'!C19</f>
        <v>J entre 1 y 2</v>
      </c>
      <c r="D50" s="24" t="str">
        <f>'MUROS EJE Y'!D19</f>
        <v>F32Y</v>
      </c>
      <c r="E50" s="24">
        <f>'MUROS EJE Y'!E19</f>
        <v>2.71</v>
      </c>
      <c r="F50" s="10">
        <f>'MUROS EJE Y'!F19</f>
        <v>0.3</v>
      </c>
      <c r="G50" s="23">
        <f>'MUROS EJE Y'!G19</f>
        <v>-187.61250000000001</v>
      </c>
      <c r="H50" s="24">
        <f>'MUROS EJE Y'!H19</f>
        <v>-40.5627</v>
      </c>
      <c r="I50" s="24">
        <f>'MUROS EJE Y'!I19</f>
        <v>36.847999999999999</v>
      </c>
      <c r="J50" s="25">
        <f>'MUROS EJE Y'!J19</f>
        <v>22.5167</v>
      </c>
      <c r="K50" s="23">
        <f>'MUROS EJE Y'!K19</f>
        <v>-14.577199999999999</v>
      </c>
      <c r="L50" s="24">
        <f>'MUROS EJE Y'!L19</f>
        <v>-3.5015000000000001</v>
      </c>
      <c r="M50" s="24">
        <f>'MUROS EJE Y'!M19</f>
        <v>2.5293999999999999</v>
      </c>
      <c r="N50" s="25">
        <f>'MUROS EJE Y'!N19</f>
        <v>23.335799999999999</v>
      </c>
      <c r="O50" s="23">
        <f>'MUROS EJE Y'!O19</f>
        <v>-38.898499999999999</v>
      </c>
      <c r="P50" s="24">
        <f>'MUROS EJE Y'!P19</f>
        <v>-8.8023000000000007</v>
      </c>
      <c r="Q50" s="24">
        <f>'MUROS EJE Y'!Q19</f>
        <v>9.2579999999999991</v>
      </c>
      <c r="R50" s="25">
        <f>'MUROS EJE Y'!R19</f>
        <v>10.355700000000001</v>
      </c>
      <c r="S50" s="100">
        <f>0.6+E50+0.6</f>
        <v>3.91</v>
      </c>
      <c r="T50" s="96">
        <v>1.8</v>
      </c>
      <c r="U50" s="96">
        <v>2</v>
      </c>
      <c r="V50" s="28">
        <f t="shared" si="41"/>
        <v>35.190000000000005</v>
      </c>
      <c r="W50" s="26">
        <f t="shared" si="42"/>
        <v>0.65166666666666673</v>
      </c>
      <c r="Y50" s="27">
        <f t="shared" si="7"/>
        <v>222.80250000000001</v>
      </c>
      <c r="Z50" s="28">
        <f t="shared" si="173"/>
        <v>-14.577199999999999</v>
      </c>
      <c r="AA50" s="28">
        <f t="shared" si="43"/>
        <v>-38.898499999999999</v>
      </c>
      <c r="AB50" s="29">
        <f t="shared" si="44"/>
        <v>6.5426554908495194E-2</v>
      </c>
      <c r="AC50" s="78">
        <f t="shared" si="9"/>
        <v>2.2911166240343461</v>
      </c>
      <c r="AD50" s="78">
        <f t="shared" si="10"/>
        <v>4.87317982185502</v>
      </c>
      <c r="AE50" s="26">
        <f t="shared" si="0"/>
        <v>3.4835408476745529</v>
      </c>
      <c r="AF50" s="27">
        <f t="shared" si="11"/>
        <v>263.36520000000002</v>
      </c>
      <c r="AG50" s="28">
        <f t="shared" si="12"/>
        <v>-18.078699999999998</v>
      </c>
      <c r="AH50" s="28">
        <f t="shared" si="13"/>
        <v>-47.700800000000001</v>
      </c>
      <c r="AI50" s="29">
        <f t="shared" si="1"/>
        <v>6.8644984227225148E-2</v>
      </c>
      <c r="AJ50" s="78">
        <f t="shared" si="14"/>
        <v>2.208476168114581</v>
      </c>
      <c r="AK50" s="78">
        <f t="shared" si="15"/>
        <v>4.6964774150226969</v>
      </c>
      <c r="AL50" s="26">
        <f t="shared" si="2"/>
        <v>4.1362240784226518</v>
      </c>
      <c r="AM50" s="26">
        <f t="shared" si="16"/>
        <v>4.1362240784226518</v>
      </c>
      <c r="AN50" s="47">
        <f t="shared" si="3"/>
        <v>0.43544260595931911</v>
      </c>
      <c r="AO50" s="47">
        <f t="shared" si="17"/>
        <v>0.51702800980283148</v>
      </c>
      <c r="AP50" s="30" t="str">
        <f t="shared" si="18"/>
        <v>OK</v>
      </c>
      <c r="AQ50" s="32">
        <f t="shared" si="19"/>
        <v>245.31920000000002</v>
      </c>
      <c r="AR50" s="28">
        <f t="shared" si="20"/>
        <v>8.7585999999999995</v>
      </c>
      <c r="AS50" s="28">
        <f t="shared" si="21"/>
        <v>-28.5428</v>
      </c>
      <c r="AT50" s="28">
        <f t="shared" si="45"/>
        <v>3.570287201327902E-2</v>
      </c>
      <c r="AU50" s="78">
        <f t="shared" si="22"/>
        <v>3.437913589416596</v>
      </c>
      <c r="AV50" s="78">
        <f t="shared" si="23"/>
        <v>7.4168664210363264</v>
      </c>
      <c r="AW50" s="26">
        <f t="shared" si="46"/>
        <v>3.6766056678796657</v>
      </c>
      <c r="AX50" s="32">
        <f t="shared" si="61"/>
        <v>200.28579999999999</v>
      </c>
      <c r="AY50" s="28">
        <f t="shared" si="24"/>
        <v>-37.912999999999997</v>
      </c>
      <c r="AZ50" s="28">
        <f t="shared" si="25"/>
        <v>-49.254199999999997</v>
      </c>
      <c r="BA50" s="28">
        <f t="shared" si="47"/>
        <v>0.18929449816212632</v>
      </c>
      <c r="BB50" s="78">
        <f t="shared" si="26"/>
        <v>1.6265479898160971</v>
      </c>
      <c r="BC50" s="78">
        <f t="shared" si="27"/>
        <v>3.1481258732134401</v>
      </c>
      <c r="BD50" s="26">
        <f t="shared" si="48"/>
        <v>3.6724114325666504</v>
      </c>
      <c r="BE50" s="32">
        <f t="shared" si="28"/>
        <v>285.88190000000003</v>
      </c>
      <c r="BF50" s="28">
        <f t="shared" si="29"/>
        <v>5.2571000000000012</v>
      </c>
      <c r="BG50" s="28">
        <f t="shared" si="30"/>
        <v>-37.345100000000002</v>
      </c>
      <c r="BH50" s="28">
        <f t="shared" si="49"/>
        <v>1.8389062056744412E-2</v>
      </c>
      <c r="BI50" s="78">
        <f t="shared" si="31"/>
        <v>3.0620552629394489</v>
      </c>
      <c r="BJ50" s="78">
        <f t="shared" si="32"/>
        <v>7.0566012173018979</v>
      </c>
      <c r="BK50" s="26">
        <f t="shared" si="50"/>
        <v>4.1765993339772631</v>
      </c>
      <c r="BL50" s="32">
        <f t="shared" si="33"/>
        <v>240.8485</v>
      </c>
      <c r="BM50" s="28">
        <f t="shared" si="34"/>
        <v>-41.414499999999997</v>
      </c>
      <c r="BN50" s="28">
        <f t="shared" si="35"/>
        <v>-58.0565</v>
      </c>
      <c r="BO50" s="28">
        <f t="shared" si="51"/>
        <v>0.17195249295719092</v>
      </c>
      <c r="BP50" s="78">
        <f t="shared" si="36"/>
        <v>1.6594076460000173</v>
      </c>
      <c r="BQ50" s="78">
        <f t="shared" si="37"/>
        <v>3.2519611972512741</v>
      </c>
      <c r="BR50" s="26">
        <f t="shared" si="52"/>
        <v>4.3250946633147489</v>
      </c>
      <c r="BS50" s="31">
        <f t="shared" si="38"/>
        <v>4.3250946633147489</v>
      </c>
      <c r="BT50" s="47">
        <f t="shared" si="39"/>
        <v>0.43250946633147491</v>
      </c>
      <c r="BU50" s="30" t="str">
        <f t="shared" si="40"/>
        <v>OK</v>
      </c>
      <c r="BV50" s="100">
        <f t="shared" si="5"/>
        <v>17.516633386424736</v>
      </c>
      <c r="BW50" s="29">
        <f t="shared" si="53"/>
        <v>0.66666666666666663</v>
      </c>
      <c r="BX50" s="29">
        <f t="shared" si="54"/>
        <v>2.6274950079637103</v>
      </c>
      <c r="BY50" s="115" t="str">
        <f t="shared" si="55"/>
        <v>NO PARRILLA</v>
      </c>
      <c r="BZ50" s="116">
        <f t="shared" si="6"/>
        <v>7.7851703939665509</v>
      </c>
      <c r="CA50" s="117">
        <f t="shared" si="56"/>
        <v>0.66666666666666663</v>
      </c>
      <c r="CB50" s="117">
        <f t="shared" si="57"/>
        <v>1.1677755590949828</v>
      </c>
      <c r="CC50" s="68" t="str">
        <f t="shared" si="58"/>
        <v>NO PARRILLA</v>
      </c>
    </row>
    <row r="51" spans="1:81" x14ac:dyDescent="0.3">
      <c r="B51" s="64" t="s">
        <v>181</v>
      </c>
      <c r="C51" s="24" t="str">
        <f>'MUROS EJE Y'!C20</f>
        <v>L entre 3 y 5</v>
      </c>
      <c r="D51" s="24" t="str">
        <f>'MUROS EJE Y'!D20</f>
        <v>F33Y</v>
      </c>
      <c r="E51" s="24">
        <f>'MUROS EJE Y'!E20</f>
        <v>2.62</v>
      </c>
      <c r="F51" s="10">
        <f>'MUROS EJE Y'!F20</f>
        <v>0.3</v>
      </c>
      <c r="G51" s="23">
        <f>'MUROS EJE Y'!G20</f>
        <v>-36.016100000000002</v>
      </c>
      <c r="H51" s="24">
        <f>'MUROS EJE Y'!H20</f>
        <v>-8.5885999999999996</v>
      </c>
      <c r="I51" s="24">
        <f>'MUROS EJE Y'!I20</f>
        <v>48.734000000000002</v>
      </c>
      <c r="J51" s="25">
        <f>'MUROS EJE Y'!J20</f>
        <v>14.108700000000001</v>
      </c>
      <c r="K51" s="23">
        <f>'MUROS EJE Y'!K20</f>
        <v>-0.69059999999999999</v>
      </c>
      <c r="L51" s="24">
        <f>'MUROS EJE Y'!L20</f>
        <v>-0.51219999999999999</v>
      </c>
      <c r="M51" s="24">
        <f>'MUROS EJE Y'!M20</f>
        <v>4.4439000000000002</v>
      </c>
      <c r="N51" s="25">
        <f>'MUROS EJE Y'!N20</f>
        <v>31.666899999999998</v>
      </c>
      <c r="O51" s="23">
        <f>'MUROS EJE Y'!O20</f>
        <v>-2.8900999999999999</v>
      </c>
      <c r="P51" s="24">
        <f>'MUROS EJE Y'!P20</f>
        <v>-0.95009999999999895</v>
      </c>
      <c r="Q51" s="24">
        <f>'MUROS EJE Y'!Q20</f>
        <v>10.469099999999999</v>
      </c>
      <c r="R51" s="25">
        <f>'MUROS EJE Y'!R20</f>
        <v>11.127599999999999</v>
      </c>
      <c r="S51" s="100">
        <f>0.5+E51+0.5</f>
        <v>3.62</v>
      </c>
      <c r="T51" s="96">
        <v>1.7</v>
      </c>
      <c r="U51" s="96">
        <v>2</v>
      </c>
      <c r="V51" s="28">
        <f t="shared" si="41"/>
        <v>30.770000000000003</v>
      </c>
      <c r="W51" s="26">
        <f t="shared" si="42"/>
        <v>0.60333333333333339</v>
      </c>
      <c r="Y51" s="27">
        <f t="shared" si="7"/>
        <v>66.786100000000005</v>
      </c>
      <c r="Z51" s="28">
        <f t="shared" si="173"/>
        <v>-0.69059999999999999</v>
      </c>
      <c r="AA51" s="28">
        <f t="shared" si="43"/>
        <v>-2.8900999999999999</v>
      </c>
      <c r="AB51" s="29">
        <f t="shared" si="44"/>
        <v>1.0340475038967688E-2</v>
      </c>
      <c r="AC51" s="78">
        <f t="shared" si="9"/>
        <v>9.2434310231479895</v>
      </c>
      <c r="AD51" s="78">
        <f t="shared" si="10"/>
        <v>18.788007819744085</v>
      </c>
      <c r="AE51" s="26">
        <f t="shared" si="0"/>
        <v>1.1038469431910614</v>
      </c>
      <c r="AF51" s="27">
        <f t="shared" si="11"/>
        <v>75.374700000000004</v>
      </c>
      <c r="AG51" s="28">
        <f t="shared" si="12"/>
        <v>-1.2027999999999999</v>
      </c>
      <c r="AH51" s="28">
        <f t="shared" si="13"/>
        <v>-3.8401999999999989</v>
      </c>
      <c r="AI51" s="29">
        <f t="shared" si="1"/>
        <v>1.5957609118178909E-2</v>
      </c>
      <c r="AJ51" s="78">
        <f t="shared" si="14"/>
        <v>7.8511223373782641</v>
      </c>
      <c r="AK51" s="78">
        <f t="shared" si="15"/>
        <v>15.493404066102309</v>
      </c>
      <c r="AL51" s="26">
        <f t="shared" si="2"/>
        <v>1.2572033012710595</v>
      </c>
      <c r="AM51" s="26">
        <f t="shared" si="16"/>
        <v>1.2572033012710595</v>
      </c>
      <c r="AN51" s="47">
        <f t="shared" si="3"/>
        <v>0.13798086789888267</v>
      </c>
      <c r="AO51" s="47">
        <f t="shared" si="17"/>
        <v>0.15715041265888244</v>
      </c>
      <c r="AP51" s="30" t="str">
        <f t="shared" si="18"/>
        <v>OK</v>
      </c>
      <c r="AQ51" s="32">
        <f t="shared" si="19"/>
        <v>80.894800000000004</v>
      </c>
      <c r="AR51" s="28">
        <f t="shared" si="20"/>
        <v>30.976299999999998</v>
      </c>
      <c r="AS51" s="28">
        <f t="shared" si="21"/>
        <v>8.2374999999999989</v>
      </c>
      <c r="AT51" s="28">
        <f t="shared" si="45"/>
        <v>0.38292078106380134</v>
      </c>
      <c r="AU51" s="78">
        <f t="shared" si="22"/>
        <v>3.9281238239757212</v>
      </c>
      <c r="AV51" s="78">
        <f t="shared" si="23"/>
        <v>3.7384832027784283</v>
      </c>
      <c r="AW51" s="26">
        <f t="shared" si="46"/>
        <v>2.1487932028218633</v>
      </c>
      <c r="AX51" s="32">
        <f t="shared" si="61"/>
        <v>52.677400000000006</v>
      </c>
      <c r="AY51" s="28">
        <f t="shared" si="24"/>
        <v>-32.357500000000002</v>
      </c>
      <c r="AZ51" s="28">
        <f t="shared" si="25"/>
        <v>-14.0177</v>
      </c>
      <c r="BA51" s="28">
        <f t="shared" si="47"/>
        <v>0.61425772722267991</v>
      </c>
      <c r="BB51" s="78">
        <f t="shared" si="26"/>
        <v>1.5031681374262542</v>
      </c>
      <c r="BC51" s="78">
        <f t="shared" si="27"/>
        <v>2.11454647814561</v>
      </c>
      <c r="BD51" s="26">
        <f t="shared" si="48"/>
        <v>1.7276134156892582</v>
      </c>
      <c r="BE51" s="32">
        <f t="shared" si="28"/>
        <v>89.483400000000003</v>
      </c>
      <c r="BF51" s="28">
        <f t="shared" si="29"/>
        <v>30.464099999999998</v>
      </c>
      <c r="BG51" s="28">
        <f t="shared" si="30"/>
        <v>7.2873999999999999</v>
      </c>
      <c r="BH51" s="28">
        <f t="shared" si="49"/>
        <v>0.34044414941765733</v>
      </c>
      <c r="BI51" s="78">
        <f t="shared" si="31"/>
        <v>4.9116776902599009</v>
      </c>
      <c r="BJ51" s="78">
        <f t="shared" si="32"/>
        <v>4.2725078543214865</v>
      </c>
      <c r="BK51" s="26">
        <f t="shared" si="50"/>
        <v>2.2745593666788166</v>
      </c>
      <c r="BL51" s="32">
        <f t="shared" si="33"/>
        <v>61.266000000000005</v>
      </c>
      <c r="BM51" s="28">
        <f t="shared" si="34"/>
        <v>-32.869699999999995</v>
      </c>
      <c r="BN51" s="28">
        <f t="shared" si="35"/>
        <v>-14.967799999999999</v>
      </c>
      <c r="BO51" s="28">
        <f t="shared" si="51"/>
        <v>0.53650801423301653</v>
      </c>
      <c r="BP51" s="78">
        <f t="shared" si="36"/>
        <v>1.637274682986144</v>
      </c>
      <c r="BQ51" s="78">
        <f t="shared" si="37"/>
        <v>2.2889972661542903</v>
      </c>
      <c r="BR51" s="26">
        <f t="shared" si="52"/>
        <v>1.8808281726658493</v>
      </c>
      <c r="BS51" s="31">
        <f t="shared" si="38"/>
        <v>2.2745593666788166</v>
      </c>
      <c r="BT51" s="47">
        <f t="shared" si="39"/>
        <v>0.22745593666788166</v>
      </c>
      <c r="BU51" s="30" t="str">
        <f t="shared" si="40"/>
        <v>OK</v>
      </c>
      <c r="BV51" s="100">
        <f t="shared" si="5"/>
        <v>8.216845712127224</v>
      </c>
      <c r="BW51" s="29">
        <f t="shared" si="53"/>
        <v>0.66666666666666663</v>
      </c>
      <c r="BX51" s="29">
        <f t="shared" si="54"/>
        <v>1.2325268568190837</v>
      </c>
      <c r="BY51" s="115" t="str">
        <f t="shared" si="55"/>
        <v>NO PARRILLA</v>
      </c>
      <c r="BZ51" s="116">
        <f t="shared" si="6"/>
        <v>2.8431992083485209</v>
      </c>
      <c r="CA51" s="117">
        <f t="shared" si="56"/>
        <v>0.66666666666666663</v>
      </c>
      <c r="CB51" s="117">
        <f t="shared" si="57"/>
        <v>0.42647988125227815</v>
      </c>
      <c r="CC51" s="68" t="str">
        <f t="shared" si="58"/>
        <v>NO PARRILLA</v>
      </c>
    </row>
    <row r="52" spans="1:81" x14ac:dyDescent="0.3">
      <c r="B52" s="64" t="s">
        <v>181</v>
      </c>
      <c r="C52" s="24" t="str">
        <f>'MUROS EJE Y'!C21</f>
        <v>L entre 6 y 7</v>
      </c>
      <c r="D52" s="24" t="str">
        <f>'MUROS EJE Y'!D21</f>
        <v>F34Y</v>
      </c>
      <c r="E52" s="24">
        <f>'MUROS EJE Y'!E21</f>
        <v>0.83</v>
      </c>
      <c r="F52" s="10">
        <f>'MUROS EJE Y'!F21</f>
        <v>0.3</v>
      </c>
      <c r="G52" s="23">
        <f>'MUROS EJE Y'!G21</f>
        <v>-54.006</v>
      </c>
      <c r="H52" s="24">
        <f>'MUROS EJE Y'!H21</f>
        <v>-14.3527</v>
      </c>
      <c r="I52" s="24">
        <f>'MUROS EJE Y'!I21</f>
        <v>82.848799999999997</v>
      </c>
      <c r="J52" s="25">
        <f>'MUROS EJE Y'!J21</f>
        <v>22.132100000000001</v>
      </c>
      <c r="K52" s="23">
        <f>'MUROS EJE Y'!K21</f>
        <v>11.0459</v>
      </c>
      <c r="L52" s="24">
        <f>'MUROS EJE Y'!L21</f>
        <v>2.9775</v>
      </c>
      <c r="M52" s="24">
        <f>'MUROS EJE Y'!M21</f>
        <v>15.8042</v>
      </c>
      <c r="N52" s="25">
        <f>'MUROS EJE Y'!N21</f>
        <v>14.3156</v>
      </c>
      <c r="O52" s="23">
        <f>'MUROS EJE Y'!O21</f>
        <v>9.5779999999999994</v>
      </c>
      <c r="P52" s="24">
        <f>'MUROS EJE Y'!P21</f>
        <v>2.589</v>
      </c>
      <c r="Q52" s="24">
        <f>'MUROS EJE Y'!Q21</f>
        <v>13.691599999999999</v>
      </c>
      <c r="R52" s="25">
        <f>'MUROS EJE Y'!R21</f>
        <v>13.1289</v>
      </c>
      <c r="S52" s="100">
        <f>0.7+E52+0.7</f>
        <v>2.2299999999999995</v>
      </c>
      <c r="T52" s="96">
        <v>1.4</v>
      </c>
      <c r="U52" s="96">
        <v>2</v>
      </c>
      <c r="V52" s="28">
        <f t="shared" si="41"/>
        <v>15.609999999999998</v>
      </c>
      <c r="W52" s="26">
        <f t="shared" si="42"/>
        <v>0.37166666666666659</v>
      </c>
      <c r="Y52" s="27">
        <f t="shared" si="7"/>
        <v>69.616</v>
      </c>
      <c r="Z52" s="28">
        <f t="shared" si="173"/>
        <v>11.0459</v>
      </c>
      <c r="AA52" s="28">
        <f t="shared" si="43"/>
        <v>9.5779999999999994</v>
      </c>
      <c r="AB52" s="29">
        <f t="shared" si="44"/>
        <v>0.15866898414157665</v>
      </c>
      <c r="AC52" s="78">
        <f t="shared" si="9"/>
        <v>2.9073292963040305</v>
      </c>
      <c r="AD52" s="78">
        <f t="shared" si="10"/>
        <v>2.9358331760584595</v>
      </c>
      <c r="AE52" s="26">
        <f t="shared" si="0"/>
        <v>3.1818036615599414</v>
      </c>
      <c r="AF52" s="27">
        <f t="shared" si="11"/>
        <v>83.968699999999998</v>
      </c>
      <c r="AG52" s="28">
        <f t="shared" si="12"/>
        <v>14.023399999999999</v>
      </c>
      <c r="AH52" s="28">
        <f t="shared" si="13"/>
        <v>12.167</v>
      </c>
      <c r="AI52" s="29">
        <f t="shared" si="1"/>
        <v>0.16700746825900603</v>
      </c>
      <c r="AJ52" s="78">
        <f t="shared" si="14"/>
        <v>2.760539163310594</v>
      </c>
      <c r="AK52" s="78">
        <f t="shared" si="15"/>
        <v>2.8064597835098306</v>
      </c>
      <c r="AL52" s="26">
        <f t="shared" si="2"/>
        <v>3.8981364854655096</v>
      </c>
      <c r="AM52" s="26">
        <f t="shared" si="16"/>
        <v>3.8981364854655096</v>
      </c>
      <c r="AN52" s="47">
        <f t="shared" si="3"/>
        <v>0.39772545769499268</v>
      </c>
      <c r="AO52" s="47">
        <f t="shared" si="17"/>
        <v>0.4872670606831887</v>
      </c>
      <c r="AP52" s="30" t="str">
        <f t="shared" si="18"/>
        <v>OK</v>
      </c>
      <c r="AQ52" s="32">
        <f t="shared" si="19"/>
        <v>91.748099999999994</v>
      </c>
      <c r="AR52" s="28">
        <f t="shared" si="20"/>
        <v>25.361499999999999</v>
      </c>
      <c r="AS52" s="28">
        <f t="shared" si="21"/>
        <v>22.706899999999997</v>
      </c>
      <c r="AT52" s="28">
        <f t="shared" si="45"/>
        <v>0.27642534286813569</v>
      </c>
      <c r="AU52" s="78">
        <f t="shared" si="22"/>
        <v>1.6162153354266764</v>
      </c>
      <c r="AV52" s="78">
        <f t="shared" si="23"/>
        <v>1.8037455369316695</v>
      </c>
      <c r="AW52" s="26">
        <f t="shared" si="46"/>
        <v>5.1244497031051166</v>
      </c>
      <c r="AX52" s="32">
        <f t="shared" si="61"/>
        <v>47.483899999999998</v>
      </c>
      <c r="AY52" s="28">
        <f t="shared" si="24"/>
        <v>-3.2697000000000003</v>
      </c>
      <c r="AZ52" s="28">
        <f t="shared" si="25"/>
        <v>-3.5509000000000004</v>
      </c>
      <c r="BA52" s="28">
        <f t="shared" si="47"/>
        <v>6.885912909428249E-2</v>
      </c>
      <c r="BB52" s="78">
        <f t="shared" si="26"/>
        <v>5.3489425216142381</v>
      </c>
      <c r="BC52" s="78">
        <f t="shared" si="27"/>
        <v>5.4200692763823923</v>
      </c>
      <c r="BD52" s="26">
        <f t="shared" si="48"/>
        <v>1.8027321942068877</v>
      </c>
      <c r="BE52" s="32">
        <f t="shared" si="28"/>
        <v>106.10079999999999</v>
      </c>
      <c r="BF52" s="28">
        <f t="shared" si="29"/>
        <v>28.338999999999999</v>
      </c>
      <c r="BG52" s="28">
        <f t="shared" si="30"/>
        <v>25.2959</v>
      </c>
      <c r="BH52" s="28">
        <f t="shared" si="49"/>
        <v>0.26709506431619745</v>
      </c>
      <c r="BI52" s="78">
        <f t="shared" si="31"/>
        <v>1.6777548930854407</v>
      </c>
      <c r="BJ52" s="78">
        <f t="shared" si="32"/>
        <v>1.8578475322687715</v>
      </c>
      <c r="BK52" s="26">
        <f t="shared" si="50"/>
        <v>5.8407825270106848</v>
      </c>
      <c r="BL52" s="32">
        <f t="shared" si="33"/>
        <v>61.836599999999997</v>
      </c>
      <c r="BM52" s="28">
        <f t="shared" si="34"/>
        <v>-0.29220000000000113</v>
      </c>
      <c r="BN52" s="28">
        <f t="shared" si="35"/>
        <v>-0.96189999999999998</v>
      </c>
      <c r="BO52" s="28">
        <f t="shared" si="51"/>
        <v>4.7253568275099399E-3</v>
      </c>
      <c r="BP52" s="78">
        <f t="shared" si="36"/>
        <v>25.714357001767336</v>
      </c>
      <c r="BQ52" s="78">
        <f t="shared" si="37"/>
        <v>31.245491425992757</v>
      </c>
      <c r="BR52" s="26">
        <f t="shared" si="52"/>
        <v>2.0058548475594873</v>
      </c>
      <c r="BS52" s="31">
        <f t="shared" si="38"/>
        <v>5.8407825270106848</v>
      </c>
      <c r="BT52" s="47">
        <f t="shared" si="39"/>
        <v>0.5840782527010685</v>
      </c>
      <c r="BU52" s="30" t="str">
        <f t="shared" si="40"/>
        <v>OK</v>
      </c>
      <c r="BV52" s="100">
        <f t="shared" si="5"/>
        <v>14.309917191176176</v>
      </c>
      <c r="BW52" s="29">
        <f t="shared" si="53"/>
        <v>0.66666666666666663</v>
      </c>
      <c r="BX52" s="29">
        <f t="shared" si="54"/>
        <v>2.1464875786764264</v>
      </c>
      <c r="BY52" s="115" t="str">
        <f t="shared" si="55"/>
        <v>NO PARRILLA</v>
      </c>
      <c r="BZ52" s="116">
        <f t="shared" si="6"/>
        <v>14.309917191176167</v>
      </c>
      <c r="CA52" s="117">
        <f t="shared" si="56"/>
        <v>0.66666666666666663</v>
      </c>
      <c r="CB52" s="117">
        <f t="shared" si="57"/>
        <v>2.1464875786764255</v>
      </c>
      <c r="CC52" s="68" t="str">
        <f t="shared" si="58"/>
        <v>NO PARRILLA</v>
      </c>
    </row>
    <row r="53" spans="1:81" x14ac:dyDescent="0.3">
      <c r="B53" s="64" t="s">
        <v>181</v>
      </c>
      <c r="C53" s="24" t="str">
        <f>'MUROS EJE Y'!C22</f>
        <v>L entre 7 y 8</v>
      </c>
      <c r="D53" s="24" t="str">
        <f>'MUROS EJE Y'!D22</f>
        <v>F35Y</v>
      </c>
      <c r="E53" s="24">
        <f>'MUROS EJE Y'!E22</f>
        <v>0.85</v>
      </c>
      <c r="F53" s="10">
        <f>'MUROS EJE Y'!F22</f>
        <v>0.3</v>
      </c>
      <c r="G53" s="23">
        <f>'MUROS EJE Y'!G22</f>
        <v>-54.727499999999999</v>
      </c>
      <c r="H53" s="24">
        <f>'MUROS EJE Y'!H22</f>
        <v>-14.792199999999999</v>
      </c>
      <c r="I53" s="24">
        <f>'MUROS EJE Y'!I22</f>
        <v>84.444699999999997</v>
      </c>
      <c r="J53" s="25">
        <f>'MUROS EJE Y'!J22</f>
        <v>13.891299999999999</v>
      </c>
      <c r="K53" s="23">
        <f>'MUROS EJE Y'!K22</f>
        <v>6.8041</v>
      </c>
      <c r="L53" s="24">
        <f>'MUROS EJE Y'!L22</f>
        <v>2.1920999999999999</v>
      </c>
      <c r="M53" s="24">
        <f>'MUROS EJE Y'!M22</f>
        <v>5.6802999999999999</v>
      </c>
      <c r="N53" s="25">
        <f>'MUROS EJE Y'!N22</f>
        <v>13.4665</v>
      </c>
      <c r="O53" s="23">
        <f>'MUROS EJE Y'!O22</f>
        <v>5.7443</v>
      </c>
      <c r="P53" s="24">
        <f>'MUROS EJE Y'!P22</f>
        <v>1.8562000000000001</v>
      </c>
      <c r="Q53" s="24">
        <f>'MUROS EJE Y'!Q22</f>
        <v>4.8384999999999998</v>
      </c>
      <c r="R53" s="25">
        <f>'MUROS EJE Y'!R22</f>
        <v>11.8794</v>
      </c>
      <c r="S53" s="100">
        <f>0.4+E53+0.4</f>
        <v>1.65</v>
      </c>
      <c r="T53" s="96">
        <v>1.4</v>
      </c>
      <c r="U53" s="96">
        <v>2</v>
      </c>
      <c r="V53" s="28">
        <f t="shared" si="41"/>
        <v>11.549999999999999</v>
      </c>
      <c r="W53" s="26">
        <f t="shared" si="42"/>
        <v>0.27499999999999997</v>
      </c>
      <c r="Y53" s="27">
        <f t="shared" si="7"/>
        <v>66.277500000000003</v>
      </c>
      <c r="Z53" s="28">
        <f t="shared" si="173"/>
        <v>6.8041</v>
      </c>
      <c r="AA53" s="28">
        <f t="shared" si="43"/>
        <v>5.7443</v>
      </c>
      <c r="AB53" s="29">
        <f t="shared" si="44"/>
        <v>0.10266078231677417</v>
      </c>
      <c r="AC53" s="78">
        <f t="shared" si="9"/>
        <v>4.6151837473669559</v>
      </c>
      <c r="AD53" s="78">
        <f t="shared" si="10"/>
        <v>3.361069579668392</v>
      </c>
      <c r="AE53" s="26">
        <f t="shared" si="0"/>
        <v>3.9402459661550582</v>
      </c>
      <c r="AF53" s="27">
        <f t="shared" si="11"/>
        <v>81.069699999999997</v>
      </c>
      <c r="AG53" s="28">
        <f t="shared" si="12"/>
        <v>8.9962</v>
      </c>
      <c r="AH53" s="28">
        <f t="shared" si="13"/>
        <v>7.6005000000000003</v>
      </c>
      <c r="AI53" s="29">
        <f t="shared" si="1"/>
        <v>0.11096870964120997</v>
      </c>
      <c r="AJ53" s="78">
        <f t="shared" si="14"/>
        <v>4.2665456219985529</v>
      </c>
      <c r="AK53" s="78">
        <f t="shared" si="15"/>
        <v>3.1358463995834227</v>
      </c>
      <c r="AL53" s="26">
        <f t="shared" si="2"/>
        <v>4.9256776859504132</v>
      </c>
      <c r="AM53" s="26">
        <f t="shared" si="16"/>
        <v>4.9256776859504132</v>
      </c>
      <c r="AN53" s="47">
        <f t="shared" si="3"/>
        <v>0.49253074576938227</v>
      </c>
      <c r="AO53" s="47">
        <f t="shared" si="17"/>
        <v>0.61570971074380165</v>
      </c>
      <c r="AP53" s="30" t="str">
        <f t="shared" si="18"/>
        <v>OK</v>
      </c>
      <c r="AQ53" s="32">
        <f t="shared" si="19"/>
        <v>80.168800000000005</v>
      </c>
      <c r="AR53" s="28">
        <f t="shared" si="20"/>
        <v>20.270600000000002</v>
      </c>
      <c r="AS53" s="28">
        <f t="shared" si="21"/>
        <v>17.623699999999999</v>
      </c>
      <c r="AT53" s="28">
        <f t="shared" si="45"/>
        <v>0.25284898863398231</v>
      </c>
      <c r="AU53" s="78">
        <f t="shared" si="22"/>
        <v>1.8195679681338199</v>
      </c>
      <c r="AV53" s="78">
        <f t="shared" si="23"/>
        <v>1.5564296264274649</v>
      </c>
      <c r="AW53" s="26">
        <f t="shared" si="46"/>
        <v>6.6614750098386484</v>
      </c>
      <c r="AX53" s="32">
        <f t="shared" si="61"/>
        <v>52.386200000000002</v>
      </c>
      <c r="AY53" s="28">
        <f t="shared" si="24"/>
        <v>-6.6623999999999999</v>
      </c>
      <c r="AZ53" s="28">
        <f t="shared" si="25"/>
        <v>-6.1351000000000004</v>
      </c>
      <c r="BA53" s="28">
        <f t="shared" si="47"/>
        <v>0.12717853175072824</v>
      </c>
      <c r="BB53" s="78">
        <f t="shared" si="26"/>
        <v>3.4155074896904698</v>
      </c>
      <c r="BC53" s="78">
        <f t="shared" si="27"/>
        <v>2.6346626982030994</v>
      </c>
      <c r="BD53" s="26">
        <f t="shared" si="48"/>
        <v>3.3165848091302648</v>
      </c>
      <c r="BE53" s="32">
        <f t="shared" si="28"/>
        <v>94.960999999999999</v>
      </c>
      <c r="BF53" s="28">
        <f t="shared" si="29"/>
        <v>22.462699999999998</v>
      </c>
      <c r="BG53" s="28">
        <f t="shared" si="30"/>
        <v>19.479900000000001</v>
      </c>
      <c r="BH53" s="28">
        <f t="shared" si="49"/>
        <v>0.23654658228114697</v>
      </c>
      <c r="BI53" s="78">
        <f t="shared" si="31"/>
        <v>1.9499278743730717</v>
      </c>
      <c r="BJ53" s="78">
        <f t="shared" si="32"/>
        <v>1.6411823843054254</v>
      </c>
      <c r="BK53" s="26">
        <f t="shared" si="50"/>
        <v>7.6469067296340025</v>
      </c>
      <c r="BL53" s="32">
        <f t="shared" si="33"/>
        <v>67.178399999999996</v>
      </c>
      <c r="BM53" s="28">
        <f t="shared" si="34"/>
        <v>-4.4702999999999999</v>
      </c>
      <c r="BN53" s="28">
        <f t="shared" si="35"/>
        <v>-4.2789000000000001</v>
      </c>
      <c r="BO53" s="28">
        <f t="shared" si="51"/>
        <v>6.6543710478368046E-2</v>
      </c>
      <c r="BP53" s="78">
        <f t="shared" si="36"/>
        <v>6.2799691509500102</v>
      </c>
      <c r="BQ53" s="78">
        <f t="shared" si="37"/>
        <v>4.5971768715315351</v>
      </c>
      <c r="BR53" s="26">
        <f t="shared" si="52"/>
        <v>3.6118630460448649</v>
      </c>
      <c r="BS53" s="31">
        <f t="shared" si="38"/>
        <v>7.6469067296340025</v>
      </c>
      <c r="BT53" s="47">
        <f t="shared" si="39"/>
        <v>0.76469067296340021</v>
      </c>
      <c r="BU53" s="30" t="str">
        <f t="shared" si="40"/>
        <v>OK</v>
      </c>
      <c r="BV53" s="100">
        <f t="shared" si="5"/>
        <v>18.734921487603305</v>
      </c>
      <c r="BW53" s="29">
        <f t="shared" si="53"/>
        <v>0.66666666666666663</v>
      </c>
      <c r="BX53" s="29">
        <f t="shared" si="54"/>
        <v>2.8102382231404959</v>
      </c>
      <c r="BY53" s="115" t="str">
        <f t="shared" si="55"/>
        <v>NO PARRILLA</v>
      </c>
      <c r="BZ53" s="116">
        <f t="shared" si="6"/>
        <v>6.1175253837072017</v>
      </c>
      <c r="CA53" s="117">
        <f t="shared" si="56"/>
        <v>0.66666666666666663</v>
      </c>
      <c r="CB53" s="117">
        <f t="shared" si="57"/>
        <v>0.91762880755608034</v>
      </c>
      <c r="CC53" s="68" t="str">
        <f t="shared" si="58"/>
        <v>NO PARRILLA</v>
      </c>
    </row>
    <row r="54" spans="1:81" x14ac:dyDescent="0.3">
      <c r="B54" s="64" t="s">
        <v>181</v>
      </c>
      <c r="C54" s="24" t="str">
        <f>'MUROS EJE Y'!C23</f>
        <v>L entre 7 y 10</v>
      </c>
      <c r="D54" s="24" t="str">
        <f>'MUROS EJE Y'!D23</f>
        <v>F36Y</v>
      </c>
      <c r="E54" s="24">
        <f>'MUROS EJE Y'!E23</f>
        <v>4.8499999999999996</v>
      </c>
      <c r="F54" s="10">
        <f>'MUROS EJE Y'!F23</f>
        <v>0.3</v>
      </c>
      <c r="G54" s="23">
        <f>'MUROS EJE Y'!G23</f>
        <v>-301.28969999999998</v>
      </c>
      <c r="H54" s="24">
        <f>'MUROS EJE Y'!H23</f>
        <v>-85.029499999999999</v>
      </c>
      <c r="I54" s="24">
        <f>'MUROS EJE Y'!I23</f>
        <v>538.66399999999999</v>
      </c>
      <c r="J54" s="25">
        <f>'MUROS EJE Y'!J23</f>
        <v>109.252</v>
      </c>
      <c r="K54" s="23">
        <f>'MUROS EJE Y'!K23</f>
        <v>-4.0933000000000002</v>
      </c>
      <c r="L54" s="24">
        <f>'MUROS EJE Y'!L23</f>
        <v>-1.0236000000000001</v>
      </c>
      <c r="M54" s="24">
        <f>'MUROS EJE Y'!M23</f>
        <v>60.168300000000002</v>
      </c>
      <c r="N54" s="25">
        <f>'MUROS EJE Y'!N23</f>
        <v>183.33869999999999</v>
      </c>
      <c r="O54" s="23">
        <f>'MUROS EJE Y'!O23</f>
        <v>0.9456</v>
      </c>
      <c r="P54" s="24">
        <f>'MUROS EJE Y'!P23</f>
        <v>-0.60129999999999995</v>
      </c>
      <c r="Q54" s="24">
        <f>'MUROS EJE Y'!Q23</f>
        <v>18.259799999999998</v>
      </c>
      <c r="R54" s="25">
        <f>'MUROS EJE Y'!R23</f>
        <v>16.1191</v>
      </c>
      <c r="S54" s="100">
        <f>0.9+E54+0.9</f>
        <v>6.65</v>
      </c>
      <c r="T54" s="96">
        <v>1.7</v>
      </c>
      <c r="U54" s="96">
        <v>2</v>
      </c>
      <c r="V54" s="28">
        <f t="shared" si="41"/>
        <v>56.524999999999999</v>
      </c>
      <c r="W54" s="26">
        <f t="shared" si="42"/>
        <v>1.1083333333333334</v>
      </c>
      <c r="Y54" s="27">
        <f t="shared" si="7"/>
        <v>357.81469999999996</v>
      </c>
      <c r="Z54" s="28">
        <f t="shared" si="173"/>
        <v>-4.0933000000000002</v>
      </c>
      <c r="AA54" s="28">
        <f t="shared" si="43"/>
        <v>0.9456</v>
      </c>
      <c r="AB54" s="29">
        <f t="shared" si="44"/>
        <v>1.1439720056219045E-2</v>
      </c>
      <c r="AC54" s="78">
        <f t="shared" si="9"/>
        <v>151.35985617597294</v>
      </c>
      <c r="AD54" s="78">
        <f t="shared" si="10"/>
        <v>199.4865364692121</v>
      </c>
      <c r="AE54" s="26">
        <f t="shared" si="0"/>
        <v>3.1977700398719042</v>
      </c>
      <c r="AF54" s="27">
        <f t="shared" si="11"/>
        <v>442.84419999999994</v>
      </c>
      <c r="AG54" s="28">
        <f t="shared" si="12"/>
        <v>-5.1169000000000002</v>
      </c>
      <c r="AH54" s="28">
        <f t="shared" si="13"/>
        <v>0.34430000000000005</v>
      </c>
      <c r="AI54" s="29">
        <f t="shared" si="1"/>
        <v>1.155462801590266E-2</v>
      </c>
      <c r="AJ54" s="78">
        <f t="shared" si="14"/>
        <v>514.48643624745853</v>
      </c>
      <c r="AK54" s="78">
        <f t="shared" si="15"/>
        <v>254.51276634226161</v>
      </c>
      <c r="AL54" s="26">
        <f t="shared" si="2"/>
        <v>3.9580800697010097</v>
      </c>
      <c r="AM54" s="26">
        <f t="shared" si="16"/>
        <v>3.9580800697010097</v>
      </c>
      <c r="AN54" s="47">
        <f t="shared" si="3"/>
        <v>0.39972125498398803</v>
      </c>
      <c r="AO54" s="47">
        <f t="shared" si="17"/>
        <v>0.49476000871262621</v>
      </c>
      <c r="AP54" s="30" t="str">
        <f t="shared" si="18"/>
        <v>OK</v>
      </c>
      <c r="AQ54" s="32">
        <f t="shared" si="19"/>
        <v>467.06669999999997</v>
      </c>
      <c r="AR54" s="28">
        <f t="shared" si="20"/>
        <v>179.24539999999999</v>
      </c>
      <c r="AS54" s="28">
        <f t="shared" si="21"/>
        <v>17.064699999999998</v>
      </c>
      <c r="AT54" s="28">
        <f t="shared" si="45"/>
        <v>0.38376831403309208</v>
      </c>
      <c r="AU54" s="78">
        <f t="shared" si="22"/>
        <v>10.948137383018748</v>
      </c>
      <c r="AV54" s="78">
        <f t="shared" si="23"/>
        <v>8.1183072110670995</v>
      </c>
      <c r="AW54" s="26">
        <f t="shared" si="46"/>
        <v>5.5620687565885074</v>
      </c>
      <c r="AX54" s="32">
        <f t="shared" si="61"/>
        <v>248.56269999999995</v>
      </c>
      <c r="AY54" s="28">
        <f t="shared" si="24"/>
        <v>-187.43199999999999</v>
      </c>
      <c r="AZ54" s="28">
        <f t="shared" si="25"/>
        <v>-15.173499999999999</v>
      </c>
      <c r="BA54" s="28">
        <f t="shared" si="47"/>
        <v>0.75406326049725092</v>
      </c>
      <c r="BB54" s="78">
        <f t="shared" si="26"/>
        <v>6.5525475335288492</v>
      </c>
      <c r="BC54" s="78">
        <f t="shared" si="27"/>
        <v>4.6556508088475006</v>
      </c>
      <c r="BD54" s="26">
        <f t="shared" si="48"/>
        <v>3.6945977792779154</v>
      </c>
      <c r="BE54" s="32">
        <f t="shared" si="28"/>
        <v>552.09619999999995</v>
      </c>
      <c r="BF54" s="28">
        <f t="shared" si="29"/>
        <v>178.2218</v>
      </c>
      <c r="BG54" s="28">
        <f t="shared" si="30"/>
        <v>16.4634</v>
      </c>
      <c r="BH54" s="28">
        <f t="shared" si="49"/>
        <v>0.32280932199859375</v>
      </c>
      <c r="BI54" s="78">
        <f t="shared" si="31"/>
        <v>13.413904782730178</v>
      </c>
      <c r="BJ54" s="78">
        <f t="shared" si="32"/>
        <v>9.538029923002096</v>
      </c>
      <c r="BK54" s="26">
        <f t="shared" si="50"/>
        <v>6.3060400182233556</v>
      </c>
      <c r="BL54" s="32">
        <f t="shared" si="33"/>
        <v>333.59219999999993</v>
      </c>
      <c r="BM54" s="28">
        <f t="shared" si="34"/>
        <v>-188.45559999999998</v>
      </c>
      <c r="BN54" s="28">
        <f t="shared" si="35"/>
        <v>-15.774799999999999</v>
      </c>
      <c r="BO54" s="28">
        <f t="shared" si="51"/>
        <v>0.56492807685551405</v>
      </c>
      <c r="BP54" s="78">
        <f t="shared" si="36"/>
        <v>8.4588635038162128</v>
      </c>
      <c r="BQ54" s="78">
        <f t="shared" si="37"/>
        <v>5.8982681545708919</v>
      </c>
      <c r="BR54" s="26">
        <f t="shared" si="52"/>
        <v>4.4549078091070218</v>
      </c>
      <c r="BS54" s="31">
        <f t="shared" si="38"/>
        <v>6.3060400182233556</v>
      </c>
      <c r="BT54" s="47">
        <f t="shared" si="39"/>
        <v>0.63060400182233556</v>
      </c>
      <c r="BU54" s="30" t="str">
        <f t="shared" si="40"/>
        <v>OK</v>
      </c>
      <c r="BV54" s="100">
        <f t="shared" si="5"/>
        <v>22.780569565831872</v>
      </c>
      <c r="BW54" s="29">
        <f t="shared" si="53"/>
        <v>0.66666666666666663</v>
      </c>
      <c r="BX54" s="29">
        <f t="shared" si="54"/>
        <v>3.4170854348747808</v>
      </c>
      <c r="BY54" s="115" t="str">
        <f t="shared" si="55"/>
        <v>NO PARRILLA</v>
      </c>
      <c r="BZ54" s="116">
        <f t="shared" si="6"/>
        <v>25.539462073804611</v>
      </c>
      <c r="CA54" s="117">
        <f t="shared" si="56"/>
        <v>0.66666666666666663</v>
      </c>
      <c r="CB54" s="117">
        <f t="shared" si="57"/>
        <v>3.8309193110706921</v>
      </c>
      <c r="CC54" s="68" t="str">
        <f t="shared" si="58"/>
        <v>NO PARRILLA</v>
      </c>
    </row>
    <row r="55" spans="1:81" x14ac:dyDescent="0.3">
      <c r="B55" s="70" t="s">
        <v>181</v>
      </c>
      <c r="C55" s="24" t="str">
        <f>'MUROS EJE Y'!C24</f>
        <v>M entre 1 y 3</v>
      </c>
      <c r="D55" s="24" t="str">
        <f>'MUROS EJE Y'!D24</f>
        <v>F37Y</v>
      </c>
      <c r="E55" s="24">
        <f>'MUROS EJE Y'!E24</f>
        <v>4</v>
      </c>
      <c r="F55" s="10">
        <f>'MUROS EJE Y'!F24</f>
        <v>0.3</v>
      </c>
      <c r="G55" s="23">
        <f>'MUROS EJE Y'!G24</f>
        <v>17.709800000000001</v>
      </c>
      <c r="H55" s="24">
        <f>'MUROS EJE Y'!H24</f>
        <v>2.6533000000000002</v>
      </c>
      <c r="I55" s="24">
        <f>'MUROS EJE Y'!I24</f>
        <v>14.980600000000001</v>
      </c>
      <c r="J55" s="25">
        <f>'MUROS EJE Y'!J24</f>
        <v>10.3485</v>
      </c>
      <c r="K55" s="23">
        <f>'MUROS EJE Y'!K24</f>
        <v>-7.1580000000000004</v>
      </c>
      <c r="L55" s="24">
        <f>'MUROS EJE Y'!L24</f>
        <v>-1.3626</v>
      </c>
      <c r="M55" s="24">
        <f>'MUROS EJE Y'!M24</f>
        <v>5.3917999999999999</v>
      </c>
      <c r="N55" s="25">
        <f>'MUROS EJE Y'!N24</f>
        <v>36.224299999999999</v>
      </c>
      <c r="O55" s="23">
        <f>'MUROS EJE Y'!O24</f>
        <v>3.8738000000000001</v>
      </c>
      <c r="P55" s="24">
        <f>'MUROS EJE Y'!P24</f>
        <v>0.21890000000000001</v>
      </c>
      <c r="Q55" s="24">
        <f>'MUROS EJE Y'!Q24</f>
        <v>4.1681999999999997</v>
      </c>
      <c r="R55" s="25">
        <f>'MUROS EJE Y'!R24</f>
        <v>20.767499999999998</v>
      </c>
      <c r="S55" s="100">
        <v>4.5</v>
      </c>
      <c r="T55" s="96">
        <v>2</v>
      </c>
      <c r="U55" s="96">
        <v>2</v>
      </c>
      <c r="V55" s="28">
        <f t="shared" si="41"/>
        <v>45</v>
      </c>
      <c r="W55" s="26">
        <f t="shared" si="42"/>
        <v>0.75</v>
      </c>
      <c r="Y55" s="27">
        <f t="shared" si="7"/>
        <v>62.709800000000001</v>
      </c>
      <c r="Z55" s="28">
        <f t="shared" si="173"/>
        <v>-7.1580000000000004</v>
      </c>
      <c r="AA55" s="28">
        <f t="shared" si="43"/>
        <v>3.8738000000000001</v>
      </c>
      <c r="AB55" s="29">
        <f t="shared" si="44"/>
        <v>0.11414483860576816</v>
      </c>
      <c r="AC55" s="78">
        <f t="shared" si="9"/>
        <v>6.4752749238473859</v>
      </c>
      <c r="AD55" s="78">
        <f t="shared" si="10"/>
        <v>9.9462651620867319</v>
      </c>
      <c r="AE55" s="26">
        <f t="shared" si="0"/>
        <v>0.80281999999999998</v>
      </c>
      <c r="AF55" s="27">
        <f t="shared" si="11"/>
        <v>65.363100000000003</v>
      </c>
      <c r="AG55" s="28">
        <f t="shared" si="12"/>
        <v>-8.5206</v>
      </c>
      <c r="AH55" s="28">
        <f t="shared" si="13"/>
        <v>4.0926999999999998</v>
      </c>
      <c r="AI55" s="29">
        <f t="shared" si="1"/>
        <v>0.13035795425859545</v>
      </c>
      <c r="AJ55" s="78">
        <f t="shared" si="14"/>
        <v>6.3882620275124005</v>
      </c>
      <c r="AK55" s="78">
        <f t="shared" si="15"/>
        <v>9.3132751705973913</v>
      </c>
      <c r="AL55" s="26">
        <f t="shared" si="2"/>
        <v>0.85248777777777784</v>
      </c>
      <c r="AM55" s="26">
        <f t="shared" si="16"/>
        <v>0.85248777777777784</v>
      </c>
      <c r="AN55" s="47">
        <f t="shared" si="3"/>
        <v>0.1003525</v>
      </c>
      <c r="AO55" s="47">
        <f t="shared" si="17"/>
        <v>0.10656097222222223</v>
      </c>
      <c r="AP55" s="30" t="str">
        <f t="shared" si="18"/>
        <v>OK</v>
      </c>
      <c r="AQ55" s="32">
        <f t="shared" si="19"/>
        <v>73.058300000000003</v>
      </c>
      <c r="AR55" s="28">
        <f t="shared" si="20"/>
        <v>29.066299999999998</v>
      </c>
      <c r="AS55" s="28">
        <f t="shared" si="21"/>
        <v>24.641299999999998</v>
      </c>
      <c r="AT55" s="28">
        <f t="shared" si="45"/>
        <v>0.39785075754568605</v>
      </c>
      <c r="AU55" s="78">
        <f t="shared" si="22"/>
        <v>1.1859487932860686</v>
      </c>
      <c r="AV55" s="78">
        <f t="shared" si="23"/>
        <v>2.4690515757081468</v>
      </c>
      <c r="AW55" s="26">
        <f t="shared" si="46"/>
        <v>1.2423707407407407</v>
      </c>
      <c r="AX55" s="32">
        <f t="shared" si="61"/>
        <v>52.3613</v>
      </c>
      <c r="AY55" s="28">
        <f t="shared" si="24"/>
        <v>-43.382300000000001</v>
      </c>
      <c r="AZ55" s="28">
        <f t="shared" si="25"/>
        <v>-16.893699999999999</v>
      </c>
      <c r="BA55" s="28">
        <f t="shared" si="47"/>
        <v>0.82851839049068687</v>
      </c>
      <c r="BB55" s="78">
        <f t="shared" si="26"/>
        <v>1.2397828776407775</v>
      </c>
      <c r="BC55" s="78">
        <f t="shared" si="27"/>
        <v>2.0888408922154675</v>
      </c>
      <c r="BD55" s="26">
        <f t="shared" si="48"/>
        <v>1.2278573672642588</v>
      </c>
      <c r="BE55" s="32">
        <f t="shared" si="28"/>
        <v>75.711600000000004</v>
      </c>
      <c r="BF55" s="28">
        <f t="shared" si="29"/>
        <v>27.703699999999998</v>
      </c>
      <c r="BG55" s="28">
        <f t="shared" si="30"/>
        <v>24.860199999999999</v>
      </c>
      <c r="BH55" s="28">
        <f t="shared" si="49"/>
        <v>0.36591090400942516</v>
      </c>
      <c r="BI55" s="78">
        <f t="shared" si="31"/>
        <v>1.2181977618844582</v>
      </c>
      <c r="BJ55" s="78">
        <f t="shared" si="32"/>
        <v>2.5580510461212982</v>
      </c>
      <c r="BK55" s="26">
        <f t="shared" si="50"/>
        <v>1.251665185185185</v>
      </c>
      <c r="BL55" s="32">
        <f t="shared" si="33"/>
        <v>55.014600000000002</v>
      </c>
      <c r="BM55" s="28">
        <f t="shared" si="34"/>
        <v>-44.744900000000001</v>
      </c>
      <c r="BN55" s="28">
        <f t="shared" si="35"/>
        <v>-16.674799999999998</v>
      </c>
      <c r="BO55" s="28">
        <f t="shared" si="51"/>
        <v>0.81332773481948428</v>
      </c>
      <c r="BP55" s="78">
        <f t="shared" si="36"/>
        <v>1.3197063832849574</v>
      </c>
      <c r="BQ55" s="78">
        <f t="shared" si="37"/>
        <v>2.1579976822951683</v>
      </c>
      <c r="BR55" s="26">
        <f t="shared" si="52"/>
        <v>1.2764358611527753</v>
      </c>
      <c r="BS55" s="31">
        <f t="shared" si="38"/>
        <v>1.2764358611527753</v>
      </c>
      <c r="BT55" s="47">
        <f t="shared" si="39"/>
        <v>0.12764358611527754</v>
      </c>
      <c r="BU55" s="30" t="str">
        <f t="shared" si="40"/>
        <v>OK</v>
      </c>
      <c r="BV55" s="100">
        <f t="shared" si="5"/>
        <v>6.3821793057638763</v>
      </c>
      <c r="BW55" s="29">
        <f t="shared" si="53"/>
        <v>0.66666666666666663</v>
      </c>
      <c r="BX55" s="29">
        <f t="shared" si="54"/>
        <v>0.95732689586458153</v>
      </c>
      <c r="BY55" s="115" t="str">
        <f t="shared" si="55"/>
        <v>NO PARRILLA</v>
      </c>
      <c r="BZ55" s="116">
        <f t="shared" si="6"/>
        <v>0.39888620661024227</v>
      </c>
      <c r="CA55" s="117">
        <f t="shared" si="56"/>
        <v>0.66666666666666663</v>
      </c>
      <c r="CB55" s="117">
        <f t="shared" si="57"/>
        <v>5.9832930991536346E-2</v>
      </c>
      <c r="CC55" s="68" t="str">
        <f t="shared" si="58"/>
        <v>NO PARRILLA</v>
      </c>
    </row>
    <row r="56" spans="1:81" x14ac:dyDescent="0.3">
      <c r="B56" s="70" t="s">
        <v>181</v>
      </c>
      <c r="C56" s="24" t="str">
        <f>'MUROS EJE Y'!C25</f>
        <v>N entre 1 y 6</v>
      </c>
      <c r="D56" s="24" t="str">
        <f>'MUROS EJE Y'!D25</f>
        <v>F38Y</v>
      </c>
      <c r="E56" s="24">
        <f>'MUROS EJE Y'!E25</f>
        <v>8.64</v>
      </c>
      <c r="F56" s="10">
        <f>'MUROS EJE Y'!F25</f>
        <v>0.3</v>
      </c>
      <c r="G56" s="23">
        <f>'MUROS EJE Y'!G25</f>
        <v>-41.522500000000001</v>
      </c>
      <c r="H56" s="24">
        <f>'MUROS EJE Y'!H25</f>
        <v>-20.046199999999999</v>
      </c>
      <c r="I56" s="24">
        <f>'MUROS EJE Y'!I25</f>
        <v>6.1562000000000001</v>
      </c>
      <c r="J56" s="25">
        <f>'MUROS EJE Y'!J25</f>
        <v>1.0454000000000001</v>
      </c>
      <c r="K56" s="23">
        <f>'MUROS EJE Y'!K25</f>
        <v>29.477699999999999</v>
      </c>
      <c r="L56" s="24">
        <f>'MUROS EJE Y'!L25</f>
        <v>28.235299999999999</v>
      </c>
      <c r="M56" s="24">
        <f>'MUROS EJE Y'!M25</f>
        <v>7.6595000000000004</v>
      </c>
      <c r="N56" s="25">
        <f>'MUROS EJE Y'!N25</f>
        <v>43.931199999999997</v>
      </c>
      <c r="O56" s="23">
        <f>'MUROS EJE Y'!O25</f>
        <v>-0.89770000000000005</v>
      </c>
      <c r="P56" s="24">
        <f>'MUROS EJE Y'!P25</f>
        <v>-0.62019999999999997</v>
      </c>
      <c r="Q56" s="24">
        <f>'MUROS EJE Y'!Q25</f>
        <v>3.3879999999999999</v>
      </c>
      <c r="R56" s="25">
        <f>'MUROS EJE Y'!R25</f>
        <v>18.024699999999999</v>
      </c>
      <c r="S56" s="100">
        <f>0+E56+0</f>
        <v>8.64</v>
      </c>
      <c r="T56" s="96">
        <v>1</v>
      </c>
      <c r="U56" s="96">
        <v>2</v>
      </c>
      <c r="V56" s="28">
        <f t="shared" si="41"/>
        <v>43.2</v>
      </c>
      <c r="W56" s="26">
        <f t="shared" si="42"/>
        <v>1.4400000000000002</v>
      </c>
      <c r="Y56" s="27">
        <f t="shared" si="7"/>
        <v>84.722499999999997</v>
      </c>
      <c r="Z56" s="28">
        <f t="shared" si="173"/>
        <v>29.477699999999999</v>
      </c>
      <c r="AA56" s="28">
        <f t="shared" si="43"/>
        <v>-0.89770000000000005</v>
      </c>
      <c r="AB56" s="29">
        <f t="shared" si="44"/>
        <v>0.34793236743486089</v>
      </c>
      <c r="AC56" s="78">
        <f t="shared" si="9"/>
        <v>37.750919015261225</v>
      </c>
      <c r="AD56" s="78">
        <f t="shared" si="10"/>
        <v>12.645976893880043</v>
      </c>
      <c r="AE56" s="26">
        <f t="shared" si="0"/>
        <v>1.2175130208333331</v>
      </c>
      <c r="AF56" s="27">
        <f t="shared" si="11"/>
        <v>104.7687</v>
      </c>
      <c r="AG56" s="28">
        <f t="shared" si="12"/>
        <v>57.712999999999994</v>
      </c>
      <c r="AH56" s="28">
        <f t="shared" si="13"/>
        <v>-1.5179</v>
      </c>
      <c r="AI56" s="29">
        <f t="shared" si="1"/>
        <v>0.55086108732856276</v>
      </c>
      <c r="AJ56" s="78">
        <f t="shared" si="14"/>
        <v>27.608854338230451</v>
      </c>
      <c r="AK56" s="78">
        <f t="shared" si="15"/>
        <v>8.4003928308048899</v>
      </c>
      <c r="AL56" s="26">
        <f t="shared" si="2"/>
        <v>1.6764719007201645</v>
      </c>
      <c r="AM56" s="26">
        <f t="shared" si="16"/>
        <v>1.6764719007201645</v>
      </c>
      <c r="AN56" s="47">
        <f t="shared" si="3"/>
        <v>0.15218912760416664</v>
      </c>
      <c r="AO56" s="47">
        <f t="shared" si="17"/>
        <v>0.20955898759002056</v>
      </c>
      <c r="AP56" s="30" t="str">
        <f t="shared" si="18"/>
        <v>OK</v>
      </c>
      <c r="AQ56" s="32">
        <f t="shared" si="19"/>
        <v>85.767899999999997</v>
      </c>
      <c r="AR56" s="28">
        <f t="shared" si="20"/>
        <v>73.408899999999988</v>
      </c>
      <c r="AS56" s="28">
        <f t="shared" si="21"/>
        <v>17.126999999999999</v>
      </c>
      <c r="AT56" s="28">
        <f t="shared" si="45"/>
        <v>0.85590180009070982</v>
      </c>
      <c r="AU56" s="78">
        <f t="shared" si="22"/>
        <v>2.0031038710807501</v>
      </c>
      <c r="AV56" s="78">
        <f t="shared" si="23"/>
        <v>4.1232980720378158</v>
      </c>
      <c r="AW56" s="26">
        <f t="shared" si="46"/>
        <v>1.582711837705761</v>
      </c>
      <c r="AX56" s="32">
        <f t="shared" si="61"/>
        <v>83.677099999999996</v>
      </c>
      <c r="AY56" s="28">
        <f t="shared" si="24"/>
        <v>-14.453499999999998</v>
      </c>
      <c r="AZ56" s="28">
        <f t="shared" si="25"/>
        <v>-18.9224</v>
      </c>
      <c r="BA56" s="28">
        <f t="shared" si="47"/>
        <v>0.17272945644626783</v>
      </c>
      <c r="BB56" s="78">
        <f t="shared" si="26"/>
        <v>1.7688475034879299</v>
      </c>
      <c r="BC56" s="78">
        <f t="shared" si="27"/>
        <v>7.1883516672626078</v>
      </c>
      <c r="BD56" s="26">
        <f t="shared" si="48"/>
        <v>1.0846557034465019</v>
      </c>
      <c r="BE56" s="32">
        <f t="shared" si="28"/>
        <v>105.8141</v>
      </c>
      <c r="BF56" s="28">
        <f t="shared" si="29"/>
        <v>101.64419999999998</v>
      </c>
      <c r="BG56" s="28">
        <f t="shared" si="30"/>
        <v>16.506799999999998</v>
      </c>
      <c r="BH56" s="28">
        <f t="shared" si="49"/>
        <v>0.96059220841078818</v>
      </c>
      <c r="BI56" s="78">
        <f t="shared" si="31"/>
        <v>2.5641335691957257</v>
      </c>
      <c r="BJ56" s="78">
        <f t="shared" si="32"/>
        <v>4.1494893871725225</v>
      </c>
      <c r="BK56" s="26">
        <f t="shared" si="50"/>
        <v>2.0416707175925923</v>
      </c>
      <c r="BL56" s="32">
        <f t="shared" si="33"/>
        <v>103.72329999999999</v>
      </c>
      <c r="BM56" s="28">
        <f t="shared" si="34"/>
        <v>13.781799999999997</v>
      </c>
      <c r="BN56" s="28">
        <f t="shared" si="35"/>
        <v>-19.5426</v>
      </c>
      <c r="BO56" s="28">
        <f t="shared" si="51"/>
        <v>0.1328708207316967</v>
      </c>
      <c r="BP56" s="78">
        <f t="shared" si="36"/>
        <v>2.1230194549343486</v>
      </c>
      <c r="BQ56" s="78">
        <f t="shared" si="37"/>
        <v>8.7363848147237402</v>
      </c>
      <c r="BR56" s="26">
        <f t="shared" si="52"/>
        <v>1.3112730838477364</v>
      </c>
      <c r="BS56" s="31">
        <f t="shared" si="38"/>
        <v>2.0416707175925923</v>
      </c>
      <c r="BT56" s="47">
        <f t="shared" si="39"/>
        <v>0.20416707175925924</v>
      </c>
      <c r="BU56" s="30" t="str">
        <f t="shared" si="40"/>
        <v>OK</v>
      </c>
      <c r="BV56" s="100">
        <f t="shared" si="5"/>
        <v>2.5520883969907402</v>
      </c>
      <c r="BW56" s="29">
        <f t="shared" si="53"/>
        <v>0.66666666666666663</v>
      </c>
      <c r="BX56" s="29">
        <f t="shared" si="54"/>
        <v>0.38281325954861101</v>
      </c>
      <c r="BY56" s="115" t="str">
        <f t="shared" si="55"/>
        <v>NO PARRILLA</v>
      </c>
      <c r="BZ56" s="116">
        <f t="shared" si="6"/>
        <v>0</v>
      </c>
      <c r="CA56" s="117">
        <f t="shared" si="56"/>
        <v>0.66666666666666663</v>
      </c>
      <c r="CB56" s="117">
        <f t="shared" si="57"/>
        <v>0</v>
      </c>
      <c r="CC56" s="68" t="str">
        <f t="shared" si="58"/>
        <v>NO PARRILLA</v>
      </c>
    </row>
    <row r="57" spans="1:81" ht="15" thickBot="1" x14ac:dyDescent="0.35">
      <c r="B57" s="83" t="s">
        <v>181</v>
      </c>
      <c r="C57" s="40" t="str">
        <f>'MUROS EJE Y'!C26</f>
        <v>O entre 1 y 18</v>
      </c>
      <c r="D57" s="40" t="str">
        <f>'MUROS EJE Y'!D26</f>
        <v>F39Y</v>
      </c>
      <c r="E57" s="40">
        <f>'MUROS EJE Y'!E26</f>
        <v>38.281999999999996</v>
      </c>
      <c r="F57" s="41">
        <f>'MUROS EJE Y'!F26</f>
        <v>0.3</v>
      </c>
      <c r="G57" s="39">
        <f>'MUROS EJE Y'!G26</f>
        <v>-92.679900000000004</v>
      </c>
      <c r="H57" s="40">
        <f>'MUROS EJE Y'!H26</f>
        <v>-26.739100000000001</v>
      </c>
      <c r="I57" s="40">
        <f>'MUROS EJE Y'!I26</f>
        <v>16.033100000000001</v>
      </c>
      <c r="J57" s="42">
        <f>'MUROS EJE Y'!J26</f>
        <v>10.980499999999999</v>
      </c>
      <c r="K57" s="39">
        <f>'MUROS EJE Y'!K26</f>
        <v>-69.186599999999999</v>
      </c>
      <c r="L57" s="40">
        <f>'MUROS EJE Y'!L26</f>
        <v>-68.805300000000003</v>
      </c>
      <c r="M57" s="40">
        <f>'MUROS EJE Y'!M26</f>
        <v>196.10169999999999</v>
      </c>
      <c r="N57" s="42">
        <f>'MUROS EJE Y'!N26</f>
        <v>468.2029</v>
      </c>
      <c r="O57" s="39">
        <f>'MUROS EJE Y'!O26</f>
        <v>12.9338</v>
      </c>
      <c r="P57" s="40">
        <f>'MUROS EJE Y'!P26</f>
        <v>3.8071999999999999</v>
      </c>
      <c r="Q57" s="40">
        <f>'MUROS EJE Y'!Q26</f>
        <v>57.710799999999999</v>
      </c>
      <c r="R57" s="42">
        <f>'MUROS EJE Y'!R26</f>
        <v>270.2901</v>
      </c>
      <c r="S57" s="60">
        <f>0+E57+0</f>
        <v>38.281999999999996</v>
      </c>
      <c r="T57" s="97">
        <v>3.2</v>
      </c>
      <c r="U57" s="97">
        <v>2</v>
      </c>
      <c r="V57" s="51">
        <f t="shared" si="41"/>
        <v>612.51199999999994</v>
      </c>
      <c r="W57" s="46">
        <f t="shared" si="42"/>
        <v>6.3803333333333327</v>
      </c>
      <c r="Y57" s="57">
        <f t="shared" si="7"/>
        <v>705.19189999999992</v>
      </c>
      <c r="Z57" s="51">
        <f t="shared" si="173"/>
        <v>-69.186599999999999</v>
      </c>
      <c r="AA57" s="51">
        <f t="shared" si="43"/>
        <v>12.9338</v>
      </c>
      <c r="AB57" s="58">
        <f t="shared" si="44"/>
        <v>9.8110315787801883E-2</v>
      </c>
      <c r="AC57" s="80">
        <f t="shared" si="9"/>
        <v>21.809271830397872</v>
      </c>
      <c r="AD57" s="58">
        <f t="shared" si="10"/>
        <v>142.73188094687029</v>
      </c>
      <c r="AE57" s="26">
        <f>MAX(IF(AB57&lt;$W57,(Y57/($T57*$S57))-(6*Z57/($T57*$S57^2)),IF(AB57=$W57,(2*Y57)/($T57*$S57),(2*Y57)/($T57*(3*($S57/1-AB57))))),IF(AB57&lt;$W57,(Y57/($T57*$S57))+(6*Z57/($T57*$S57^2)),IF(AB57=$W57,(2*Y57)/($T57*$S57),(2*Y57)/($T57*(3*($S57/1-AB57))))))/10</f>
        <v>0.5845074285261983</v>
      </c>
      <c r="AF57" s="57">
        <f t="shared" si="11"/>
        <v>731.93099999999993</v>
      </c>
      <c r="AG57" s="51">
        <f t="shared" si="12"/>
        <v>-137.99189999999999</v>
      </c>
      <c r="AH57" s="51">
        <f t="shared" si="13"/>
        <v>16.741</v>
      </c>
      <c r="AI57" s="58">
        <f t="shared" si="1"/>
        <v>0.18853129598281806</v>
      </c>
      <c r="AJ57" s="80">
        <f t="shared" si="14"/>
        <v>17.488345976942835</v>
      </c>
      <c r="AK57" s="58">
        <f t="shared" si="15"/>
        <v>82.507502138809457</v>
      </c>
      <c r="AL57" s="26">
        <f>MAX(IF(AI57&lt;$W57,(AF57/($T57*$S57))-(6*AG57/($T57*$S57^2)),IF(AI57=$W57,(2*AF57)/($T57*$S57),(2*AF57)/($T57*(3*($S57/1-AI57))))),IF(AI57&lt;$W57,(AF57/($T57*$S57))+(6*AG57/($T57*$S57^2)),IF(AI57=$W57,(2*AF57)/($T57*$S57),(2*AF57)/($T57*(3*($S57/1-AI57))))))/10</f>
        <v>0.61513790299440863</v>
      </c>
      <c r="AM57" s="26">
        <f t="shared" si="16"/>
        <v>0.61513790299440863</v>
      </c>
      <c r="AN57" s="47">
        <f t="shared" si="3"/>
        <v>7.3063428565774788E-2</v>
      </c>
      <c r="AO57" s="47">
        <f t="shared" si="17"/>
        <v>7.6892237874301078E-2</v>
      </c>
      <c r="AP57" s="30" t="str">
        <f t="shared" si="18"/>
        <v>OK</v>
      </c>
      <c r="AQ57" s="52">
        <f t="shared" si="19"/>
        <v>716.17239999999993</v>
      </c>
      <c r="AR57" s="51">
        <f t="shared" si="20"/>
        <v>399.0163</v>
      </c>
      <c r="AS57" s="51">
        <f t="shared" si="21"/>
        <v>283.22390000000001</v>
      </c>
      <c r="AT57" s="51">
        <f t="shared" si="45"/>
        <v>0.55715118315087264</v>
      </c>
      <c r="AU57" s="80">
        <f t="shared" si="22"/>
        <v>1.0114575782622863</v>
      </c>
      <c r="AV57" s="58">
        <f t="shared" si="23"/>
        <v>14.611907587656543</v>
      </c>
      <c r="AW57" s="46">
        <f t="shared" si="46"/>
        <v>0.63566989086671966</v>
      </c>
      <c r="AX57" s="52">
        <f t="shared" si="61"/>
        <v>694.21139999999991</v>
      </c>
      <c r="AY57" s="51">
        <f t="shared" si="24"/>
        <v>-537.3895</v>
      </c>
      <c r="AZ57" s="51">
        <f t="shared" si="25"/>
        <v>-257.35629999999998</v>
      </c>
      <c r="BA57" s="51">
        <f t="shared" si="47"/>
        <v>0.77410065579447418</v>
      </c>
      <c r="BB57" s="80">
        <f t="shared" si="26"/>
        <v>1.0789887793693025</v>
      </c>
      <c r="BC57" s="58">
        <f t="shared" si="27"/>
        <v>13.140635217247446</v>
      </c>
      <c r="BD57" s="46">
        <f>MAX(IF(BA57&lt;$W57,(AX57/($T57*$S57))-(6*AY57/($T57*$S57^2)),IF(BA57=$W57,(2*AX57)/($T57*$S57),(2*AX57)/($T57*(3*($S57/1-BA57))))),IF(BA57&lt;$W57,(AX57/($T57*$S57))+(6*AY57/($T57*$S57^2)),IF(BA57=$W57,(2*AX57)/($T57*$S57),(2*AX57)/($T57*(3*($S57/1-BA57))))))/10</f>
        <v>0.63544659421763783</v>
      </c>
      <c r="BE57" s="52">
        <f t="shared" si="28"/>
        <v>742.91149999999993</v>
      </c>
      <c r="BF57" s="51">
        <f t="shared" si="29"/>
        <v>330.21100000000001</v>
      </c>
      <c r="BG57" s="51">
        <f t="shared" si="30"/>
        <v>287.03109999999998</v>
      </c>
      <c r="BH57" s="51">
        <f t="shared" si="49"/>
        <v>0.44448228355598218</v>
      </c>
      <c r="BI57" s="80">
        <f t="shared" si="31"/>
        <v>1.0353045366860945</v>
      </c>
      <c r="BJ57" s="58">
        <f t="shared" si="32"/>
        <v>16.090579729112836</v>
      </c>
      <c r="BK57" s="46">
        <f>MAX(IF(BH57&lt;$W57,(BE57/($T57*$S57))-(6*BF57/($T57*$S57^2)),IF(BH57=$W57,(2*BE57)/($T57*$S57),(2*BE57)/($T57*(3*($S57/1-BH57))))),IF(BH57&lt;$W57,(BE57/($T57*$S57))+(6*BF57/($T57*$S57^2)),IF(BH57=$W57,(2*BE57)/($T57*$S57),(2*BE57)/($T57*(3*($S57/1-BH57))))))/10</f>
        <v>0.64869423458982634</v>
      </c>
      <c r="BL57" s="52">
        <f t="shared" si="33"/>
        <v>720.95049999999992</v>
      </c>
      <c r="BM57" s="51">
        <f t="shared" si="34"/>
        <v>-606.19479999999999</v>
      </c>
      <c r="BN57" s="51">
        <f t="shared" si="35"/>
        <v>-253.54910000000001</v>
      </c>
      <c r="BO57" s="51">
        <f t="shared" si="51"/>
        <v>0.84082721351882006</v>
      </c>
      <c r="BP57" s="80">
        <f t="shared" si="36"/>
        <v>1.1373741811743761</v>
      </c>
      <c r="BQ57" s="58">
        <f t="shared" si="37"/>
        <v>12.939907392303729</v>
      </c>
      <c r="BR57" s="46">
        <f>MAX(IF(BO57&lt;$W57,(BL57/($T57*$S57))-(6*BM57/($T57*$S57^2)),IF(BO57=$W57,(2*BL57)/($T57*$S57),(2*BL57)/($T57*(3*($S57/1-BO57))))),IF(BO57&lt;$W57,(BL57/($T57*$S57))+(6*BM57/($T57*$S57^2)),IF(BO57=$W57,(2*BL57)/($T57*$S57),(2*BL57)/($T57*(3*($S57/1-BO57))))))/10</f>
        <v>0.66607706868584815</v>
      </c>
      <c r="BS57" s="54">
        <f t="shared" si="38"/>
        <v>0.66607706868584815</v>
      </c>
      <c r="BT57" s="47">
        <f t="shared" si="39"/>
        <v>6.6607706868584818E-2</v>
      </c>
      <c r="BU57" s="30" t="str">
        <f t="shared" si="40"/>
        <v>OK</v>
      </c>
      <c r="BV57" s="60">
        <f>($BS57*10*($T57/1)^2*1)/2</f>
        <v>34.103145916715434</v>
      </c>
      <c r="BW57" s="58">
        <f t="shared" si="53"/>
        <v>0.66666666666666663</v>
      </c>
      <c r="BX57" s="58">
        <f t="shared" si="54"/>
        <v>5.1154718875073151</v>
      </c>
      <c r="BY57" s="118" t="str">
        <f t="shared" si="55"/>
        <v>NO PARRILLA</v>
      </c>
      <c r="BZ57" s="119">
        <f t="shared" si="6"/>
        <v>0</v>
      </c>
      <c r="CA57" s="120">
        <f t="shared" si="56"/>
        <v>0.66666666666666663</v>
      </c>
      <c r="CB57" s="120">
        <f t="shared" si="57"/>
        <v>0</v>
      </c>
      <c r="CC57" s="91" t="str">
        <f t="shared" si="58"/>
        <v>NO PARRILLA</v>
      </c>
    </row>
    <row r="58" spans="1:8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"/>
    </row>
    <row r="59" spans="1:8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"/>
    </row>
    <row r="60" spans="1:8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"/>
    </row>
    <row r="61" spans="1:8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"/>
    </row>
    <row r="62" spans="1:8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"/>
    </row>
  </sheetData>
  <mergeCells count="19">
    <mergeCell ref="B2:D2"/>
    <mergeCell ref="B3:D3"/>
    <mergeCell ref="AQ4:BS4"/>
    <mergeCell ref="BV4:CC4"/>
    <mergeCell ref="G5:J5"/>
    <mergeCell ref="K5:N5"/>
    <mergeCell ref="O5:R5"/>
    <mergeCell ref="S5:W5"/>
    <mergeCell ref="Y5:AE5"/>
    <mergeCell ref="BS5:BS6"/>
    <mergeCell ref="BV5:BY5"/>
    <mergeCell ref="BZ5:CC5"/>
    <mergeCell ref="AM5:AM6"/>
    <mergeCell ref="Y4:AM4"/>
    <mergeCell ref="AF5:AL5"/>
    <mergeCell ref="AQ5:AW5"/>
    <mergeCell ref="AX5:BD5"/>
    <mergeCell ref="BE5:BK5"/>
    <mergeCell ref="BL5:BR5"/>
  </mergeCells>
  <conditionalFormatting sqref="BY7">
    <cfRule type="containsText" dxfId="139" priority="291" operator="containsText" text="NO PARRILLA">
      <formula>NOT(ISERROR(SEARCH("NO PARRILLA",BY7)))</formula>
    </cfRule>
    <cfRule type="containsText" dxfId="138" priority="292" operator="containsText" text="PARRILLA">
      <formula>NOT(ISERROR(SEARCH("PARRILLA",BY7)))</formula>
    </cfRule>
  </conditionalFormatting>
  <conditionalFormatting sqref="CC7">
    <cfRule type="containsText" dxfId="137" priority="289" operator="containsText" text="NO PARRILLA">
      <formula>NOT(ISERROR(SEARCH("NO PARRILLA",CC7)))</formula>
    </cfRule>
    <cfRule type="containsText" dxfId="136" priority="290" operator="containsText" text="PARRILLA">
      <formula>NOT(ISERROR(SEARCH("PARRILLA",CC7)))</formula>
    </cfRule>
  </conditionalFormatting>
  <conditionalFormatting sqref="BY8:BY25 BY38:BY57">
    <cfRule type="containsText" dxfId="135" priority="287" operator="containsText" text="NO PARRILLA">
      <formula>NOT(ISERROR(SEARCH("NO PARRILLA",BY8)))</formula>
    </cfRule>
    <cfRule type="containsText" dxfId="134" priority="288" operator="containsText" text="PARRILLA">
      <formula>NOT(ISERROR(SEARCH("PARRILLA",BY8)))</formula>
    </cfRule>
  </conditionalFormatting>
  <conditionalFormatting sqref="CC8:CC25 CC38:CC57">
    <cfRule type="containsText" dxfId="133" priority="285" operator="containsText" text="NO PARRILLA">
      <formula>NOT(ISERROR(SEARCH("NO PARRILLA",CC8)))</formula>
    </cfRule>
    <cfRule type="containsText" dxfId="132" priority="286" operator="containsText" text="PARRILLA">
      <formula>NOT(ISERROR(SEARCH("PARRILLA",CC8)))</formula>
    </cfRule>
  </conditionalFormatting>
  <conditionalFormatting sqref="BD39:BD56 BR7:BS25 BR38:BS57 BK38:BK57 AW38:AW57">
    <cfRule type="cellIs" dxfId="131" priority="283" operator="lessThan">
      <formula>$E$3</formula>
    </cfRule>
    <cfRule type="cellIs" dxfId="130" priority="284" operator="greaterThan">
      <formula>$E$3</formula>
    </cfRule>
  </conditionalFormatting>
  <conditionalFormatting sqref="AN7:AO25 AN38:AO57">
    <cfRule type="iconSet" priority="282">
      <iconSet reverse="1">
        <cfvo type="percent" val="0"/>
        <cfvo type="num" val="0"/>
        <cfvo type="num" val="1" gte="0"/>
      </iconSet>
    </cfRule>
  </conditionalFormatting>
  <conditionalFormatting sqref="AE7:AE25 AL7:AL25 AL38:AL57 AE38:AE57">
    <cfRule type="cellIs" dxfId="129" priority="280" operator="lessThan">
      <formula>$E$2</formula>
    </cfRule>
    <cfRule type="cellIs" dxfId="128" priority="281" operator="greaterThan">
      <formula>$E$2</formula>
    </cfRule>
  </conditionalFormatting>
  <conditionalFormatting sqref="BT7:BT25 BT38:BT57">
    <cfRule type="iconSet" priority="279">
      <iconSet reverse="1">
        <cfvo type="percent" val="0"/>
        <cfvo type="num" val="0"/>
        <cfvo type="num" val="1" gte="0"/>
      </iconSet>
    </cfRule>
  </conditionalFormatting>
  <conditionalFormatting sqref="AP7:AP25 AP38:AP57">
    <cfRule type="containsText" dxfId="127" priority="245" operator="containsText" text="MAL">
      <formula>NOT(ISERROR(SEARCH("MAL",AP7)))</formula>
    </cfRule>
    <cfRule type="containsText" dxfId="126" priority="246" operator="containsText" text="OK">
      <formula>NOT(ISERROR(SEARCH("OK",AP7)))</formula>
    </cfRule>
  </conditionalFormatting>
  <conditionalFormatting sqref="BU7:BU25 BU38:BU57">
    <cfRule type="containsText" dxfId="125" priority="243" operator="containsText" text="MAL">
      <formula>NOT(ISERROR(SEARCH("MAL",BU7)))</formula>
    </cfRule>
    <cfRule type="containsText" dxfId="124" priority="244" operator="containsText" text="OK">
      <formula>NOT(ISERROR(SEARCH("OK",BU7)))</formula>
    </cfRule>
  </conditionalFormatting>
  <conditionalFormatting sqref="BD38">
    <cfRule type="cellIs" dxfId="123" priority="139" operator="lessThan">
      <formula>$E$2</formula>
    </cfRule>
    <cfRule type="cellIs" dxfId="122" priority="140" operator="greaterThan">
      <formula>$E$2</formula>
    </cfRule>
  </conditionalFormatting>
  <conditionalFormatting sqref="BD57">
    <cfRule type="cellIs" dxfId="121" priority="135" operator="lessThan">
      <formula>$E$3</formula>
    </cfRule>
    <cfRule type="cellIs" dxfId="120" priority="136" operator="greaterThan">
      <formula>$E$3</formula>
    </cfRule>
  </conditionalFormatting>
  <conditionalFormatting sqref="AC8:AD25 AC38:AD57">
    <cfRule type="cellIs" dxfId="119" priority="131" operator="lessThan">
      <formula>1</formula>
    </cfRule>
    <cfRule type="cellIs" dxfId="118" priority="132" operator="greaterThanOrEqual">
      <formula>1</formula>
    </cfRule>
  </conditionalFormatting>
  <conditionalFormatting sqref="AC7:AD7">
    <cfRule type="cellIs" dxfId="117" priority="133" operator="lessThan">
      <formula>1</formula>
    </cfRule>
    <cfRule type="cellIs" dxfId="116" priority="134" operator="greaterThanOrEqual">
      <formula>1</formula>
    </cfRule>
  </conditionalFormatting>
  <conditionalFormatting sqref="AJ8:AK25 AJ38:AK57">
    <cfRule type="cellIs" dxfId="115" priority="127" operator="lessThan">
      <formula>1</formula>
    </cfRule>
    <cfRule type="cellIs" dxfId="114" priority="128" operator="greaterThanOrEqual">
      <formula>1</formula>
    </cfRule>
  </conditionalFormatting>
  <conditionalFormatting sqref="AJ7:AK7">
    <cfRule type="cellIs" dxfId="113" priority="129" operator="lessThan">
      <formula>1</formula>
    </cfRule>
    <cfRule type="cellIs" dxfId="112" priority="130" operator="greaterThanOrEqual">
      <formula>1</formula>
    </cfRule>
  </conditionalFormatting>
  <conditionalFormatting sqref="AU8:AV25 AU38:AV57">
    <cfRule type="cellIs" dxfId="111" priority="123" operator="lessThan">
      <formula>1</formula>
    </cfRule>
    <cfRule type="cellIs" dxfId="110" priority="124" operator="greaterThanOrEqual">
      <formula>1</formula>
    </cfRule>
  </conditionalFormatting>
  <conditionalFormatting sqref="AU7:AV7">
    <cfRule type="cellIs" dxfId="109" priority="125" operator="lessThan">
      <formula>1</formula>
    </cfRule>
    <cfRule type="cellIs" dxfId="108" priority="126" operator="greaterThanOrEqual">
      <formula>1</formula>
    </cfRule>
  </conditionalFormatting>
  <conditionalFormatting sqref="BB8:BC25 BB38:BC57">
    <cfRule type="cellIs" dxfId="107" priority="119" operator="lessThan">
      <formula>1</formula>
    </cfRule>
    <cfRule type="cellIs" dxfId="106" priority="120" operator="greaterThanOrEqual">
      <formula>1</formula>
    </cfRule>
  </conditionalFormatting>
  <conditionalFormatting sqref="BB7:BC7">
    <cfRule type="cellIs" dxfId="105" priority="121" operator="lessThan">
      <formula>1</formula>
    </cfRule>
    <cfRule type="cellIs" dxfId="104" priority="122" operator="greaterThanOrEqual">
      <formula>1</formula>
    </cfRule>
  </conditionalFormatting>
  <conditionalFormatting sqref="BI8:BJ25 BI38:BJ57">
    <cfRule type="cellIs" dxfId="103" priority="115" operator="lessThan">
      <formula>1</formula>
    </cfRule>
    <cfRule type="cellIs" dxfId="102" priority="116" operator="greaterThanOrEqual">
      <formula>1</formula>
    </cfRule>
  </conditionalFormatting>
  <conditionalFormatting sqref="BI7:BJ7">
    <cfRule type="cellIs" dxfId="101" priority="117" operator="lessThan">
      <formula>1</formula>
    </cfRule>
    <cfRule type="cellIs" dxfId="100" priority="118" operator="greaterThanOrEqual">
      <formula>1</formula>
    </cfRule>
  </conditionalFormatting>
  <conditionalFormatting sqref="BP8:BQ25 BP38:BQ57">
    <cfRule type="cellIs" dxfId="99" priority="111" operator="lessThan">
      <formula>1</formula>
    </cfRule>
    <cfRule type="cellIs" dxfId="98" priority="112" operator="greaterThanOrEqual">
      <formula>1</formula>
    </cfRule>
  </conditionalFormatting>
  <conditionalFormatting sqref="BP7:BQ7">
    <cfRule type="cellIs" dxfId="97" priority="113" operator="lessThan">
      <formula>1</formula>
    </cfRule>
    <cfRule type="cellIs" dxfId="96" priority="114" operator="greaterThanOrEqual">
      <formula>1</formula>
    </cfRule>
  </conditionalFormatting>
  <conditionalFormatting sqref="BY26">
    <cfRule type="containsText" dxfId="95" priority="109" operator="containsText" text="NO PARRILLA">
      <formula>NOT(ISERROR(SEARCH("NO PARRILLA",BY26)))</formula>
    </cfRule>
    <cfRule type="containsText" dxfId="94" priority="110" operator="containsText" text="PARRILLA">
      <formula>NOT(ISERROR(SEARCH("PARRILLA",BY26)))</formula>
    </cfRule>
  </conditionalFormatting>
  <conditionalFormatting sqref="CC26">
    <cfRule type="containsText" dxfId="93" priority="107" operator="containsText" text="NO PARRILLA">
      <formula>NOT(ISERROR(SEARCH("NO PARRILLA",CC26)))</formula>
    </cfRule>
    <cfRule type="containsText" dxfId="92" priority="108" operator="containsText" text="PARRILLA">
      <formula>NOT(ISERROR(SEARCH("PARRILLA",CC26)))</formula>
    </cfRule>
  </conditionalFormatting>
  <conditionalFormatting sqref="BR26:BS26">
    <cfRule type="cellIs" dxfId="91" priority="105" operator="lessThan">
      <formula>$E$3</formula>
    </cfRule>
    <cfRule type="cellIs" dxfId="90" priority="106" operator="greaterThan">
      <formula>$E$3</formula>
    </cfRule>
  </conditionalFormatting>
  <conditionalFormatting sqref="AN26:AO26">
    <cfRule type="iconSet" priority="104">
      <iconSet reverse="1">
        <cfvo type="percent" val="0"/>
        <cfvo type="num" val="0"/>
        <cfvo type="num" val="1" gte="0"/>
      </iconSet>
    </cfRule>
  </conditionalFormatting>
  <conditionalFormatting sqref="AE26 AL26">
    <cfRule type="cellIs" dxfId="89" priority="102" operator="lessThan">
      <formula>$E$2</formula>
    </cfRule>
    <cfRule type="cellIs" dxfId="88" priority="103" operator="greaterThan">
      <formula>$E$2</formula>
    </cfRule>
  </conditionalFormatting>
  <conditionalFormatting sqref="BT26">
    <cfRule type="iconSet" priority="101">
      <iconSet reverse="1">
        <cfvo type="percent" val="0"/>
        <cfvo type="num" val="0"/>
        <cfvo type="num" val="1" gte="0"/>
      </iconSet>
    </cfRule>
  </conditionalFormatting>
  <conditionalFormatting sqref="AP26">
    <cfRule type="containsText" dxfId="87" priority="97" operator="containsText" text="MAL">
      <formula>NOT(ISERROR(SEARCH("MAL",AP26)))</formula>
    </cfRule>
    <cfRule type="containsText" dxfId="86" priority="98" operator="containsText" text="OK">
      <formula>NOT(ISERROR(SEARCH("OK",AP26)))</formula>
    </cfRule>
  </conditionalFormatting>
  <conditionalFormatting sqref="BU26">
    <cfRule type="containsText" dxfId="85" priority="95" operator="containsText" text="MAL">
      <formula>NOT(ISERROR(SEARCH("MAL",BU26)))</formula>
    </cfRule>
    <cfRule type="containsText" dxfId="84" priority="96" operator="containsText" text="OK">
      <formula>NOT(ISERROR(SEARCH("OK",BU26)))</formula>
    </cfRule>
  </conditionalFormatting>
  <conditionalFormatting sqref="AC26:AD26">
    <cfRule type="cellIs" dxfId="83" priority="91" operator="lessThan">
      <formula>1</formula>
    </cfRule>
    <cfRule type="cellIs" dxfId="82" priority="92" operator="greaterThanOrEqual">
      <formula>1</formula>
    </cfRule>
  </conditionalFormatting>
  <conditionalFormatting sqref="AJ26:AK26">
    <cfRule type="cellIs" dxfId="81" priority="89" operator="lessThan">
      <formula>1</formula>
    </cfRule>
    <cfRule type="cellIs" dxfId="80" priority="90" operator="greaterThanOrEqual">
      <formula>1</formula>
    </cfRule>
  </conditionalFormatting>
  <conditionalFormatting sqref="AU26:AV26">
    <cfRule type="cellIs" dxfId="79" priority="87" operator="lessThan">
      <formula>1</formula>
    </cfRule>
    <cfRule type="cellIs" dxfId="78" priority="88" operator="greaterThanOrEqual">
      <formula>1</formula>
    </cfRule>
  </conditionalFormatting>
  <conditionalFormatting sqref="BB26:BC26">
    <cfRule type="cellIs" dxfId="77" priority="85" operator="lessThan">
      <formula>1</formula>
    </cfRule>
    <cfRule type="cellIs" dxfId="76" priority="86" operator="greaterThanOrEqual">
      <formula>1</formula>
    </cfRule>
  </conditionalFormatting>
  <conditionalFormatting sqref="BI26:BJ26">
    <cfRule type="cellIs" dxfId="75" priority="83" operator="lessThan">
      <formula>1</formula>
    </cfRule>
    <cfRule type="cellIs" dxfId="74" priority="84" operator="greaterThanOrEqual">
      <formula>1</formula>
    </cfRule>
  </conditionalFormatting>
  <conditionalFormatting sqref="BP26:BQ26">
    <cfRule type="cellIs" dxfId="73" priority="81" operator="lessThan">
      <formula>1</formula>
    </cfRule>
    <cfRule type="cellIs" dxfId="72" priority="82" operator="greaterThanOrEqual">
      <formula>1</formula>
    </cfRule>
  </conditionalFormatting>
  <conditionalFormatting sqref="BY27:BY34">
    <cfRule type="containsText" dxfId="71" priority="79" operator="containsText" text="NO PARRILLA">
      <formula>NOT(ISERROR(SEARCH("NO PARRILLA",BY27)))</formula>
    </cfRule>
    <cfRule type="containsText" dxfId="70" priority="80" operator="containsText" text="PARRILLA">
      <formula>NOT(ISERROR(SEARCH("PARRILLA",BY27)))</formula>
    </cfRule>
  </conditionalFormatting>
  <conditionalFormatting sqref="CC27:CC34">
    <cfRule type="containsText" dxfId="69" priority="77" operator="containsText" text="NO PARRILLA">
      <formula>NOT(ISERROR(SEARCH("NO PARRILLA",CC27)))</formula>
    </cfRule>
    <cfRule type="containsText" dxfId="68" priority="78" operator="containsText" text="PARRILLA">
      <formula>NOT(ISERROR(SEARCH("PARRILLA",CC27)))</formula>
    </cfRule>
  </conditionalFormatting>
  <conditionalFormatting sqref="BR27:BS34">
    <cfRule type="cellIs" dxfId="67" priority="75" operator="lessThan">
      <formula>$E$3</formula>
    </cfRule>
    <cfRule type="cellIs" dxfId="66" priority="76" operator="greaterThan">
      <formula>$E$3</formula>
    </cfRule>
  </conditionalFormatting>
  <conditionalFormatting sqref="AN27:AO34">
    <cfRule type="iconSet" priority="74">
      <iconSet reverse="1">
        <cfvo type="percent" val="0"/>
        <cfvo type="num" val="0"/>
        <cfvo type="num" val="1" gte="0"/>
      </iconSet>
    </cfRule>
  </conditionalFormatting>
  <conditionalFormatting sqref="AE27:AE34 AL27:AL34">
    <cfRule type="cellIs" dxfId="65" priority="72" operator="lessThan">
      <formula>$E$2</formula>
    </cfRule>
    <cfRule type="cellIs" dxfId="64" priority="73" operator="greaterThan">
      <formula>$E$2</formula>
    </cfRule>
  </conditionalFormatting>
  <conditionalFormatting sqref="BT27:BT34">
    <cfRule type="iconSet" priority="71">
      <iconSet reverse="1">
        <cfvo type="percent" val="0"/>
        <cfvo type="num" val="0"/>
        <cfvo type="num" val="1" gte="0"/>
      </iconSet>
    </cfRule>
  </conditionalFormatting>
  <conditionalFormatting sqref="AP27:AP34">
    <cfRule type="containsText" dxfId="63" priority="67" operator="containsText" text="MAL">
      <formula>NOT(ISERROR(SEARCH("MAL",AP27)))</formula>
    </cfRule>
    <cfRule type="containsText" dxfId="62" priority="68" operator="containsText" text="OK">
      <formula>NOT(ISERROR(SEARCH("OK",AP27)))</formula>
    </cfRule>
  </conditionalFormatting>
  <conditionalFormatting sqref="BU27:BU34">
    <cfRule type="containsText" dxfId="61" priority="65" operator="containsText" text="MAL">
      <formula>NOT(ISERROR(SEARCH("MAL",BU27)))</formula>
    </cfRule>
    <cfRule type="containsText" dxfId="60" priority="66" operator="containsText" text="OK">
      <formula>NOT(ISERROR(SEARCH("OK",BU27)))</formula>
    </cfRule>
  </conditionalFormatting>
  <conditionalFormatting sqref="AC27:AD34">
    <cfRule type="cellIs" dxfId="59" priority="61" operator="lessThan">
      <formula>1</formula>
    </cfRule>
    <cfRule type="cellIs" dxfId="58" priority="62" operator="greaterThanOrEqual">
      <formula>1</formula>
    </cfRule>
  </conditionalFormatting>
  <conditionalFormatting sqref="AJ27:AK34">
    <cfRule type="cellIs" dxfId="57" priority="59" operator="lessThan">
      <formula>1</formula>
    </cfRule>
    <cfRule type="cellIs" dxfId="56" priority="60" operator="greaterThanOrEqual">
      <formula>1</formula>
    </cfRule>
  </conditionalFormatting>
  <conditionalFormatting sqref="AU27:AV34">
    <cfRule type="cellIs" dxfId="55" priority="57" operator="lessThan">
      <formula>1</formula>
    </cfRule>
    <cfRule type="cellIs" dxfId="54" priority="58" operator="greaterThanOrEqual">
      <formula>1</formula>
    </cfRule>
  </conditionalFormatting>
  <conditionalFormatting sqref="BB27:BC34">
    <cfRule type="cellIs" dxfId="53" priority="55" operator="lessThan">
      <formula>1</formula>
    </cfRule>
    <cfRule type="cellIs" dxfId="52" priority="56" operator="greaterThanOrEqual">
      <formula>1</formula>
    </cfRule>
  </conditionalFormatting>
  <conditionalFormatting sqref="BI27:BJ34">
    <cfRule type="cellIs" dxfId="51" priority="53" operator="lessThan">
      <formula>1</formula>
    </cfRule>
    <cfRule type="cellIs" dxfId="50" priority="54" operator="greaterThanOrEqual">
      <formula>1</formula>
    </cfRule>
  </conditionalFormatting>
  <conditionalFormatting sqref="BP27:BQ34">
    <cfRule type="cellIs" dxfId="49" priority="51" operator="lessThan">
      <formula>1</formula>
    </cfRule>
    <cfRule type="cellIs" dxfId="48" priority="52" operator="greaterThanOrEqual">
      <formula>1</formula>
    </cfRule>
  </conditionalFormatting>
  <conditionalFormatting sqref="AM7:AM34">
    <cfRule type="cellIs" dxfId="47" priority="49" operator="lessThan">
      <formula>$E$2</formula>
    </cfRule>
    <cfRule type="cellIs" dxfId="46" priority="50" operator="greaterThan">
      <formula>$E$2</formula>
    </cfRule>
  </conditionalFormatting>
  <conditionalFormatting sqref="AM38:AM57">
    <cfRule type="cellIs" dxfId="45" priority="47" operator="lessThan">
      <formula>$E$2</formula>
    </cfRule>
    <cfRule type="cellIs" dxfId="44" priority="48" operator="greaterThan">
      <formula>$E$2</formula>
    </cfRule>
  </conditionalFormatting>
  <conditionalFormatting sqref="BK7:BK25">
    <cfRule type="cellIs" dxfId="43" priority="45" operator="lessThan">
      <formula>$E$3</formula>
    </cfRule>
    <cfRule type="cellIs" dxfId="42" priority="46" operator="greaterThan">
      <formula>$E$3</formula>
    </cfRule>
  </conditionalFormatting>
  <conditionalFormatting sqref="BK26">
    <cfRule type="cellIs" dxfId="41" priority="43" operator="lessThan">
      <formula>$E$3</formula>
    </cfRule>
    <cfRule type="cellIs" dxfId="40" priority="44" operator="greaterThan">
      <formula>$E$3</formula>
    </cfRule>
  </conditionalFormatting>
  <conditionalFormatting sqref="BK27:BK34">
    <cfRule type="cellIs" dxfId="39" priority="41" operator="lessThan">
      <formula>$E$3</formula>
    </cfRule>
    <cfRule type="cellIs" dxfId="38" priority="42" operator="greaterThan">
      <formula>$E$3</formula>
    </cfRule>
  </conditionalFormatting>
  <conditionalFormatting sqref="BD7:BD25">
    <cfRule type="cellIs" dxfId="37" priority="39" operator="lessThan">
      <formula>$E$3</formula>
    </cfRule>
    <cfRule type="cellIs" dxfId="36" priority="40" operator="greaterThan">
      <formula>$E$3</formula>
    </cfRule>
  </conditionalFormatting>
  <conditionalFormatting sqref="BD26">
    <cfRule type="cellIs" dxfId="35" priority="37" operator="lessThan">
      <formula>$E$3</formula>
    </cfRule>
    <cfRule type="cellIs" dxfId="34" priority="38" operator="greaterThan">
      <formula>$E$3</formula>
    </cfRule>
  </conditionalFormatting>
  <conditionalFormatting sqref="BD27:BD34">
    <cfRule type="cellIs" dxfId="33" priority="35" operator="lessThan">
      <formula>$E$3</formula>
    </cfRule>
    <cfRule type="cellIs" dxfId="32" priority="36" operator="greaterThan">
      <formula>$E$3</formula>
    </cfRule>
  </conditionalFormatting>
  <conditionalFormatting sqref="AW7:AW25">
    <cfRule type="cellIs" dxfId="31" priority="33" operator="lessThan">
      <formula>$E$3</formula>
    </cfRule>
    <cfRule type="cellIs" dxfId="30" priority="34" operator="greaterThan">
      <formula>$E$3</formula>
    </cfRule>
  </conditionalFormatting>
  <conditionalFormatting sqref="AW26">
    <cfRule type="cellIs" dxfId="29" priority="31" operator="lessThan">
      <formula>$E$3</formula>
    </cfRule>
    <cfRule type="cellIs" dxfId="28" priority="32" operator="greaterThan">
      <formula>$E$3</formula>
    </cfRule>
  </conditionalFormatting>
  <conditionalFormatting sqref="AW27:AW34">
    <cfRule type="cellIs" dxfId="27" priority="29" operator="lessThan">
      <formula>$E$3</formula>
    </cfRule>
    <cfRule type="cellIs" dxfId="26" priority="30" operator="greaterThan">
      <formula>$E$3</formula>
    </cfRule>
  </conditionalFormatting>
  <conditionalFormatting sqref="BY35:BY37">
    <cfRule type="containsText" dxfId="25" priority="27" operator="containsText" text="NO PARRILLA">
      <formula>NOT(ISERROR(SEARCH("NO PARRILLA",BY35)))</formula>
    </cfRule>
    <cfRule type="containsText" dxfId="24" priority="28" operator="containsText" text="PARRILLA">
      <formula>NOT(ISERROR(SEARCH("PARRILLA",BY35)))</formula>
    </cfRule>
  </conditionalFormatting>
  <conditionalFormatting sqref="CC35:CC37">
    <cfRule type="containsText" dxfId="23" priority="25" operator="containsText" text="NO PARRILLA">
      <formula>NOT(ISERROR(SEARCH("NO PARRILLA",CC35)))</formula>
    </cfRule>
    <cfRule type="containsText" dxfId="22" priority="26" operator="containsText" text="PARRILLA">
      <formula>NOT(ISERROR(SEARCH("PARRILLA",CC35)))</formula>
    </cfRule>
  </conditionalFormatting>
  <conditionalFormatting sqref="BD35:BD37 BR35:BS37 BK35:BK37 AW35:AW37">
    <cfRule type="cellIs" dxfId="21" priority="23" operator="lessThan">
      <formula>$E$3</formula>
    </cfRule>
    <cfRule type="cellIs" dxfId="20" priority="24" operator="greaterThan">
      <formula>$E$3</formula>
    </cfRule>
  </conditionalFormatting>
  <conditionalFormatting sqref="AN35:AO37">
    <cfRule type="iconSet" priority="22">
      <iconSet reverse="1">
        <cfvo type="percent" val="0"/>
        <cfvo type="num" val="0"/>
        <cfvo type="num" val="1" gte="0"/>
      </iconSet>
    </cfRule>
  </conditionalFormatting>
  <conditionalFormatting sqref="AL35:AL37 AE35:AE37">
    <cfRule type="cellIs" dxfId="19" priority="20" operator="lessThan">
      <formula>$E$2</formula>
    </cfRule>
    <cfRule type="cellIs" dxfId="18" priority="21" operator="greaterThan">
      <formula>$E$2</formula>
    </cfRule>
  </conditionalFormatting>
  <conditionalFormatting sqref="BT35:BT37">
    <cfRule type="iconSet" priority="19">
      <iconSet reverse="1">
        <cfvo type="percent" val="0"/>
        <cfvo type="num" val="0"/>
        <cfvo type="num" val="1" gte="0"/>
      </iconSet>
    </cfRule>
  </conditionalFormatting>
  <conditionalFormatting sqref="AP35:AP37">
    <cfRule type="containsText" dxfId="17" priority="17" operator="containsText" text="MAL">
      <formula>NOT(ISERROR(SEARCH("MAL",AP35)))</formula>
    </cfRule>
    <cfRule type="containsText" dxfId="16" priority="18" operator="containsText" text="OK">
      <formula>NOT(ISERROR(SEARCH("OK",AP35)))</formula>
    </cfRule>
  </conditionalFormatting>
  <conditionalFormatting sqref="BU35:BU37">
    <cfRule type="containsText" dxfId="15" priority="15" operator="containsText" text="MAL">
      <formula>NOT(ISERROR(SEARCH("MAL",BU35)))</formula>
    </cfRule>
    <cfRule type="containsText" dxfId="14" priority="16" operator="containsText" text="OK">
      <formula>NOT(ISERROR(SEARCH("OK",BU35)))</formula>
    </cfRule>
  </conditionalFormatting>
  <conditionalFormatting sqref="AC35:AD37">
    <cfRule type="cellIs" dxfId="13" priority="13" operator="lessThan">
      <formula>1</formula>
    </cfRule>
    <cfRule type="cellIs" dxfId="12" priority="14" operator="greaterThanOrEqual">
      <formula>1</formula>
    </cfRule>
  </conditionalFormatting>
  <conditionalFormatting sqref="AJ35:AK37">
    <cfRule type="cellIs" dxfId="11" priority="11" operator="lessThan">
      <formula>1</formula>
    </cfRule>
    <cfRule type="cellIs" dxfId="10" priority="12" operator="greaterThanOrEqual">
      <formula>1</formula>
    </cfRule>
  </conditionalFormatting>
  <conditionalFormatting sqref="AU35:AV37">
    <cfRule type="cellIs" dxfId="9" priority="9" operator="lessThan">
      <formula>1</formula>
    </cfRule>
    <cfRule type="cellIs" dxfId="8" priority="10" operator="greaterThanOrEqual">
      <formula>1</formula>
    </cfRule>
  </conditionalFormatting>
  <conditionalFormatting sqref="BB35:BC37">
    <cfRule type="cellIs" dxfId="7" priority="7" operator="lessThan">
      <formula>1</formula>
    </cfRule>
    <cfRule type="cellIs" dxfId="6" priority="8" operator="greaterThanOrEqual">
      <formula>1</formula>
    </cfRule>
  </conditionalFormatting>
  <conditionalFormatting sqref="BI35:BJ37">
    <cfRule type="cellIs" dxfId="5" priority="5" operator="lessThan">
      <formula>1</formula>
    </cfRule>
    <cfRule type="cellIs" dxfId="4" priority="6" operator="greaterThanOrEqual">
      <formula>1</formula>
    </cfRule>
  </conditionalFormatting>
  <conditionalFormatting sqref="BP35:BQ37">
    <cfRule type="cellIs" dxfId="3" priority="3" operator="lessThan">
      <formula>1</formula>
    </cfRule>
    <cfRule type="cellIs" dxfId="2" priority="4" operator="greaterThanOrEqual">
      <formula>1</formula>
    </cfRule>
  </conditionalFormatting>
  <conditionalFormatting sqref="AM35:AM37">
    <cfRule type="cellIs" dxfId="1" priority="1" operator="lessThan">
      <formula>$E$2</formula>
    </cfRule>
    <cfRule type="cellIs" dxfId="0" priority="2" operator="greaterThan">
      <formula>$E$2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A86E3-909A-42A0-B2E3-5A1372261D7F}">
  <dimension ref="B2:X42"/>
  <sheetViews>
    <sheetView topLeftCell="J1" zoomScale="70" zoomScaleNormal="70" workbookViewId="0">
      <selection activeCell="P33" sqref="P33"/>
    </sheetView>
  </sheetViews>
  <sheetFormatPr defaultRowHeight="14.4" x14ac:dyDescent="0.3"/>
  <cols>
    <col min="2" max="2" width="14.5546875" style="1" bestFit="1" customWidth="1"/>
    <col min="3" max="3" width="8.88671875" style="1" bestFit="1" customWidth="1"/>
    <col min="4" max="4" width="12.44140625" style="98" bestFit="1" customWidth="1"/>
    <col min="5" max="5" width="14.5546875" style="98" bestFit="1" customWidth="1"/>
    <col min="6" max="6" width="18.88671875" style="98" bestFit="1" customWidth="1"/>
    <col min="7" max="8" width="15.6640625" style="98" bestFit="1" customWidth="1"/>
    <col min="10" max="10" width="14.5546875" style="1" bestFit="1" customWidth="1"/>
    <col min="11" max="11" width="8.88671875" style="1" bestFit="1" customWidth="1"/>
    <col min="12" max="12" width="12.44140625" style="98" bestFit="1" customWidth="1"/>
    <col min="13" max="13" width="30.33203125" style="98" bestFit="1" customWidth="1"/>
    <col min="14" max="14" width="30.109375" style="98" bestFit="1" customWidth="1"/>
    <col min="15" max="16" width="28.6640625" style="98" bestFit="1" customWidth="1"/>
    <col min="18" max="18" width="14.5546875" style="1" bestFit="1" customWidth="1"/>
    <col min="19" max="19" width="8.88671875" style="1" bestFit="1" customWidth="1"/>
    <col min="20" max="20" width="12.44140625" style="98" bestFit="1" customWidth="1"/>
    <col min="21" max="21" width="14.5546875" style="98" bestFit="1" customWidth="1"/>
    <col min="22" max="22" width="18.88671875" style="98" bestFit="1" customWidth="1"/>
    <col min="23" max="24" width="15.6640625" style="98" bestFit="1" customWidth="1"/>
  </cols>
  <sheetData>
    <row r="2" spans="2:24" x14ac:dyDescent="0.3">
      <c r="B2" s="167" t="str">
        <f>'Combinaciones Profe'!G5</f>
        <v>Compresión</v>
      </c>
      <c r="C2" s="167"/>
      <c r="D2" s="167"/>
      <c r="E2" s="167"/>
      <c r="F2" s="167"/>
      <c r="G2" s="167"/>
      <c r="H2" s="167"/>
      <c r="J2" s="167" t="str">
        <f>'Combinaciones Profe'!K5</f>
        <v>Flexión</v>
      </c>
      <c r="K2" s="167"/>
      <c r="L2" s="167"/>
      <c r="M2" s="167"/>
      <c r="N2" s="167"/>
      <c r="O2" s="167"/>
      <c r="P2" s="167"/>
      <c r="R2" s="167" t="str">
        <f>'Combinaciones Profe'!O5</f>
        <v>Corte</v>
      </c>
      <c r="S2" s="167"/>
      <c r="T2" s="167"/>
      <c r="U2" s="167"/>
      <c r="V2" s="167"/>
      <c r="W2" s="167"/>
      <c r="X2" s="167"/>
    </row>
    <row r="3" spans="2:24" s="101" customFormat="1" x14ac:dyDescent="0.3">
      <c r="B3" s="9" t="str">
        <f>'Combinaciones Profe'!C6</f>
        <v>Ejes</v>
      </c>
      <c r="C3" s="2" t="str">
        <f>'Combinaciones Profe'!D6</f>
        <v>N° pier</v>
      </c>
      <c r="D3" s="102" t="str">
        <f>'Combinaciones Profe'!E6</f>
        <v>Largo (m)</v>
      </c>
      <c r="E3" s="103" t="str">
        <f>'Combinaciones Profe'!G6</f>
        <v>$PP$ (tonf)</v>
      </c>
      <c r="F3" s="102" t="str">
        <f>'Combinaciones Profe'!H6</f>
        <v>$P_{sc}$ (tonf)</v>
      </c>
      <c r="G3" s="102" t="str">
        <f>'Combinaciones Profe'!I6</f>
        <v>$P_x$ (tonf)</v>
      </c>
      <c r="H3" s="104" t="str">
        <f>'Combinaciones Profe'!J6</f>
        <v>$P_y$ (tonf)</v>
      </c>
      <c r="J3" s="9" t="str">
        <f>'Combinaciones Profe'!C6</f>
        <v>Ejes</v>
      </c>
      <c r="K3" s="2" t="str">
        <f>'Combinaciones Profe'!D6</f>
        <v>N° pier</v>
      </c>
      <c r="L3" s="102" t="str">
        <f>'Combinaciones Profe'!E6</f>
        <v>Largo (m)</v>
      </c>
      <c r="M3" s="103" t="str">
        <f>'Combinaciones Profe'!K6</f>
        <v>$M_{pp}$ (tonf$\cdot$m)</v>
      </c>
      <c r="N3" s="102" t="str">
        <f>'Combinaciones Profe'!L6</f>
        <v>$M_{sc}$ (tonf$\cdot$m)</v>
      </c>
      <c r="O3" s="102" t="str">
        <f>'Combinaciones Profe'!M6</f>
        <v>$M_{x}$ (tonf$\cdot$m)</v>
      </c>
      <c r="P3" s="104" t="str">
        <f>'Combinaciones Profe'!N6</f>
        <v>$M_{y}$ (tonf$\cdot$m)</v>
      </c>
      <c r="R3" s="9" t="str">
        <f>'Combinaciones Profe'!C6</f>
        <v>Ejes</v>
      </c>
      <c r="S3" s="2" t="str">
        <f>'Combinaciones Profe'!D6</f>
        <v>N° pier</v>
      </c>
      <c r="T3" s="102" t="str">
        <f>'Combinaciones Profe'!E6</f>
        <v>Largo (m)</v>
      </c>
      <c r="U3" s="103" t="str">
        <f>'Combinaciones Profe'!O6</f>
        <v>$V_{pp}$ (tonf)</v>
      </c>
      <c r="V3" s="102" t="str">
        <f>'Combinaciones Profe'!P6</f>
        <v>$V_{sc}$ (tonf)</v>
      </c>
      <c r="W3" s="102" t="str">
        <f>'Combinaciones Profe'!Q6</f>
        <v>$V_{x}$ (tonf)</v>
      </c>
      <c r="X3" s="104" t="str">
        <f>'Combinaciones Profe'!R6</f>
        <v>$V_{y}$ (tonf)</v>
      </c>
    </row>
    <row r="4" spans="2:24" x14ac:dyDescent="0.3">
      <c r="B4" s="10" t="str">
        <f>'Combinaciones Profe'!C7</f>
        <v>12 entre A y C</v>
      </c>
      <c r="C4" s="5" t="str">
        <f>'Combinaciones Profe'!D7</f>
        <v>F1X</v>
      </c>
      <c r="D4" s="6">
        <f>'Combinaciones Profe'!E7</f>
        <v>1.92</v>
      </c>
      <c r="E4" s="78">
        <f>'Combinaciones Profe'!G7</f>
        <v>-48.413699999999999</v>
      </c>
      <c r="F4" s="6">
        <f>'Combinaciones Profe'!H7</f>
        <v>-42.057000000000002</v>
      </c>
      <c r="G4" s="6">
        <f>'Combinaciones Profe'!I7</f>
        <v>0.38829999999999998</v>
      </c>
      <c r="H4" s="105">
        <f>'Combinaciones Profe'!J7</f>
        <v>9.8900000000000002E-2</v>
      </c>
      <c r="J4" s="10" t="str">
        <f>'Combinaciones Profe'!C7</f>
        <v>12 entre A y C</v>
      </c>
      <c r="K4" s="5" t="str">
        <f>'Combinaciones Profe'!D7</f>
        <v>F1X</v>
      </c>
      <c r="L4" s="6">
        <f>'Combinaciones Profe'!E7</f>
        <v>1.92</v>
      </c>
      <c r="M4" s="78">
        <f>'Combinaciones Profe'!K7</f>
        <v>-2.4584999999999999</v>
      </c>
      <c r="N4" s="6">
        <f>'Combinaciones Profe'!L7</f>
        <v>-2.1137999999999999</v>
      </c>
      <c r="O4" s="6">
        <f>'Combinaciones Profe'!M7</f>
        <v>6.1185</v>
      </c>
      <c r="P4" s="105">
        <f>'Combinaciones Profe'!N7</f>
        <v>0.93530000000000002</v>
      </c>
      <c r="Q4" s="84"/>
      <c r="R4" s="10" t="str">
        <f>'Combinaciones Profe'!C7</f>
        <v>12 entre A y C</v>
      </c>
      <c r="S4" s="5" t="str">
        <f>'Combinaciones Profe'!D7</f>
        <v>F1X</v>
      </c>
      <c r="T4" s="6">
        <f>'Combinaciones Profe'!E7</f>
        <v>1.92</v>
      </c>
      <c r="U4" s="78">
        <f>'Combinaciones Profe'!O7</f>
        <v>-0.41260000000000002</v>
      </c>
      <c r="V4" s="6">
        <f>'Combinaciones Profe'!P7</f>
        <v>-2.2401</v>
      </c>
      <c r="W4" s="6">
        <f>'Combinaciones Profe'!Q7</f>
        <v>8.9062999999999999</v>
      </c>
      <c r="X4" s="105">
        <f>'Combinaciones Profe'!R7</f>
        <v>2.3744000000000001</v>
      </c>
    </row>
    <row r="5" spans="2:24" x14ac:dyDescent="0.3">
      <c r="B5" s="10" t="str">
        <f>'Combinaciones Profe'!C8</f>
        <v>12 entre C y E</v>
      </c>
      <c r="C5" s="5" t="str">
        <f>'Combinaciones Profe'!D8</f>
        <v>F2X</v>
      </c>
      <c r="D5" s="6">
        <f>'Combinaciones Profe'!E8</f>
        <v>1.92</v>
      </c>
      <c r="E5" s="78">
        <f>'Combinaciones Profe'!G8</f>
        <v>-211.84190000000001</v>
      </c>
      <c r="F5" s="6">
        <f>'Combinaciones Profe'!H8</f>
        <v>-57.130600000000001</v>
      </c>
      <c r="G5" s="6">
        <f>'Combinaciones Profe'!I8</f>
        <v>135.3621</v>
      </c>
      <c r="H5" s="105">
        <f>'Combinaciones Profe'!J8</f>
        <v>71.559299999999993</v>
      </c>
      <c r="J5" s="10" t="str">
        <f>'Combinaciones Profe'!C8</f>
        <v>12 entre C y E</v>
      </c>
      <c r="K5" s="5" t="str">
        <f>'Combinaciones Profe'!D8</f>
        <v>F2X</v>
      </c>
      <c r="L5" s="6">
        <f>'Combinaciones Profe'!E8</f>
        <v>1.92</v>
      </c>
      <c r="M5" s="78">
        <f>'Combinaciones Profe'!K8</f>
        <v>0.57779999999999998</v>
      </c>
      <c r="N5" s="6">
        <f>'Combinaciones Profe'!L8</f>
        <v>0.68889999999999996</v>
      </c>
      <c r="O5" s="6">
        <f>'Combinaciones Profe'!M8</f>
        <v>6.6837999999999997</v>
      </c>
      <c r="P5" s="105">
        <f>'Combinaciones Profe'!N8</f>
        <v>0.86029999999999995</v>
      </c>
      <c r="Q5" s="84"/>
      <c r="R5" s="10" t="str">
        <f>'Combinaciones Profe'!C8</f>
        <v>12 entre C y E</v>
      </c>
      <c r="S5" s="5" t="str">
        <f>'Combinaciones Profe'!D8</f>
        <v>F2X</v>
      </c>
      <c r="T5" s="6">
        <f>'Combinaciones Profe'!E8</f>
        <v>1.92</v>
      </c>
      <c r="U5" s="78">
        <f>'Combinaciones Profe'!O8</f>
        <v>3.8797999999999999</v>
      </c>
      <c r="V5" s="6">
        <f>'Combinaciones Profe'!P8</f>
        <v>1.7001999999999999</v>
      </c>
      <c r="W5" s="6">
        <f>'Combinaciones Profe'!Q8</f>
        <v>7.9410999999999996</v>
      </c>
      <c r="X5" s="105">
        <f>'Combinaciones Profe'!R8</f>
        <v>2.1471</v>
      </c>
    </row>
    <row r="6" spans="2:24" x14ac:dyDescent="0.3">
      <c r="B6" s="10" t="str">
        <f>'Combinaciones Profe'!C9</f>
        <v>11A entre C y E</v>
      </c>
      <c r="C6" s="5" t="str">
        <f>'Combinaciones Profe'!D9</f>
        <v>F3X</v>
      </c>
      <c r="D6" s="6">
        <f>'Combinaciones Profe'!E9</f>
        <v>5.05</v>
      </c>
      <c r="E6" s="78">
        <f>'Combinaciones Profe'!G9</f>
        <v>-461.90890000000002</v>
      </c>
      <c r="F6" s="6">
        <f>'Combinaciones Profe'!H9</f>
        <v>-111.8824</v>
      </c>
      <c r="G6" s="6">
        <f>'Combinaciones Profe'!I9</f>
        <v>292.87130000000002</v>
      </c>
      <c r="H6" s="105">
        <f>'Combinaciones Profe'!J9</f>
        <v>96.187899999999999</v>
      </c>
      <c r="J6" s="10" t="str">
        <f>'Combinaciones Profe'!C9</f>
        <v>11A entre C y E</v>
      </c>
      <c r="K6" s="5" t="str">
        <f>'Combinaciones Profe'!D9</f>
        <v>F3X</v>
      </c>
      <c r="L6" s="6">
        <f>'Combinaciones Profe'!E9</f>
        <v>5.05</v>
      </c>
      <c r="M6" s="78">
        <f>'Combinaciones Profe'!K9</f>
        <v>-58.8217</v>
      </c>
      <c r="N6" s="6">
        <f>'Combinaciones Profe'!L9</f>
        <v>-15.502000000000001</v>
      </c>
      <c r="O6" s="6">
        <f>'Combinaciones Profe'!M9</f>
        <v>201.1395</v>
      </c>
      <c r="P6" s="105">
        <f>'Combinaciones Profe'!N9</f>
        <v>24.879300000000001</v>
      </c>
      <c r="Q6" s="84"/>
      <c r="R6" s="10" t="str">
        <f>'Combinaciones Profe'!C9</f>
        <v>11A entre C y E</v>
      </c>
      <c r="S6" s="5" t="str">
        <f>'Combinaciones Profe'!D9</f>
        <v>F3X</v>
      </c>
      <c r="T6" s="6">
        <f>'Combinaciones Profe'!E9</f>
        <v>5.05</v>
      </c>
      <c r="U6" s="78">
        <f>'Combinaciones Profe'!O9</f>
        <v>14.047499999999999</v>
      </c>
      <c r="V6" s="6">
        <f>'Combinaciones Profe'!P9</f>
        <v>4.3769999999999998</v>
      </c>
      <c r="W6" s="6">
        <f>'Combinaciones Profe'!Q9</f>
        <v>24.041799999999999</v>
      </c>
      <c r="X6" s="105">
        <f>'Combinaciones Profe'!R9</f>
        <v>5.0267999999999997</v>
      </c>
    </row>
    <row r="7" spans="2:24" x14ac:dyDescent="0.3">
      <c r="B7" s="10" t="str">
        <f>'Combinaciones Profe'!C10</f>
        <v>10 entre G y L</v>
      </c>
      <c r="C7" s="5" t="str">
        <f>'Combinaciones Profe'!D10</f>
        <v>F4X</v>
      </c>
      <c r="D7" s="6">
        <f>'Combinaciones Profe'!E10</f>
        <v>6.76</v>
      </c>
      <c r="E7" s="78">
        <f>'Combinaciones Profe'!G10</f>
        <v>-455.24400000000003</v>
      </c>
      <c r="F7" s="6">
        <f>'Combinaciones Profe'!H10</f>
        <v>-118.0962</v>
      </c>
      <c r="G7" s="6">
        <f>'Combinaciones Profe'!I10</f>
        <v>216.71960000000001</v>
      </c>
      <c r="H7" s="105">
        <f>'Combinaciones Profe'!J10</f>
        <v>157.94239999999999</v>
      </c>
      <c r="J7" s="10" t="str">
        <f>'Combinaciones Profe'!C10</f>
        <v>10 entre G y L</v>
      </c>
      <c r="K7" s="5" t="str">
        <f>'Combinaciones Profe'!D10</f>
        <v>F4X</v>
      </c>
      <c r="L7" s="6">
        <f>'Combinaciones Profe'!E10</f>
        <v>6.76</v>
      </c>
      <c r="M7" s="78">
        <f>'Combinaciones Profe'!K10</f>
        <v>-112.8124</v>
      </c>
      <c r="N7" s="6">
        <f>'Combinaciones Profe'!L10</f>
        <v>-20.341100000000001</v>
      </c>
      <c r="O7" s="6">
        <f>'Combinaciones Profe'!M10</f>
        <v>522.44809999999995</v>
      </c>
      <c r="P7" s="105">
        <f>'Combinaciones Profe'!N10</f>
        <v>59.858600000000003</v>
      </c>
      <c r="Q7" s="84"/>
      <c r="R7" s="10" t="str">
        <f>'Combinaciones Profe'!C10</f>
        <v>10 entre G y L</v>
      </c>
      <c r="S7" s="5" t="str">
        <f>'Combinaciones Profe'!D10</f>
        <v>F4X</v>
      </c>
      <c r="T7" s="6">
        <f>'Combinaciones Profe'!E10</f>
        <v>6.76</v>
      </c>
      <c r="U7" s="78">
        <f>'Combinaciones Profe'!O10</f>
        <v>5.8048000000000002</v>
      </c>
      <c r="V7" s="6">
        <f>'Combinaciones Profe'!P10</f>
        <v>-1.0577000000000001</v>
      </c>
      <c r="W7" s="6">
        <f>'Combinaciones Profe'!Q10</f>
        <v>27.602599999999999</v>
      </c>
      <c r="X7" s="105">
        <f>'Combinaciones Profe'!R10</f>
        <v>8.2291000000000007</v>
      </c>
    </row>
    <row r="8" spans="2:24" x14ac:dyDescent="0.3">
      <c r="B8" s="10" t="str">
        <f>'Combinaciones Profe'!C11</f>
        <v>10 entre N y O</v>
      </c>
      <c r="C8" s="5" t="str">
        <f>'Combinaciones Profe'!D11</f>
        <v>F5X</v>
      </c>
      <c r="D8" s="6">
        <f>'Combinaciones Profe'!E11</f>
        <v>1.17</v>
      </c>
      <c r="E8" s="78">
        <f>'Combinaciones Profe'!G11</f>
        <v>-11.742599999999999</v>
      </c>
      <c r="F8" s="6">
        <f>'Combinaciones Profe'!H11</f>
        <v>-10.0405</v>
      </c>
      <c r="G8" s="6">
        <f>'Combinaciones Profe'!I11</f>
        <v>5.1769999999999996</v>
      </c>
      <c r="H8" s="105">
        <f>'Combinaciones Profe'!J11</f>
        <v>0.63770000000000004</v>
      </c>
      <c r="J8" s="10" t="str">
        <f>'Combinaciones Profe'!C11</f>
        <v>10 entre N y O</v>
      </c>
      <c r="K8" s="5" t="str">
        <f>'Combinaciones Profe'!D11</f>
        <v>F5X</v>
      </c>
      <c r="L8" s="6">
        <f>'Combinaciones Profe'!E11</f>
        <v>1.17</v>
      </c>
      <c r="M8" s="78">
        <f>'Combinaciones Profe'!K11</f>
        <v>10.354900000000001</v>
      </c>
      <c r="N8" s="6">
        <f>'Combinaciones Profe'!L11</f>
        <v>11.6058</v>
      </c>
      <c r="O8" s="6">
        <f>'Combinaciones Profe'!M11</f>
        <v>5.4695</v>
      </c>
      <c r="P8" s="105">
        <f>'Combinaciones Profe'!N11</f>
        <v>0.53359999999999996</v>
      </c>
      <c r="Q8" s="84"/>
      <c r="R8" s="10" t="str">
        <f>'Combinaciones Profe'!C11</f>
        <v>10 entre N y O</v>
      </c>
      <c r="S8" s="5" t="str">
        <f>'Combinaciones Profe'!D11</f>
        <v>F5X</v>
      </c>
      <c r="T8" s="6">
        <f>'Combinaciones Profe'!E11</f>
        <v>1.17</v>
      </c>
      <c r="U8" s="78">
        <f>'Combinaciones Profe'!O11</f>
        <v>9.5251999999999999</v>
      </c>
      <c r="V8" s="6">
        <f>'Combinaciones Profe'!P11</f>
        <v>10.4689</v>
      </c>
      <c r="W8" s="6">
        <f>'Combinaciones Profe'!Q11</f>
        <v>3.6093999999999999</v>
      </c>
      <c r="X8" s="105">
        <f>'Combinaciones Profe'!R11</f>
        <v>0.36</v>
      </c>
    </row>
    <row r="9" spans="2:24" x14ac:dyDescent="0.3">
      <c r="B9" s="10" t="str">
        <f>'Combinaciones Profe'!C12</f>
        <v>9 entre G y L</v>
      </c>
      <c r="C9" s="5" t="str">
        <f>'Combinaciones Profe'!D12</f>
        <v>F6X</v>
      </c>
      <c r="D9" s="6">
        <f>'Combinaciones Profe'!E12</f>
        <v>5.41</v>
      </c>
      <c r="E9" s="78">
        <f>'Combinaciones Profe'!G12</f>
        <v>-327.6533</v>
      </c>
      <c r="F9" s="6">
        <f>'Combinaciones Profe'!H12</f>
        <v>-87.650899999999993</v>
      </c>
      <c r="G9" s="6">
        <f>'Combinaciones Profe'!I12</f>
        <v>196.65610000000001</v>
      </c>
      <c r="H9" s="105">
        <f>'Combinaciones Profe'!J12</f>
        <v>27.328700000000001</v>
      </c>
      <c r="J9" s="10" t="str">
        <f>'Combinaciones Profe'!C12</f>
        <v>9 entre G y L</v>
      </c>
      <c r="K9" s="5" t="str">
        <f>'Combinaciones Profe'!D12</f>
        <v>F6X</v>
      </c>
      <c r="L9" s="6">
        <f>'Combinaciones Profe'!E12</f>
        <v>5.41</v>
      </c>
      <c r="M9" s="78">
        <f>'Combinaciones Profe'!K12</f>
        <v>-57.356200000000001</v>
      </c>
      <c r="N9" s="6">
        <f>'Combinaciones Profe'!L12</f>
        <v>-12.209899999999999</v>
      </c>
      <c r="O9" s="6">
        <f>'Combinaciones Profe'!M12</f>
        <v>292.25209999999998</v>
      </c>
      <c r="P9" s="105">
        <f>'Combinaciones Profe'!N12</f>
        <v>30.383700000000001</v>
      </c>
      <c r="Q9" s="84"/>
      <c r="R9" s="10" t="str">
        <f>'Combinaciones Profe'!C12</f>
        <v>9 entre G y L</v>
      </c>
      <c r="S9" s="5" t="str">
        <f>'Combinaciones Profe'!D12</f>
        <v>F6X</v>
      </c>
      <c r="T9" s="6">
        <f>'Combinaciones Profe'!E12</f>
        <v>5.41</v>
      </c>
      <c r="U9" s="78">
        <f>'Combinaciones Profe'!O12</f>
        <v>4.3197999999999999</v>
      </c>
      <c r="V9" s="6">
        <f>'Combinaciones Profe'!P12</f>
        <v>0.4869</v>
      </c>
      <c r="W9" s="6">
        <f>'Combinaciones Profe'!Q12</f>
        <v>22.4041</v>
      </c>
      <c r="X9" s="105">
        <f>'Combinaciones Profe'!R12</f>
        <v>3.6627000000000001</v>
      </c>
    </row>
    <row r="10" spans="2:24" x14ac:dyDescent="0.3">
      <c r="B10" s="10" t="str">
        <f>'Combinaciones Profe'!C13</f>
        <v>8 entre A y C</v>
      </c>
      <c r="C10" s="5" t="str">
        <f>'Combinaciones Profe'!D13</f>
        <v>F7X</v>
      </c>
      <c r="D10" s="6">
        <f>'Combinaciones Profe'!E13</f>
        <v>1.92</v>
      </c>
      <c r="E10" s="78">
        <f>'Combinaciones Profe'!G13</f>
        <v>-46.812399999999997</v>
      </c>
      <c r="F10" s="6">
        <f>'Combinaciones Profe'!H13</f>
        <v>-40.023800000000001</v>
      </c>
      <c r="G10" s="6">
        <f>'Combinaciones Profe'!I13</f>
        <v>0.76559999999999995</v>
      </c>
      <c r="H10" s="105">
        <f>'Combinaciones Profe'!J13</f>
        <v>0.14449999999999999</v>
      </c>
      <c r="J10" s="10" t="str">
        <f>'Combinaciones Profe'!C13</f>
        <v>8 entre A y C</v>
      </c>
      <c r="K10" s="5" t="str">
        <f>'Combinaciones Profe'!D13</f>
        <v>F7X</v>
      </c>
      <c r="L10" s="6">
        <f>'Combinaciones Profe'!E13</f>
        <v>1.92</v>
      </c>
      <c r="M10" s="78">
        <f>'Combinaciones Profe'!K13</f>
        <v>-1.7533000000000001</v>
      </c>
      <c r="N10" s="6">
        <f>'Combinaciones Profe'!L13</f>
        <v>-1.8828</v>
      </c>
      <c r="O10" s="6">
        <f>'Combinaciones Profe'!M13</f>
        <v>5.2622</v>
      </c>
      <c r="P10" s="105">
        <f>'Combinaciones Profe'!N13</f>
        <v>1.4903999999999999</v>
      </c>
      <c r="Q10" s="84"/>
      <c r="R10" s="10" t="str">
        <f>'Combinaciones Profe'!C13</f>
        <v>8 entre A y C</v>
      </c>
      <c r="S10" s="5" t="str">
        <f>'Combinaciones Profe'!D13</f>
        <v>F7X</v>
      </c>
      <c r="T10" s="6">
        <f>'Combinaciones Profe'!E13</f>
        <v>1.92</v>
      </c>
      <c r="U10" s="78">
        <f>'Combinaciones Profe'!O13</f>
        <v>0.34449999999999997</v>
      </c>
      <c r="V10" s="6">
        <f>'Combinaciones Profe'!P13</f>
        <v>-1.9420999999999999</v>
      </c>
      <c r="W10" s="6">
        <f>'Combinaciones Profe'!Q13</f>
        <v>9.8483000000000001</v>
      </c>
      <c r="X10" s="105">
        <f>'Combinaciones Profe'!R13</f>
        <v>2.4823</v>
      </c>
    </row>
    <row r="11" spans="2:24" x14ac:dyDescent="0.3">
      <c r="B11" s="10" t="str">
        <f>'Combinaciones Profe'!C14</f>
        <v>8 entre C y F</v>
      </c>
      <c r="C11" s="5" t="str">
        <f>'Combinaciones Profe'!D14</f>
        <v>F8X</v>
      </c>
      <c r="D11" s="6">
        <f>'Combinaciones Profe'!E14</f>
        <v>5.3</v>
      </c>
      <c r="E11" s="78">
        <f>'Combinaciones Profe'!G14</f>
        <v>-511.16410000000002</v>
      </c>
      <c r="F11" s="6">
        <f>'Combinaciones Profe'!H14</f>
        <v>-137.7466</v>
      </c>
      <c r="G11" s="6">
        <f>'Combinaciones Profe'!I14</f>
        <v>352.9599</v>
      </c>
      <c r="H11" s="105">
        <f>'Combinaciones Profe'!J14</f>
        <v>58.379899999999999</v>
      </c>
      <c r="J11" s="10" t="str">
        <f>'Combinaciones Profe'!C14</f>
        <v>8 entre C y F</v>
      </c>
      <c r="K11" s="5" t="str">
        <f>'Combinaciones Profe'!D14</f>
        <v>F8X</v>
      </c>
      <c r="L11" s="6">
        <f>'Combinaciones Profe'!E14</f>
        <v>5.3</v>
      </c>
      <c r="M11" s="78">
        <f>'Combinaciones Profe'!K14</f>
        <v>-107.7197</v>
      </c>
      <c r="N11" s="6">
        <f>'Combinaciones Profe'!L14</f>
        <v>-32.058199999999999</v>
      </c>
      <c r="O11" s="6">
        <f>'Combinaciones Profe'!M14</f>
        <v>258.73809999999997</v>
      </c>
      <c r="P11" s="105">
        <f>'Combinaciones Profe'!N14</f>
        <v>31.103899999999999</v>
      </c>
      <c r="Q11" s="84"/>
      <c r="R11" s="10" t="str">
        <f>'Combinaciones Profe'!C14</f>
        <v>8 entre C y F</v>
      </c>
      <c r="S11" s="5" t="str">
        <f>'Combinaciones Profe'!D14</f>
        <v>F8X</v>
      </c>
      <c r="T11" s="6">
        <f>'Combinaciones Profe'!E14</f>
        <v>5.3</v>
      </c>
      <c r="U11" s="78">
        <f>'Combinaciones Profe'!O14</f>
        <v>24.772300000000001</v>
      </c>
      <c r="V11" s="6">
        <f>'Combinaciones Profe'!P14</f>
        <v>8.9044000000000008</v>
      </c>
      <c r="W11" s="6">
        <f>'Combinaciones Profe'!Q14</f>
        <v>24.335699999999999</v>
      </c>
      <c r="X11" s="105">
        <f>'Combinaciones Profe'!R14</f>
        <v>5.7404999999999999</v>
      </c>
    </row>
    <row r="12" spans="2:24" x14ac:dyDescent="0.3">
      <c r="B12" s="10" t="str">
        <f>'Combinaciones Profe'!C15</f>
        <v>7 entre G y L</v>
      </c>
      <c r="C12" s="5" t="str">
        <f>'Combinaciones Profe'!D15</f>
        <v>F9X</v>
      </c>
      <c r="D12" s="6">
        <f>'Combinaciones Profe'!E15</f>
        <v>6.75</v>
      </c>
      <c r="E12" s="78">
        <f>'Combinaciones Profe'!G15</f>
        <v>-416.19540000000001</v>
      </c>
      <c r="F12" s="6">
        <f>'Combinaciones Profe'!H15</f>
        <v>-108.5175</v>
      </c>
      <c r="G12" s="6">
        <f>'Combinaciones Profe'!I15</f>
        <v>186.7064</v>
      </c>
      <c r="H12" s="105">
        <f>'Combinaciones Profe'!J15</f>
        <v>55.117600000000003</v>
      </c>
      <c r="J12" s="10" t="str">
        <f>'Combinaciones Profe'!C15</f>
        <v>7 entre G y L</v>
      </c>
      <c r="K12" s="5" t="str">
        <f>'Combinaciones Profe'!D15</f>
        <v>F9X</v>
      </c>
      <c r="L12" s="6">
        <f>'Combinaciones Profe'!E15</f>
        <v>6.75</v>
      </c>
      <c r="M12" s="78">
        <f>'Combinaciones Profe'!K15</f>
        <v>33.1248</v>
      </c>
      <c r="N12" s="6">
        <f>'Combinaciones Profe'!L15</f>
        <v>13.2715</v>
      </c>
      <c r="O12" s="6">
        <f>'Combinaciones Profe'!M15</f>
        <v>463.68119999999999</v>
      </c>
      <c r="P12" s="105">
        <f>'Combinaciones Profe'!N15</f>
        <v>63.295299999999997</v>
      </c>
      <c r="Q12" s="84"/>
      <c r="R12" s="10" t="str">
        <f>'Combinaciones Profe'!C15</f>
        <v>7 entre G y L</v>
      </c>
      <c r="S12" s="5" t="str">
        <f>'Combinaciones Profe'!D15</f>
        <v>F9X</v>
      </c>
      <c r="T12" s="6">
        <f>'Combinaciones Profe'!E15</f>
        <v>6.75</v>
      </c>
      <c r="U12" s="78">
        <f>'Combinaciones Profe'!O15</f>
        <v>-37.672499999999999</v>
      </c>
      <c r="V12" s="6">
        <f>'Combinaciones Profe'!P15</f>
        <v>-11.103899999999999</v>
      </c>
      <c r="W12" s="6">
        <f>'Combinaciones Profe'!Q15</f>
        <v>20.593299999999999</v>
      </c>
      <c r="X12" s="105">
        <f>'Combinaciones Profe'!R15</f>
        <v>7.4892000000000003</v>
      </c>
    </row>
    <row r="13" spans="2:24" x14ac:dyDescent="0.3">
      <c r="B13" s="10" t="str">
        <f>'Combinaciones Profe'!C16</f>
        <v>6 entre C y E</v>
      </c>
      <c r="C13" s="5" t="str">
        <f>'Combinaciones Profe'!D16</f>
        <v>F10X</v>
      </c>
      <c r="D13" s="6">
        <f>'Combinaciones Profe'!E16</f>
        <v>1.8800000000000001</v>
      </c>
      <c r="E13" s="78">
        <f>'Combinaciones Profe'!G16</f>
        <v>-186.35849999999999</v>
      </c>
      <c r="F13" s="6">
        <f>'Combinaciones Profe'!H16</f>
        <v>-46.058</v>
      </c>
      <c r="G13" s="6">
        <f>'Combinaciones Profe'!I16</f>
        <v>155.8038</v>
      </c>
      <c r="H13" s="105">
        <f>'Combinaciones Profe'!J16</f>
        <v>58.2361</v>
      </c>
      <c r="J13" s="10" t="str">
        <f>'Combinaciones Profe'!C16</f>
        <v>6 entre C y E</v>
      </c>
      <c r="K13" s="5" t="str">
        <f>'Combinaciones Profe'!D16</f>
        <v>F10X</v>
      </c>
      <c r="L13" s="6">
        <f>'Combinaciones Profe'!E16</f>
        <v>1.8800000000000001</v>
      </c>
      <c r="M13" s="78">
        <f>'Combinaciones Profe'!K16</f>
        <v>-2.5091000000000001</v>
      </c>
      <c r="N13" s="6">
        <f>'Combinaciones Profe'!L16</f>
        <v>0.2263</v>
      </c>
      <c r="O13" s="6">
        <f>'Combinaciones Profe'!M16</f>
        <v>5.1279000000000003</v>
      </c>
      <c r="P13" s="105">
        <f>'Combinaciones Profe'!N16</f>
        <v>1.6633</v>
      </c>
      <c r="Q13" s="84"/>
      <c r="R13" s="10" t="str">
        <f>'Combinaciones Profe'!C16</f>
        <v>6 entre C y E</v>
      </c>
      <c r="S13" s="5" t="str">
        <f>'Combinaciones Profe'!D16</f>
        <v>F10X</v>
      </c>
      <c r="T13" s="6">
        <f>'Combinaciones Profe'!E16</f>
        <v>1.8800000000000001</v>
      </c>
      <c r="U13" s="78">
        <f>'Combinaciones Profe'!O16</f>
        <v>-1.782</v>
      </c>
      <c r="V13" s="6">
        <f>'Combinaciones Profe'!P16</f>
        <v>0.50849999999999995</v>
      </c>
      <c r="W13" s="6">
        <f>'Combinaciones Profe'!Q16</f>
        <v>4.0515999999999996</v>
      </c>
      <c r="X13" s="105">
        <f>'Combinaciones Profe'!R16</f>
        <v>2.3866999999999998</v>
      </c>
    </row>
    <row r="14" spans="2:24" x14ac:dyDescent="0.3">
      <c r="B14" s="10" t="str">
        <f>'Combinaciones Profe'!C17</f>
        <v>6 entre C y E</v>
      </c>
      <c r="C14" s="5" t="str">
        <f>'Combinaciones Profe'!D17</f>
        <v>F11X</v>
      </c>
      <c r="D14" s="6">
        <f>'Combinaciones Profe'!E17</f>
        <v>2.3699999999999997</v>
      </c>
      <c r="E14" s="78">
        <f>'Combinaciones Profe'!G17</f>
        <v>-221.65309999999999</v>
      </c>
      <c r="F14" s="6">
        <f>'Combinaciones Profe'!H17</f>
        <v>-52.384399999999999</v>
      </c>
      <c r="G14" s="6">
        <f>'Combinaciones Profe'!I17</f>
        <v>74.104399999999998</v>
      </c>
      <c r="H14" s="105">
        <f>'Combinaciones Profe'!J17</f>
        <v>37.843699999999998</v>
      </c>
      <c r="J14" s="10" t="str">
        <f>'Combinaciones Profe'!C17</f>
        <v>6 entre C y E</v>
      </c>
      <c r="K14" s="5" t="str">
        <f>'Combinaciones Profe'!D17</f>
        <v>F11X</v>
      </c>
      <c r="L14" s="6">
        <f>'Combinaciones Profe'!E17</f>
        <v>2.3699999999999997</v>
      </c>
      <c r="M14" s="78">
        <f>'Combinaciones Profe'!K17</f>
        <v>3.9731000000000001</v>
      </c>
      <c r="N14" s="6">
        <f>'Combinaciones Profe'!L17</f>
        <v>0.95979999999999999</v>
      </c>
      <c r="O14" s="6">
        <f>'Combinaciones Profe'!M17</f>
        <v>19.3446</v>
      </c>
      <c r="P14" s="105">
        <f>'Combinaciones Profe'!N17</f>
        <v>3.34</v>
      </c>
      <c r="Q14" s="84"/>
      <c r="R14" s="10" t="str">
        <f>'Combinaciones Profe'!C17</f>
        <v>6 entre C y E</v>
      </c>
      <c r="S14" s="5" t="str">
        <f>'Combinaciones Profe'!D17</f>
        <v>F11X</v>
      </c>
      <c r="T14" s="6">
        <f>'Combinaciones Profe'!E17</f>
        <v>2.3699999999999997</v>
      </c>
      <c r="U14" s="78">
        <f>'Combinaciones Profe'!O17</f>
        <v>18.187799999999999</v>
      </c>
      <c r="V14" s="6">
        <f>'Combinaciones Profe'!P17</f>
        <v>4.5486000000000004</v>
      </c>
      <c r="W14" s="6">
        <f>'Combinaciones Profe'!Q17</f>
        <v>14.8890999999999</v>
      </c>
      <c r="X14" s="105">
        <f>'Combinaciones Profe'!R17</f>
        <v>11.2386</v>
      </c>
    </row>
    <row r="15" spans="2:24" x14ac:dyDescent="0.3">
      <c r="B15" s="10" t="str">
        <f>'Combinaciones Profe'!C18</f>
        <v>5 entre A y C</v>
      </c>
      <c r="C15" s="5" t="str">
        <f>'Combinaciones Profe'!D18</f>
        <v>F12X</v>
      </c>
      <c r="D15" s="6">
        <f>'Combinaciones Profe'!E18</f>
        <v>1.92</v>
      </c>
      <c r="E15" s="78">
        <f>'Combinaciones Profe'!G18</f>
        <v>-41.7881</v>
      </c>
      <c r="F15" s="6">
        <f>'Combinaciones Profe'!H18</f>
        <v>-35.645000000000003</v>
      </c>
      <c r="G15" s="6">
        <f>'Combinaciones Profe'!I18</f>
        <v>0.4617</v>
      </c>
      <c r="H15" s="105">
        <f>'Combinaciones Profe'!J18</f>
        <v>0.25369999999999998</v>
      </c>
      <c r="J15" s="10" t="str">
        <f>'Combinaciones Profe'!C18</f>
        <v>5 entre A y C</v>
      </c>
      <c r="K15" s="5" t="str">
        <f>'Combinaciones Profe'!D18</f>
        <v>F12X</v>
      </c>
      <c r="L15" s="6">
        <f>'Combinaciones Profe'!E18</f>
        <v>1.92</v>
      </c>
      <c r="M15" s="78">
        <f>'Combinaciones Profe'!K18</f>
        <v>-0.91</v>
      </c>
      <c r="N15" s="6">
        <f>'Combinaciones Profe'!L18</f>
        <v>-1.2884</v>
      </c>
      <c r="O15" s="6">
        <f>'Combinaciones Profe'!M18</f>
        <v>4.8838999999999997</v>
      </c>
      <c r="P15" s="105">
        <f>'Combinaciones Profe'!N18</f>
        <v>3.4176000000000002</v>
      </c>
      <c r="Q15" s="84"/>
      <c r="R15" s="10" t="str">
        <f>'Combinaciones Profe'!C18</f>
        <v>5 entre A y C</v>
      </c>
      <c r="S15" s="5" t="str">
        <f>'Combinaciones Profe'!D18</f>
        <v>F12X</v>
      </c>
      <c r="T15" s="6">
        <f>'Combinaciones Profe'!E18</f>
        <v>1.92</v>
      </c>
      <c r="U15" s="78">
        <f>'Combinaciones Profe'!O18</f>
        <v>1.3158000000000001</v>
      </c>
      <c r="V15" s="6">
        <f>'Combinaciones Profe'!P18</f>
        <v>-1.1207</v>
      </c>
      <c r="W15" s="6">
        <f>'Combinaciones Profe'!Q18</f>
        <v>11.5524</v>
      </c>
      <c r="X15" s="105">
        <f>'Combinaciones Profe'!R18</f>
        <v>6.7184999999999997</v>
      </c>
    </row>
    <row r="16" spans="2:24" x14ac:dyDescent="0.3">
      <c r="B16" s="10" t="str">
        <f>'Combinaciones Profe'!C19</f>
        <v>5 entre C y E</v>
      </c>
      <c r="C16" s="5" t="str">
        <f>'Combinaciones Profe'!D19</f>
        <v>F13X</v>
      </c>
      <c r="D16" s="6">
        <f>'Combinaciones Profe'!E19</f>
        <v>1.92</v>
      </c>
      <c r="E16" s="78">
        <f>'Combinaciones Profe'!G19</f>
        <v>-235.1155</v>
      </c>
      <c r="F16" s="6">
        <f>'Combinaciones Profe'!H19</f>
        <v>-59.033700000000003</v>
      </c>
      <c r="G16" s="6">
        <f>'Combinaciones Profe'!I19</f>
        <v>159.60759999999999</v>
      </c>
      <c r="H16" s="105">
        <f>'Combinaciones Profe'!J19</f>
        <v>85.763900000000007</v>
      </c>
      <c r="J16" s="10" t="str">
        <f>'Combinaciones Profe'!C19</f>
        <v>5 entre C y E</v>
      </c>
      <c r="K16" s="5" t="str">
        <f>'Combinaciones Profe'!D19</f>
        <v>F13X</v>
      </c>
      <c r="L16" s="6">
        <f>'Combinaciones Profe'!E19</f>
        <v>1.92</v>
      </c>
      <c r="M16" s="78">
        <f>'Combinaciones Profe'!K19</f>
        <v>10.9617</v>
      </c>
      <c r="N16" s="6">
        <f>'Combinaciones Profe'!L19</f>
        <v>3.1151</v>
      </c>
      <c r="O16" s="6">
        <f>'Combinaciones Profe'!M19</f>
        <v>7.1363000000000003</v>
      </c>
      <c r="P16" s="105">
        <f>'Combinaciones Profe'!N19</f>
        <v>7.8284000000000002</v>
      </c>
      <c r="Q16" s="84"/>
      <c r="R16" s="10" t="str">
        <f>'Combinaciones Profe'!C19</f>
        <v>5 entre C y E</v>
      </c>
      <c r="S16" s="5" t="str">
        <f>'Combinaciones Profe'!D19</f>
        <v>F13X</v>
      </c>
      <c r="T16" s="6">
        <f>'Combinaciones Profe'!E19</f>
        <v>1.92</v>
      </c>
      <c r="U16" s="78">
        <f>'Combinaciones Profe'!O19</f>
        <v>18.161100000000001</v>
      </c>
      <c r="V16" s="6">
        <f>'Combinaciones Profe'!P19</f>
        <v>5.1155999999999997</v>
      </c>
      <c r="W16" s="6">
        <f>'Combinaciones Profe'!Q19</f>
        <v>24.281300000000002</v>
      </c>
      <c r="X16" s="105">
        <f>'Combinaciones Profe'!R19</f>
        <v>13.0977</v>
      </c>
    </row>
    <row r="17" spans="2:24" x14ac:dyDescent="0.3">
      <c r="B17" s="10" t="str">
        <f>'Combinaciones Profe'!C20</f>
        <v>4 entre G y L</v>
      </c>
      <c r="C17" s="5" t="str">
        <f>'Combinaciones Profe'!D20</f>
        <v>F14X</v>
      </c>
      <c r="D17" s="6">
        <f>'Combinaciones Profe'!E20</f>
        <v>6.76</v>
      </c>
      <c r="E17" s="78">
        <f>'Combinaciones Profe'!G20</f>
        <v>-433.21780000000001</v>
      </c>
      <c r="F17" s="6">
        <f>'Combinaciones Profe'!H20</f>
        <v>-102.87569999999999</v>
      </c>
      <c r="G17" s="6">
        <f>'Combinaciones Profe'!I20</f>
        <v>124.4538</v>
      </c>
      <c r="H17" s="105">
        <f>'Combinaciones Profe'!J20</f>
        <v>44.505200000000002</v>
      </c>
      <c r="J17" s="10" t="str">
        <f>'Combinaciones Profe'!C20</f>
        <v>4 entre G y L</v>
      </c>
      <c r="K17" s="5" t="str">
        <f>'Combinaciones Profe'!D20</f>
        <v>F14X</v>
      </c>
      <c r="L17" s="6">
        <f>'Combinaciones Profe'!E20</f>
        <v>6.76</v>
      </c>
      <c r="M17" s="78">
        <f>'Combinaciones Profe'!K20</f>
        <v>-202.7098</v>
      </c>
      <c r="N17" s="6">
        <f>'Combinaciones Profe'!L20</f>
        <v>-47.287799999999997</v>
      </c>
      <c r="O17" s="6">
        <f>'Combinaciones Profe'!M20</f>
        <v>301.93729999999999</v>
      </c>
      <c r="P17" s="105">
        <f>'Combinaciones Profe'!N20</f>
        <v>99.900800000000004</v>
      </c>
      <c r="Q17" s="84"/>
      <c r="R17" s="10" t="str">
        <f>'Combinaciones Profe'!C20</f>
        <v>4 entre G y L</v>
      </c>
      <c r="S17" s="5" t="str">
        <f>'Combinaciones Profe'!D20</f>
        <v>F14X</v>
      </c>
      <c r="T17" s="6">
        <f>'Combinaciones Profe'!E20</f>
        <v>6.76</v>
      </c>
      <c r="U17" s="78">
        <f>'Combinaciones Profe'!O20</f>
        <v>30.511199999999999</v>
      </c>
      <c r="V17" s="6">
        <f>'Combinaciones Profe'!P20</f>
        <v>6.4123999999999999</v>
      </c>
      <c r="W17" s="6">
        <f>'Combinaciones Profe'!Q20</f>
        <v>97.996099999999998</v>
      </c>
      <c r="X17" s="105">
        <f>'Combinaciones Profe'!R20</f>
        <v>11.3733</v>
      </c>
    </row>
    <row r="18" spans="2:24" x14ac:dyDescent="0.3">
      <c r="B18" s="10" t="str">
        <f>'Combinaciones Profe'!C21</f>
        <v>3 entre C y G</v>
      </c>
      <c r="C18" s="5" t="str">
        <f>'Combinaciones Profe'!D21</f>
        <v>F15X</v>
      </c>
      <c r="D18" s="6">
        <f>'Combinaciones Profe'!E21</f>
        <v>6.4499999999999993</v>
      </c>
      <c r="E18" s="78">
        <f>'Combinaciones Profe'!G21</f>
        <v>-200.9</v>
      </c>
      <c r="F18" s="6">
        <f>'Combinaciones Profe'!H21</f>
        <v>-46.2423</v>
      </c>
      <c r="G18" s="6">
        <f>'Combinaciones Profe'!I21</f>
        <v>57.862000000000002</v>
      </c>
      <c r="H18" s="105">
        <f>'Combinaciones Profe'!J21</f>
        <v>65.4435</v>
      </c>
      <c r="J18" s="10" t="str">
        <f>'Combinaciones Profe'!C21</f>
        <v>3 entre C y G</v>
      </c>
      <c r="K18" s="5" t="str">
        <f>'Combinaciones Profe'!D21</f>
        <v>F15X</v>
      </c>
      <c r="L18" s="6">
        <f>'Combinaciones Profe'!E21</f>
        <v>6.4499999999999993</v>
      </c>
      <c r="M18" s="78">
        <f>'Combinaciones Profe'!K21</f>
        <v>189.50579999999999</v>
      </c>
      <c r="N18" s="6">
        <f>'Combinaciones Profe'!L21</f>
        <v>40.446100000000001</v>
      </c>
      <c r="O18" s="6">
        <f>'Combinaciones Profe'!M21</f>
        <v>66.128799999999998</v>
      </c>
      <c r="P18" s="105">
        <f>'Combinaciones Profe'!N21</f>
        <v>67.4542</v>
      </c>
      <c r="Q18" s="84"/>
      <c r="R18" s="10" t="str">
        <f>'Combinaciones Profe'!C21</f>
        <v>3 entre C y G</v>
      </c>
      <c r="S18" s="5" t="str">
        <f>'Combinaciones Profe'!D21</f>
        <v>F15X</v>
      </c>
      <c r="T18" s="6">
        <f>'Combinaciones Profe'!E21</f>
        <v>6.4499999999999993</v>
      </c>
      <c r="U18" s="78">
        <f>'Combinaciones Profe'!O21</f>
        <v>-55.494900000000001</v>
      </c>
      <c r="V18" s="6">
        <f>'Combinaciones Profe'!P21</f>
        <v>-12.457800000000001</v>
      </c>
      <c r="W18" s="6">
        <f>'Combinaciones Profe'!Q21</f>
        <v>62.169199999999996</v>
      </c>
      <c r="X18" s="105">
        <f>'Combinaciones Profe'!R21</f>
        <v>25.4207</v>
      </c>
    </row>
    <row r="19" spans="2:24" x14ac:dyDescent="0.3">
      <c r="B19" s="10" t="str">
        <f>'Combinaciones Profe'!C22</f>
        <v>2A entre F y N</v>
      </c>
      <c r="C19" s="5" t="str">
        <f>'Combinaciones Profe'!D22</f>
        <v>F16X</v>
      </c>
      <c r="D19" s="6">
        <f>'Combinaciones Profe'!E22</f>
        <v>12.42</v>
      </c>
      <c r="E19" s="78">
        <f>'Combinaciones Profe'!G22</f>
        <v>-220.72839999999999</v>
      </c>
      <c r="F19" s="6">
        <f>'Combinaciones Profe'!H22</f>
        <v>-53.0229</v>
      </c>
      <c r="G19" s="6">
        <f>'Combinaciones Profe'!I22</f>
        <v>42.8416</v>
      </c>
      <c r="H19" s="105">
        <f>'Combinaciones Profe'!J22</f>
        <v>114.0005</v>
      </c>
      <c r="J19" s="10" t="str">
        <f>'Combinaciones Profe'!C22</f>
        <v>2A entre F y N</v>
      </c>
      <c r="K19" s="5" t="str">
        <f>'Combinaciones Profe'!D22</f>
        <v>F16X</v>
      </c>
      <c r="L19" s="6">
        <f>'Combinaciones Profe'!E22</f>
        <v>12.42</v>
      </c>
      <c r="M19" s="78">
        <f>'Combinaciones Profe'!K22</f>
        <v>-855.91690000000006</v>
      </c>
      <c r="N19" s="6">
        <f>'Combinaciones Profe'!L22</f>
        <v>-190.8655</v>
      </c>
      <c r="O19" s="6">
        <f>'Combinaciones Profe'!M22</f>
        <v>383.1728</v>
      </c>
      <c r="P19" s="105">
        <f>'Combinaciones Profe'!N22</f>
        <v>515.08190000000002</v>
      </c>
      <c r="Q19" s="84"/>
      <c r="R19" s="10" t="str">
        <f>'Combinaciones Profe'!C22</f>
        <v>2A entre F y N</v>
      </c>
      <c r="S19" s="5" t="str">
        <f>'Combinaciones Profe'!D22</f>
        <v>F16X</v>
      </c>
      <c r="T19" s="6">
        <f>'Combinaciones Profe'!E22</f>
        <v>12.42</v>
      </c>
      <c r="U19" s="78">
        <f>'Combinaciones Profe'!O22</f>
        <v>11.3673</v>
      </c>
      <c r="V19" s="6">
        <f>'Combinaciones Profe'!P22</f>
        <v>0.83109999999999995</v>
      </c>
      <c r="W19" s="6">
        <f>'Combinaciones Profe'!Q22</f>
        <v>100.29389999999999</v>
      </c>
      <c r="X19" s="105">
        <f>'Combinaciones Profe'!R22</f>
        <v>13.5063</v>
      </c>
    </row>
    <row r="20" spans="2:24" x14ac:dyDescent="0.3">
      <c r="B20" s="10" t="str">
        <f>'Combinaciones Profe'!C23</f>
        <v>2 entre A y E</v>
      </c>
      <c r="C20" s="5" t="str">
        <f>'Combinaciones Profe'!D23</f>
        <v>F17X</v>
      </c>
      <c r="D20" s="6">
        <f>'Combinaciones Profe'!E23</f>
        <v>12.38</v>
      </c>
      <c r="E20" s="78">
        <f>'Combinaciones Profe'!G23</f>
        <v>-250.4967</v>
      </c>
      <c r="F20" s="6">
        <f>'Combinaciones Profe'!H23</f>
        <v>-62.158099999999997</v>
      </c>
      <c r="G20" s="6">
        <f>'Combinaciones Profe'!I23</f>
        <v>38.5383</v>
      </c>
      <c r="H20" s="105">
        <f>'Combinaciones Profe'!J23</f>
        <v>26.565200000000001</v>
      </c>
      <c r="J20" s="10" t="str">
        <f>'Combinaciones Profe'!C23</f>
        <v>2 entre A y E</v>
      </c>
      <c r="K20" s="5" t="str">
        <f>'Combinaciones Profe'!D23</f>
        <v>F17X</v>
      </c>
      <c r="L20" s="6">
        <f>'Combinaciones Profe'!E23</f>
        <v>12.38</v>
      </c>
      <c r="M20" s="78">
        <f>'Combinaciones Profe'!K23</f>
        <v>802.12030000000004</v>
      </c>
      <c r="N20" s="6">
        <f>'Combinaciones Profe'!L23</f>
        <v>165.86539999999999</v>
      </c>
      <c r="O20" s="6">
        <f>'Combinaciones Profe'!M23</f>
        <v>257.15499999999997</v>
      </c>
      <c r="P20" s="105">
        <f>'Combinaciones Profe'!N23</f>
        <v>136.1353</v>
      </c>
      <c r="Q20" s="84"/>
      <c r="R20" s="10" t="str">
        <f>'Combinaciones Profe'!C23</f>
        <v>2 entre A y E</v>
      </c>
      <c r="S20" s="5" t="str">
        <f>'Combinaciones Profe'!D23</f>
        <v>F17X</v>
      </c>
      <c r="T20" s="6">
        <f>'Combinaciones Profe'!E23</f>
        <v>12.38</v>
      </c>
      <c r="U20" s="78">
        <f>'Combinaciones Profe'!O23</f>
        <v>-62.811900000000001</v>
      </c>
      <c r="V20" s="6">
        <f>'Combinaciones Profe'!P23</f>
        <v>-15.3825</v>
      </c>
      <c r="W20" s="6">
        <f>'Combinaciones Profe'!Q23</f>
        <v>117.1066</v>
      </c>
      <c r="X20" s="105">
        <f>'Combinaciones Profe'!R23</f>
        <v>22.433700000000002</v>
      </c>
    </row>
    <row r="21" spans="2:24" x14ac:dyDescent="0.3">
      <c r="B21" s="10" t="str">
        <f>'Combinaciones Profe'!C24</f>
        <v>2 entre J y K</v>
      </c>
      <c r="C21" s="5" t="str">
        <f>'Combinaciones Profe'!D24</f>
        <v>F18X</v>
      </c>
      <c r="D21" s="6">
        <f>'Combinaciones Profe'!E24</f>
        <v>0.71</v>
      </c>
      <c r="E21" s="78">
        <f>'Combinaciones Profe'!G24</f>
        <v>-52.463700000000003</v>
      </c>
      <c r="F21" s="6">
        <f>'Combinaciones Profe'!H24</f>
        <v>-11.4396</v>
      </c>
      <c r="G21" s="6">
        <f>'Combinaciones Profe'!I24</f>
        <v>16.454499999999999</v>
      </c>
      <c r="H21" s="105">
        <f>'Combinaciones Profe'!J24</f>
        <v>12.7799</v>
      </c>
      <c r="J21" s="10" t="str">
        <f>'Combinaciones Profe'!C24</f>
        <v>2 entre J y K</v>
      </c>
      <c r="K21" s="5" t="str">
        <f>'Combinaciones Profe'!D24</f>
        <v>F18X</v>
      </c>
      <c r="L21" s="6">
        <f>'Combinaciones Profe'!E24</f>
        <v>0.71</v>
      </c>
      <c r="M21" s="78">
        <f>'Combinaciones Profe'!K24</f>
        <v>3.1684000000000001</v>
      </c>
      <c r="N21" s="6">
        <f>'Combinaciones Profe'!L24</f>
        <v>0.54420000000000002</v>
      </c>
      <c r="O21" s="6">
        <f>'Combinaciones Profe'!M24</f>
        <v>2.3660999999999999</v>
      </c>
      <c r="P21" s="105">
        <f>'Combinaciones Profe'!N24</f>
        <v>2.4710000000000001</v>
      </c>
      <c r="Q21" s="84"/>
      <c r="R21" s="10" t="str">
        <f>'Combinaciones Profe'!C24</f>
        <v>2 entre J y K</v>
      </c>
      <c r="S21" s="5" t="str">
        <f>'Combinaciones Profe'!D24</f>
        <v>F18X</v>
      </c>
      <c r="T21" s="6">
        <f>'Combinaciones Profe'!E24</f>
        <v>0.71</v>
      </c>
      <c r="U21" s="78">
        <f>'Combinaciones Profe'!O24</f>
        <v>2.6714000000000002</v>
      </c>
      <c r="V21" s="6">
        <f>'Combinaciones Profe'!P24</f>
        <v>0.4627</v>
      </c>
      <c r="W21" s="6">
        <f>'Combinaciones Profe'!Q24</f>
        <v>2.2231000000000001</v>
      </c>
      <c r="X21" s="105">
        <f>'Combinaciones Profe'!R24</f>
        <v>2.1017000000000001</v>
      </c>
    </row>
    <row r="22" spans="2:24" x14ac:dyDescent="0.3">
      <c r="B22" s="11" t="str">
        <f>'Combinaciones Profe'!C25</f>
        <v>1 entre C y M</v>
      </c>
      <c r="C22" s="7" t="str">
        <f>'Combinaciones Profe'!D25</f>
        <v>F19X</v>
      </c>
      <c r="D22" s="8">
        <f>'Combinaciones Profe'!E25</f>
        <v>14</v>
      </c>
      <c r="E22" s="106">
        <f>'Combinaciones Profe'!G25</f>
        <v>-384.99759999999998</v>
      </c>
      <c r="F22" s="8">
        <f>'Combinaciones Profe'!H25</f>
        <v>-83.024900000000002</v>
      </c>
      <c r="G22" s="8">
        <f>'Combinaciones Profe'!I25</f>
        <v>64.008499999999998</v>
      </c>
      <c r="H22" s="107">
        <f>'Combinaciones Profe'!J25</f>
        <v>229.7533</v>
      </c>
      <c r="J22" s="11" t="str">
        <f>'Combinaciones Profe'!C25</f>
        <v>1 entre C y M</v>
      </c>
      <c r="K22" s="7" t="str">
        <f>'Combinaciones Profe'!D25</f>
        <v>F19X</v>
      </c>
      <c r="L22" s="8">
        <f>'Combinaciones Profe'!E25</f>
        <v>14</v>
      </c>
      <c r="M22" s="106">
        <f>'Combinaciones Profe'!K25</f>
        <v>-302.2029</v>
      </c>
      <c r="N22" s="8">
        <f>'Combinaciones Profe'!L25</f>
        <v>-68.227699999999999</v>
      </c>
      <c r="O22" s="8">
        <f>'Combinaciones Profe'!M25</f>
        <v>453.12540000000001</v>
      </c>
      <c r="P22" s="107">
        <f>'Combinaciones Profe'!N25</f>
        <v>335.75560000000002</v>
      </c>
      <c r="Q22" s="84"/>
      <c r="R22" s="11" t="str">
        <f>'Combinaciones Profe'!C25</f>
        <v>1 entre C y M</v>
      </c>
      <c r="S22" s="7" t="str">
        <f>'Combinaciones Profe'!D25</f>
        <v>F19X</v>
      </c>
      <c r="T22" s="8">
        <f>'Combinaciones Profe'!E25</f>
        <v>14</v>
      </c>
      <c r="U22" s="106">
        <f>'Combinaciones Profe'!O25</f>
        <v>-0.32740000000000002</v>
      </c>
      <c r="V22" s="8">
        <f>'Combinaciones Profe'!P25</f>
        <v>-1.6134999999999999</v>
      </c>
      <c r="W22" s="8">
        <f>'Combinaciones Profe'!Q25</f>
        <v>139.1062</v>
      </c>
      <c r="X22" s="107">
        <f>'Combinaciones Profe'!R25</f>
        <v>28.109300000000001</v>
      </c>
    </row>
    <row r="23" spans="2:24" x14ac:dyDescent="0.3">
      <c r="B23" s="10" t="str">
        <f>'Combinaciones Profe'!C38</f>
        <v>A entre 2 y 18</v>
      </c>
      <c r="C23" s="5" t="str">
        <f>'Combinaciones Profe'!D38</f>
        <v>F20Y</v>
      </c>
      <c r="D23" s="6">
        <f>'Combinaciones Profe'!E38</f>
        <v>35.780999999999999</v>
      </c>
      <c r="E23" s="78">
        <f>'Combinaciones Profe'!G38</f>
        <v>-203.97540000000001</v>
      </c>
      <c r="F23" s="6">
        <f>'Combinaciones Profe'!H38</f>
        <v>-70.987200000000001</v>
      </c>
      <c r="G23" s="6">
        <f>'Combinaciones Profe'!I38</f>
        <v>105.6669</v>
      </c>
      <c r="H23" s="105">
        <f>'Combinaciones Profe'!J38</f>
        <v>34.6006</v>
      </c>
      <c r="J23" s="10" t="str">
        <f>'Combinaciones Profe'!C38</f>
        <v>A entre 2 y 18</v>
      </c>
      <c r="K23" s="5" t="str">
        <f>'Combinaciones Profe'!D38</f>
        <v>F20Y</v>
      </c>
      <c r="L23" s="6">
        <f>'Combinaciones Profe'!E38</f>
        <v>35.780999999999999</v>
      </c>
      <c r="M23" s="78">
        <f>'Combinaciones Profe'!K38</f>
        <v>-77.677499999999995</v>
      </c>
      <c r="N23" s="6">
        <f>'Combinaciones Profe'!L38</f>
        <v>-32.759300000000003</v>
      </c>
      <c r="O23" s="6">
        <f>'Combinaciones Profe'!M38</f>
        <v>804.95119999999997</v>
      </c>
      <c r="P23" s="105">
        <f>'Combinaciones Profe'!N38</f>
        <v>984.27760000000001</v>
      </c>
      <c r="Q23" s="84"/>
      <c r="R23" s="10" t="str">
        <f>'Combinaciones Profe'!C38</f>
        <v>A entre 2 y 18</v>
      </c>
      <c r="S23" s="5" t="str">
        <f>'Combinaciones Profe'!D38</f>
        <v>F20Y</v>
      </c>
      <c r="T23" s="6">
        <f>'Combinaciones Profe'!E38</f>
        <v>35.780999999999999</v>
      </c>
      <c r="U23" s="78">
        <f>'Combinaciones Profe'!O38</f>
        <v>-14.0672</v>
      </c>
      <c r="V23" s="6">
        <f>'Combinaciones Profe'!P38</f>
        <v>-3.6383000000000001</v>
      </c>
      <c r="W23" s="6">
        <f>'Combinaciones Profe'!Q38</f>
        <v>56.074199999999998</v>
      </c>
      <c r="X23" s="105">
        <f>'Combinaciones Profe'!R38</f>
        <v>232.20859999999999</v>
      </c>
    </row>
    <row r="24" spans="2:24" x14ac:dyDescent="0.3">
      <c r="B24" s="10" t="str">
        <f>'Combinaciones Profe'!C39</f>
        <v>C entre 1 y 3</v>
      </c>
      <c r="C24" s="5" t="str">
        <f>'Combinaciones Profe'!D39</f>
        <v>F21Y</v>
      </c>
      <c r="D24" s="6">
        <f>'Combinaciones Profe'!E39</f>
        <v>5.43</v>
      </c>
      <c r="E24" s="78">
        <f>'Combinaciones Profe'!G39</f>
        <v>-200.6788</v>
      </c>
      <c r="F24" s="6">
        <f>'Combinaciones Profe'!H39</f>
        <v>-43.527700000000003</v>
      </c>
      <c r="G24" s="6">
        <f>'Combinaciones Profe'!I39</f>
        <v>53.218600000000002</v>
      </c>
      <c r="H24" s="105">
        <f>'Combinaciones Profe'!J39</f>
        <v>28.810700000000001</v>
      </c>
      <c r="J24" s="10" t="str">
        <f>'Combinaciones Profe'!C39</f>
        <v>C entre 1 y 3</v>
      </c>
      <c r="K24" s="5" t="str">
        <f>'Combinaciones Profe'!D39</f>
        <v>F21Y</v>
      </c>
      <c r="L24" s="6">
        <f>'Combinaciones Profe'!E39</f>
        <v>5.43</v>
      </c>
      <c r="M24" s="78">
        <f>'Combinaciones Profe'!K39</f>
        <v>-93.120699999999999</v>
      </c>
      <c r="N24" s="6">
        <f>'Combinaciones Profe'!L39</f>
        <v>-19.573</v>
      </c>
      <c r="O24" s="6">
        <f>'Combinaciones Profe'!M39</f>
        <v>29.465900000000001</v>
      </c>
      <c r="P24" s="105">
        <f>'Combinaciones Profe'!N39</f>
        <v>86.121399999999994</v>
      </c>
      <c r="Q24" s="84"/>
      <c r="R24" s="10" t="str">
        <f>'Combinaciones Profe'!C39</f>
        <v>C entre 1 y 3</v>
      </c>
      <c r="S24" s="5" t="str">
        <f>'Combinaciones Profe'!D39</f>
        <v>F21Y</v>
      </c>
      <c r="T24" s="6">
        <f>'Combinaciones Profe'!E39</f>
        <v>5.43</v>
      </c>
      <c r="U24" s="78">
        <f>'Combinaciones Profe'!O39</f>
        <v>31.609200000000001</v>
      </c>
      <c r="V24" s="6">
        <f>'Combinaciones Profe'!P39</f>
        <v>6.2385000000000002</v>
      </c>
      <c r="W24" s="6">
        <f>'Combinaciones Profe'!Q39</f>
        <v>6.9455</v>
      </c>
      <c r="X24" s="105">
        <f>'Combinaciones Profe'!R39</f>
        <v>30.661100000000001</v>
      </c>
    </row>
    <row r="25" spans="2:24" x14ac:dyDescent="0.3">
      <c r="B25" s="10" t="str">
        <f>'Combinaciones Profe'!C40</f>
        <v>C entre 5 y 6</v>
      </c>
      <c r="C25" s="5" t="str">
        <f>'Combinaciones Profe'!D40</f>
        <v>F22Y</v>
      </c>
      <c r="D25" s="6">
        <f>'Combinaciones Profe'!E40</f>
        <v>0.85</v>
      </c>
      <c r="E25" s="78">
        <f>'Combinaciones Profe'!G40</f>
        <v>-102.5752</v>
      </c>
      <c r="F25" s="6">
        <f>'Combinaciones Profe'!H40</f>
        <v>-25.505400000000002</v>
      </c>
      <c r="G25" s="6">
        <f>'Combinaciones Profe'!I40</f>
        <v>102.286</v>
      </c>
      <c r="H25" s="105">
        <f>'Combinaciones Profe'!J40</f>
        <v>38.839300000000001</v>
      </c>
      <c r="J25" s="10" t="str">
        <f>'Combinaciones Profe'!C40</f>
        <v>C entre 5 y 6</v>
      </c>
      <c r="K25" s="5" t="str">
        <f>'Combinaciones Profe'!D40</f>
        <v>F22Y</v>
      </c>
      <c r="L25" s="6">
        <f>'Combinaciones Profe'!E40</f>
        <v>0.85</v>
      </c>
      <c r="M25" s="78">
        <f>'Combinaciones Profe'!K40</f>
        <v>-3.7019000000000002</v>
      </c>
      <c r="N25" s="6">
        <f>'Combinaciones Profe'!L40</f>
        <v>-2.3147000000000002</v>
      </c>
      <c r="O25" s="6">
        <f>'Combinaciones Profe'!M40</f>
        <v>2.1288</v>
      </c>
      <c r="P25" s="105">
        <f>'Combinaciones Profe'!N40</f>
        <v>1.6881999999999999</v>
      </c>
      <c r="Q25" s="84"/>
      <c r="R25" s="10" t="str">
        <f>'Combinaciones Profe'!C40</f>
        <v>C entre 5 y 6</v>
      </c>
      <c r="S25" s="5" t="str">
        <f>'Combinaciones Profe'!D40</f>
        <v>F22Y</v>
      </c>
      <c r="T25" s="6">
        <f>'Combinaciones Profe'!E40</f>
        <v>0.85</v>
      </c>
      <c r="U25" s="78">
        <f>'Combinaciones Profe'!O40</f>
        <v>-3.1326000000000001</v>
      </c>
      <c r="V25" s="6">
        <f>'Combinaciones Profe'!P40</f>
        <v>-1.9589000000000001</v>
      </c>
      <c r="W25" s="6">
        <f>'Combinaciones Profe'!Q40</f>
        <v>1.7929999999999999</v>
      </c>
      <c r="X25" s="105">
        <f>'Combinaciones Profe'!R40</f>
        <v>1.343</v>
      </c>
    </row>
    <row r="26" spans="2:24" x14ac:dyDescent="0.3">
      <c r="B26" s="10" t="str">
        <f>'Combinaciones Profe'!C41</f>
        <v>C entre 11' y 12</v>
      </c>
      <c r="C26" s="5" t="str">
        <f>'Combinaciones Profe'!D41</f>
        <v>F23Y</v>
      </c>
      <c r="D26" s="6">
        <f>'Combinaciones Profe'!E41</f>
        <v>0.85</v>
      </c>
      <c r="E26" s="78">
        <f>'Combinaciones Profe'!G41</f>
        <v>-100.4234</v>
      </c>
      <c r="F26" s="6">
        <f>'Combinaciones Profe'!H41</f>
        <v>-24.314</v>
      </c>
      <c r="G26" s="6">
        <f>'Combinaciones Profe'!I41</f>
        <v>104.69970000000001</v>
      </c>
      <c r="H26" s="105">
        <f>'Combinaciones Profe'!J41</f>
        <v>26.480499999999999</v>
      </c>
      <c r="J26" s="10" t="str">
        <f>'Combinaciones Profe'!C41</f>
        <v>C entre 11' y 12</v>
      </c>
      <c r="K26" s="5" t="str">
        <f>'Combinaciones Profe'!D41</f>
        <v>F23Y</v>
      </c>
      <c r="L26" s="6">
        <f>'Combinaciones Profe'!E41</f>
        <v>0.85</v>
      </c>
      <c r="M26" s="78">
        <f>'Combinaciones Profe'!K41</f>
        <v>2.0579999999999998</v>
      </c>
      <c r="N26" s="6">
        <f>'Combinaciones Profe'!L41</f>
        <v>1.5353000000000001</v>
      </c>
      <c r="O26" s="6">
        <f>'Combinaciones Profe'!M41</f>
        <v>3.0356999999999998</v>
      </c>
      <c r="P26" s="105">
        <f>'Combinaciones Profe'!N41</f>
        <v>1.3414999999999999</v>
      </c>
      <c r="Q26" s="84"/>
      <c r="R26" s="10" t="str">
        <f>'Combinaciones Profe'!C41</f>
        <v>C entre 11' y 12</v>
      </c>
      <c r="S26" s="5" t="str">
        <f>'Combinaciones Profe'!D41</f>
        <v>F23Y</v>
      </c>
      <c r="T26" s="6">
        <f>'Combinaciones Profe'!E41</f>
        <v>0.85</v>
      </c>
      <c r="U26" s="78">
        <f>'Combinaciones Profe'!O41</f>
        <v>1.7515000000000001</v>
      </c>
      <c r="V26" s="6">
        <f>'Combinaciones Profe'!P41</f>
        <v>1.3048999999999999</v>
      </c>
      <c r="W26" s="6">
        <f>'Combinaciones Profe'!Q41</f>
        <v>2.6097999999999999</v>
      </c>
      <c r="X26" s="105">
        <f>'Combinaciones Profe'!R41</f>
        <v>1.0001</v>
      </c>
    </row>
    <row r="27" spans="2:24" x14ac:dyDescent="0.3">
      <c r="B27" s="10" t="str">
        <f>'Combinaciones Profe'!C42</f>
        <v>E entre 6 y 11'</v>
      </c>
      <c r="C27" s="5" t="str">
        <f>'Combinaciones Profe'!D42</f>
        <v>F24Y</v>
      </c>
      <c r="D27" s="6">
        <f>'Combinaciones Profe'!E42</f>
        <v>11.5</v>
      </c>
      <c r="E27" s="78">
        <f>'Combinaciones Profe'!G42</f>
        <v>-964.06299999999999</v>
      </c>
      <c r="F27" s="6">
        <f>'Combinaciones Profe'!H42</f>
        <v>-232.23699999999999</v>
      </c>
      <c r="G27" s="6">
        <f>'Combinaciones Profe'!I42</f>
        <v>152.24080000000001</v>
      </c>
      <c r="H27" s="105">
        <f>'Combinaciones Profe'!J42</f>
        <v>43.929099999999998</v>
      </c>
      <c r="J27" s="10" t="str">
        <f>'Combinaciones Profe'!C42</f>
        <v>E entre 6 y 11'</v>
      </c>
      <c r="K27" s="5" t="str">
        <f>'Combinaciones Profe'!D42</f>
        <v>F24Y</v>
      </c>
      <c r="L27" s="6">
        <f>'Combinaciones Profe'!E42</f>
        <v>11.5</v>
      </c>
      <c r="M27" s="78">
        <f>'Combinaciones Profe'!K42</f>
        <v>51.512</v>
      </c>
      <c r="N27" s="6">
        <f>'Combinaciones Profe'!L42</f>
        <v>12.7967</v>
      </c>
      <c r="O27" s="6">
        <f>'Combinaciones Profe'!M42</f>
        <v>73.488799999999998</v>
      </c>
      <c r="P27" s="105">
        <f>'Combinaciones Profe'!N42</f>
        <v>312.57479999999998</v>
      </c>
      <c r="Q27" s="84"/>
      <c r="R27" s="10" t="str">
        <f>'Combinaciones Profe'!C42</f>
        <v>E entre 6 y 11'</v>
      </c>
      <c r="S27" s="5" t="str">
        <f>'Combinaciones Profe'!D42</f>
        <v>F24Y</v>
      </c>
      <c r="T27" s="6">
        <f>'Combinaciones Profe'!E42</f>
        <v>11.5</v>
      </c>
      <c r="U27" s="78">
        <f>'Combinaciones Profe'!O42</f>
        <v>-6.8026</v>
      </c>
      <c r="V27" s="6">
        <f>'Combinaciones Profe'!P42</f>
        <v>-2.4018999999999999</v>
      </c>
      <c r="W27" s="6">
        <f>'Combinaciones Profe'!Q42</f>
        <v>11.6119</v>
      </c>
      <c r="X27" s="105">
        <f>'Combinaciones Profe'!R42</f>
        <v>82.778000000000006</v>
      </c>
    </row>
    <row r="28" spans="2:24" x14ac:dyDescent="0.3">
      <c r="B28" s="10" t="str">
        <f>'Combinaciones Profe'!C43</f>
        <v>F entre 1 y 2</v>
      </c>
      <c r="C28" s="5" t="str">
        <f>'Combinaciones Profe'!D43</f>
        <v>F25Y</v>
      </c>
      <c r="D28" s="6">
        <f>'Combinaciones Profe'!E43</f>
        <v>2.66</v>
      </c>
      <c r="E28" s="78">
        <f>'Combinaciones Profe'!G43</f>
        <v>-96.342600000000004</v>
      </c>
      <c r="F28" s="6">
        <f>'Combinaciones Profe'!H43</f>
        <v>-21.8249</v>
      </c>
      <c r="G28" s="6">
        <f>'Combinaciones Profe'!I43</f>
        <v>23.3536</v>
      </c>
      <c r="H28" s="105">
        <f>'Combinaciones Profe'!J43</f>
        <v>72.094700000000003</v>
      </c>
      <c r="J28" s="10" t="str">
        <f>'Combinaciones Profe'!C43</f>
        <v>F entre 1 y 2</v>
      </c>
      <c r="K28" s="5" t="str">
        <f>'Combinaciones Profe'!D43</f>
        <v>F25Y</v>
      </c>
      <c r="L28" s="6">
        <f>'Combinaciones Profe'!E43</f>
        <v>2.66</v>
      </c>
      <c r="M28" s="78">
        <f>'Combinaciones Profe'!K43</f>
        <v>-8.9908999999999999</v>
      </c>
      <c r="N28" s="6">
        <f>'Combinaciones Profe'!L43</f>
        <v>-2.1583000000000001</v>
      </c>
      <c r="O28" s="6">
        <f>'Combinaciones Profe'!M43</f>
        <v>5.4301000000000004</v>
      </c>
      <c r="P28" s="105">
        <f>'Combinaciones Profe'!N43</f>
        <v>14.825100000000001</v>
      </c>
      <c r="Q28" s="84"/>
      <c r="R28" s="10" t="str">
        <f>'Combinaciones Profe'!C43</f>
        <v>F entre 1 y 2</v>
      </c>
      <c r="S28" s="5" t="str">
        <f>'Combinaciones Profe'!D43</f>
        <v>F25Y</v>
      </c>
      <c r="T28" s="6">
        <f>'Combinaciones Profe'!E43</f>
        <v>2.66</v>
      </c>
      <c r="U28" s="78">
        <f>'Combinaciones Profe'!O43</f>
        <v>-8.2309000000000001</v>
      </c>
      <c r="V28" s="6">
        <f>'Combinaciones Profe'!P43</f>
        <v>-1.9658</v>
      </c>
      <c r="W28" s="6">
        <f>'Combinaciones Profe'!Q43</f>
        <v>4.7906000000000004</v>
      </c>
      <c r="X28" s="105">
        <f>'Combinaciones Profe'!R43</f>
        <v>12.2194</v>
      </c>
    </row>
    <row r="29" spans="2:24" x14ac:dyDescent="0.3">
      <c r="B29" s="10" t="str">
        <f>'Combinaciones Profe'!C44</f>
        <v>F entre 2 y 3</v>
      </c>
      <c r="C29" s="5" t="str">
        <f>'Combinaciones Profe'!D44</f>
        <v>F26Y</v>
      </c>
      <c r="D29" s="6">
        <f>'Combinaciones Profe'!E44</f>
        <v>1.75</v>
      </c>
      <c r="E29" s="78">
        <f>'Combinaciones Profe'!G44</f>
        <v>-105.8595</v>
      </c>
      <c r="F29" s="6">
        <f>'Combinaciones Profe'!H44</f>
        <v>-23.567299999999999</v>
      </c>
      <c r="G29" s="6">
        <f>'Combinaciones Profe'!I44</f>
        <v>23.002600000000001</v>
      </c>
      <c r="H29" s="105">
        <f>'Combinaciones Profe'!J44</f>
        <v>48.000900000000001</v>
      </c>
      <c r="J29" s="10" t="str">
        <f>'Combinaciones Profe'!C44</f>
        <v>F entre 2 y 3</v>
      </c>
      <c r="K29" s="5" t="str">
        <f>'Combinaciones Profe'!D44</f>
        <v>F26Y</v>
      </c>
      <c r="L29" s="6">
        <f>'Combinaciones Profe'!E44</f>
        <v>1.75</v>
      </c>
      <c r="M29" s="78">
        <f>'Combinaciones Profe'!K44</f>
        <v>-1.54</v>
      </c>
      <c r="N29" s="6">
        <f>'Combinaciones Profe'!L44</f>
        <v>-0.3463</v>
      </c>
      <c r="O29" s="6">
        <f>'Combinaciones Profe'!M44</f>
        <v>2.2364999999999999</v>
      </c>
      <c r="P29" s="105">
        <f>'Combinaciones Profe'!N44</f>
        <v>6.1836000000000002</v>
      </c>
      <c r="Q29" s="84"/>
      <c r="R29" s="10" t="str">
        <f>'Combinaciones Profe'!C44</f>
        <v>F entre 2 y 3</v>
      </c>
      <c r="S29" s="5" t="str">
        <f>'Combinaciones Profe'!D44</f>
        <v>F26Y</v>
      </c>
      <c r="T29" s="6">
        <f>'Combinaciones Profe'!E44</f>
        <v>1.75</v>
      </c>
      <c r="U29" s="78">
        <f>'Combinaciones Profe'!O44</f>
        <v>-1.6220000000000001</v>
      </c>
      <c r="V29" s="6">
        <f>'Combinaciones Profe'!P44</f>
        <v>-0.33989999999999998</v>
      </c>
      <c r="W29" s="6">
        <f>'Combinaciones Profe'!Q44</f>
        <v>2.4908000000000001</v>
      </c>
      <c r="X29" s="105">
        <f>'Combinaciones Profe'!R44</f>
        <v>3.1817000000000002</v>
      </c>
    </row>
    <row r="30" spans="2:24" x14ac:dyDescent="0.3">
      <c r="B30" s="10" t="str">
        <f>'Combinaciones Profe'!C45</f>
        <v>G entre 3 y 7</v>
      </c>
      <c r="C30" s="5" t="str">
        <f>'Combinaciones Profe'!D45</f>
        <v>F27Y</v>
      </c>
      <c r="D30" s="6">
        <f>'Combinaciones Profe'!E45</f>
        <v>6.5</v>
      </c>
      <c r="E30" s="78">
        <f>'Combinaciones Profe'!G45</f>
        <v>-430.7133</v>
      </c>
      <c r="F30" s="6">
        <f>'Combinaciones Profe'!H45</f>
        <v>-97.661100000000005</v>
      </c>
      <c r="G30" s="6">
        <f>'Combinaciones Profe'!I45</f>
        <v>85.691100000000006</v>
      </c>
      <c r="H30" s="105">
        <f>'Combinaciones Profe'!J45</f>
        <v>54.837400000000002</v>
      </c>
      <c r="J30" s="10" t="str">
        <f>'Combinaciones Profe'!C45</f>
        <v>G entre 3 y 7</v>
      </c>
      <c r="K30" s="5" t="str">
        <f>'Combinaciones Profe'!D45</f>
        <v>F27Y</v>
      </c>
      <c r="L30" s="6">
        <f>'Combinaciones Profe'!E45</f>
        <v>6.5</v>
      </c>
      <c r="M30" s="78">
        <f>'Combinaciones Profe'!K45</f>
        <v>-103.38509999999999</v>
      </c>
      <c r="N30" s="6">
        <f>'Combinaciones Profe'!L45</f>
        <v>-21.614899999999999</v>
      </c>
      <c r="O30" s="6">
        <f>'Combinaciones Profe'!M45</f>
        <v>25.5473</v>
      </c>
      <c r="P30" s="105">
        <f>'Combinaciones Profe'!N45</f>
        <v>155.6378</v>
      </c>
      <c r="Q30" s="84"/>
      <c r="R30" s="10" t="str">
        <f>'Combinaciones Profe'!C45</f>
        <v>G entre 3 y 7</v>
      </c>
      <c r="S30" s="5" t="str">
        <f>'Combinaciones Profe'!D45</f>
        <v>F27Y</v>
      </c>
      <c r="T30" s="6">
        <f>'Combinaciones Profe'!E45</f>
        <v>6.5</v>
      </c>
      <c r="U30" s="78">
        <f>'Combinaciones Profe'!O45</f>
        <v>32.536299999999997</v>
      </c>
      <c r="V30" s="6">
        <f>'Combinaciones Profe'!P45</f>
        <v>6.5023999999999997</v>
      </c>
      <c r="W30" s="6">
        <f>'Combinaciones Profe'!Q45</f>
        <v>18.472799999999999</v>
      </c>
      <c r="X30" s="105">
        <f>'Combinaciones Profe'!R45</f>
        <v>41.376100000000001</v>
      </c>
    </row>
    <row r="31" spans="2:24" x14ac:dyDescent="0.3">
      <c r="B31" s="10" t="str">
        <f>'Combinaciones Profe'!C46</f>
        <v>G entre 7 y 10</v>
      </c>
      <c r="C31" s="5" t="str">
        <f>'Combinaciones Profe'!D46</f>
        <v>F28Y</v>
      </c>
      <c r="D31" s="6">
        <f>'Combinaciones Profe'!E46</f>
        <v>4.0599999999999996</v>
      </c>
      <c r="E31" s="78">
        <f>'Combinaciones Profe'!G46</f>
        <v>-362.21879999999999</v>
      </c>
      <c r="F31" s="6">
        <f>'Combinaciones Profe'!H46</f>
        <v>-92.8566</v>
      </c>
      <c r="G31" s="6">
        <f>'Combinaciones Profe'!I46</f>
        <v>158.9033</v>
      </c>
      <c r="H31" s="105">
        <f>'Combinaciones Profe'!J46</f>
        <v>30.7684</v>
      </c>
      <c r="J31" s="10" t="str">
        <f>'Combinaciones Profe'!C46</f>
        <v>G entre 7 y 10</v>
      </c>
      <c r="K31" s="5" t="str">
        <f>'Combinaciones Profe'!D46</f>
        <v>F28Y</v>
      </c>
      <c r="L31" s="6">
        <f>'Combinaciones Profe'!E46</f>
        <v>4.0599999999999996</v>
      </c>
      <c r="M31" s="78">
        <f>'Combinaciones Profe'!K46</f>
        <v>-3.6854</v>
      </c>
      <c r="N31" s="6">
        <f>'Combinaciones Profe'!L46</f>
        <v>-1.5952</v>
      </c>
      <c r="O31" s="6">
        <f>'Combinaciones Profe'!M46</f>
        <v>18.329599999999999</v>
      </c>
      <c r="P31" s="105">
        <f>'Combinaciones Profe'!N46</f>
        <v>103.92019999999999</v>
      </c>
      <c r="Q31" s="84"/>
      <c r="R31" s="10" t="str">
        <f>'Combinaciones Profe'!C46</f>
        <v>G entre 7 y 10</v>
      </c>
      <c r="S31" s="5" t="str">
        <f>'Combinaciones Profe'!D46</f>
        <v>F28Y</v>
      </c>
      <c r="T31" s="6">
        <f>'Combinaciones Profe'!E46</f>
        <v>4.0599999999999996</v>
      </c>
      <c r="U31" s="78">
        <f>'Combinaciones Profe'!O46</f>
        <v>3.0442999999999998</v>
      </c>
      <c r="V31" s="6">
        <f>'Combinaciones Profe'!P46</f>
        <v>0.69940000000000002</v>
      </c>
      <c r="W31" s="6">
        <f>'Combinaciones Profe'!Q46</f>
        <v>3.5470999999999999</v>
      </c>
      <c r="X31" s="105">
        <f>'Combinaciones Profe'!R46</f>
        <v>10.4093</v>
      </c>
    </row>
    <row r="32" spans="2:24" x14ac:dyDescent="0.3">
      <c r="B32" s="10" t="str">
        <f>'Combinaciones Profe'!C47</f>
        <v>G entre 10 y 11'</v>
      </c>
      <c r="C32" s="5" t="str">
        <f>'Combinaciones Profe'!D47</f>
        <v>F29Y</v>
      </c>
      <c r="D32" s="6">
        <f>'Combinaciones Profe'!E47</f>
        <v>0.9</v>
      </c>
      <c r="E32" s="78">
        <f>'Combinaciones Profe'!G47</f>
        <v>-81.173400000000001</v>
      </c>
      <c r="F32" s="6">
        <f>'Combinaciones Profe'!H47</f>
        <v>-19.752199999999998</v>
      </c>
      <c r="G32" s="6">
        <f>'Combinaciones Profe'!I47</f>
        <v>58.625300000000003</v>
      </c>
      <c r="H32" s="105">
        <f>'Combinaciones Profe'!J47</f>
        <v>23.576799999999999</v>
      </c>
      <c r="J32" s="10" t="str">
        <f>'Combinaciones Profe'!C47</f>
        <v>G entre 10 y 11'</v>
      </c>
      <c r="K32" s="5" t="str">
        <f>'Combinaciones Profe'!D47</f>
        <v>F29Y</v>
      </c>
      <c r="L32" s="6">
        <f>'Combinaciones Profe'!E47</f>
        <v>0.9</v>
      </c>
      <c r="M32" s="78">
        <f>'Combinaciones Profe'!K47</f>
        <v>-0.69410000000000005</v>
      </c>
      <c r="N32" s="6">
        <f>'Combinaciones Profe'!L47</f>
        <v>-0.67430000000000001</v>
      </c>
      <c r="O32" s="6">
        <f>'Combinaciones Profe'!M47</f>
        <v>2.1</v>
      </c>
      <c r="P32" s="105">
        <f>'Combinaciones Profe'!N47</f>
        <v>1.6795</v>
      </c>
      <c r="Q32" s="84"/>
      <c r="R32" s="10" t="str">
        <f>'Combinaciones Profe'!C47</f>
        <v>G entre 10 y 11'</v>
      </c>
      <c r="S32" s="5" t="str">
        <f>'Combinaciones Profe'!D47</f>
        <v>F29Y</v>
      </c>
      <c r="T32" s="6">
        <f>'Combinaciones Profe'!E47</f>
        <v>0.9</v>
      </c>
      <c r="U32" s="78">
        <f>'Combinaciones Profe'!O47</f>
        <v>-0.59309999999999996</v>
      </c>
      <c r="V32" s="6">
        <f>'Combinaciones Profe'!P47</f>
        <v>-0.57289999999999996</v>
      </c>
      <c r="W32" s="6">
        <f>'Combinaciones Profe'!Q47</f>
        <v>1.8520000000000001</v>
      </c>
      <c r="X32" s="105">
        <f>'Combinaciones Profe'!R47</f>
        <v>1.1424000000000001</v>
      </c>
    </row>
    <row r="33" spans="2:24" x14ac:dyDescent="0.3">
      <c r="B33" s="10" t="str">
        <f>'Combinaciones Profe'!C48</f>
        <v>G entre 11' y 12</v>
      </c>
      <c r="C33" s="5" t="str">
        <f>'Combinaciones Profe'!D48</f>
        <v>F30Y</v>
      </c>
      <c r="D33" s="6">
        <f>'Combinaciones Profe'!E48</f>
        <v>1.03</v>
      </c>
      <c r="E33" s="78">
        <f>'Combinaciones Profe'!G48</f>
        <v>-101.1837</v>
      </c>
      <c r="F33" s="6">
        <f>'Combinaciones Profe'!H48</f>
        <v>-23.866199999999999</v>
      </c>
      <c r="G33" s="6">
        <f>'Combinaciones Profe'!I48</f>
        <v>24.850200000000001</v>
      </c>
      <c r="H33" s="105">
        <f>'Combinaciones Profe'!J48</f>
        <v>27.075900000000001</v>
      </c>
      <c r="J33" s="10" t="str">
        <f>'Combinaciones Profe'!C48</f>
        <v>G entre 11' y 12</v>
      </c>
      <c r="K33" s="5" t="str">
        <f>'Combinaciones Profe'!D48</f>
        <v>F30Y</v>
      </c>
      <c r="L33" s="6">
        <f>'Combinaciones Profe'!E48</f>
        <v>1.03</v>
      </c>
      <c r="M33" s="78">
        <f>'Combinaciones Profe'!K48</f>
        <v>0.9173</v>
      </c>
      <c r="N33" s="6">
        <f>'Combinaciones Profe'!L48</f>
        <v>5.8299999999999998E-2</v>
      </c>
      <c r="O33" s="6">
        <f>'Combinaciones Profe'!M48</f>
        <v>6.7990000000000004</v>
      </c>
      <c r="P33" s="105">
        <f>'Combinaciones Profe'!N48</f>
        <v>5.6208</v>
      </c>
      <c r="Q33" s="84"/>
      <c r="R33" s="10" t="str">
        <f>'Combinaciones Profe'!C48</f>
        <v>G entre 11' y 12</v>
      </c>
      <c r="S33" s="5" t="str">
        <f>'Combinaciones Profe'!D48</f>
        <v>F30Y</v>
      </c>
      <c r="T33" s="6">
        <f>'Combinaciones Profe'!E48</f>
        <v>1.03</v>
      </c>
      <c r="U33" s="78">
        <f>'Combinaciones Profe'!O48</f>
        <v>0.84279999999999999</v>
      </c>
      <c r="V33" s="6">
        <f>'Combinaciones Profe'!P48</f>
        <v>6.4699999999999994E-2</v>
      </c>
      <c r="W33" s="6">
        <f>'Combinaciones Profe'!Q48</f>
        <v>6.4284999999999997</v>
      </c>
      <c r="X33" s="105">
        <f>'Combinaciones Profe'!R48</f>
        <v>6.4958999999999998</v>
      </c>
    </row>
    <row r="34" spans="2:24" x14ac:dyDescent="0.3">
      <c r="B34" s="10" t="str">
        <f>'Combinaciones Profe'!C49</f>
        <v>I entre 7 y 9</v>
      </c>
      <c r="C34" s="5" t="str">
        <f>'Combinaciones Profe'!D49</f>
        <v>F31Y</v>
      </c>
      <c r="D34" s="6">
        <f>'Combinaciones Profe'!E49</f>
        <v>2.35</v>
      </c>
      <c r="E34" s="78">
        <f>'Combinaciones Profe'!G49</f>
        <v>-149.51740000000001</v>
      </c>
      <c r="F34" s="6">
        <f>'Combinaciones Profe'!H49</f>
        <v>-41.376300000000001</v>
      </c>
      <c r="G34" s="6">
        <f>'Combinaciones Profe'!I49</f>
        <v>172.24969999999999</v>
      </c>
      <c r="H34" s="105">
        <f>'Combinaciones Profe'!J49</f>
        <v>60.519199999999998</v>
      </c>
      <c r="J34" s="10" t="str">
        <f>'Combinaciones Profe'!C49</f>
        <v>I entre 7 y 9</v>
      </c>
      <c r="K34" s="5" t="str">
        <f>'Combinaciones Profe'!D49</f>
        <v>F31Y</v>
      </c>
      <c r="L34" s="6">
        <f>'Combinaciones Profe'!E49</f>
        <v>2.35</v>
      </c>
      <c r="M34" s="78">
        <f>'Combinaciones Profe'!K49</f>
        <v>-3.0918000000000001</v>
      </c>
      <c r="N34" s="6">
        <f>'Combinaciones Profe'!L49</f>
        <v>-1.1636</v>
      </c>
      <c r="O34" s="6">
        <f>'Combinaciones Profe'!M49</f>
        <v>6.4867999999999997</v>
      </c>
      <c r="P34" s="105">
        <f>'Combinaciones Profe'!N49</f>
        <v>14.0976</v>
      </c>
      <c r="Q34" s="84"/>
      <c r="R34" s="10" t="str">
        <f>'Combinaciones Profe'!C49</f>
        <v>I entre 7 y 9</v>
      </c>
      <c r="S34" s="5" t="str">
        <f>'Combinaciones Profe'!D49</f>
        <v>F31Y</v>
      </c>
      <c r="T34" s="6">
        <f>'Combinaciones Profe'!E49</f>
        <v>2.35</v>
      </c>
      <c r="U34" s="78">
        <f>'Combinaciones Profe'!O49</f>
        <v>-0.1071</v>
      </c>
      <c r="V34" s="6">
        <f>'Combinaciones Profe'!P49</f>
        <v>-0.31209999999999999</v>
      </c>
      <c r="W34" s="6">
        <f>'Combinaciones Profe'!Q49</f>
        <v>10.1144</v>
      </c>
      <c r="X34" s="105">
        <f>'Combinaciones Profe'!R49</f>
        <v>7.4673999999999996</v>
      </c>
    </row>
    <row r="35" spans="2:24" x14ac:dyDescent="0.3">
      <c r="B35" s="10" t="str">
        <f>'Combinaciones Profe'!C50</f>
        <v>J entre 1 y 2</v>
      </c>
      <c r="C35" s="5" t="str">
        <f>'Combinaciones Profe'!D50</f>
        <v>F32Y</v>
      </c>
      <c r="D35" s="6">
        <f>'Combinaciones Profe'!E50</f>
        <v>2.71</v>
      </c>
      <c r="E35" s="78">
        <f>'Combinaciones Profe'!G50</f>
        <v>-187.61250000000001</v>
      </c>
      <c r="F35" s="6">
        <f>'Combinaciones Profe'!H50</f>
        <v>-40.5627</v>
      </c>
      <c r="G35" s="6">
        <f>'Combinaciones Profe'!I50</f>
        <v>36.847999999999999</v>
      </c>
      <c r="H35" s="105">
        <f>'Combinaciones Profe'!J50</f>
        <v>22.5167</v>
      </c>
      <c r="J35" s="10" t="str">
        <f>'Combinaciones Profe'!C50</f>
        <v>J entre 1 y 2</v>
      </c>
      <c r="K35" s="5" t="str">
        <f>'Combinaciones Profe'!D50</f>
        <v>F32Y</v>
      </c>
      <c r="L35" s="6">
        <f>'Combinaciones Profe'!E50</f>
        <v>2.71</v>
      </c>
      <c r="M35" s="78">
        <f>'Combinaciones Profe'!K50</f>
        <v>-14.577199999999999</v>
      </c>
      <c r="N35" s="6">
        <f>'Combinaciones Profe'!L50</f>
        <v>-3.5015000000000001</v>
      </c>
      <c r="O35" s="6">
        <f>'Combinaciones Profe'!M50</f>
        <v>2.5293999999999999</v>
      </c>
      <c r="P35" s="105">
        <f>'Combinaciones Profe'!N50</f>
        <v>23.335799999999999</v>
      </c>
      <c r="Q35" s="84"/>
      <c r="R35" s="10" t="str">
        <f>'Combinaciones Profe'!C50</f>
        <v>J entre 1 y 2</v>
      </c>
      <c r="S35" s="5" t="str">
        <f>'Combinaciones Profe'!D50</f>
        <v>F32Y</v>
      </c>
      <c r="T35" s="6">
        <f>'Combinaciones Profe'!E50</f>
        <v>2.71</v>
      </c>
      <c r="U35" s="78">
        <f>'Combinaciones Profe'!O50</f>
        <v>-38.898499999999999</v>
      </c>
      <c r="V35" s="6">
        <f>'Combinaciones Profe'!P50</f>
        <v>-8.8023000000000007</v>
      </c>
      <c r="W35" s="6">
        <f>'Combinaciones Profe'!Q50</f>
        <v>9.2579999999999991</v>
      </c>
      <c r="X35" s="105">
        <f>'Combinaciones Profe'!R50</f>
        <v>10.355700000000001</v>
      </c>
    </row>
    <row r="36" spans="2:24" x14ac:dyDescent="0.3">
      <c r="B36" s="10" t="str">
        <f>'Combinaciones Profe'!C51</f>
        <v>L entre 3 y 5</v>
      </c>
      <c r="C36" s="5" t="str">
        <f>'Combinaciones Profe'!D51</f>
        <v>F33Y</v>
      </c>
      <c r="D36" s="6">
        <f>'Combinaciones Profe'!E51</f>
        <v>2.62</v>
      </c>
      <c r="E36" s="78">
        <f>'Combinaciones Profe'!G51</f>
        <v>-36.016100000000002</v>
      </c>
      <c r="F36" s="6">
        <f>'Combinaciones Profe'!H51</f>
        <v>-8.5885999999999996</v>
      </c>
      <c r="G36" s="6">
        <f>'Combinaciones Profe'!I51</f>
        <v>48.734000000000002</v>
      </c>
      <c r="H36" s="105">
        <f>'Combinaciones Profe'!J51</f>
        <v>14.108700000000001</v>
      </c>
      <c r="J36" s="10" t="str">
        <f>'Combinaciones Profe'!C51</f>
        <v>L entre 3 y 5</v>
      </c>
      <c r="K36" s="5" t="str">
        <f>'Combinaciones Profe'!D51</f>
        <v>F33Y</v>
      </c>
      <c r="L36" s="6">
        <f>'Combinaciones Profe'!E51</f>
        <v>2.62</v>
      </c>
      <c r="M36" s="78">
        <f>'Combinaciones Profe'!K51</f>
        <v>-0.69059999999999999</v>
      </c>
      <c r="N36" s="6">
        <f>'Combinaciones Profe'!L51</f>
        <v>-0.51219999999999999</v>
      </c>
      <c r="O36" s="6">
        <f>'Combinaciones Profe'!M51</f>
        <v>4.4439000000000002</v>
      </c>
      <c r="P36" s="105">
        <f>'Combinaciones Profe'!N51</f>
        <v>31.666899999999998</v>
      </c>
      <c r="Q36" s="84"/>
      <c r="R36" s="10" t="str">
        <f>'Combinaciones Profe'!C51</f>
        <v>L entre 3 y 5</v>
      </c>
      <c r="S36" s="5" t="str">
        <f>'Combinaciones Profe'!D51</f>
        <v>F33Y</v>
      </c>
      <c r="T36" s="6">
        <f>'Combinaciones Profe'!E51</f>
        <v>2.62</v>
      </c>
      <c r="U36" s="78">
        <f>'Combinaciones Profe'!O51</f>
        <v>-2.8900999999999999</v>
      </c>
      <c r="V36" s="6">
        <f>'Combinaciones Profe'!P51</f>
        <v>-0.95009999999999895</v>
      </c>
      <c r="W36" s="6">
        <f>'Combinaciones Profe'!Q51</f>
        <v>10.469099999999999</v>
      </c>
      <c r="X36" s="105">
        <f>'Combinaciones Profe'!R51</f>
        <v>11.127599999999999</v>
      </c>
    </row>
    <row r="37" spans="2:24" x14ac:dyDescent="0.3">
      <c r="B37" s="10" t="str">
        <f>'Combinaciones Profe'!C52</f>
        <v>L entre 6 y 7</v>
      </c>
      <c r="C37" s="5" t="str">
        <f>'Combinaciones Profe'!D52</f>
        <v>F34Y</v>
      </c>
      <c r="D37" s="6">
        <f>'Combinaciones Profe'!E52</f>
        <v>0.83</v>
      </c>
      <c r="E37" s="78">
        <f>'Combinaciones Profe'!G52</f>
        <v>-54.006</v>
      </c>
      <c r="F37" s="6">
        <f>'Combinaciones Profe'!H52</f>
        <v>-14.3527</v>
      </c>
      <c r="G37" s="6">
        <f>'Combinaciones Profe'!I52</f>
        <v>82.848799999999997</v>
      </c>
      <c r="H37" s="105">
        <f>'Combinaciones Profe'!J52</f>
        <v>22.132100000000001</v>
      </c>
      <c r="J37" s="10" t="str">
        <f>'Combinaciones Profe'!C52</f>
        <v>L entre 6 y 7</v>
      </c>
      <c r="K37" s="5" t="str">
        <f>'Combinaciones Profe'!D52</f>
        <v>F34Y</v>
      </c>
      <c r="L37" s="6">
        <f>'Combinaciones Profe'!E52</f>
        <v>0.83</v>
      </c>
      <c r="M37" s="78">
        <f>'Combinaciones Profe'!K52</f>
        <v>11.0459</v>
      </c>
      <c r="N37" s="6">
        <f>'Combinaciones Profe'!L52</f>
        <v>2.9775</v>
      </c>
      <c r="O37" s="6">
        <f>'Combinaciones Profe'!M52</f>
        <v>15.8042</v>
      </c>
      <c r="P37" s="105">
        <f>'Combinaciones Profe'!N52</f>
        <v>14.3156</v>
      </c>
      <c r="Q37" s="84"/>
      <c r="R37" s="10" t="str">
        <f>'Combinaciones Profe'!C52</f>
        <v>L entre 6 y 7</v>
      </c>
      <c r="S37" s="5" t="str">
        <f>'Combinaciones Profe'!D52</f>
        <v>F34Y</v>
      </c>
      <c r="T37" s="6">
        <f>'Combinaciones Profe'!E52</f>
        <v>0.83</v>
      </c>
      <c r="U37" s="78">
        <f>'Combinaciones Profe'!O52</f>
        <v>9.5779999999999994</v>
      </c>
      <c r="V37" s="6">
        <f>'Combinaciones Profe'!P52</f>
        <v>2.589</v>
      </c>
      <c r="W37" s="6">
        <f>'Combinaciones Profe'!Q52</f>
        <v>13.691599999999999</v>
      </c>
      <c r="X37" s="105">
        <f>'Combinaciones Profe'!R52</f>
        <v>13.1289</v>
      </c>
    </row>
    <row r="38" spans="2:24" x14ac:dyDescent="0.3">
      <c r="B38" s="10" t="str">
        <f>'Combinaciones Profe'!C53</f>
        <v>L entre 7 y 8</v>
      </c>
      <c r="C38" s="5" t="str">
        <f>'Combinaciones Profe'!D53</f>
        <v>F35Y</v>
      </c>
      <c r="D38" s="6">
        <f>'Combinaciones Profe'!E53</f>
        <v>0.85</v>
      </c>
      <c r="E38" s="78">
        <f>'Combinaciones Profe'!G53</f>
        <v>-54.727499999999999</v>
      </c>
      <c r="F38" s="6">
        <f>'Combinaciones Profe'!H53</f>
        <v>-14.792199999999999</v>
      </c>
      <c r="G38" s="6">
        <f>'Combinaciones Profe'!I53</f>
        <v>84.444699999999997</v>
      </c>
      <c r="H38" s="105">
        <f>'Combinaciones Profe'!J53</f>
        <v>13.891299999999999</v>
      </c>
      <c r="J38" s="10" t="str">
        <f>'Combinaciones Profe'!C53</f>
        <v>L entre 7 y 8</v>
      </c>
      <c r="K38" s="5" t="str">
        <f>'Combinaciones Profe'!D53</f>
        <v>F35Y</v>
      </c>
      <c r="L38" s="6">
        <f>'Combinaciones Profe'!E53</f>
        <v>0.85</v>
      </c>
      <c r="M38" s="78">
        <f>'Combinaciones Profe'!K53</f>
        <v>6.8041</v>
      </c>
      <c r="N38" s="6">
        <f>'Combinaciones Profe'!L53</f>
        <v>2.1920999999999999</v>
      </c>
      <c r="O38" s="6">
        <f>'Combinaciones Profe'!M53</f>
        <v>5.6802999999999999</v>
      </c>
      <c r="P38" s="105">
        <f>'Combinaciones Profe'!N53</f>
        <v>13.4665</v>
      </c>
      <c r="Q38" s="84"/>
      <c r="R38" s="10" t="str">
        <f>'Combinaciones Profe'!C53</f>
        <v>L entre 7 y 8</v>
      </c>
      <c r="S38" s="5" t="str">
        <f>'Combinaciones Profe'!D53</f>
        <v>F35Y</v>
      </c>
      <c r="T38" s="6">
        <f>'Combinaciones Profe'!E53</f>
        <v>0.85</v>
      </c>
      <c r="U38" s="78">
        <f>'Combinaciones Profe'!O53</f>
        <v>5.7443</v>
      </c>
      <c r="V38" s="6">
        <f>'Combinaciones Profe'!P53</f>
        <v>1.8562000000000001</v>
      </c>
      <c r="W38" s="6">
        <f>'Combinaciones Profe'!Q53</f>
        <v>4.8384999999999998</v>
      </c>
      <c r="X38" s="105">
        <f>'Combinaciones Profe'!R53</f>
        <v>11.8794</v>
      </c>
    </row>
    <row r="39" spans="2:24" x14ac:dyDescent="0.3">
      <c r="B39" s="10" t="str">
        <f>'Combinaciones Profe'!C54</f>
        <v>L entre 7 y 10</v>
      </c>
      <c r="C39" s="5" t="str">
        <f>'Combinaciones Profe'!D54</f>
        <v>F36Y</v>
      </c>
      <c r="D39" s="6">
        <f>'Combinaciones Profe'!E54</f>
        <v>4.8499999999999996</v>
      </c>
      <c r="E39" s="78">
        <f>'Combinaciones Profe'!G54</f>
        <v>-301.28969999999998</v>
      </c>
      <c r="F39" s="6">
        <f>'Combinaciones Profe'!H54</f>
        <v>-85.029499999999999</v>
      </c>
      <c r="G39" s="6">
        <f>'Combinaciones Profe'!I54</f>
        <v>538.66399999999999</v>
      </c>
      <c r="H39" s="105">
        <f>'Combinaciones Profe'!J54</f>
        <v>109.252</v>
      </c>
      <c r="J39" s="10" t="str">
        <f>'Combinaciones Profe'!C54</f>
        <v>L entre 7 y 10</v>
      </c>
      <c r="K39" s="5" t="str">
        <f>'Combinaciones Profe'!D54</f>
        <v>F36Y</v>
      </c>
      <c r="L39" s="6">
        <f>'Combinaciones Profe'!E54</f>
        <v>4.8499999999999996</v>
      </c>
      <c r="M39" s="78">
        <f>'Combinaciones Profe'!K54</f>
        <v>-4.0933000000000002</v>
      </c>
      <c r="N39" s="6">
        <f>'Combinaciones Profe'!L54</f>
        <v>-1.0236000000000001</v>
      </c>
      <c r="O39" s="6">
        <f>'Combinaciones Profe'!M54</f>
        <v>60.168300000000002</v>
      </c>
      <c r="P39" s="105">
        <f>'Combinaciones Profe'!N54</f>
        <v>183.33869999999999</v>
      </c>
      <c r="Q39" s="84"/>
      <c r="R39" s="10" t="str">
        <f>'Combinaciones Profe'!C54</f>
        <v>L entre 7 y 10</v>
      </c>
      <c r="S39" s="5" t="str">
        <f>'Combinaciones Profe'!D54</f>
        <v>F36Y</v>
      </c>
      <c r="T39" s="6">
        <f>'Combinaciones Profe'!E54</f>
        <v>4.8499999999999996</v>
      </c>
      <c r="U39" s="78">
        <f>'Combinaciones Profe'!O54</f>
        <v>0.9456</v>
      </c>
      <c r="V39" s="6">
        <f>'Combinaciones Profe'!P54</f>
        <v>-0.60129999999999995</v>
      </c>
      <c r="W39" s="6">
        <f>'Combinaciones Profe'!Q54</f>
        <v>18.259799999999998</v>
      </c>
      <c r="X39" s="105">
        <f>'Combinaciones Profe'!R54</f>
        <v>16.1191</v>
      </c>
    </row>
    <row r="40" spans="2:24" x14ac:dyDescent="0.3">
      <c r="B40" s="10" t="str">
        <f>'Combinaciones Profe'!C55</f>
        <v>M entre 1 y 3</v>
      </c>
      <c r="C40" s="5" t="str">
        <f>'Combinaciones Profe'!D55</f>
        <v>F37Y</v>
      </c>
      <c r="D40" s="6">
        <f>'Combinaciones Profe'!E55</f>
        <v>4</v>
      </c>
      <c r="E40" s="78">
        <f>'Combinaciones Profe'!G55</f>
        <v>17.709800000000001</v>
      </c>
      <c r="F40" s="6">
        <f>'Combinaciones Profe'!H55</f>
        <v>2.6533000000000002</v>
      </c>
      <c r="G40" s="6">
        <f>'Combinaciones Profe'!I55</f>
        <v>14.980600000000001</v>
      </c>
      <c r="H40" s="105">
        <f>'Combinaciones Profe'!J55</f>
        <v>10.3485</v>
      </c>
      <c r="J40" s="10" t="str">
        <f>'Combinaciones Profe'!C55</f>
        <v>M entre 1 y 3</v>
      </c>
      <c r="K40" s="5" t="str">
        <f>'Combinaciones Profe'!D55</f>
        <v>F37Y</v>
      </c>
      <c r="L40" s="6">
        <f>'Combinaciones Profe'!E55</f>
        <v>4</v>
      </c>
      <c r="M40" s="78">
        <f>'Combinaciones Profe'!K55</f>
        <v>-7.1580000000000004</v>
      </c>
      <c r="N40" s="6">
        <f>'Combinaciones Profe'!L55</f>
        <v>-1.3626</v>
      </c>
      <c r="O40" s="6">
        <f>'Combinaciones Profe'!M55</f>
        <v>5.3917999999999999</v>
      </c>
      <c r="P40" s="105">
        <f>'Combinaciones Profe'!N55</f>
        <v>36.224299999999999</v>
      </c>
      <c r="Q40" s="84"/>
      <c r="R40" s="10" t="str">
        <f>'Combinaciones Profe'!C55</f>
        <v>M entre 1 y 3</v>
      </c>
      <c r="S40" s="5" t="str">
        <f>'Combinaciones Profe'!D55</f>
        <v>F37Y</v>
      </c>
      <c r="T40" s="6">
        <f>'Combinaciones Profe'!E55</f>
        <v>4</v>
      </c>
      <c r="U40" s="78">
        <f>'Combinaciones Profe'!O55</f>
        <v>3.8738000000000001</v>
      </c>
      <c r="V40" s="6">
        <f>'Combinaciones Profe'!P55</f>
        <v>0.21890000000000001</v>
      </c>
      <c r="W40" s="6">
        <f>'Combinaciones Profe'!Q55</f>
        <v>4.1681999999999997</v>
      </c>
      <c r="X40" s="105">
        <f>'Combinaciones Profe'!R55</f>
        <v>20.767499999999998</v>
      </c>
    </row>
    <row r="41" spans="2:24" x14ac:dyDescent="0.3">
      <c r="B41" s="10" t="str">
        <f>'Combinaciones Profe'!C56</f>
        <v>N entre 1 y 6</v>
      </c>
      <c r="C41" s="5" t="str">
        <f>'Combinaciones Profe'!D56</f>
        <v>F38Y</v>
      </c>
      <c r="D41" s="6">
        <f>'Combinaciones Profe'!E56</f>
        <v>8.64</v>
      </c>
      <c r="E41" s="78">
        <f>'Combinaciones Profe'!G56</f>
        <v>-41.522500000000001</v>
      </c>
      <c r="F41" s="6">
        <f>'Combinaciones Profe'!H56</f>
        <v>-20.046199999999999</v>
      </c>
      <c r="G41" s="6">
        <f>'Combinaciones Profe'!I56</f>
        <v>6.1562000000000001</v>
      </c>
      <c r="H41" s="105">
        <f>'Combinaciones Profe'!J56</f>
        <v>1.0454000000000001</v>
      </c>
      <c r="J41" s="10" t="str">
        <f>'Combinaciones Profe'!C56</f>
        <v>N entre 1 y 6</v>
      </c>
      <c r="K41" s="5" t="str">
        <f>'Combinaciones Profe'!D56</f>
        <v>F38Y</v>
      </c>
      <c r="L41" s="6">
        <f>'Combinaciones Profe'!E56</f>
        <v>8.64</v>
      </c>
      <c r="M41" s="78">
        <f>'Combinaciones Profe'!K56</f>
        <v>29.477699999999999</v>
      </c>
      <c r="N41" s="6">
        <f>'Combinaciones Profe'!L56</f>
        <v>28.235299999999999</v>
      </c>
      <c r="O41" s="6">
        <f>'Combinaciones Profe'!M56</f>
        <v>7.6595000000000004</v>
      </c>
      <c r="P41" s="105">
        <f>'Combinaciones Profe'!N56</f>
        <v>43.931199999999997</v>
      </c>
      <c r="Q41" s="84"/>
      <c r="R41" s="10" t="str">
        <f>'Combinaciones Profe'!C56</f>
        <v>N entre 1 y 6</v>
      </c>
      <c r="S41" s="5" t="str">
        <f>'Combinaciones Profe'!D56</f>
        <v>F38Y</v>
      </c>
      <c r="T41" s="6">
        <f>'Combinaciones Profe'!E56</f>
        <v>8.64</v>
      </c>
      <c r="U41" s="78">
        <f>'Combinaciones Profe'!O56</f>
        <v>-0.89770000000000005</v>
      </c>
      <c r="V41" s="6">
        <f>'Combinaciones Profe'!P56</f>
        <v>-0.62019999999999997</v>
      </c>
      <c r="W41" s="6">
        <f>'Combinaciones Profe'!Q56</f>
        <v>3.3879999999999999</v>
      </c>
      <c r="X41" s="105">
        <f>'Combinaciones Profe'!R56</f>
        <v>18.024699999999999</v>
      </c>
    </row>
    <row r="42" spans="2:24" x14ac:dyDescent="0.3">
      <c r="B42" s="11" t="str">
        <f>'Combinaciones Profe'!C57</f>
        <v>O entre 1 y 18</v>
      </c>
      <c r="C42" s="7" t="str">
        <f>'Combinaciones Profe'!D57</f>
        <v>F39Y</v>
      </c>
      <c r="D42" s="8">
        <f>'Combinaciones Profe'!E57</f>
        <v>38.281999999999996</v>
      </c>
      <c r="E42" s="106">
        <f>'Combinaciones Profe'!G57</f>
        <v>-92.679900000000004</v>
      </c>
      <c r="F42" s="8">
        <f>'Combinaciones Profe'!H57</f>
        <v>-26.739100000000001</v>
      </c>
      <c r="G42" s="8">
        <f>'Combinaciones Profe'!I57</f>
        <v>16.033100000000001</v>
      </c>
      <c r="H42" s="107">
        <f>'Combinaciones Profe'!J57</f>
        <v>10.980499999999999</v>
      </c>
      <c r="J42" s="11" t="str">
        <f>'Combinaciones Profe'!C57</f>
        <v>O entre 1 y 18</v>
      </c>
      <c r="K42" s="7" t="str">
        <f>'Combinaciones Profe'!D57</f>
        <v>F39Y</v>
      </c>
      <c r="L42" s="8">
        <f>'Combinaciones Profe'!E57</f>
        <v>38.281999999999996</v>
      </c>
      <c r="M42" s="106">
        <f>'Combinaciones Profe'!K57</f>
        <v>-69.186599999999999</v>
      </c>
      <c r="N42" s="8">
        <f>'Combinaciones Profe'!L57</f>
        <v>-68.805300000000003</v>
      </c>
      <c r="O42" s="8">
        <f>'Combinaciones Profe'!M57</f>
        <v>196.10169999999999</v>
      </c>
      <c r="P42" s="107">
        <f>'Combinaciones Profe'!N57</f>
        <v>468.2029</v>
      </c>
      <c r="Q42" s="84"/>
      <c r="R42" s="11" t="str">
        <f>'Combinaciones Profe'!C57</f>
        <v>O entre 1 y 18</v>
      </c>
      <c r="S42" s="7" t="str">
        <f>'Combinaciones Profe'!D57</f>
        <v>F39Y</v>
      </c>
      <c r="T42" s="8">
        <f>'Combinaciones Profe'!E57</f>
        <v>38.281999999999996</v>
      </c>
      <c r="U42" s="106">
        <f>'Combinaciones Profe'!O57</f>
        <v>12.9338</v>
      </c>
      <c r="V42" s="8">
        <f>'Combinaciones Profe'!P57</f>
        <v>3.8071999999999999</v>
      </c>
      <c r="W42" s="8">
        <f>'Combinaciones Profe'!Q57</f>
        <v>57.710799999999999</v>
      </c>
      <c r="X42" s="107">
        <f>'Combinaciones Profe'!R57</f>
        <v>270.2901</v>
      </c>
    </row>
  </sheetData>
  <mergeCells count="3">
    <mergeCell ref="B2:H2"/>
    <mergeCell ref="J2:P2"/>
    <mergeCell ref="R2:X2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2FC4-C2A7-4A91-BD69-2DD02355F8F1}">
  <dimension ref="B1:AK212"/>
  <sheetViews>
    <sheetView topLeftCell="L1" zoomScale="85" zoomScaleNormal="85" workbookViewId="0">
      <selection activeCell="U11" sqref="U11"/>
    </sheetView>
  </sheetViews>
  <sheetFormatPr defaultRowHeight="14.4" x14ac:dyDescent="0.3"/>
  <cols>
    <col min="2" max="2" width="14.5546875" style="108" bestFit="1" customWidth="1"/>
    <col min="3" max="3" width="8.88671875" style="108" bestFit="1" customWidth="1"/>
    <col min="4" max="4" width="12.44140625" style="98" bestFit="1" customWidth="1"/>
    <col min="5" max="6" width="12.44140625" style="108" bestFit="1" customWidth="1"/>
    <col min="7" max="7" width="25.6640625" style="98" bestFit="1" customWidth="1"/>
    <col min="9" max="9" width="14.5546875" style="108" bestFit="1" customWidth="1"/>
    <col min="10" max="10" width="8.88671875" style="108" bestFit="1" customWidth="1"/>
    <col min="11" max="11" width="12.44140625" style="98" bestFit="1" customWidth="1"/>
    <col min="12" max="12" width="23.5546875" style="108" bestFit="1" customWidth="1"/>
    <col min="13" max="13" width="17.44140625" style="108" bestFit="1" customWidth="1"/>
    <col min="14" max="14" width="32.88671875" style="98" bestFit="1" customWidth="1"/>
    <col min="16" max="16" width="14.5546875" style="108" bestFit="1" customWidth="1"/>
    <col min="17" max="17" width="8.88671875" style="108" bestFit="1" customWidth="1"/>
    <col min="18" max="18" width="12.44140625" style="98" bestFit="1" customWidth="1"/>
    <col min="19" max="19" width="31.109375" style="108" bestFit="1" customWidth="1"/>
    <col min="20" max="20" width="17.109375" bestFit="1" customWidth="1"/>
    <col min="21" max="21" width="32.44140625" bestFit="1" customWidth="1"/>
    <col min="23" max="23" width="14.5546875" bestFit="1" customWidth="1"/>
    <col min="24" max="24" width="8.88671875" bestFit="1" customWidth="1"/>
    <col min="25" max="25" width="12.44140625" bestFit="1" customWidth="1"/>
    <col min="26" max="26" width="28.6640625" bestFit="1" customWidth="1"/>
    <col min="27" max="27" width="17.109375" bestFit="1" customWidth="1"/>
    <col min="28" max="28" width="32.44140625" bestFit="1" customWidth="1"/>
    <col min="30" max="30" width="22.5546875" style="108" bestFit="1" customWidth="1"/>
    <col min="31" max="31" width="13" style="108" bestFit="1" customWidth="1"/>
    <col min="32" max="32" width="21.6640625" style="108" bestFit="1" customWidth="1"/>
    <col min="33" max="33" width="14.88671875" style="108" bestFit="1" customWidth="1"/>
    <col min="34" max="34" width="22.5546875" style="108" bestFit="1" customWidth="1"/>
    <col min="35" max="35" width="13" style="108" bestFit="1" customWidth="1"/>
    <col min="36" max="36" width="21.6640625" style="108" bestFit="1" customWidth="1"/>
    <col min="37" max="37" width="14.88671875" style="108" bestFit="1" customWidth="1"/>
  </cols>
  <sheetData>
    <row r="1" spans="2:37" s="84" customFormat="1" x14ac:dyDescent="0.3">
      <c r="B1" s="108"/>
      <c r="C1" s="108"/>
      <c r="D1" s="98"/>
      <c r="E1" s="108"/>
      <c r="F1" s="108"/>
      <c r="G1" s="98"/>
      <c r="I1" s="108"/>
      <c r="J1" s="108"/>
      <c r="K1" s="98"/>
      <c r="L1" s="108"/>
      <c r="M1" s="108"/>
      <c r="N1" s="98"/>
      <c r="P1" s="108"/>
      <c r="Q1" s="108"/>
      <c r="R1" s="98"/>
      <c r="S1" s="108"/>
      <c r="AD1" s="108"/>
      <c r="AE1" s="108"/>
      <c r="AF1" s="108"/>
      <c r="AG1" s="108"/>
      <c r="AH1" s="108"/>
      <c r="AI1" s="108"/>
      <c r="AJ1" s="108"/>
      <c r="AK1" s="108"/>
    </row>
    <row r="2" spans="2:37" ht="15" customHeight="1" x14ac:dyDescent="0.3">
      <c r="B2" s="171" t="str">
        <f>'Combinaciones Profe'!Y5</f>
        <v>Combinación 1 (PP)</v>
      </c>
      <c r="C2" s="171"/>
      <c r="D2" s="171"/>
      <c r="E2" s="171"/>
      <c r="F2" s="171"/>
      <c r="G2" s="171"/>
      <c r="H2" s="98"/>
      <c r="I2" s="171" t="str">
        <f>'Combinaciones Profe'!AF5</f>
        <v>Combinación 2 (PP+SC)</v>
      </c>
      <c r="J2" s="171"/>
      <c r="K2" s="171"/>
      <c r="L2" s="171"/>
      <c r="M2" s="171"/>
      <c r="N2" s="171"/>
      <c r="P2" s="172" t="s">
        <v>133</v>
      </c>
      <c r="Q2" s="172"/>
      <c r="R2" s="172"/>
      <c r="S2" s="172"/>
    </row>
    <row r="3" spans="2:37" x14ac:dyDescent="0.3">
      <c r="B3" s="9" t="str">
        <f>'Combinaciones Profe'!C6</f>
        <v>Ejes</v>
      </c>
      <c r="C3" s="2" t="str">
        <f>'Combinaciones Profe'!D6</f>
        <v>N° pier</v>
      </c>
      <c r="D3" s="102" t="str">
        <f>'Combinaciones Profe'!E6</f>
        <v>Largo (m)</v>
      </c>
      <c r="E3" s="103" t="str">
        <f>'Combinaciones Profe'!AC6</f>
        <v>$FSD_{sis5}$</v>
      </c>
      <c r="F3" s="102" t="str">
        <f>'Combinaciones Profe'!AD6</f>
        <v>$FSV_{sis5}$</v>
      </c>
      <c r="G3" s="104" t="str">
        <f>'Combinaciones Profe'!AE6</f>
        <v>$\sigma_{est1} [kgf/cm^2]$</v>
      </c>
      <c r="I3" s="9" t="str">
        <f>B3</f>
        <v>Ejes</v>
      </c>
      <c r="J3" s="2" t="str">
        <f t="shared" ref="J3:J42" si="0">C3</f>
        <v>N° pier</v>
      </c>
      <c r="K3" s="102" t="str">
        <f t="shared" ref="K3:K42" si="1">D3</f>
        <v>Largo (m)</v>
      </c>
      <c r="L3" s="103" t="str">
        <f>'Combinaciones Profe'!AJ6</f>
        <v>$FSD_{sis5}$</v>
      </c>
      <c r="M3" s="102" t="str">
        <f>'Combinaciones Profe'!AK6</f>
        <v>$FSV_{sis5}$</v>
      </c>
      <c r="N3" s="104" t="str">
        <f>'Combinaciones Profe'!AL6</f>
        <v>$\sigma_{est2} [kgf/cm^2]$</v>
      </c>
      <c r="P3" s="9" t="str">
        <f t="shared" ref="P3:P42" si="2">I3</f>
        <v>Ejes</v>
      </c>
      <c r="Q3" s="2" t="str">
        <f t="shared" ref="Q3:Q42" si="3">J3</f>
        <v>N° pier</v>
      </c>
      <c r="R3" s="102" t="str">
        <f t="shared" ref="R3:R42" si="4">K3</f>
        <v>Largo (m)</v>
      </c>
      <c r="S3" s="110" t="str">
        <f>'Combinaciones Profe'!AM5</f>
        <v>$\sigma_{est} [kgf/cm^2]$</v>
      </c>
      <c r="T3" s="110" t="str">
        <f>'Combinaciones Profe'!BS5</f>
        <v>$\sigma_{sis} [kgf/cm^2]$</v>
      </c>
      <c r="V3" s="9" t="str">
        <f>P3</f>
        <v>Ejes</v>
      </c>
      <c r="W3" s="2" t="str">
        <f t="shared" ref="W3" si="5">Q3</f>
        <v>N° pier</v>
      </c>
      <c r="X3" s="103" t="str">
        <f>'Combinaciones Profe'!S6</f>
        <v>L [m]</v>
      </c>
      <c r="Y3" s="102" t="str">
        <f>'Combinaciones Profe'!T6</f>
        <v>B [m]</v>
      </c>
      <c r="Z3" s="104" t="str">
        <f>'Combinaciones Profe'!U6</f>
        <v>H [m]</v>
      </c>
    </row>
    <row r="4" spans="2:37" x14ac:dyDescent="0.3">
      <c r="B4" s="10" t="str">
        <f>'Combinaciones Profe'!C7</f>
        <v>12 entre A y C</v>
      </c>
      <c r="C4" s="5" t="str">
        <f>'Combinaciones Profe'!D7</f>
        <v>F1X</v>
      </c>
      <c r="D4" s="6">
        <f>'Combinaciones Profe'!E7</f>
        <v>1.92</v>
      </c>
      <c r="E4" s="78">
        <f>'Combinaciones Profe'!AC7</f>
        <v>49.133979641299078</v>
      </c>
      <c r="F4" s="6">
        <f>'Combinaciones Profe'!AD7</f>
        <v>24.50701093102148</v>
      </c>
      <c r="G4" s="105">
        <f>'Combinaciones Profe'!AE7</f>
        <v>3.7391052532123963</v>
      </c>
      <c r="I4" s="10" t="str">
        <f t="shared" ref="I4:I42" si="6">B4</f>
        <v>12 entre A y C</v>
      </c>
      <c r="J4" s="5" t="str">
        <f t="shared" si="0"/>
        <v>F1X</v>
      </c>
      <c r="K4" s="6">
        <f t="shared" si="1"/>
        <v>1.92</v>
      </c>
      <c r="L4" s="78">
        <f>'Combinaciones Profe'!AJ7</f>
        <v>13.984046443246505</v>
      </c>
      <c r="M4" s="6">
        <f>'Combinaciones Profe'!AK7</f>
        <v>19.699000311490085</v>
      </c>
      <c r="N4" s="105">
        <f>'Combinaciones Profe'!AL7</f>
        <v>6.853513794406652</v>
      </c>
      <c r="P4" s="10" t="str">
        <f t="shared" si="2"/>
        <v>12 entre A y C</v>
      </c>
      <c r="Q4" s="5" t="str">
        <f t="shared" si="3"/>
        <v>F1X</v>
      </c>
      <c r="R4" s="6">
        <f t="shared" si="4"/>
        <v>1.92</v>
      </c>
      <c r="S4" s="29">
        <f>'Combinaciones Profe'!AM7</f>
        <v>6.853513794406652</v>
      </c>
      <c r="T4" s="29">
        <f>'Combinaciones Profe'!BS7</f>
        <v>7.7913151927437649</v>
      </c>
      <c r="V4" s="10" t="str">
        <f t="shared" ref="V4:V42" si="7">P4</f>
        <v>12 entre A y C</v>
      </c>
      <c r="W4" s="5" t="str">
        <f t="shared" ref="W4:W42" si="8">Q4</f>
        <v>F1X</v>
      </c>
      <c r="X4" s="78">
        <f>'Combinaciones Profe'!S7</f>
        <v>2.5199999999999996</v>
      </c>
      <c r="Y4" s="6">
        <f>'Combinaciones Profe'!T7</f>
        <v>0.6</v>
      </c>
      <c r="Z4" s="105">
        <f>'Combinaciones Profe'!U7</f>
        <v>0.6</v>
      </c>
    </row>
    <row r="5" spans="2:37" x14ac:dyDescent="0.3">
      <c r="B5" s="10" t="str">
        <f>'Combinaciones Profe'!C8</f>
        <v>12 entre C y E</v>
      </c>
      <c r="C5" s="5" t="str">
        <f>'Combinaciones Profe'!D8</f>
        <v>F2X</v>
      </c>
      <c r="D5" s="6">
        <f>'Combinaciones Profe'!E8</f>
        <v>1.92</v>
      </c>
      <c r="E5" s="78">
        <f>'Combinaciones Profe'!AC8</f>
        <v>24.252992422289815</v>
      </c>
      <c r="F5" s="6">
        <f>'Combinaciones Profe'!AD8</f>
        <v>44.085106148199678</v>
      </c>
      <c r="G5" s="105">
        <f>'Combinaciones Profe'!AE8</f>
        <v>5.0502789283366214</v>
      </c>
      <c r="I5" s="10" t="str">
        <f t="shared" si="6"/>
        <v>12 entre C y E</v>
      </c>
      <c r="J5" s="5" t="str">
        <f t="shared" si="0"/>
        <v>F2X</v>
      </c>
      <c r="K5" s="6">
        <f t="shared" si="1"/>
        <v>1.92</v>
      </c>
      <c r="L5" s="78">
        <f>'Combinaciones Profe'!AJ8</f>
        <v>20.958602150537637</v>
      </c>
      <c r="M5" s="6">
        <f>'Combinaciones Profe'!AK8</f>
        <v>36.80524998591742</v>
      </c>
      <c r="N5" s="105">
        <f>'Combinaciones Profe'!AL8</f>
        <v>6.2993261012491786</v>
      </c>
      <c r="P5" s="10" t="str">
        <f t="shared" si="2"/>
        <v>12 entre C y E</v>
      </c>
      <c r="Q5" s="5" t="str">
        <f t="shared" si="3"/>
        <v>F2X</v>
      </c>
      <c r="R5" s="6">
        <f t="shared" si="4"/>
        <v>1.92</v>
      </c>
      <c r="S5" s="29">
        <f>'Combinaciones Profe'!AM8</f>
        <v>6.2993261012491786</v>
      </c>
      <c r="T5" s="29">
        <f>'Combinaciones Profe'!BS8</f>
        <v>9.4663252794214348</v>
      </c>
      <c r="V5" s="10" t="str">
        <f t="shared" si="7"/>
        <v>12 entre C y E</v>
      </c>
      <c r="W5" s="5" t="str">
        <f t="shared" si="8"/>
        <v>F2X</v>
      </c>
      <c r="X5" s="78">
        <f>'Combinaciones Profe'!S8</f>
        <v>3.12</v>
      </c>
      <c r="Y5" s="6">
        <f>'Combinaciones Profe'!T8</f>
        <v>1.5</v>
      </c>
      <c r="Z5" s="105">
        <f>'Combinaciones Profe'!U8</f>
        <v>2</v>
      </c>
    </row>
    <row r="6" spans="2:37" x14ac:dyDescent="0.3">
      <c r="B6" s="10" t="str">
        <f>'Combinaciones Profe'!C9</f>
        <v>11A entre C y E</v>
      </c>
      <c r="C6" s="5" t="str">
        <f>'Combinaciones Profe'!D9</f>
        <v>F3X</v>
      </c>
      <c r="D6" s="6">
        <f>'Combinaciones Profe'!E9</f>
        <v>5.05</v>
      </c>
      <c r="E6" s="78">
        <f>'Combinaciones Profe'!AC9</f>
        <v>14.667631962982741</v>
      </c>
      <c r="F6" s="6">
        <f>'Combinaciones Profe'!AD9</f>
        <v>20.382260169794758</v>
      </c>
      <c r="G6" s="105">
        <f>'Combinaciones Profe'!AE9</f>
        <v>5.3400480312623673</v>
      </c>
      <c r="I6" s="10" t="str">
        <f t="shared" si="6"/>
        <v>11A entre C y E</v>
      </c>
      <c r="J6" s="5" t="str">
        <f t="shared" si="0"/>
        <v>F3X</v>
      </c>
      <c r="K6" s="6">
        <f t="shared" si="1"/>
        <v>5.05</v>
      </c>
      <c r="L6" s="78">
        <f>'Combinaciones Profe'!AJ9</f>
        <v>13.61212081738989</v>
      </c>
      <c r="M6" s="6">
        <f>'Combinaciones Profe'!AK9</f>
        <v>19.420862968156751</v>
      </c>
      <c r="N6" s="105">
        <f>'Combinaciones Profe'!AL9</f>
        <v>6.5230289233421903</v>
      </c>
      <c r="P6" s="10" t="str">
        <f t="shared" si="2"/>
        <v>11A entre C y E</v>
      </c>
      <c r="Q6" s="5" t="str">
        <f t="shared" si="3"/>
        <v>F3X</v>
      </c>
      <c r="R6" s="6">
        <f t="shared" si="4"/>
        <v>5.05</v>
      </c>
      <c r="S6" s="29">
        <f>'Combinaciones Profe'!AM9</f>
        <v>6.5230289233421903</v>
      </c>
      <c r="T6" s="29">
        <f>'Combinaciones Profe'!BS9</f>
        <v>9.7207036717734177</v>
      </c>
      <c r="V6" s="10" t="str">
        <f t="shared" si="7"/>
        <v>11A entre C y E</v>
      </c>
      <c r="W6" s="5" t="str">
        <f t="shared" si="8"/>
        <v>F3X</v>
      </c>
      <c r="X6" s="78">
        <f>'Combinaciones Profe'!S9</f>
        <v>6.6499999999999995</v>
      </c>
      <c r="Y6" s="6">
        <f>'Combinaciones Profe'!T9</f>
        <v>1.6</v>
      </c>
      <c r="Z6" s="105">
        <f>'Combinaciones Profe'!U9</f>
        <v>2</v>
      </c>
    </row>
    <row r="7" spans="2:37" x14ac:dyDescent="0.3">
      <c r="B7" s="10" t="str">
        <f>'Combinaciones Profe'!C10</f>
        <v>10 entre G y L</v>
      </c>
      <c r="C7" s="5" t="str">
        <f>'Combinaciones Profe'!D10</f>
        <v>F4X</v>
      </c>
      <c r="D7" s="6">
        <f>'Combinaciones Profe'!E10</f>
        <v>6.76</v>
      </c>
      <c r="E7" s="78">
        <f>'Combinaciones Profe'!AC10</f>
        <v>37.268743109151053</v>
      </c>
      <c r="F7" s="6">
        <f>'Combinaciones Profe'!AD10</f>
        <v>19.511217630322616</v>
      </c>
      <c r="G7" s="105">
        <f>'Combinaciones Profe'!AE10</f>
        <v>3.6210170102192327</v>
      </c>
      <c r="I7" s="10" t="str">
        <f t="shared" si="6"/>
        <v>10 entre G y L</v>
      </c>
      <c r="J7" s="5" t="str">
        <f t="shared" si="0"/>
        <v>F4X</v>
      </c>
      <c r="K7" s="6">
        <f t="shared" si="1"/>
        <v>6.76</v>
      </c>
      <c r="L7" s="78">
        <f>'Combinaciones Profe'!AJ10</f>
        <v>55.523599671378314</v>
      </c>
      <c r="M7" s="6">
        <f>'Combinaciones Profe'!AK10</f>
        <v>20.704277433144732</v>
      </c>
      <c r="N7" s="105">
        <f>'Combinaciones Profe'!AL10</f>
        <v>4.394112689972923</v>
      </c>
      <c r="P7" s="10" t="str">
        <f t="shared" si="2"/>
        <v>10 entre G y L</v>
      </c>
      <c r="Q7" s="5" t="str">
        <f t="shared" si="3"/>
        <v>F4X</v>
      </c>
      <c r="R7" s="6">
        <f t="shared" si="4"/>
        <v>6.76</v>
      </c>
      <c r="S7" s="29">
        <f>'Combinaciones Profe'!AM10</f>
        <v>4.394112689972923</v>
      </c>
      <c r="T7" s="29">
        <f>'Combinaciones Profe'!BS10</f>
        <v>6.7087023757533402</v>
      </c>
      <c r="V7" s="10" t="str">
        <f t="shared" si="7"/>
        <v>10 entre G y L</v>
      </c>
      <c r="W7" s="5" t="str">
        <f t="shared" si="8"/>
        <v>F4X</v>
      </c>
      <c r="X7" s="78">
        <f>'Combinaciones Profe'!S10</f>
        <v>8.56</v>
      </c>
      <c r="Y7" s="6">
        <f>'Combinaciones Profe'!T10</f>
        <v>2</v>
      </c>
      <c r="Z7" s="105">
        <f>'Combinaciones Profe'!U10</f>
        <v>2</v>
      </c>
    </row>
    <row r="8" spans="2:37" x14ac:dyDescent="0.3">
      <c r="B8" s="10" t="str">
        <f>'Combinaciones Profe'!C11</f>
        <v>10 entre N y O</v>
      </c>
      <c r="C8" s="5" t="str">
        <f>'Combinaciones Profe'!D11</f>
        <v>F5X</v>
      </c>
      <c r="D8" s="6">
        <f>'Combinaciones Profe'!E11</f>
        <v>1.17</v>
      </c>
      <c r="E8" s="78">
        <f>'Combinaciones Profe'!AC11</f>
        <v>2.172871960693739</v>
      </c>
      <c r="F8" s="6">
        <f>'Combinaciones Profe'!AD11</f>
        <v>3.1675602697472907</v>
      </c>
      <c r="G8" s="105">
        <f>'Combinaciones Profe'!AE11</f>
        <v>0.88947546874999994</v>
      </c>
      <c r="I8" s="10" t="str">
        <f t="shared" si="6"/>
        <v>10 entre N y O</v>
      </c>
      <c r="J8" s="5" t="str">
        <f t="shared" si="0"/>
        <v>F5X</v>
      </c>
      <c r="K8" s="6">
        <f t="shared" si="1"/>
        <v>1.17</v>
      </c>
      <c r="L8" s="78">
        <f>'Combinaciones Profe'!AJ11</f>
        <v>1.2360266278552172</v>
      </c>
      <c r="M8" s="6">
        <f>'Combinaciones Profe'!AK11</f>
        <v>1.9502147737893649</v>
      </c>
      <c r="N8" s="105">
        <f>'Combinaciones Profe'!AL11</f>
        <v>1.2869926562499998</v>
      </c>
      <c r="P8" s="10" t="str">
        <f t="shared" si="2"/>
        <v>10 entre N y O</v>
      </c>
      <c r="Q8" s="5" t="str">
        <f t="shared" si="3"/>
        <v>F5X</v>
      </c>
      <c r="R8" s="6">
        <f t="shared" si="4"/>
        <v>1.17</v>
      </c>
      <c r="S8" s="29">
        <f>'Combinaciones Profe'!AM11</f>
        <v>1.2869926562499998</v>
      </c>
      <c r="T8" s="29">
        <f>'Combinaciones Profe'!BS11</f>
        <v>1.4798965625</v>
      </c>
      <c r="V8" s="10" t="str">
        <f t="shared" si="7"/>
        <v>10 entre N y O</v>
      </c>
      <c r="W8" s="5" t="str">
        <f t="shared" si="8"/>
        <v>F5X</v>
      </c>
      <c r="X8" s="78">
        <f>'Combinaciones Profe'!S11</f>
        <v>3.2</v>
      </c>
      <c r="Y8" s="6">
        <f>'Combinaciones Profe'!T11</f>
        <v>2.5</v>
      </c>
      <c r="Z8" s="105">
        <f>'Combinaciones Profe'!U11</f>
        <v>2</v>
      </c>
    </row>
    <row r="9" spans="2:37" x14ac:dyDescent="0.3">
      <c r="B9" s="10" t="str">
        <f>'Combinaciones Profe'!C12</f>
        <v>9 entre G y L</v>
      </c>
      <c r="C9" s="5" t="str">
        <f>'Combinaciones Profe'!D12</f>
        <v>F6X</v>
      </c>
      <c r="D9" s="6">
        <f>'Combinaciones Profe'!E12</f>
        <v>5.41</v>
      </c>
      <c r="E9" s="78">
        <f>'Combinaciones Profe'!AC12</f>
        <v>36.858030464373357</v>
      </c>
      <c r="F9" s="6">
        <f>'Combinaciones Profe'!AD12</f>
        <v>23.21549479663857</v>
      </c>
      <c r="G9" s="105">
        <f>'Combinaciones Profe'!AE12</f>
        <v>3.1571174600928882</v>
      </c>
      <c r="I9" s="10" t="str">
        <f t="shared" si="6"/>
        <v>9 entre G y L</v>
      </c>
      <c r="J9" s="5" t="str">
        <f t="shared" si="0"/>
        <v>F6X</v>
      </c>
      <c r="K9" s="6">
        <f t="shared" si="1"/>
        <v>5.41</v>
      </c>
      <c r="L9" s="78">
        <f>'Combinaciones Profe'!AJ12</f>
        <v>40.418515821665586</v>
      </c>
      <c r="M9" s="6">
        <f>'Combinaciones Profe'!AK12</f>
        <v>23.60562564805284</v>
      </c>
      <c r="N9" s="105">
        <f>'Combinaciones Profe'!AL12</f>
        <v>3.8499042965475616</v>
      </c>
      <c r="P9" s="10" t="str">
        <f t="shared" si="2"/>
        <v>9 entre G y L</v>
      </c>
      <c r="Q9" s="5" t="str">
        <f t="shared" si="3"/>
        <v>F6X</v>
      </c>
      <c r="R9" s="6">
        <f t="shared" si="4"/>
        <v>5.41</v>
      </c>
      <c r="S9" s="29">
        <f>'Combinaciones Profe'!AM12</f>
        <v>3.8499042965475616</v>
      </c>
      <c r="T9" s="29">
        <f>'Combinaciones Profe'!BS12</f>
        <v>6.1273375282853006</v>
      </c>
      <c r="V9" s="10" t="str">
        <f t="shared" si="7"/>
        <v>9 entre G y L</v>
      </c>
      <c r="W9" s="5" t="str">
        <f t="shared" si="8"/>
        <v>F6X</v>
      </c>
      <c r="X9" s="78">
        <f>'Combinaciones Profe'!S12</f>
        <v>7.41</v>
      </c>
      <c r="Y9" s="6">
        <f>'Combinaciones Profe'!T12</f>
        <v>1.9</v>
      </c>
      <c r="Z9" s="105">
        <f>'Combinaciones Profe'!U12</f>
        <v>2</v>
      </c>
    </row>
    <row r="10" spans="2:37" x14ac:dyDescent="0.3">
      <c r="B10" s="10" t="str">
        <f>'Combinaciones Profe'!C13</f>
        <v>8 entre A y C</v>
      </c>
      <c r="C10" s="5" t="str">
        <f>'Combinaciones Profe'!D13</f>
        <v>F7X</v>
      </c>
      <c r="D10" s="6">
        <f>'Combinaciones Profe'!E13</f>
        <v>1.92</v>
      </c>
      <c r="E10" s="78">
        <f>'Combinaciones Profe'!AC13</f>
        <v>56.987402031930337</v>
      </c>
      <c r="F10" s="6">
        <f>'Combinaciones Profe'!AD13</f>
        <v>32.446226530612243</v>
      </c>
      <c r="G10" s="105">
        <f>'Combinaciones Profe'!AE13</f>
        <v>3.5221510456034273</v>
      </c>
      <c r="I10" s="10" t="str">
        <f t="shared" si="6"/>
        <v>8 entre A y C</v>
      </c>
      <c r="J10" s="5" t="str">
        <f t="shared" si="0"/>
        <v>F7X</v>
      </c>
      <c r="K10" s="6">
        <f t="shared" si="1"/>
        <v>1.92</v>
      </c>
      <c r="L10" s="78">
        <f>'Combinaciones Profe'!AJ13</f>
        <v>22.309514271407114</v>
      </c>
      <c r="M10" s="6">
        <f>'Combinaciones Profe'!AK13</f>
        <v>25.2265438574345</v>
      </c>
      <c r="N10" s="105">
        <f>'Combinaciones Profe'!AL13</f>
        <v>6.4657130259511222</v>
      </c>
      <c r="P10" s="10" t="str">
        <f t="shared" si="2"/>
        <v>8 entre A y C</v>
      </c>
      <c r="Q10" s="5" t="str">
        <f t="shared" si="3"/>
        <v>F7X</v>
      </c>
      <c r="R10" s="6">
        <f t="shared" si="4"/>
        <v>1.92</v>
      </c>
      <c r="S10" s="29">
        <f>'Combinaciones Profe'!AM13</f>
        <v>6.4657130259511222</v>
      </c>
      <c r="T10" s="29">
        <f>'Combinaciones Profe'!BS13</f>
        <v>7.2437188208616785</v>
      </c>
      <c r="V10" s="10" t="str">
        <f t="shared" si="7"/>
        <v>8 entre A y C</v>
      </c>
      <c r="W10" s="5" t="str">
        <f t="shared" si="8"/>
        <v>F7X</v>
      </c>
      <c r="X10" s="78">
        <f>'Combinaciones Profe'!S13</f>
        <v>2.5199999999999996</v>
      </c>
      <c r="Y10" s="6">
        <f>'Combinaciones Profe'!T13</f>
        <v>0.6</v>
      </c>
      <c r="Z10" s="105">
        <f>'Combinaciones Profe'!U13</f>
        <v>0.6</v>
      </c>
    </row>
    <row r="11" spans="2:37" x14ac:dyDescent="0.3">
      <c r="B11" s="10" t="str">
        <f>'Combinaciones Profe'!C14</f>
        <v>8 entre C y F</v>
      </c>
      <c r="C11" s="5" t="str">
        <f>'Combinaciones Profe'!D14</f>
        <v>F8X</v>
      </c>
      <c r="D11" s="6">
        <f>'Combinaciones Profe'!E14</f>
        <v>5.3</v>
      </c>
      <c r="E11" s="78">
        <f>'Combinaciones Profe'!AC14</f>
        <v>9.2565341126984571</v>
      </c>
      <c r="F11" s="6">
        <f>'Combinaciones Profe'!AD14</f>
        <v>13.260993404097432</v>
      </c>
      <c r="G11" s="105">
        <f>'Combinaciones Profe'!AE14</f>
        <v>5.3698341734929631</v>
      </c>
      <c r="I11" s="10" t="str">
        <f t="shared" si="6"/>
        <v>8 entre C y F</v>
      </c>
      <c r="J11" s="5" t="str">
        <f t="shared" si="0"/>
        <v>F8X</v>
      </c>
      <c r="K11" s="6">
        <f t="shared" si="1"/>
        <v>5.3</v>
      </c>
      <c r="L11" s="78">
        <f>'Combinaciones Profe'!AJ14</f>
        <v>8.4451350637087366</v>
      </c>
      <c r="M11" s="6">
        <f>'Combinaciones Profe'!AK14</f>
        <v>12.517494048461048</v>
      </c>
      <c r="N11" s="105">
        <f>'Combinaciones Profe'!AL14</f>
        <v>6.7033550724637676</v>
      </c>
      <c r="P11" s="10" t="str">
        <f t="shared" si="2"/>
        <v>8 entre C y F</v>
      </c>
      <c r="Q11" s="5" t="str">
        <f t="shared" si="3"/>
        <v>F8X</v>
      </c>
      <c r="R11" s="6">
        <f t="shared" si="4"/>
        <v>5.3</v>
      </c>
      <c r="S11" s="29">
        <f>'Combinaciones Profe'!AM14</f>
        <v>6.7033550724637676</v>
      </c>
      <c r="T11" s="29">
        <f>'Combinaciones Profe'!BS14</f>
        <v>9.3994706294195911</v>
      </c>
      <c r="V11" s="10" t="str">
        <f t="shared" si="7"/>
        <v>8 entre C y F</v>
      </c>
      <c r="W11" s="5" t="str">
        <f t="shared" si="8"/>
        <v>F8X</v>
      </c>
      <c r="X11" s="78">
        <f>'Combinaciones Profe'!S14</f>
        <v>6.8999999999999995</v>
      </c>
      <c r="Y11" s="6">
        <f>'Combinaciones Profe'!T14</f>
        <v>1.8</v>
      </c>
      <c r="Z11" s="105">
        <f>'Combinaciones Profe'!U14</f>
        <v>2</v>
      </c>
    </row>
    <row r="12" spans="2:37" x14ac:dyDescent="0.3">
      <c r="B12" s="10" t="str">
        <f>'Combinaciones Profe'!C15</f>
        <v>7 entre G y L</v>
      </c>
      <c r="C12" s="5" t="str">
        <f>'Combinaciones Profe'!D15</f>
        <v>F9X</v>
      </c>
      <c r="D12" s="6">
        <f>'Combinaciones Profe'!E15</f>
        <v>6.75</v>
      </c>
      <c r="E12" s="78">
        <f>'Combinaciones Profe'!AC15</f>
        <v>5.0773949167164378</v>
      </c>
      <c r="F12" s="6">
        <f>'Combinaciones Profe'!AD15</f>
        <v>17.388544783893767</v>
      </c>
      <c r="G12" s="105">
        <f>'Combinaciones Profe'!AE15</f>
        <v>4.0632290842872001</v>
      </c>
      <c r="I12" s="10" t="str">
        <f t="shared" si="6"/>
        <v>7 entre G y L</v>
      </c>
      <c r="J12" s="5" t="str">
        <f t="shared" si="0"/>
        <v>F9X</v>
      </c>
      <c r="K12" s="6">
        <f t="shared" si="1"/>
        <v>6.75</v>
      </c>
      <c r="L12" s="78">
        <f>'Combinaciones Profe'!AJ15</f>
        <v>4.8114489794244761</v>
      </c>
      <c r="M12" s="6">
        <f>'Combinaciones Profe'!AK15</f>
        <v>16.116174310919625</v>
      </c>
      <c r="N12" s="105">
        <f>'Combinaciones Profe'!AL15</f>
        <v>5.0212307752341303</v>
      </c>
      <c r="P12" s="10" t="str">
        <f t="shared" si="2"/>
        <v>7 entre G y L</v>
      </c>
      <c r="Q12" s="5" t="str">
        <f t="shared" si="3"/>
        <v>F9X</v>
      </c>
      <c r="R12" s="6">
        <f t="shared" si="4"/>
        <v>6.75</v>
      </c>
      <c r="S12" s="29">
        <f>'Combinaciones Profe'!AM15</f>
        <v>5.0212307752341303</v>
      </c>
      <c r="T12" s="29">
        <f>'Combinaciones Profe'!BS15</f>
        <v>9.4219194328824152</v>
      </c>
      <c r="V12" s="10" t="str">
        <f t="shared" si="7"/>
        <v>7 entre G y L</v>
      </c>
      <c r="W12" s="5" t="str">
        <f t="shared" si="8"/>
        <v>F9X</v>
      </c>
      <c r="X12" s="78">
        <f>'Combinaciones Profe'!S15</f>
        <v>7.75</v>
      </c>
      <c r="Y12" s="6">
        <f>'Combinaciones Profe'!T15</f>
        <v>1.6</v>
      </c>
      <c r="Z12" s="105">
        <f>'Combinaciones Profe'!U15</f>
        <v>2</v>
      </c>
    </row>
    <row r="13" spans="2:37" x14ac:dyDescent="0.3">
      <c r="B13" s="10" t="str">
        <f>'Combinaciones Profe'!C16</f>
        <v>6 entre C y E</v>
      </c>
      <c r="C13" s="5" t="str">
        <f>'Combinaciones Profe'!D16</f>
        <v>F10X</v>
      </c>
      <c r="D13" s="6">
        <f>'Combinaciones Profe'!E16</f>
        <v>1.8800000000000001</v>
      </c>
      <c r="E13" s="78">
        <f>'Combinaciones Profe'!AC16</f>
        <v>46.944668911335576</v>
      </c>
      <c r="F13" s="6">
        <f>'Combinaciones Profe'!AD16</f>
        <v>46.558543412754602</v>
      </c>
      <c r="G13" s="105">
        <f>'Combinaciones Profe'!AE16</f>
        <v>4.7136937677722006</v>
      </c>
      <c r="I13" s="10" t="str">
        <f t="shared" si="6"/>
        <v>6 entre C y E</v>
      </c>
      <c r="J13" s="5" t="str">
        <f t="shared" si="0"/>
        <v>F10X</v>
      </c>
      <c r="K13" s="6">
        <f t="shared" si="1"/>
        <v>1.8800000000000001</v>
      </c>
      <c r="L13" s="78">
        <f>'Combinaciones Profe'!AJ16</f>
        <v>80.155948174322717</v>
      </c>
      <c r="M13" s="6">
        <f>'Combinaciones Profe'!AK16</f>
        <v>71.275437906331518</v>
      </c>
      <c r="N13" s="105">
        <f>'Combinaciones Profe'!AL16</f>
        <v>5.7135040884253012</v>
      </c>
      <c r="P13" s="10" t="str">
        <f t="shared" si="2"/>
        <v>6 entre C y E</v>
      </c>
      <c r="Q13" s="5" t="str">
        <f t="shared" si="3"/>
        <v>F10X</v>
      </c>
      <c r="R13" s="6">
        <f t="shared" si="4"/>
        <v>1.8800000000000001</v>
      </c>
      <c r="S13" s="29">
        <f>'Combinaciones Profe'!AM16</f>
        <v>5.7135040884253012</v>
      </c>
      <c r="T13" s="29">
        <f>'Combinaciones Profe'!BS16</f>
        <v>9.1608851375257156</v>
      </c>
      <c r="V13" s="10" t="str">
        <f t="shared" si="7"/>
        <v>6 entre C y E</v>
      </c>
      <c r="W13" s="5" t="str">
        <f t="shared" si="8"/>
        <v>F10X</v>
      </c>
      <c r="X13" s="78">
        <f>'Combinaciones Profe'!S16</f>
        <v>2.68</v>
      </c>
      <c r="Y13" s="6">
        <f>'Combinaciones Profe'!T16</f>
        <v>1.7</v>
      </c>
      <c r="Z13" s="105">
        <f>'Combinaciones Profe'!U16</f>
        <v>2</v>
      </c>
    </row>
    <row r="14" spans="2:37" x14ac:dyDescent="0.3">
      <c r="B14" s="10" t="str">
        <f>'Combinaciones Profe'!C17</f>
        <v>6 entre C y E</v>
      </c>
      <c r="C14" s="5" t="str">
        <f>'Combinaciones Profe'!D17</f>
        <v>F11X</v>
      </c>
      <c r="D14" s="6">
        <f>'Combinaciones Profe'!E17</f>
        <v>2.3699999999999997</v>
      </c>
      <c r="E14" s="78">
        <f>'Combinaciones Profe'!AC17</f>
        <v>5.4673594387446531</v>
      </c>
      <c r="F14" s="6">
        <f>'Combinaciones Profe'!AD17</f>
        <v>9.8640374658910925</v>
      </c>
      <c r="G14" s="105">
        <f>'Combinaciones Profe'!AE17</f>
        <v>4.7526101891163979</v>
      </c>
      <c r="I14" s="10" t="str">
        <f t="shared" si="6"/>
        <v>6 entre C y E</v>
      </c>
      <c r="J14" s="5" t="str">
        <f t="shared" si="0"/>
        <v>F11X</v>
      </c>
      <c r="K14" s="6">
        <f t="shared" si="1"/>
        <v>2.3699999999999997</v>
      </c>
      <c r="L14" s="78">
        <f>'Combinaciones Profe'!AJ17</f>
        <v>5.2951654615506412</v>
      </c>
      <c r="M14" s="6">
        <f>'Combinaciones Profe'!AK17</f>
        <v>9.5622154339687757</v>
      </c>
      <c r="N14" s="105">
        <f>'Combinaciones Profe'!AL17</f>
        <v>5.7583822461106369</v>
      </c>
      <c r="P14" s="10" t="str">
        <f t="shared" si="2"/>
        <v>6 entre C y E</v>
      </c>
      <c r="Q14" s="5" t="str">
        <f t="shared" si="3"/>
        <v>F11X</v>
      </c>
      <c r="R14" s="6">
        <f t="shared" si="4"/>
        <v>2.3699999999999997</v>
      </c>
      <c r="S14" s="29">
        <f>'Combinaciones Profe'!AM17</f>
        <v>5.7583822461106369</v>
      </c>
      <c r="T14" s="29">
        <f>'Combinaciones Profe'!BS17</f>
        <v>7.8129152737232586</v>
      </c>
      <c r="V14" s="10" t="str">
        <f t="shared" si="7"/>
        <v>6 entre C y E</v>
      </c>
      <c r="W14" s="5" t="str">
        <f t="shared" si="8"/>
        <v>F11X</v>
      </c>
      <c r="X14" s="78">
        <f>'Combinaciones Profe'!S17</f>
        <v>3.1699999999999995</v>
      </c>
      <c r="Y14" s="6">
        <f>'Combinaciones Profe'!T17</f>
        <v>1.7</v>
      </c>
      <c r="Z14" s="105">
        <f>'Combinaciones Profe'!U17</f>
        <v>2</v>
      </c>
    </row>
    <row r="15" spans="2:37" x14ac:dyDescent="0.3">
      <c r="B15" s="10" t="str">
        <f>'Combinaciones Profe'!C18</f>
        <v>5 entre A y C</v>
      </c>
      <c r="C15" s="5" t="str">
        <f>'Combinaciones Profe'!D18</f>
        <v>F12X</v>
      </c>
      <c r="D15" s="6">
        <f>'Combinaciones Profe'!E18</f>
        <v>1.92</v>
      </c>
      <c r="E15" s="78">
        <f>'Combinaciones Profe'!AC18</f>
        <v>13.929198966408267</v>
      </c>
      <c r="F15" s="6">
        <f>'Combinaciones Profe'!AD18</f>
        <v>29.879818000244558</v>
      </c>
      <c r="G15" s="105">
        <f>'Combinaciones Profe'!AE18</f>
        <v>2.3802959656084659</v>
      </c>
      <c r="I15" s="10" t="str">
        <f t="shared" si="6"/>
        <v>5 entre A y C</v>
      </c>
      <c r="J15" s="5" t="str">
        <f t="shared" si="0"/>
        <v>F12X</v>
      </c>
      <c r="K15" s="6">
        <f t="shared" si="1"/>
        <v>1.92</v>
      </c>
      <c r="L15" s="78">
        <f>'Combinaciones Profe'!AJ18</f>
        <v>167.02224500256276</v>
      </c>
      <c r="M15" s="6">
        <f>'Combinaciones Profe'!AK18</f>
        <v>44.529758587883521</v>
      </c>
      <c r="N15" s="105">
        <f>'Combinaciones Profe'!AL18</f>
        <v>4.3005647675736975</v>
      </c>
      <c r="P15" s="10" t="str">
        <f t="shared" si="2"/>
        <v>5 entre A y C</v>
      </c>
      <c r="Q15" s="5" t="str">
        <f t="shared" si="3"/>
        <v>F12X</v>
      </c>
      <c r="R15" s="6">
        <f t="shared" si="4"/>
        <v>1.92</v>
      </c>
      <c r="S15" s="29">
        <f>'Combinaciones Profe'!AM18</f>
        <v>4.3005647675736975</v>
      </c>
      <c r="T15" s="29">
        <f>'Combinaciones Profe'!BS18</f>
        <v>4.8544652305366602</v>
      </c>
      <c r="V15" s="10" t="str">
        <f t="shared" si="7"/>
        <v>5 entre A y C</v>
      </c>
      <c r="W15" s="5" t="str">
        <f t="shared" si="8"/>
        <v>F12X</v>
      </c>
      <c r="X15" s="78">
        <f>'Combinaciones Profe'!S18</f>
        <v>2.5199999999999996</v>
      </c>
      <c r="Y15" s="6">
        <f>'Combinaciones Profe'!T18</f>
        <v>0.8</v>
      </c>
      <c r="Z15" s="105">
        <f>'Combinaciones Profe'!U18</f>
        <v>0.8</v>
      </c>
    </row>
    <row r="16" spans="2:37" x14ac:dyDescent="0.3">
      <c r="B16" s="10" t="str">
        <f>'Combinaciones Profe'!C19</f>
        <v>5 entre C y E</v>
      </c>
      <c r="C16" s="5" t="str">
        <f>'Combinaciones Profe'!D19</f>
        <v>F13X</v>
      </c>
      <c r="D16" s="6">
        <f>'Combinaciones Profe'!E19</f>
        <v>1.92</v>
      </c>
      <c r="E16" s="78">
        <f>'Combinaciones Profe'!AC19</f>
        <v>5.7770839872034188</v>
      </c>
      <c r="F16" s="6">
        <f>'Combinaciones Profe'!AD19</f>
        <v>8.6081711745435534</v>
      </c>
      <c r="G16" s="105">
        <f>'Combinaciones Profe'!AE19</f>
        <v>5.2257857233357221</v>
      </c>
      <c r="I16" s="10" t="str">
        <f t="shared" si="6"/>
        <v>5 entre C y E</v>
      </c>
      <c r="J16" s="5" t="str">
        <f t="shared" si="0"/>
        <v>F13X</v>
      </c>
      <c r="K16" s="6">
        <f t="shared" si="1"/>
        <v>1.92</v>
      </c>
      <c r="L16" s="78">
        <f>'Combinaciones Profe'!AJ19</f>
        <v>5.5219030188987279</v>
      </c>
      <c r="M16" s="6">
        <f>'Combinaciones Profe'!AK19</f>
        <v>8.2349042556349783</v>
      </c>
      <c r="N16" s="105">
        <f>'Combinaciones Profe'!AL19</f>
        <v>6.4256135452148797</v>
      </c>
      <c r="P16" s="10" t="str">
        <f t="shared" si="2"/>
        <v>5 entre C y E</v>
      </c>
      <c r="Q16" s="5" t="str">
        <f t="shared" si="3"/>
        <v>F13X</v>
      </c>
      <c r="R16" s="6">
        <f t="shared" si="4"/>
        <v>1.92</v>
      </c>
      <c r="S16" s="29">
        <f>'Combinaciones Profe'!AM19</f>
        <v>6.4256135452148797</v>
      </c>
      <c r="T16" s="29">
        <f>'Combinaciones Profe'!BS19</f>
        <v>9.6225539328197129</v>
      </c>
      <c r="V16" s="10" t="str">
        <f t="shared" si="7"/>
        <v>5 entre C y E</v>
      </c>
      <c r="W16" s="5" t="str">
        <f t="shared" si="8"/>
        <v>F13X</v>
      </c>
      <c r="X16" s="78">
        <f>'Combinaciones Profe'!S19</f>
        <v>3.0199999999999996</v>
      </c>
      <c r="Y16" s="6">
        <f>'Combinaciones Profe'!T19</f>
        <v>1.8</v>
      </c>
      <c r="Z16" s="105">
        <f>'Combinaciones Profe'!U19</f>
        <v>2</v>
      </c>
    </row>
    <row r="17" spans="2:26" x14ac:dyDescent="0.3">
      <c r="B17" s="10" t="str">
        <f>'Combinaciones Profe'!C20</f>
        <v>4 entre G y L</v>
      </c>
      <c r="C17" s="5" t="str">
        <f>'Combinaciones Profe'!D20</f>
        <v>F14X</v>
      </c>
      <c r="D17" s="6">
        <f>'Combinaciones Profe'!E20</f>
        <v>6.76</v>
      </c>
      <c r="E17" s="78">
        <f>'Combinaciones Profe'!AC20</f>
        <v>6.6186554445580645</v>
      </c>
      <c r="F17" s="6">
        <f>'Combinaciones Profe'!AD20</f>
        <v>8.387462145312556</v>
      </c>
      <c r="G17" s="105">
        <f>'Combinaciones Profe'!AE20</f>
        <v>4.5899925436787514</v>
      </c>
      <c r="I17" s="10" t="str">
        <f t="shared" si="6"/>
        <v>4 entre G y L</v>
      </c>
      <c r="J17" s="5" t="str">
        <f t="shared" si="0"/>
        <v>F14X</v>
      </c>
      <c r="K17" s="6">
        <f t="shared" si="1"/>
        <v>6.76</v>
      </c>
      <c r="L17" s="78">
        <f>'Combinaciones Profe'!AJ20</f>
        <v>6.5836863144438791</v>
      </c>
      <c r="M17" s="6">
        <f>'Combinaciones Profe'!AK20</f>
        <v>8.2409133325593</v>
      </c>
      <c r="N17" s="105">
        <f>'Combinaciones Profe'!AL20</f>
        <v>5.5567692770104014</v>
      </c>
      <c r="P17" s="10" t="str">
        <f t="shared" si="2"/>
        <v>4 entre G y L</v>
      </c>
      <c r="Q17" s="5" t="str">
        <f t="shared" si="3"/>
        <v>F14X</v>
      </c>
      <c r="R17" s="6">
        <f t="shared" si="4"/>
        <v>6.76</v>
      </c>
      <c r="S17" s="29">
        <f>'Combinaciones Profe'!AM20</f>
        <v>5.5567692770104014</v>
      </c>
      <c r="T17" s="29">
        <f>'Combinaciones Profe'!BS20</f>
        <v>6.2765984900774114</v>
      </c>
      <c r="V17" s="10" t="str">
        <f t="shared" si="7"/>
        <v>4 entre G y L</v>
      </c>
      <c r="W17" s="5" t="str">
        <f t="shared" si="8"/>
        <v>F14X</v>
      </c>
      <c r="X17" s="78">
        <f>'Combinaciones Profe'!S20</f>
        <v>7.9599999999999991</v>
      </c>
      <c r="Y17" s="6">
        <f>'Combinaciones Profe'!T20</f>
        <v>1.8</v>
      </c>
      <c r="Z17" s="105">
        <f>'Combinaciones Profe'!U20</f>
        <v>2</v>
      </c>
    </row>
    <row r="18" spans="2:26" x14ac:dyDescent="0.3">
      <c r="B18" s="10" t="str">
        <f>'Combinaciones Profe'!C21</f>
        <v>3 entre C y G</v>
      </c>
      <c r="C18" s="5" t="str">
        <f>'Combinaciones Profe'!D21</f>
        <v>F15X</v>
      </c>
      <c r="D18" s="6">
        <f>'Combinaciones Profe'!E21</f>
        <v>6.4499999999999993</v>
      </c>
      <c r="E18" s="78">
        <f>'Combinaciones Profe'!AC21</f>
        <v>2.556270936608589</v>
      </c>
      <c r="F18" s="6">
        <f>'Combinaciones Profe'!AD21</f>
        <v>6.6792560356956976</v>
      </c>
      <c r="G18" s="105">
        <f>'Combinaciones Profe'!AE21</f>
        <v>1.5140820305373786</v>
      </c>
      <c r="I18" s="10" t="str">
        <f t="shared" si="6"/>
        <v>3 entre C y G</v>
      </c>
      <c r="J18" s="5" t="str">
        <f t="shared" si="0"/>
        <v>F15X</v>
      </c>
      <c r="K18" s="6">
        <f t="shared" si="1"/>
        <v>6.4499999999999993</v>
      </c>
      <c r="L18" s="78">
        <f>'Combinaciones Profe'!AJ21</f>
        <v>2.3598314710085102</v>
      </c>
      <c r="M18" s="6">
        <f>'Combinaciones Profe'!AK21</f>
        <v>6.2443060108408384</v>
      </c>
      <c r="N18" s="105">
        <f>'Combinaciones Profe'!AL21</f>
        <v>1.7414578544517152</v>
      </c>
      <c r="P18" s="10" t="str">
        <f t="shared" si="2"/>
        <v>3 entre C y G</v>
      </c>
      <c r="Q18" s="5" t="str">
        <f t="shared" si="3"/>
        <v>F15X</v>
      </c>
      <c r="R18" s="6">
        <f t="shared" si="4"/>
        <v>6.4499999999999993</v>
      </c>
      <c r="S18" s="29">
        <f>'Combinaciones Profe'!AM21</f>
        <v>1.7414578544517152</v>
      </c>
      <c r="T18" s="29">
        <f>'Combinaciones Profe'!BS21</f>
        <v>2.0555116478286735</v>
      </c>
      <c r="V18" s="10" t="str">
        <f t="shared" si="7"/>
        <v>3 entre C y G</v>
      </c>
      <c r="W18" s="5" t="str">
        <f t="shared" si="8"/>
        <v>F15X</v>
      </c>
      <c r="X18" s="78">
        <f>'Combinaciones Profe'!S21</f>
        <v>10.25</v>
      </c>
      <c r="Y18" s="6">
        <f>'Combinaciones Profe'!T21</f>
        <v>3</v>
      </c>
      <c r="Z18" s="105">
        <f>'Combinaciones Profe'!U21</f>
        <v>2</v>
      </c>
    </row>
    <row r="19" spans="2:26" x14ac:dyDescent="0.3">
      <c r="B19" s="10" t="str">
        <f>'Combinaciones Profe'!C22</f>
        <v>2A entre F y N</v>
      </c>
      <c r="C19" s="5" t="str">
        <f>'Combinaciones Profe'!D22</f>
        <v>F16X</v>
      </c>
      <c r="D19" s="6">
        <f>'Combinaciones Profe'!E22</f>
        <v>12.42</v>
      </c>
      <c r="E19" s="78">
        <f>'Combinaciones Profe'!AC22</f>
        <v>14.617311058914606</v>
      </c>
      <c r="F19" s="6">
        <f>'Combinaciones Profe'!AD22</f>
        <v>4.3827835768788876</v>
      </c>
      <c r="G19" s="105">
        <f>'Combinaciones Profe'!AE22</f>
        <v>1.9816505018236701</v>
      </c>
      <c r="I19" s="10" t="str">
        <f t="shared" si="6"/>
        <v>2A entre F y N</v>
      </c>
      <c r="J19" s="5" t="str">
        <f t="shared" si="0"/>
        <v>F16X</v>
      </c>
      <c r="K19" s="6">
        <f t="shared" si="1"/>
        <v>12.42</v>
      </c>
      <c r="L19" s="78">
        <f>'Combinaciones Profe'!AJ22</f>
        <v>15.360089847848897</v>
      </c>
      <c r="M19" s="6">
        <f>'Combinaciones Profe'!AK22</f>
        <v>4.1301212467531112</v>
      </c>
      <c r="N19" s="105">
        <f>'Combinaciones Profe'!AL22</f>
        <v>2.3218156281689266</v>
      </c>
      <c r="P19" s="10" t="str">
        <f t="shared" si="2"/>
        <v>2A entre F y N</v>
      </c>
      <c r="Q19" s="5" t="str">
        <f t="shared" si="3"/>
        <v>F16X</v>
      </c>
      <c r="R19" s="6">
        <f t="shared" si="4"/>
        <v>12.42</v>
      </c>
      <c r="S19" s="29">
        <f>'Combinaciones Profe'!AM22</f>
        <v>2.3218156281689266</v>
      </c>
      <c r="T19" s="29">
        <f>'Combinaciones Profe'!BS22</f>
        <v>2.7293995457081532</v>
      </c>
      <c r="V19" s="10" t="str">
        <f t="shared" si="7"/>
        <v>2A entre F y N</v>
      </c>
      <c r="W19" s="5" t="str">
        <f t="shared" si="8"/>
        <v>F16X</v>
      </c>
      <c r="X19" s="78">
        <f>'Combinaciones Profe'!S22</f>
        <v>14.42</v>
      </c>
      <c r="Y19" s="6">
        <f>'Combinaciones Profe'!T22</f>
        <v>2.7</v>
      </c>
      <c r="Z19" s="105">
        <f>'Combinaciones Profe'!U22</f>
        <v>2</v>
      </c>
    </row>
    <row r="20" spans="2:26" x14ac:dyDescent="0.3">
      <c r="B20" s="10" t="str">
        <f>'Combinaciones Profe'!C23</f>
        <v>2 entre A y E</v>
      </c>
      <c r="C20" s="5" t="str">
        <f>'Combinaciones Profe'!D23</f>
        <v>F17X</v>
      </c>
      <c r="D20" s="6">
        <f>'Combinaciones Profe'!E23</f>
        <v>12.38</v>
      </c>
      <c r="E20" s="78">
        <f>'Combinaciones Profe'!AC23</f>
        <v>3.1216804459027672</v>
      </c>
      <c r="F20" s="6">
        <f>'Combinaciones Profe'!AD23</f>
        <v>5.086307671479668</v>
      </c>
      <c r="G20" s="105">
        <f>'Combinaciones Profe'!AE23</f>
        <v>1.6507473445373673</v>
      </c>
      <c r="I20" s="10" t="str">
        <f t="shared" si="6"/>
        <v>2 entre A y E</v>
      </c>
      <c r="J20" s="5" t="str">
        <f t="shared" si="0"/>
        <v>F17X</v>
      </c>
      <c r="K20" s="6">
        <f t="shared" si="1"/>
        <v>12.38</v>
      </c>
      <c r="L20" s="78">
        <f>'Combinaciones Profe'!AJ23</f>
        <v>2.8255465864563196</v>
      </c>
      <c r="M20" s="6">
        <f>'Combinaciones Profe'!AK23</f>
        <v>4.786039306298747</v>
      </c>
      <c r="N20" s="105">
        <f>'Combinaciones Profe'!AL23</f>
        <v>1.9103123668874786</v>
      </c>
      <c r="P20" s="10" t="str">
        <f t="shared" si="2"/>
        <v>2 entre A y E</v>
      </c>
      <c r="Q20" s="5" t="str">
        <f t="shared" si="3"/>
        <v>F17X</v>
      </c>
      <c r="R20" s="6">
        <f t="shared" si="4"/>
        <v>12.38</v>
      </c>
      <c r="S20" s="29">
        <f>'Combinaciones Profe'!AM23</f>
        <v>1.9103123668874786</v>
      </c>
      <c r="T20" s="29">
        <f>'Combinaciones Profe'!BS23</f>
        <v>2.1921065205620502</v>
      </c>
      <c r="V20" s="10" t="str">
        <f t="shared" si="7"/>
        <v>2 entre A y E</v>
      </c>
      <c r="W20" s="5" t="str">
        <f t="shared" si="8"/>
        <v>F17X</v>
      </c>
      <c r="X20" s="78">
        <f>'Combinaciones Profe'!S23</f>
        <v>15.980000000000002</v>
      </c>
      <c r="Y20" s="6">
        <f>'Combinaciones Profe'!T23</f>
        <v>3</v>
      </c>
      <c r="Z20" s="105">
        <f>'Combinaciones Profe'!U23</f>
        <v>2</v>
      </c>
    </row>
    <row r="21" spans="2:26" x14ac:dyDescent="0.3">
      <c r="B21" s="10" t="str">
        <f>'Combinaciones Profe'!C24</f>
        <v>2 entre J y K</v>
      </c>
      <c r="C21" s="5" t="str">
        <f>'Combinaciones Profe'!D24</f>
        <v>F18X</v>
      </c>
      <c r="D21" s="6">
        <f>'Combinaciones Profe'!E24</f>
        <v>0.71</v>
      </c>
      <c r="E21" s="78">
        <f>'Combinaciones Profe'!AC24</f>
        <v>8.3459908662124729</v>
      </c>
      <c r="F21" s="6">
        <f>'Combinaciones Profe'!AD24</f>
        <v>6.7942820815781353</v>
      </c>
      <c r="G21" s="105">
        <f>'Combinaciones Profe'!AE24</f>
        <v>5.3626302080298345</v>
      </c>
      <c r="I21" s="10" t="str">
        <f t="shared" si="6"/>
        <v>2 entre J y K</v>
      </c>
      <c r="J21" s="5" t="str">
        <f t="shared" si="0"/>
        <v>F18X</v>
      </c>
      <c r="K21" s="6">
        <f t="shared" si="1"/>
        <v>0.71</v>
      </c>
      <c r="L21" s="78">
        <f>'Combinaciones Profe'!AJ24</f>
        <v>8.5738553332695204</v>
      </c>
      <c r="M21" s="6">
        <f>'Combinaciones Profe'!AK24</f>
        <v>6.9689611783779064</v>
      </c>
      <c r="N21" s="105">
        <f>'Combinaciones Profe'!AL24</f>
        <v>6.4261507487908629</v>
      </c>
      <c r="P21" s="10" t="str">
        <f t="shared" si="2"/>
        <v>2 entre J y K</v>
      </c>
      <c r="Q21" s="5" t="str">
        <f t="shared" si="3"/>
        <v>F18X</v>
      </c>
      <c r="R21" s="6">
        <f t="shared" si="4"/>
        <v>0.71</v>
      </c>
      <c r="S21" s="29">
        <f>'Combinaciones Profe'!AM24</f>
        <v>6.4261507487908629</v>
      </c>
      <c r="T21" s="29">
        <f>'Combinaciones Profe'!BS24</f>
        <v>8.509478934794009</v>
      </c>
      <c r="V21" s="10" t="str">
        <f t="shared" si="7"/>
        <v>2 entre J y K</v>
      </c>
      <c r="W21" s="5" t="str">
        <f t="shared" si="8"/>
        <v>F18X</v>
      </c>
      <c r="X21" s="78">
        <f>'Combinaciones Profe'!S24</f>
        <v>1.31</v>
      </c>
      <c r="Y21" s="6">
        <f>'Combinaciones Profe'!T24</f>
        <v>1</v>
      </c>
      <c r="Z21" s="105">
        <f>'Combinaciones Profe'!U24</f>
        <v>1</v>
      </c>
    </row>
    <row r="22" spans="2:26" x14ac:dyDescent="0.3">
      <c r="B22" s="11" t="str">
        <f>'Combinaciones Profe'!C25</f>
        <v>1 entre C y M</v>
      </c>
      <c r="C22" s="7" t="str">
        <f>'Combinaciones Profe'!D25</f>
        <v>F19X</v>
      </c>
      <c r="D22" s="8">
        <f>'Combinaciones Profe'!E25</f>
        <v>14</v>
      </c>
      <c r="E22" s="106">
        <f>'Combinaciones Profe'!AC25</f>
        <v>555.89199755650577</v>
      </c>
      <c r="F22" s="8">
        <f>'Combinaciones Profe'!AD25</f>
        <v>11.51427254449862</v>
      </c>
      <c r="G22" s="107">
        <f>'Combinaciones Profe'!AE25</f>
        <v>4.175093775510204</v>
      </c>
      <c r="I22" s="11" t="str">
        <f t="shared" si="6"/>
        <v>1 entre C y M</v>
      </c>
      <c r="J22" s="7" t="str">
        <f t="shared" si="0"/>
        <v>F19X</v>
      </c>
      <c r="K22" s="8">
        <f t="shared" si="1"/>
        <v>14</v>
      </c>
      <c r="L22" s="106">
        <f>'Combinaciones Profe'!AJ25</f>
        <v>110.88103457159052</v>
      </c>
      <c r="M22" s="8">
        <f>'Combinaciones Profe'!AK25</f>
        <v>11.051165016173655</v>
      </c>
      <c r="N22" s="107">
        <f>'Combinaciones Profe'!AL25</f>
        <v>4.9769890816326541</v>
      </c>
      <c r="P22" s="11" t="str">
        <f t="shared" si="2"/>
        <v>1 entre C y M</v>
      </c>
      <c r="Q22" s="7" t="str">
        <f t="shared" si="3"/>
        <v>F19X</v>
      </c>
      <c r="R22" s="8">
        <f t="shared" si="4"/>
        <v>14</v>
      </c>
      <c r="S22" s="111">
        <f>'Combinaciones Profe'!AM25</f>
        <v>4.9769890816326541</v>
      </c>
      <c r="T22" s="111">
        <f>'Combinaciones Profe'!BS25</f>
        <v>5.9069040816326535</v>
      </c>
      <c r="V22" s="11" t="str">
        <f t="shared" si="7"/>
        <v>1 entre C y M</v>
      </c>
      <c r="W22" s="7" t="str">
        <f t="shared" si="8"/>
        <v>F19X</v>
      </c>
      <c r="X22" s="106">
        <f>'Combinaciones Profe'!S25</f>
        <v>14</v>
      </c>
      <c r="Y22" s="8">
        <f>'Combinaciones Profe'!T25</f>
        <v>1</v>
      </c>
      <c r="Z22" s="107">
        <f>'Combinaciones Profe'!U25</f>
        <v>2</v>
      </c>
    </row>
    <row r="23" spans="2:26" x14ac:dyDescent="0.3">
      <c r="B23" s="10" t="str">
        <f>'Combinaciones Profe'!C38</f>
        <v>A entre 2 y 18</v>
      </c>
      <c r="C23" s="5" t="str">
        <f>'Combinaciones Profe'!D38</f>
        <v>F20Y</v>
      </c>
      <c r="D23" s="6">
        <f>'Combinaciones Profe'!E38</f>
        <v>35.780999999999999</v>
      </c>
      <c r="E23" s="78">
        <f>'Combinaciones Profe'!AC38</f>
        <v>18.517911169244769</v>
      </c>
      <c r="F23" s="6">
        <f>'Combinaciones Profe'!AD38</f>
        <v>110.84432989058887</v>
      </c>
      <c r="G23" s="105">
        <f>'Combinaciones Profe'!AE38</f>
        <v>0.74258784090739982</v>
      </c>
      <c r="I23" s="10" t="str">
        <f t="shared" si="6"/>
        <v>A entre 2 y 18</v>
      </c>
      <c r="J23" s="5" t="str">
        <f t="shared" si="0"/>
        <v>F20Y</v>
      </c>
      <c r="K23" s="6">
        <f t="shared" si="1"/>
        <v>35.780999999999999</v>
      </c>
      <c r="L23" s="78">
        <f>'Combinaciones Profe'!AJ38</f>
        <v>16.316401118296575</v>
      </c>
      <c r="M23" s="6">
        <f>'Combinaciones Profe'!AK38</f>
        <v>89.349341927337946</v>
      </c>
      <c r="N23" s="105">
        <f>'Combinaciones Profe'!AL38</f>
        <v>0.82808629082651086</v>
      </c>
      <c r="P23" s="10" t="str">
        <f t="shared" si="2"/>
        <v>A entre 2 y 18</v>
      </c>
      <c r="Q23" s="5" t="str">
        <f t="shared" si="3"/>
        <v>F20Y</v>
      </c>
      <c r="R23" s="6">
        <f t="shared" si="4"/>
        <v>35.780999999999999</v>
      </c>
      <c r="S23" s="29">
        <f>'Combinaciones Profe'!AM38</f>
        <v>0.82808629082651086</v>
      </c>
      <c r="T23" s="29">
        <f>'Combinaciones Profe'!BS38</f>
        <v>1.0098736575226299</v>
      </c>
      <c r="V23" s="10" t="str">
        <f t="shared" si="7"/>
        <v>A entre 2 y 18</v>
      </c>
      <c r="W23" s="5" t="str">
        <f t="shared" si="8"/>
        <v>F20Y</v>
      </c>
      <c r="X23" s="78">
        <f>'Combinaciones Profe'!S38</f>
        <v>35.780999999999999</v>
      </c>
      <c r="Y23" s="6">
        <f>'Combinaciones Profe'!T38</f>
        <v>2.5</v>
      </c>
      <c r="Z23" s="105">
        <f>'Combinaciones Profe'!U38</f>
        <v>2</v>
      </c>
    </row>
    <row r="24" spans="2:26" x14ac:dyDescent="0.3">
      <c r="B24" s="10" t="str">
        <f>'Combinaciones Profe'!C39</f>
        <v>C entre 1 y 3</v>
      </c>
      <c r="C24" s="5" t="str">
        <f>'Combinaciones Profe'!D39</f>
        <v>F21Y</v>
      </c>
      <c r="D24" s="6">
        <f>'Combinaciones Profe'!E39</f>
        <v>5.43</v>
      </c>
      <c r="E24" s="78">
        <f>'Combinaciones Profe'!AC39</f>
        <v>3.3025676068992569</v>
      </c>
      <c r="F24" s="6">
        <f>'Combinaciones Profe'!AD39</f>
        <v>5.6286097463782241</v>
      </c>
      <c r="G24" s="105">
        <f>'Combinaciones Profe'!AE39</f>
        <v>2.9323069065947216</v>
      </c>
      <c r="I24" s="10" t="str">
        <f t="shared" si="6"/>
        <v>C entre 1 y 3</v>
      </c>
      <c r="J24" s="5" t="str">
        <f t="shared" si="0"/>
        <v>F21Y</v>
      </c>
      <c r="K24" s="6">
        <f t="shared" si="1"/>
        <v>5.43</v>
      </c>
      <c r="L24" s="78">
        <f>'Combinaciones Profe'!AJ39</f>
        <v>3.2182299056481627</v>
      </c>
      <c r="M24" s="6">
        <f>'Combinaciones Profe'!AK39</f>
        <v>5.4715522156005827</v>
      </c>
      <c r="N24" s="105">
        <f>'Combinaciones Profe'!AL39</f>
        <v>3.4547225109939523</v>
      </c>
      <c r="P24" s="10" t="str">
        <f t="shared" si="2"/>
        <v>C entre 1 y 3</v>
      </c>
      <c r="Q24" s="5" t="str">
        <f t="shared" si="3"/>
        <v>F21Y</v>
      </c>
      <c r="R24" s="6">
        <f t="shared" si="4"/>
        <v>5.43</v>
      </c>
      <c r="S24" s="29">
        <f>'Combinaciones Profe'!AM39</f>
        <v>3.4547225109939523</v>
      </c>
      <c r="T24" s="29">
        <f>'Combinaciones Profe'!BS39</f>
        <v>3.926382837058489</v>
      </c>
      <c r="V24" s="10" t="str">
        <f t="shared" si="7"/>
        <v>C entre 1 y 3</v>
      </c>
      <c r="W24" s="5" t="str">
        <f t="shared" si="8"/>
        <v>F21Y</v>
      </c>
      <c r="X24" s="78">
        <f>'Combinaciones Profe'!S39</f>
        <v>6.0299999999999994</v>
      </c>
      <c r="Y24" s="6">
        <f>'Combinaciones Profe'!T39</f>
        <v>2</v>
      </c>
      <c r="Z24" s="105">
        <f>'Combinaciones Profe'!U39</f>
        <v>2</v>
      </c>
    </row>
    <row r="25" spans="2:26" x14ac:dyDescent="0.3">
      <c r="B25" s="10" t="str">
        <f>'Combinaciones Profe'!C40</f>
        <v>C entre 5 y 6</v>
      </c>
      <c r="C25" s="5" t="str">
        <f>'Combinaciones Profe'!D40</f>
        <v>F22Y</v>
      </c>
      <c r="D25" s="6">
        <f>'Combinaciones Profe'!E40</f>
        <v>0.85</v>
      </c>
      <c r="E25" s="78">
        <f>'Combinaciones Profe'!AC40</f>
        <v>14.965230160250272</v>
      </c>
      <c r="F25" s="6">
        <f>'Combinaciones Profe'!AD40</f>
        <v>13.599956356412596</v>
      </c>
      <c r="G25" s="105">
        <f>'Combinaciones Profe'!AE40</f>
        <v>4.3443396011396</v>
      </c>
      <c r="I25" s="10" t="str">
        <f t="shared" si="6"/>
        <v>C entre 5 y 6</v>
      </c>
      <c r="J25" s="5" t="str">
        <f t="shared" si="0"/>
        <v>F22Y</v>
      </c>
      <c r="K25" s="6">
        <f t="shared" si="1"/>
        <v>0.85</v>
      </c>
      <c r="L25" s="78">
        <f>'Combinaciones Profe'!AJ40</f>
        <v>11.211281547677503</v>
      </c>
      <c r="M25" s="6">
        <f>'Combinaciones Profe'!AK40</f>
        <v>10.281760043457863</v>
      </c>
      <c r="N25" s="105">
        <f>'Combinaciones Profe'!AL40</f>
        <v>5.4273458689458689</v>
      </c>
      <c r="P25" s="10" t="str">
        <f t="shared" si="2"/>
        <v>C entre 5 y 6</v>
      </c>
      <c r="Q25" s="5" t="str">
        <f t="shared" si="3"/>
        <v>F22Y</v>
      </c>
      <c r="R25" s="6">
        <f t="shared" si="4"/>
        <v>0.85</v>
      </c>
      <c r="S25" s="29">
        <f>'Combinaciones Profe'!AM40</f>
        <v>5.4273458689458689</v>
      </c>
      <c r="T25" s="29">
        <f>'Combinaciones Profe'!BS40</f>
        <v>6.6012752136752137</v>
      </c>
      <c r="V25" s="10" t="str">
        <f t="shared" si="7"/>
        <v>C entre 5 y 6</v>
      </c>
      <c r="W25" s="5" t="str">
        <f t="shared" si="8"/>
        <v>F22Y</v>
      </c>
      <c r="X25" s="78">
        <f>'Combinaciones Profe'!S40</f>
        <v>2.25</v>
      </c>
      <c r="Y25" s="6">
        <f>'Combinaciones Profe'!T40</f>
        <v>1.3</v>
      </c>
      <c r="Z25" s="105">
        <f>'Combinaciones Profe'!U40</f>
        <v>2</v>
      </c>
    </row>
    <row r="26" spans="2:26" x14ac:dyDescent="0.3">
      <c r="B26" s="10" t="str">
        <f>'Combinaciones Profe'!C41</f>
        <v>C entre 11' y 12</v>
      </c>
      <c r="C26" s="5" t="str">
        <f>'Combinaciones Profe'!D41</f>
        <v>F23Y</v>
      </c>
      <c r="D26" s="6">
        <f>'Combinaciones Profe'!E41</f>
        <v>0.85</v>
      </c>
      <c r="E26" s="78">
        <f>'Combinaciones Profe'!AC41</f>
        <v>25.891727091064805</v>
      </c>
      <c r="F26" s="6">
        <f>'Combinaciones Profe'!AD41</f>
        <v>19.22826739795001</v>
      </c>
      <c r="G26" s="105">
        <f>'Combinaciones Profe'!AE41</f>
        <v>4.6350577063550036</v>
      </c>
      <c r="I26" s="10" t="str">
        <f t="shared" si="6"/>
        <v>C entre 11' y 12</v>
      </c>
      <c r="J26" s="5" t="str">
        <f t="shared" si="0"/>
        <v>F23Y</v>
      </c>
      <c r="K26" s="6">
        <f t="shared" si="1"/>
        <v>0.85</v>
      </c>
      <c r="L26" s="78">
        <f>'Combinaciones Profe'!AJ41</f>
        <v>18.019552414605421</v>
      </c>
      <c r="M26" s="6">
        <f>'Combinaciones Profe'!AK41</f>
        <v>13.49194269583046</v>
      </c>
      <c r="N26" s="105">
        <f>'Combinaciones Profe'!AL41</f>
        <v>5.7660751330481066</v>
      </c>
      <c r="P26" s="10" t="str">
        <f t="shared" si="2"/>
        <v>C entre 11' y 12</v>
      </c>
      <c r="Q26" s="5" t="str">
        <f t="shared" si="3"/>
        <v>F23Y</v>
      </c>
      <c r="R26" s="6">
        <f t="shared" si="4"/>
        <v>0.85</v>
      </c>
      <c r="S26" s="29">
        <f>'Combinaciones Profe'!AM41</f>
        <v>5.7660751330481066</v>
      </c>
      <c r="T26" s="29">
        <f>'Combinaciones Profe'!BS41</f>
        <v>6.9564732338516135</v>
      </c>
      <c r="V26" s="10" t="str">
        <f t="shared" si="7"/>
        <v>C entre 11' y 12</v>
      </c>
      <c r="W26" s="5" t="str">
        <f t="shared" si="8"/>
        <v>F23Y</v>
      </c>
      <c r="X26" s="78">
        <f>'Combinaciones Profe'!S41</f>
        <v>1.85</v>
      </c>
      <c r="Y26" s="6">
        <f>'Combinaciones Profe'!T41</f>
        <v>1.4</v>
      </c>
      <c r="Z26" s="105">
        <f>'Combinaciones Profe'!U41</f>
        <v>2</v>
      </c>
    </row>
    <row r="27" spans="2:26" x14ac:dyDescent="0.3">
      <c r="B27" s="10" t="str">
        <f>'Combinaciones Profe'!C42</f>
        <v>E entre 6 y 11'</v>
      </c>
      <c r="C27" s="5" t="str">
        <f>'Combinaciones Profe'!D42</f>
        <v>F24Y</v>
      </c>
      <c r="D27" s="6">
        <f>'Combinaciones Profe'!E42</f>
        <v>11.5</v>
      </c>
      <c r="E27" s="78">
        <f>'Combinaciones Profe'!AC42</f>
        <v>63.035486431658484</v>
      </c>
      <c r="F27" s="6">
        <f>'Combinaciones Profe'!AD42</f>
        <v>105.32999806502735</v>
      </c>
      <c r="G27" s="105">
        <f>'Combinaciones Profe'!AE42</f>
        <v>5.0780425102026667</v>
      </c>
      <c r="I27" s="10" t="str">
        <f t="shared" si="6"/>
        <v>E entre 6 y 11'</v>
      </c>
      <c r="J27" s="5" t="str">
        <f t="shared" si="0"/>
        <v>F24Y</v>
      </c>
      <c r="K27" s="6">
        <f t="shared" si="1"/>
        <v>11.5</v>
      </c>
      <c r="L27" s="78">
        <f>'Combinaciones Profe'!AJ42</f>
        <v>56.678798413819337</v>
      </c>
      <c r="M27" s="6">
        <f>'Combinaciones Profe'!AK42</f>
        <v>100.90097040899346</v>
      </c>
      <c r="N27" s="105">
        <f>'Combinaciones Profe'!AL42</f>
        <v>6.181714048133979</v>
      </c>
      <c r="P27" s="10" t="str">
        <f t="shared" si="2"/>
        <v>E entre 6 y 11'</v>
      </c>
      <c r="Q27" s="5" t="str">
        <f t="shared" si="3"/>
        <v>F24Y</v>
      </c>
      <c r="R27" s="6">
        <f t="shared" si="4"/>
        <v>11.5</v>
      </c>
      <c r="S27" s="29">
        <f>'Combinaciones Profe'!AM42</f>
        <v>6.181714048133979</v>
      </c>
      <c r="T27" s="29">
        <f>'Combinaciones Profe'!BS42</f>
        <v>7.0691722874033989</v>
      </c>
      <c r="V27" s="10" t="str">
        <f t="shared" si="7"/>
        <v>E entre 6 y 11'</v>
      </c>
      <c r="W27" s="5" t="str">
        <f t="shared" si="8"/>
        <v>F24Y</v>
      </c>
      <c r="X27" s="78">
        <f>'Combinaciones Profe'!S42</f>
        <v>12.7</v>
      </c>
      <c r="Y27" s="6">
        <f>'Combinaciones Profe'!T42</f>
        <v>1.7</v>
      </c>
      <c r="Z27" s="105">
        <f>'Combinaciones Profe'!U42</f>
        <v>2</v>
      </c>
    </row>
    <row r="28" spans="2:26" x14ac:dyDescent="0.3">
      <c r="B28" s="10" t="str">
        <f>'Combinaciones Profe'!C43</f>
        <v>F entre 1 y 2</v>
      </c>
      <c r="C28" s="5" t="str">
        <f>'Combinaciones Profe'!D43</f>
        <v>F25Y</v>
      </c>
      <c r="D28" s="6">
        <f>'Combinaciones Profe'!E43</f>
        <v>2.66</v>
      </c>
      <c r="E28" s="78">
        <f>'Combinaciones Profe'!AC43</f>
        <v>6.3921369473569118</v>
      </c>
      <c r="F28" s="6">
        <f>'Combinaciones Profe'!AD43</f>
        <v>8.2598615471050234</v>
      </c>
      <c r="G28" s="105">
        <f>'Combinaciones Profe'!AE43</f>
        <v>2.1193778869888389</v>
      </c>
      <c r="I28" s="10" t="str">
        <f t="shared" si="6"/>
        <v>F entre 1 y 2</v>
      </c>
      <c r="J28" s="5" t="str">
        <f t="shared" si="0"/>
        <v>F25Y</v>
      </c>
      <c r="K28" s="6">
        <f t="shared" si="1"/>
        <v>2.66</v>
      </c>
      <c r="L28" s="78">
        <f>'Combinaciones Profe'!AJ43</f>
        <v>6.0159659497680638</v>
      </c>
      <c r="M28" s="6">
        <f>'Combinaciones Profe'!AK43</f>
        <v>7.7921976945464255</v>
      </c>
      <c r="N28" s="105">
        <f>'Combinaciones Profe'!AL43</f>
        <v>2.4896089296758772</v>
      </c>
      <c r="P28" s="10" t="str">
        <f t="shared" si="2"/>
        <v>F entre 1 y 2</v>
      </c>
      <c r="Q28" s="5" t="str">
        <f t="shared" si="3"/>
        <v>F25Y</v>
      </c>
      <c r="R28" s="6">
        <f t="shared" si="4"/>
        <v>2.66</v>
      </c>
      <c r="S28" s="29">
        <f>'Combinaciones Profe'!AM43</f>
        <v>2.4896089296758772</v>
      </c>
      <c r="T28" s="29">
        <f>'Combinaciones Profe'!BS43</f>
        <v>3.3057665112080636</v>
      </c>
      <c r="V28" s="10" t="str">
        <f t="shared" si="7"/>
        <v>F entre 1 y 2</v>
      </c>
      <c r="W28" s="5" t="str">
        <f t="shared" si="8"/>
        <v>F25Y</v>
      </c>
      <c r="X28" s="78">
        <f>'Combinaciones Profe'!S43</f>
        <v>3.0600000000000005</v>
      </c>
      <c r="Y28" s="6">
        <f>'Combinaciones Profe'!T43</f>
        <v>2.2999999999999998</v>
      </c>
      <c r="Z28" s="105">
        <f>'Combinaciones Profe'!U43</f>
        <v>2</v>
      </c>
    </row>
    <row r="29" spans="2:26" x14ac:dyDescent="0.3">
      <c r="B29" s="10" t="str">
        <f>'Combinaciones Profe'!C44</f>
        <v>F entre 2 y 3</v>
      </c>
      <c r="C29" s="5" t="str">
        <f>'Combinaciones Profe'!D44</f>
        <v>F26Y</v>
      </c>
      <c r="D29" s="6">
        <f>'Combinaciones Profe'!E44</f>
        <v>1.75</v>
      </c>
      <c r="E29" s="78">
        <f>'Combinaciones Profe'!AC44</f>
        <v>32.123181257706534</v>
      </c>
      <c r="F29" s="6">
        <f>'Combinaciones Profe'!AD44</f>
        <v>41.844844795150493</v>
      </c>
      <c r="G29" s="105">
        <f>'Combinaciones Profe'!AE44</f>
        <v>2.7313321351787154</v>
      </c>
      <c r="I29" s="10" t="str">
        <f t="shared" si="6"/>
        <v>F entre 2 y 3</v>
      </c>
      <c r="J29" s="5" t="str">
        <f t="shared" si="0"/>
        <v>F26Y</v>
      </c>
      <c r="K29" s="6">
        <f t="shared" si="1"/>
        <v>1.75</v>
      </c>
      <c r="L29" s="78">
        <f>'Combinaciones Profe'!AJ44</f>
        <v>31.362821754421734</v>
      </c>
      <c r="M29" s="6">
        <f>'Combinaciones Profe'!AK44</f>
        <v>40.700189325484928</v>
      </c>
      <c r="N29" s="105">
        <f>'Combinaciones Profe'!AL44</f>
        <v>3.2282285675893574</v>
      </c>
      <c r="P29" s="10" t="str">
        <f t="shared" si="2"/>
        <v>F entre 2 y 3</v>
      </c>
      <c r="Q29" s="5" t="str">
        <f t="shared" si="3"/>
        <v>F26Y</v>
      </c>
      <c r="R29" s="6">
        <f t="shared" si="4"/>
        <v>1.75</v>
      </c>
      <c r="S29" s="29">
        <f>'Combinaciones Profe'!AM44</f>
        <v>3.2282285675893574</v>
      </c>
      <c r="T29" s="29">
        <f>'Combinaciones Profe'!BS44</f>
        <v>4.3090451827465737</v>
      </c>
      <c r="V29" s="10" t="str">
        <f t="shared" si="7"/>
        <v>F entre 2 y 3</v>
      </c>
      <c r="W29" s="5" t="str">
        <f t="shared" si="8"/>
        <v>F26Y</v>
      </c>
      <c r="X29" s="78">
        <f>'Combinaciones Profe'!S44</f>
        <v>3.05</v>
      </c>
      <c r="Y29" s="6">
        <f>'Combinaciones Profe'!T44</f>
        <v>1.6</v>
      </c>
      <c r="Z29" s="105">
        <f>'Combinaciones Profe'!U44</f>
        <v>2</v>
      </c>
    </row>
    <row r="30" spans="2:26" x14ac:dyDescent="0.3">
      <c r="B30" s="10" t="str">
        <f>'Combinaciones Profe'!C45</f>
        <v>G entre 3 y 7</v>
      </c>
      <c r="C30" s="5" t="str">
        <f>'Combinaciones Profe'!D45</f>
        <v>F27Y</v>
      </c>
      <c r="D30" s="6">
        <f>'Combinaciones Profe'!E45</f>
        <v>6.5</v>
      </c>
      <c r="E30" s="78">
        <f>'Combinaciones Profe'!AC45</f>
        <v>6.1250148295903353</v>
      </c>
      <c r="F30" s="6">
        <f>'Combinaciones Profe'!AD45</f>
        <v>11.704332749408309</v>
      </c>
      <c r="G30" s="105">
        <f>'Combinaciones Profe'!AE45</f>
        <v>4.3031213333333334</v>
      </c>
      <c r="I30" s="10" t="str">
        <f t="shared" si="6"/>
        <v>G entre 3 y 7</v>
      </c>
      <c r="J30" s="5" t="str">
        <f t="shared" si="0"/>
        <v>F27Y</v>
      </c>
      <c r="K30" s="6">
        <f t="shared" si="1"/>
        <v>6.5</v>
      </c>
      <c r="L30" s="78">
        <f>'Combinaciones Profe'!AJ45</f>
        <v>6.1054737990763019</v>
      </c>
      <c r="M30" s="6">
        <f>'Combinaciones Profe'!AK45</f>
        <v>11.61886551630068</v>
      </c>
      <c r="N30" s="105">
        <f>'Combinaciones Profe'!AL45</f>
        <v>5.1546251851851848</v>
      </c>
      <c r="P30" s="10" t="str">
        <f t="shared" si="2"/>
        <v>G entre 3 y 7</v>
      </c>
      <c r="Q30" s="5" t="str">
        <f t="shared" si="3"/>
        <v>F27Y</v>
      </c>
      <c r="R30" s="6">
        <f t="shared" si="4"/>
        <v>6.5</v>
      </c>
      <c r="S30" s="29">
        <f>'Combinaciones Profe'!AM45</f>
        <v>5.1546251851851848</v>
      </c>
      <c r="T30" s="29">
        <f>'Combinaciones Profe'!BS45</f>
        <v>5.670720296296297</v>
      </c>
      <c r="V30" s="10" t="str">
        <f t="shared" si="7"/>
        <v>G entre 3 y 7</v>
      </c>
      <c r="W30" s="5" t="str">
        <f t="shared" si="8"/>
        <v>F27Y</v>
      </c>
      <c r="X30" s="78">
        <f>'Combinaciones Profe'!S45</f>
        <v>7.5</v>
      </c>
      <c r="Y30" s="6">
        <f>'Combinaciones Profe'!T45</f>
        <v>1.8</v>
      </c>
      <c r="Z30" s="105">
        <f>'Combinaciones Profe'!U45</f>
        <v>2</v>
      </c>
    </row>
    <row r="31" spans="2:26" x14ac:dyDescent="0.3">
      <c r="B31" s="10" t="str">
        <f>'Combinaciones Profe'!C46</f>
        <v>G entre 7 y 10</v>
      </c>
      <c r="C31" s="5" t="str">
        <f>'Combinaciones Profe'!D46</f>
        <v>F28Y</v>
      </c>
      <c r="D31" s="6">
        <f>'Combinaciones Profe'!E46</f>
        <v>4.0599999999999996</v>
      </c>
      <c r="E31" s="78">
        <f>'Combinaciones Profe'!AC46</f>
        <v>54.987852708340178</v>
      </c>
      <c r="F31" s="6">
        <f>'Combinaciones Profe'!AD46</f>
        <v>115.12811377122979</v>
      </c>
      <c r="G31" s="105">
        <f>'Combinaciones Profe'!AE46</f>
        <v>3.7546574961015802</v>
      </c>
      <c r="I31" s="10" t="str">
        <f t="shared" si="6"/>
        <v>G entre 7 y 10</v>
      </c>
      <c r="J31" s="5" t="str">
        <f t="shared" si="0"/>
        <v>F28Y</v>
      </c>
      <c r="K31" s="6">
        <f t="shared" si="1"/>
        <v>4.0599999999999996</v>
      </c>
      <c r="L31" s="78">
        <f>'Combinaciones Profe'!AJ46</f>
        <v>54.636365093356844</v>
      </c>
      <c r="M31" s="6">
        <f>'Combinaciones Profe'!AK46</f>
        <v>107.74695112781956</v>
      </c>
      <c r="N31" s="105">
        <f>'Combinaciones Profe'!AL46</f>
        <v>4.5954736976100303</v>
      </c>
      <c r="P31" s="10" t="str">
        <f t="shared" si="2"/>
        <v>G entre 7 y 10</v>
      </c>
      <c r="Q31" s="5" t="str">
        <f t="shared" si="3"/>
        <v>F28Y</v>
      </c>
      <c r="R31" s="6">
        <f t="shared" si="4"/>
        <v>4.0599999999999996</v>
      </c>
      <c r="S31" s="29">
        <f>'Combinaciones Profe'!AM46</f>
        <v>4.5954736976100303</v>
      </c>
      <c r="T31" s="29">
        <f>'Combinaciones Profe'!BS46</f>
        <v>5.7972748994897563</v>
      </c>
      <c r="V31" s="10" t="str">
        <f t="shared" si="7"/>
        <v>G entre 7 y 10</v>
      </c>
      <c r="W31" s="5" t="str">
        <f t="shared" si="8"/>
        <v>F28Y</v>
      </c>
      <c r="X31" s="78">
        <f>'Combinaciones Profe'!S46</f>
        <v>5.36</v>
      </c>
      <c r="Y31" s="6">
        <f>'Combinaciones Profe'!T46</f>
        <v>2.1</v>
      </c>
      <c r="Z31" s="105">
        <f>'Combinaciones Profe'!U46</f>
        <v>2</v>
      </c>
    </row>
    <row r="32" spans="2:26" x14ac:dyDescent="0.3">
      <c r="B32" s="10" t="str">
        <f>'Combinaciones Profe'!C47</f>
        <v>G entre 10 y 11'</v>
      </c>
      <c r="C32" s="5" t="str">
        <f>'Combinaciones Profe'!D47</f>
        <v>F29Y</v>
      </c>
      <c r="D32" s="6">
        <f>'Combinaciones Profe'!E47</f>
        <v>0.9</v>
      </c>
      <c r="E32" s="78">
        <f>'Combinaciones Profe'!AC47</f>
        <v>64.355690440060712</v>
      </c>
      <c r="F32" s="6">
        <f>'Combinaciones Profe'!AD47</f>
        <v>38.430915279476679</v>
      </c>
      <c r="G32" s="105">
        <f>'Combinaciones Profe'!AE47</f>
        <v>3.4456070175438596</v>
      </c>
      <c r="I32" s="10" t="str">
        <f t="shared" si="6"/>
        <v>G entre 10 y 11'</v>
      </c>
      <c r="J32" s="5" t="str">
        <f t="shared" si="0"/>
        <v>F29Y</v>
      </c>
      <c r="K32" s="6">
        <f t="shared" si="1"/>
        <v>0.9</v>
      </c>
      <c r="L32" s="78">
        <f>'Combinaciones Profe'!AJ47</f>
        <v>39.511355060034312</v>
      </c>
      <c r="M32" s="6">
        <f>'Combinaciones Profe'!AK47</f>
        <v>23.713679602205165</v>
      </c>
      <c r="N32" s="105">
        <f>'Combinaciones Profe'!AL47</f>
        <v>4.2333052631578951</v>
      </c>
      <c r="P32" s="10" t="str">
        <f t="shared" si="2"/>
        <v>G entre 10 y 11'</v>
      </c>
      <c r="Q32" s="5" t="str">
        <f t="shared" si="3"/>
        <v>F29Y</v>
      </c>
      <c r="R32" s="6">
        <f t="shared" si="4"/>
        <v>0.9</v>
      </c>
      <c r="S32" s="29">
        <f>'Combinaciones Profe'!AM47</f>
        <v>4.2333052631578951</v>
      </c>
      <c r="T32" s="29">
        <f>'Combinaciones Profe'!BS47</f>
        <v>4.9121684210526322</v>
      </c>
      <c r="V32" s="10" t="str">
        <f t="shared" si="7"/>
        <v>G entre 10 y 11'</v>
      </c>
      <c r="W32" s="5" t="str">
        <f t="shared" si="8"/>
        <v>F29Y</v>
      </c>
      <c r="X32" s="78">
        <f>'Combinaciones Profe'!S47</f>
        <v>1.5</v>
      </c>
      <c r="Y32" s="6">
        <f>'Combinaciones Profe'!T47</f>
        <v>1.9</v>
      </c>
      <c r="Z32" s="105">
        <f>'Combinaciones Profe'!U47</f>
        <v>2</v>
      </c>
    </row>
    <row r="33" spans="2:37" x14ac:dyDescent="0.3">
      <c r="B33" s="10" t="str">
        <f>'Combinaciones Profe'!C48</f>
        <v>G entre 11' y 12</v>
      </c>
      <c r="C33" s="5" t="str">
        <f>'Combinaciones Profe'!D48</f>
        <v>F30Y</v>
      </c>
      <c r="D33" s="6">
        <f>'Combinaciones Profe'!E48</f>
        <v>1.03</v>
      </c>
      <c r="E33" s="78">
        <f>'Combinaciones Profe'!AC48</f>
        <v>55.763502610346471</v>
      </c>
      <c r="F33" s="6">
        <f>'Combinaciones Profe'!AD48</f>
        <v>52.939974835760125</v>
      </c>
      <c r="G33" s="105">
        <f>'Combinaciones Profe'!AE48</f>
        <v>3.6743055157187854</v>
      </c>
      <c r="I33" s="10" t="str">
        <f t="shared" si="6"/>
        <v>G entre 11' y 12</v>
      </c>
      <c r="J33" s="5" t="str">
        <f t="shared" si="0"/>
        <v>F30Y</v>
      </c>
      <c r="K33" s="6">
        <f t="shared" si="1"/>
        <v>1.03</v>
      </c>
      <c r="L33" s="78">
        <f>'Combinaciones Profe'!AJ48</f>
        <v>62.307393939393947</v>
      </c>
      <c r="M33" s="6">
        <f>'Combinaciones Profe'!AK48</f>
        <v>59.363535977925906</v>
      </c>
      <c r="N33" s="105">
        <f>'Combinaciones Profe'!AL48</f>
        <v>4.4105510324375112</v>
      </c>
      <c r="P33" s="10" t="str">
        <f t="shared" si="2"/>
        <v>G entre 11' y 12</v>
      </c>
      <c r="Q33" s="5" t="str">
        <f t="shared" si="3"/>
        <v>F30Y</v>
      </c>
      <c r="R33" s="6">
        <f t="shared" si="4"/>
        <v>1.03</v>
      </c>
      <c r="S33" s="29">
        <f>'Combinaciones Profe'!AM48</f>
        <v>4.4105510324375112</v>
      </c>
      <c r="T33" s="29">
        <f>'Combinaciones Profe'!BS48</f>
        <v>5.684311396941764</v>
      </c>
      <c r="V33" s="10" t="str">
        <f t="shared" si="7"/>
        <v>G entre 11' y 12</v>
      </c>
      <c r="W33" s="5" t="str">
        <f t="shared" si="8"/>
        <v>F30Y</v>
      </c>
      <c r="X33" s="78">
        <f>'Combinaciones Profe'!S48</f>
        <v>2.33</v>
      </c>
      <c r="Y33" s="6">
        <f>'Combinaciones Profe'!T48</f>
        <v>1.4</v>
      </c>
      <c r="Z33" s="105">
        <f>'Combinaciones Profe'!U48</f>
        <v>2</v>
      </c>
    </row>
    <row r="34" spans="2:37" x14ac:dyDescent="0.3">
      <c r="B34" s="10" t="str">
        <f>'Combinaciones Profe'!C49</f>
        <v>I entre 7 y 9</v>
      </c>
      <c r="C34" s="5" t="str">
        <f>'Combinaciones Profe'!D49</f>
        <v>F31Y</v>
      </c>
      <c r="D34" s="6">
        <f>'Combinaciones Profe'!E49</f>
        <v>2.35</v>
      </c>
      <c r="E34" s="78">
        <f>'Combinaciones Profe'!AC49</f>
        <v>677.4692810457517</v>
      </c>
      <c r="F34" s="6">
        <f>'Combinaciones Profe'!AD49</f>
        <v>103.81202359346642</v>
      </c>
      <c r="G34" s="105">
        <f>'Combinaciones Profe'!AE49</f>
        <v>2.9229690980392156</v>
      </c>
      <c r="I34" s="10" t="str">
        <f t="shared" si="6"/>
        <v>I entre 7 y 9</v>
      </c>
      <c r="J34" s="5" t="str">
        <f t="shared" si="0"/>
        <v>F31Y</v>
      </c>
      <c r="K34" s="6">
        <f t="shared" si="1"/>
        <v>2.35</v>
      </c>
      <c r="L34" s="78">
        <f>'Combinaciones Profe'!AJ49</f>
        <v>212.56555343511451</v>
      </c>
      <c r="M34" s="6">
        <f>'Combinaciones Profe'!AK49</f>
        <v>82.835351309435012</v>
      </c>
      <c r="N34" s="105">
        <f>'Combinaciones Profe'!AL49</f>
        <v>3.6012131764705884</v>
      </c>
      <c r="P34" s="10" t="str">
        <f t="shared" si="2"/>
        <v>I entre 7 y 9</v>
      </c>
      <c r="Q34" s="5" t="str">
        <f t="shared" si="3"/>
        <v>F31Y</v>
      </c>
      <c r="R34" s="6">
        <f t="shared" si="4"/>
        <v>2.35</v>
      </c>
      <c r="S34" s="29">
        <f>'Combinaciones Profe'!AM49</f>
        <v>3.6012131764705884</v>
      </c>
      <c r="T34" s="29">
        <f>'Combinaciones Profe'!BS49</f>
        <v>4.6907516862745098</v>
      </c>
      <c r="V34" s="10" t="str">
        <f t="shared" si="7"/>
        <v>I entre 7 y 9</v>
      </c>
      <c r="W34" s="5" t="str">
        <f t="shared" si="8"/>
        <v>F31Y</v>
      </c>
      <c r="X34" s="78">
        <f>'Combinaciones Profe'!S49</f>
        <v>3.75</v>
      </c>
      <c r="Y34" s="6">
        <f>'Combinaciones Profe'!T49</f>
        <v>1.7</v>
      </c>
      <c r="Z34" s="105">
        <f>'Combinaciones Profe'!U49</f>
        <v>2</v>
      </c>
    </row>
    <row r="35" spans="2:37" x14ac:dyDescent="0.3">
      <c r="B35" s="10" t="str">
        <f>'Combinaciones Profe'!C50</f>
        <v>J entre 1 y 2</v>
      </c>
      <c r="C35" s="5" t="str">
        <f>'Combinaciones Profe'!D50</f>
        <v>F32Y</v>
      </c>
      <c r="D35" s="6">
        <f>'Combinaciones Profe'!E50</f>
        <v>2.71</v>
      </c>
      <c r="E35" s="78">
        <f>'Combinaciones Profe'!AC50</f>
        <v>2.2911166240343461</v>
      </c>
      <c r="F35" s="6">
        <f>'Combinaciones Profe'!AD50</f>
        <v>4.87317982185502</v>
      </c>
      <c r="G35" s="105">
        <f>'Combinaciones Profe'!AE50</f>
        <v>3.4835408476745529</v>
      </c>
      <c r="I35" s="10" t="str">
        <f t="shared" si="6"/>
        <v>J entre 1 y 2</v>
      </c>
      <c r="J35" s="5" t="str">
        <f t="shared" si="0"/>
        <v>F32Y</v>
      </c>
      <c r="K35" s="6">
        <f t="shared" si="1"/>
        <v>2.71</v>
      </c>
      <c r="L35" s="78">
        <f>'Combinaciones Profe'!AJ50</f>
        <v>2.208476168114581</v>
      </c>
      <c r="M35" s="6">
        <f>'Combinaciones Profe'!AK50</f>
        <v>4.6964774150226969</v>
      </c>
      <c r="N35" s="105">
        <f>'Combinaciones Profe'!AL50</f>
        <v>4.1362240784226518</v>
      </c>
      <c r="P35" s="10" t="str">
        <f t="shared" si="2"/>
        <v>J entre 1 y 2</v>
      </c>
      <c r="Q35" s="5" t="str">
        <f t="shared" si="3"/>
        <v>F32Y</v>
      </c>
      <c r="R35" s="6">
        <f t="shared" si="4"/>
        <v>2.71</v>
      </c>
      <c r="S35" s="29">
        <f>'Combinaciones Profe'!AM50</f>
        <v>4.1362240784226518</v>
      </c>
      <c r="T35" s="29">
        <f>'Combinaciones Profe'!BS50</f>
        <v>4.3250946633147489</v>
      </c>
      <c r="V35" s="10" t="str">
        <f t="shared" si="7"/>
        <v>J entre 1 y 2</v>
      </c>
      <c r="W35" s="5" t="str">
        <f t="shared" si="8"/>
        <v>F32Y</v>
      </c>
      <c r="X35" s="78">
        <f>'Combinaciones Profe'!S50</f>
        <v>3.91</v>
      </c>
      <c r="Y35" s="6">
        <f>'Combinaciones Profe'!T50</f>
        <v>1.8</v>
      </c>
      <c r="Z35" s="105">
        <f>'Combinaciones Profe'!U50</f>
        <v>2</v>
      </c>
    </row>
    <row r="36" spans="2:37" x14ac:dyDescent="0.3">
      <c r="B36" s="10" t="str">
        <f>'Combinaciones Profe'!C51</f>
        <v>L entre 3 y 5</v>
      </c>
      <c r="C36" s="5" t="str">
        <f>'Combinaciones Profe'!D51</f>
        <v>F33Y</v>
      </c>
      <c r="D36" s="6">
        <f>'Combinaciones Profe'!E51</f>
        <v>2.62</v>
      </c>
      <c r="E36" s="78">
        <f>'Combinaciones Profe'!AC51</f>
        <v>9.2434310231479895</v>
      </c>
      <c r="F36" s="6">
        <f>'Combinaciones Profe'!AD51</f>
        <v>18.788007819744085</v>
      </c>
      <c r="G36" s="105">
        <f>'Combinaciones Profe'!AE51</f>
        <v>1.1038469431910614</v>
      </c>
      <c r="I36" s="10" t="str">
        <f t="shared" si="6"/>
        <v>L entre 3 y 5</v>
      </c>
      <c r="J36" s="5" t="str">
        <f t="shared" si="0"/>
        <v>F33Y</v>
      </c>
      <c r="K36" s="6">
        <f t="shared" si="1"/>
        <v>2.62</v>
      </c>
      <c r="L36" s="78">
        <f>'Combinaciones Profe'!AJ51</f>
        <v>7.8511223373782641</v>
      </c>
      <c r="M36" s="6">
        <f>'Combinaciones Profe'!AK51</f>
        <v>15.493404066102309</v>
      </c>
      <c r="N36" s="105">
        <f>'Combinaciones Profe'!AL51</f>
        <v>1.2572033012710595</v>
      </c>
      <c r="P36" s="10" t="str">
        <f t="shared" si="2"/>
        <v>L entre 3 y 5</v>
      </c>
      <c r="Q36" s="5" t="str">
        <f t="shared" si="3"/>
        <v>F33Y</v>
      </c>
      <c r="R36" s="6">
        <f t="shared" si="4"/>
        <v>2.62</v>
      </c>
      <c r="S36" s="29">
        <f>'Combinaciones Profe'!AM51</f>
        <v>1.2572033012710595</v>
      </c>
      <c r="T36" s="29">
        <f>'Combinaciones Profe'!BS51</f>
        <v>2.2745593666788166</v>
      </c>
      <c r="V36" s="10" t="str">
        <f t="shared" si="7"/>
        <v>L entre 3 y 5</v>
      </c>
      <c r="W36" s="5" t="str">
        <f t="shared" si="8"/>
        <v>F33Y</v>
      </c>
      <c r="X36" s="78">
        <f>'Combinaciones Profe'!S51</f>
        <v>3.62</v>
      </c>
      <c r="Y36" s="6">
        <f>'Combinaciones Profe'!T51</f>
        <v>1.7</v>
      </c>
      <c r="Z36" s="105">
        <f>'Combinaciones Profe'!U51</f>
        <v>2</v>
      </c>
    </row>
    <row r="37" spans="2:37" x14ac:dyDescent="0.3">
      <c r="B37" s="10" t="str">
        <f>'Combinaciones Profe'!C52</f>
        <v>L entre 6 y 7</v>
      </c>
      <c r="C37" s="5" t="str">
        <f>'Combinaciones Profe'!D52</f>
        <v>F34Y</v>
      </c>
      <c r="D37" s="6">
        <f>'Combinaciones Profe'!E52</f>
        <v>0.83</v>
      </c>
      <c r="E37" s="78">
        <f>'Combinaciones Profe'!AC52</f>
        <v>2.9073292963040305</v>
      </c>
      <c r="F37" s="6">
        <f>'Combinaciones Profe'!AD52</f>
        <v>2.9358331760584595</v>
      </c>
      <c r="G37" s="105">
        <f>'Combinaciones Profe'!AE52</f>
        <v>3.1818036615599414</v>
      </c>
      <c r="I37" s="10" t="str">
        <f t="shared" si="6"/>
        <v>L entre 6 y 7</v>
      </c>
      <c r="J37" s="5" t="str">
        <f t="shared" si="0"/>
        <v>F34Y</v>
      </c>
      <c r="K37" s="6">
        <f t="shared" si="1"/>
        <v>0.83</v>
      </c>
      <c r="L37" s="78">
        <f>'Combinaciones Profe'!AJ52</f>
        <v>2.760539163310594</v>
      </c>
      <c r="M37" s="6">
        <f>'Combinaciones Profe'!AK52</f>
        <v>2.8064597835098306</v>
      </c>
      <c r="N37" s="105">
        <f>'Combinaciones Profe'!AL52</f>
        <v>3.8981364854655096</v>
      </c>
      <c r="P37" s="10" t="str">
        <f t="shared" si="2"/>
        <v>L entre 6 y 7</v>
      </c>
      <c r="Q37" s="5" t="str">
        <f t="shared" si="3"/>
        <v>F34Y</v>
      </c>
      <c r="R37" s="6">
        <f t="shared" si="4"/>
        <v>0.83</v>
      </c>
      <c r="S37" s="29">
        <f>'Combinaciones Profe'!AM52</f>
        <v>3.8981364854655096</v>
      </c>
      <c r="T37" s="29">
        <f>'Combinaciones Profe'!BS52</f>
        <v>5.8407825270106848</v>
      </c>
      <c r="V37" s="10" t="str">
        <f t="shared" si="7"/>
        <v>L entre 6 y 7</v>
      </c>
      <c r="W37" s="5" t="str">
        <f t="shared" si="8"/>
        <v>F34Y</v>
      </c>
      <c r="X37" s="78">
        <f>'Combinaciones Profe'!S52</f>
        <v>2.2299999999999995</v>
      </c>
      <c r="Y37" s="6">
        <f>'Combinaciones Profe'!T52</f>
        <v>1.4</v>
      </c>
      <c r="Z37" s="105">
        <f>'Combinaciones Profe'!U52</f>
        <v>2</v>
      </c>
    </row>
    <row r="38" spans="2:37" x14ac:dyDescent="0.3">
      <c r="B38" s="10" t="str">
        <f>'Combinaciones Profe'!C53</f>
        <v>L entre 7 y 8</v>
      </c>
      <c r="C38" s="5" t="str">
        <f>'Combinaciones Profe'!D53</f>
        <v>F35Y</v>
      </c>
      <c r="D38" s="6">
        <f>'Combinaciones Profe'!E53</f>
        <v>0.85</v>
      </c>
      <c r="E38" s="78">
        <f>'Combinaciones Profe'!AC53</f>
        <v>4.6151837473669559</v>
      </c>
      <c r="F38" s="6">
        <f>'Combinaciones Profe'!AD53</f>
        <v>3.361069579668392</v>
      </c>
      <c r="G38" s="105">
        <f>'Combinaciones Profe'!AE53</f>
        <v>3.9402459661550582</v>
      </c>
      <c r="I38" s="10" t="str">
        <f t="shared" si="6"/>
        <v>L entre 7 y 8</v>
      </c>
      <c r="J38" s="5" t="str">
        <f t="shared" si="0"/>
        <v>F35Y</v>
      </c>
      <c r="K38" s="6">
        <f t="shared" si="1"/>
        <v>0.85</v>
      </c>
      <c r="L38" s="78">
        <f>'Combinaciones Profe'!AJ53</f>
        <v>4.2665456219985529</v>
      </c>
      <c r="M38" s="6">
        <f>'Combinaciones Profe'!AK53</f>
        <v>3.1358463995834227</v>
      </c>
      <c r="N38" s="105">
        <f>'Combinaciones Profe'!AL53</f>
        <v>4.9256776859504132</v>
      </c>
      <c r="P38" s="10" t="str">
        <f t="shared" si="2"/>
        <v>L entre 7 y 8</v>
      </c>
      <c r="Q38" s="5" t="str">
        <f t="shared" si="3"/>
        <v>F35Y</v>
      </c>
      <c r="R38" s="6">
        <f t="shared" si="4"/>
        <v>0.85</v>
      </c>
      <c r="S38" s="29">
        <f>'Combinaciones Profe'!AM53</f>
        <v>4.9256776859504132</v>
      </c>
      <c r="T38" s="29">
        <f>'Combinaciones Profe'!BS53</f>
        <v>7.6469067296340025</v>
      </c>
      <c r="V38" s="10" t="str">
        <f t="shared" si="7"/>
        <v>L entre 7 y 8</v>
      </c>
      <c r="W38" s="5" t="str">
        <f t="shared" si="8"/>
        <v>F35Y</v>
      </c>
      <c r="X38" s="78">
        <f>'Combinaciones Profe'!S53</f>
        <v>1.65</v>
      </c>
      <c r="Y38" s="6">
        <f>'Combinaciones Profe'!T53</f>
        <v>1.4</v>
      </c>
      <c r="Z38" s="105">
        <f>'Combinaciones Profe'!U53</f>
        <v>2</v>
      </c>
    </row>
    <row r="39" spans="2:37" x14ac:dyDescent="0.3">
      <c r="B39" s="10" t="str">
        <f>'Combinaciones Profe'!C54</f>
        <v>L entre 7 y 10</v>
      </c>
      <c r="C39" s="5" t="str">
        <f>'Combinaciones Profe'!D54</f>
        <v>F36Y</v>
      </c>
      <c r="D39" s="6">
        <f>'Combinaciones Profe'!E54</f>
        <v>4.8499999999999996</v>
      </c>
      <c r="E39" s="78">
        <f>'Combinaciones Profe'!AC54</f>
        <v>151.35985617597294</v>
      </c>
      <c r="F39" s="6">
        <f>'Combinaciones Profe'!AD54</f>
        <v>199.4865364692121</v>
      </c>
      <c r="G39" s="105">
        <f>'Combinaciones Profe'!AE54</f>
        <v>3.1977700398719042</v>
      </c>
      <c r="I39" s="10" t="str">
        <f t="shared" si="6"/>
        <v>L entre 7 y 10</v>
      </c>
      <c r="J39" s="5" t="str">
        <f t="shared" si="0"/>
        <v>F36Y</v>
      </c>
      <c r="K39" s="6">
        <f t="shared" si="1"/>
        <v>4.8499999999999996</v>
      </c>
      <c r="L39" s="78">
        <f>'Combinaciones Profe'!AJ54</f>
        <v>514.48643624745853</v>
      </c>
      <c r="M39" s="6">
        <f>'Combinaciones Profe'!AK54</f>
        <v>254.51276634226161</v>
      </c>
      <c r="N39" s="105">
        <f>'Combinaciones Profe'!AL54</f>
        <v>3.9580800697010097</v>
      </c>
      <c r="P39" s="10" t="str">
        <f t="shared" si="2"/>
        <v>L entre 7 y 10</v>
      </c>
      <c r="Q39" s="5" t="str">
        <f t="shared" si="3"/>
        <v>F36Y</v>
      </c>
      <c r="R39" s="6">
        <f t="shared" si="4"/>
        <v>4.8499999999999996</v>
      </c>
      <c r="S39" s="29">
        <f>'Combinaciones Profe'!AM54</f>
        <v>3.9580800697010097</v>
      </c>
      <c r="T39" s="29">
        <f>'Combinaciones Profe'!BS54</f>
        <v>6.3060400182233556</v>
      </c>
      <c r="V39" s="10" t="str">
        <f t="shared" si="7"/>
        <v>L entre 7 y 10</v>
      </c>
      <c r="W39" s="5" t="str">
        <f t="shared" si="8"/>
        <v>F36Y</v>
      </c>
      <c r="X39" s="78">
        <f>'Combinaciones Profe'!S54</f>
        <v>6.65</v>
      </c>
      <c r="Y39" s="6">
        <f>'Combinaciones Profe'!T54</f>
        <v>1.7</v>
      </c>
      <c r="Z39" s="105">
        <f>'Combinaciones Profe'!U54</f>
        <v>2</v>
      </c>
    </row>
    <row r="40" spans="2:37" x14ac:dyDescent="0.3">
      <c r="B40" s="10" t="str">
        <f>'Combinaciones Profe'!C55</f>
        <v>M entre 1 y 3</v>
      </c>
      <c r="C40" s="5" t="str">
        <f>'Combinaciones Profe'!D55</f>
        <v>F37Y</v>
      </c>
      <c r="D40" s="6">
        <f>'Combinaciones Profe'!E55</f>
        <v>4</v>
      </c>
      <c r="E40" s="78">
        <f>'Combinaciones Profe'!AC55</f>
        <v>6.4752749238473859</v>
      </c>
      <c r="F40" s="6">
        <f>'Combinaciones Profe'!AD55</f>
        <v>9.9462651620867319</v>
      </c>
      <c r="G40" s="105">
        <f>'Combinaciones Profe'!AE55</f>
        <v>0.80281999999999998</v>
      </c>
      <c r="I40" s="10" t="str">
        <f t="shared" si="6"/>
        <v>M entre 1 y 3</v>
      </c>
      <c r="J40" s="5" t="str">
        <f t="shared" si="0"/>
        <v>F37Y</v>
      </c>
      <c r="K40" s="6">
        <f t="shared" si="1"/>
        <v>4</v>
      </c>
      <c r="L40" s="78">
        <f>'Combinaciones Profe'!AJ55</f>
        <v>6.3882620275124005</v>
      </c>
      <c r="M40" s="6">
        <f>'Combinaciones Profe'!AK55</f>
        <v>9.3132751705973913</v>
      </c>
      <c r="N40" s="105">
        <f>'Combinaciones Profe'!AL55</f>
        <v>0.85248777777777784</v>
      </c>
      <c r="P40" s="10" t="str">
        <f t="shared" si="2"/>
        <v>M entre 1 y 3</v>
      </c>
      <c r="Q40" s="5" t="str">
        <f t="shared" si="3"/>
        <v>F37Y</v>
      </c>
      <c r="R40" s="6">
        <f t="shared" si="4"/>
        <v>4</v>
      </c>
      <c r="S40" s="29">
        <f>'Combinaciones Profe'!AM55</f>
        <v>0.85248777777777784</v>
      </c>
      <c r="T40" s="29">
        <f>'Combinaciones Profe'!BS55</f>
        <v>1.2764358611527753</v>
      </c>
      <c r="V40" s="10" t="str">
        <f t="shared" si="7"/>
        <v>M entre 1 y 3</v>
      </c>
      <c r="W40" s="5" t="str">
        <f t="shared" si="8"/>
        <v>F37Y</v>
      </c>
      <c r="X40" s="78">
        <f>'Combinaciones Profe'!S55</f>
        <v>4.5</v>
      </c>
      <c r="Y40" s="6">
        <f>'Combinaciones Profe'!T55</f>
        <v>2</v>
      </c>
      <c r="Z40" s="105">
        <f>'Combinaciones Profe'!U55</f>
        <v>2</v>
      </c>
    </row>
    <row r="41" spans="2:37" x14ac:dyDescent="0.3">
      <c r="B41" s="10" t="str">
        <f>'Combinaciones Profe'!C56</f>
        <v>N entre 1 y 6</v>
      </c>
      <c r="C41" s="5" t="str">
        <f>'Combinaciones Profe'!D56</f>
        <v>F38Y</v>
      </c>
      <c r="D41" s="6">
        <f>'Combinaciones Profe'!E56</f>
        <v>8.64</v>
      </c>
      <c r="E41" s="78">
        <f>'Combinaciones Profe'!AC56</f>
        <v>37.750919015261225</v>
      </c>
      <c r="F41" s="6">
        <f>'Combinaciones Profe'!AD56</f>
        <v>12.645976893880043</v>
      </c>
      <c r="G41" s="105">
        <f>'Combinaciones Profe'!AE56</f>
        <v>1.2175130208333331</v>
      </c>
      <c r="I41" s="10" t="str">
        <f t="shared" si="6"/>
        <v>N entre 1 y 6</v>
      </c>
      <c r="J41" s="5" t="str">
        <f t="shared" si="0"/>
        <v>F38Y</v>
      </c>
      <c r="K41" s="6">
        <f t="shared" si="1"/>
        <v>8.64</v>
      </c>
      <c r="L41" s="78">
        <f>'Combinaciones Profe'!AJ56</f>
        <v>27.608854338230451</v>
      </c>
      <c r="M41" s="6">
        <f>'Combinaciones Profe'!AK56</f>
        <v>8.4003928308048899</v>
      </c>
      <c r="N41" s="105">
        <f>'Combinaciones Profe'!AL56</f>
        <v>1.6764719007201645</v>
      </c>
      <c r="P41" s="10" t="str">
        <f t="shared" si="2"/>
        <v>N entre 1 y 6</v>
      </c>
      <c r="Q41" s="5" t="str">
        <f t="shared" si="3"/>
        <v>F38Y</v>
      </c>
      <c r="R41" s="6">
        <f t="shared" si="4"/>
        <v>8.64</v>
      </c>
      <c r="S41" s="29">
        <f>'Combinaciones Profe'!AM56</f>
        <v>1.6764719007201645</v>
      </c>
      <c r="T41" s="29">
        <f>'Combinaciones Profe'!BS56</f>
        <v>2.0416707175925923</v>
      </c>
      <c r="V41" s="10" t="str">
        <f t="shared" si="7"/>
        <v>N entre 1 y 6</v>
      </c>
      <c r="W41" s="5" t="str">
        <f t="shared" si="8"/>
        <v>F38Y</v>
      </c>
      <c r="X41" s="78">
        <f>'Combinaciones Profe'!S56</f>
        <v>8.64</v>
      </c>
      <c r="Y41" s="6">
        <f>'Combinaciones Profe'!T56</f>
        <v>1</v>
      </c>
      <c r="Z41" s="105">
        <f>'Combinaciones Profe'!U56</f>
        <v>2</v>
      </c>
    </row>
    <row r="42" spans="2:37" x14ac:dyDescent="0.3">
      <c r="B42" s="11" t="str">
        <f>'Combinaciones Profe'!C57</f>
        <v>O entre 1 y 18</v>
      </c>
      <c r="C42" s="7" t="str">
        <f>'Combinaciones Profe'!D57</f>
        <v>F39Y</v>
      </c>
      <c r="D42" s="8">
        <f>'Combinaciones Profe'!E57</f>
        <v>38.281999999999996</v>
      </c>
      <c r="E42" s="106">
        <f>'Combinaciones Profe'!AC57</f>
        <v>21.809271830397872</v>
      </c>
      <c r="F42" s="8">
        <f>'Combinaciones Profe'!AD57</f>
        <v>142.73188094687029</v>
      </c>
      <c r="G42" s="107">
        <f>'Combinaciones Profe'!AE57</f>
        <v>0.5845074285261983</v>
      </c>
      <c r="I42" s="11" t="str">
        <f t="shared" si="6"/>
        <v>O entre 1 y 18</v>
      </c>
      <c r="J42" s="7" t="str">
        <f t="shared" si="0"/>
        <v>F39Y</v>
      </c>
      <c r="K42" s="8">
        <f t="shared" si="1"/>
        <v>38.281999999999996</v>
      </c>
      <c r="L42" s="106">
        <f>'Combinaciones Profe'!AJ57</f>
        <v>17.488345976942835</v>
      </c>
      <c r="M42" s="8">
        <f>'Combinaciones Profe'!AK57</f>
        <v>82.507502138809457</v>
      </c>
      <c r="N42" s="107">
        <f>'Combinaciones Profe'!AL57</f>
        <v>0.61513790299440863</v>
      </c>
      <c r="P42" s="11" t="str">
        <f t="shared" si="2"/>
        <v>O entre 1 y 18</v>
      </c>
      <c r="Q42" s="7" t="str">
        <f t="shared" si="3"/>
        <v>F39Y</v>
      </c>
      <c r="R42" s="8">
        <f t="shared" si="4"/>
        <v>38.281999999999996</v>
      </c>
      <c r="S42" s="111">
        <f>'Combinaciones Profe'!AM57</f>
        <v>0.61513790299440863</v>
      </c>
      <c r="T42" s="111">
        <f>'Combinaciones Profe'!BS57</f>
        <v>0.66607706868584815</v>
      </c>
      <c r="V42" s="11" t="str">
        <f t="shared" si="7"/>
        <v>O entre 1 y 18</v>
      </c>
      <c r="W42" s="7" t="str">
        <f t="shared" si="8"/>
        <v>F39Y</v>
      </c>
      <c r="X42" s="106">
        <f>'Combinaciones Profe'!S57</f>
        <v>38.281999999999996</v>
      </c>
      <c r="Y42" s="8">
        <f>'Combinaciones Profe'!T57</f>
        <v>3.2</v>
      </c>
      <c r="Z42" s="107">
        <f>'Combinaciones Profe'!U57</f>
        <v>2</v>
      </c>
    </row>
    <row r="44" spans="2:37" s="84" customFormat="1" x14ac:dyDescent="0.3">
      <c r="B44" s="108"/>
      <c r="C44" s="108"/>
      <c r="D44" s="98"/>
      <c r="E44" s="108" t="str">
        <f>'Combinaciones Profe'!AQ5</f>
        <v>Combinación 3 (PP + S)</v>
      </c>
      <c r="F44" s="108"/>
      <c r="G44" s="98"/>
      <c r="I44" s="108"/>
      <c r="J44" s="108"/>
      <c r="K44" s="98"/>
      <c r="L44" s="108" t="str">
        <f>'Combinaciones Profe'!AX5</f>
        <v>Combinación 3 (PP - S)</v>
      </c>
      <c r="M44" s="108"/>
      <c r="N44" s="98"/>
      <c r="P44" s="108"/>
      <c r="Q44" s="108"/>
      <c r="R44" s="98"/>
      <c r="S44" s="108" t="str">
        <f>'Combinaciones Profe'!BE5</f>
        <v>Combinación 4 (PP + SC + S)</v>
      </c>
      <c r="Z44" s="84" t="str">
        <f>'Combinaciones Profe'!BL5</f>
        <v>Combinación 4 (PP + SC - S)</v>
      </c>
      <c r="AD44" s="108"/>
      <c r="AE44" s="108"/>
      <c r="AF44" s="108"/>
      <c r="AG44" s="108"/>
      <c r="AH44" s="108"/>
      <c r="AI44" s="108"/>
      <c r="AJ44" s="108"/>
      <c r="AK44" s="108"/>
    </row>
    <row r="45" spans="2:37" x14ac:dyDescent="0.3">
      <c r="B45" s="9" t="str">
        <f>B3</f>
        <v>Ejes</v>
      </c>
      <c r="C45" s="2" t="str">
        <f t="shared" ref="C45:D45" si="9">C3</f>
        <v>N° pier</v>
      </c>
      <c r="D45" s="102" t="str">
        <f t="shared" si="9"/>
        <v>Largo (m)</v>
      </c>
      <c r="E45" s="103" t="str">
        <f>'Combinaciones Profe'!AU6</f>
        <v>$FSD_{sis5}$</v>
      </c>
      <c r="F45" s="102" t="str">
        <f>'Combinaciones Profe'!AV6</f>
        <v>$FSV_{sis5}$</v>
      </c>
      <c r="G45" s="104" t="str">
        <f>'Combinaciones Profe'!AW6</f>
        <v>$\sigma_{sis1} [kgf/cm^2]$</v>
      </c>
      <c r="I45" s="9" t="str">
        <f>I3</f>
        <v>Ejes</v>
      </c>
      <c r="J45" s="2" t="str">
        <f t="shared" ref="J45:K45" si="10">J3</f>
        <v>N° pier</v>
      </c>
      <c r="K45" s="102" t="str">
        <f t="shared" si="10"/>
        <v>Largo (m)</v>
      </c>
      <c r="L45" s="103" t="str">
        <f>'Combinaciones Profe'!BB6</f>
        <v>$FSD_{sis5}$</v>
      </c>
      <c r="M45" s="102" t="str">
        <f>'Combinaciones Profe'!BC6</f>
        <v>$FSV_{sis5}$</v>
      </c>
      <c r="N45" s="104" t="str">
        <f>'Combinaciones Profe'!BD6</f>
        <v>$\sigma_{sis2} [kgf/cm^2]$</v>
      </c>
      <c r="P45" s="9" t="str">
        <f>P3</f>
        <v>Ejes</v>
      </c>
      <c r="Q45" s="2" t="str">
        <f t="shared" ref="Q45:R45" si="11">Q3</f>
        <v>N° pier</v>
      </c>
      <c r="R45" s="102" t="str">
        <f t="shared" si="11"/>
        <v>Largo (m)</v>
      </c>
      <c r="S45" s="103" t="str">
        <f>'Combinaciones Profe'!BI6</f>
        <v>$FSD_{sis5}$</v>
      </c>
      <c r="T45" s="102" t="str">
        <f>'Combinaciones Profe'!BJ6</f>
        <v>$FSV_{sis5}$</v>
      </c>
      <c r="U45" s="104" t="str">
        <f>'Combinaciones Profe'!BK6</f>
        <v>$\sigma_{sis3} [kgf/cm^2]$</v>
      </c>
      <c r="W45" s="9" t="str">
        <f>B45</f>
        <v>Ejes</v>
      </c>
      <c r="X45" s="2" t="str">
        <f t="shared" ref="X45:Y45" si="12">C45</f>
        <v>N° pier</v>
      </c>
      <c r="Y45" s="102" t="str">
        <f t="shared" si="12"/>
        <v>Largo (m)</v>
      </c>
      <c r="Z45" s="103" t="str">
        <f>'Combinaciones Profe'!BP6</f>
        <v>$FSD_{sis5}$</v>
      </c>
      <c r="AA45" s="102" t="str">
        <f>'Combinaciones Profe'!BQ6</f>
        <v>$FSV_{sis5}$</v>
      </c>
      <c r="AB45" s="104" t="str">
        <f>'Combinaciones Profe'!BR6</f>
        <v>$\sigma_{sis4} [kgf/cm^2]$</v>
      </c>
      <c r="AD45" s="168" t="str">
        <f>'Combinaciones Profe'!BV5</f>
        <v>Momento lado Corto</v>
      </c>
      <c r="AE45" s="169"/>
      <c r="AF45" s="169"/>
      <c r="AG45" s="169"/>
      <c r="AH45" s="168" t="str">
        <f>'Combinaciones Profe'!BZ5</f>
        <v>Momento lado Largo</v>
      </c>
      <c r="AI45" s="169"/>
      <c r="AJ45" s="169"/>
      <c r="AK45" s="170"/>
    </row>
    <row r="46" spans="2:37" x14ac:dyDescent="0.3">
      <c r="B46" s="10" t="str">
        <f t="shared" ref="B46:D46" si="13">B4</f>
        <v>12 entre A y C</v>
      </c>
      <c r="C46" s="5" t="str">
        <f t="shared" si="13"/>
        <v>F1X</v>
      </c>
      <c r="D46" s="6">
        <f t="shared" si="13"/>
        <v>1.92</v>
      </c>
      <c r="E46" s="78">
        <f>'Combinaciones Profe'!AU7</f>
        <v>2.4050767039099568</v>
      </c>
      <c r="F46" s="6">
        <f>'Combinaciones Profe'!AV7</f>
        <v>7.7668445973262434</v>
      </c>
      <c r="G46" s="105">
        <f>'Combinaciones Profe'!AW7</f>
        <v>3.9539871504157227</v>
      </c>
      <c r="I46" s="10" t="str">
        <f t="shared" ref="I46:K46" si="14">I4</f>
        <v>12 entre A y C</v>
      </c>
      <c r="J46" s="5" t="str">
        <f t="shared" si="14"/>
        <v>F1X</v>
      </c>
      <c r="K46" s="6">
        <f t="shared" si="14"/>
        <v>1.92</v>
      </c>
      <c r="L46" s="78">
        <f>'Combinaciones Profe'!BB7</f>
        <v>2.1587698118876695</v>
      </c>
      <c r="M46" s="6">
        <f>'Combinaciones Profe'!BC7</f>
        <v>5.0779896586332613</v>
      </c>
      <c r="N46" s="105">
        <f>'Combinaciones Profe'!BD7</f>
        <v>4.6769066515495101</v>
      </c>
      <c r="P46" s="10" t="str">
        <f t="shared" ref="P46:R46" si="15">P4</f>
        <v>12 entre A y C</v>
      </c>
      <c r="Q46" s="5" t="str">
        <f t="shared" si="15"/>
        <v>F1X</v>
      </c>
      <c r="R46" s="6">
        <f t="shared" si="15"/>
        <v>1.92</v>
      </c>
      <c r="S46" s="78">
        <f>'Combinaciones Profe'!BI7</f>
        <v>5.9566969425610843</v>
      </c>
      <c r="T46" s="6">
        <f>'Combinaciones Profe'!BJ7</f>
        <v>22.438305437909086</v>
      </c>
      <c r="U46" s="105">
        <f>'Combinaciones Profe'!BK7</f>
        <v>6.4026738473167057</v>
      </c>
      <c r="W46" s="10" t="str">
        <f t="shared" ref="W46:W84" si="16">B46</f>
        <v>12 entre A y C</v>
      </c>
      <c r="X46" s="5" t="str">
        <f t="shared" ref="X46:X84" si="17">C46</f>
        <v>F1X</v>
      </c>
      <c r="Y46" s="6">
        <f t="shared" ref="Y46:Y84" si="18">D46</f>
        <v>1.92</v>
      </c>
      <c r="Z46" s="78">
        <f>'Combinaciones Profe'!BP7</f>
        <v>3.1957920235314474</v>
      </c>
      <c r="AA46" s="6">
        <f>'Combinaciones Profe'!BQ7</f>
        <v>7.2081505940021096</v>
      </c>
      <c r="AB46" s="105">
        <f>'Combinaciones Profe'!BR7</f>
        <v>7.7913151927437649</v>
      </c>
      <c r="AD46" s="121" t="str">
        <f>'Combinaciones Profe'!BV6</f>
        <v>$M [tonf \cdot m]$</v>
      </c>
      <c r="AE46" s="122" t="str">
        <f>'Combinaciones Profe'!BW6</f>
        <v>$W [m^3]$</v>
      </c>
      <c r="AF46" s="122" t="str">
        <f>'Combinaciones Profe'!BX6</f>
        <v>$M/W [kgf/cm^2]$</v>
      </c>
      <c r="AG46" s="122" t="str">
        <f>'Combinaciones Profe'!BY6</f>
        <v>¿Parrilla?</v>
      </c>
      <c r="AH46" s="121" t="str">
        <f>'Combinaciones Profe'!BZ6</f>
        <v>$M [tonf \cdot m]$</v>
      </c>
      <c r="AI46" s="122" t="str">
        <f>'Combinaciones Profe'!CA6</f>
        <v>$W [m^3]$</v>
      </c>
      <c r="AJ46" s="122" t="str">
        <f>'Combinaciones Profe'!CB6</f>
        <v>$M/W [kgf/cm^2]$</v>
      </c>
      <c r="AK46" s="123" t="str">
        <f>'Combinaciones Profe'!CC6</f>
        <v>¿Parrilla?</v>
      </c>
    </row>
    <row r="47" spans="2:37" x14ac:dyDescent="0.3">
      <c r="B47" s="10" t="str">
        <f t="shared" ref="B47:D47" si="19">B5</f>
        <v>12 entre C y E</v>
      </c>
      <c r="C47" s="5" t="str">
        <f t="shared" si="19"/>
        <v>F2X</v>
      </c>
      <c r="D47" s="6">
        <f t="shared" si="19"/>
        <v>1.92</v>
      </c>
      <c r="E47" s="78">
        <f>'Combinaciones Profe'!AU8</f>
        <v>12.54063565379963</v>
      </c>
      <c r="F47" s="6">
        <f>'Combinaciones Profe'!AV8</f>
        <v>18.943023744960108</v>
      </c>
      <c r="G47" s="105">
        <f>'Combinaciones Profe'!AW8</f>
        <v>8.2172781065088767</v>
      </c>
      <c r="I47" s="10" t="str">
        <f t="shared" ref="I47:K47" si="20">I5</f>
        <v>12 entre C y E</v>
      </c>
      <c r="J47" s="5" t="str">
        <f t="shared" si="20"/>
        <v>F2X</v>
      </c>
      <c r="K47" s="6">
        <f t="shared" si="20"/>
        <v>1.92</v>
      </c>
      <c r="L47" s="78">
        <f>'Combinaciones Profe'!BB8</f>
        <v>9.8372245340162063</v>
      </c>
      <c r="M47" s="6">
        <f>'Combinaciones Profe'!BC8</f>
        <v>11.379790562669555</v>
      </c>
      <c r="N47" s="105">
        <f>'Combinaciones Profe'!BD8</f>
        <v>2.385087771203156</v>
      </c>
      <c r="P47" s="10" t="str">
        <f t="shared" ref="P47:R47" si="21">P5</f>
        <v>12 entre C y E</v>
      </c>
      <c r="Q47" s="5" t="str">
        <f t="shared" si="21"/>
        <v>F2X</v>
      </c>
      <c r="R47" s="6">
        <f t="shared" si="21"/>
        <v>1.92</v>
      </c>
      <c r="S47" s="78">
        <f>'Combinaciones Profe'!BI8</f>
        <v>12.653840294058915</v>
      </c>
      <c r="T47" s="6">
        <f>'Combinaciones Profe'!BJ8</f>
        <v>19.295923892697623</v>
      </c>
      <c r="U47" s="105">
        <f>'Combinaciones Profe'!BK8</f>
        <v>9.4663252794214348</v>
      </c>
      <c r="W47" s="10" t="str">
        <f t="shared" si="16"/>
        <v>12 entre C y E</v>
      </c>
      <c r="X47" s="5" t="str">
        <f t="shared" si="17"/>
        <v>F2X</v>
      </c>
      <c r="Y47" s="6">
        <f t="shared" si="18"/>
        <v>1.92</v>
      </c>
      <c r="Z47" s="78">
        <f>'Combinaciones Profe'!BP8</f>
        <v>26.599534115454667</v>
      </c>
      <c r="AA47" s="6">
        <f>'Combinaciones Profe'!BQ8</f>
        <v>24.691381456313557</v>
      </c>
      <c r="AB47" s="105">
        <f>'Combinaciones Profe'!BR8</f>
        <v>3.5775192307692314</v>
      </c>
      <c r="AD47" s="78">
        <f>'Combinaciones Profe'!BV7</f>
        <v>3.506091836734694</v>
      </c>
      <c r="AE47" s="6">
        <f>'Combinaciones Profe'!BW7</f>
        <v>0.06</v>
      </c>
      <c r="AF47" s="6">
        <f>'Combinaciones Profe'!BX7</f>
        <v>5.8434863945578233</v>
      </c>
      <c r="AG47" s="6" t="str">
        <f>'Combinaciones Profe'!BY7</f>
        <v>NO PARRILLA</v>
      </c>
      <c r="AH47" s="78">
        <f>'Combinaciones Profe'!BZ7</f>
        <v>3.5060918367346905</v>
      </c>
      <c r="AI47" s="6">
        <f>'Combinaciones Profe'!CA7</f>
        <v>0.06</v>
      </c>
      <c r="AJ47" s="6">
        <f>'Combinaciones Profe'!CB7</f>
        <v>5.8434863945578179</v>
      </c>
      <c r="AK47" s="105" t="str">
        <f>'Combinaciones Profe'!CC7</f>
        <v>NO PARRILLA</v>
      </c>
    </row>
    <row r="48" spans="2:37" x14ac:dyDescent="0.3">
      <c r="B48" s="10" t="str">
        <f t="shared" ref="B48:D48" si="22">B6</f>
        <v>11A entre C y E</v>
      </c>
      <c r="C48" s="5" t="str">
        <f t="shared" si="22"/>
        <v>F3X</v>
      </c>
      <c r="D48" s="6">
        <f t="shared" si="22"/>
        <v>5.05</v>
      </c>
      <c r="E48" s="78">
        <f>'Combinaciones Profe'!AU9</f>
        <v>8.485114717256554</v>
      </c>
      <c r="F48" s="6">
        <f>'Combinaciones Profe'!AV9</f>
        <v>12.94690422817035</v>
      </c>
      <c r="G48" s="105">
        <f>'Combinaciones Profe'!AW9</f>
        <v>8.8006319322742961</v>
      </c>
      <c r="I48" s="10" t="str">
        <f t="shared" ref="I48:K48" si="23">I6</f>
        <v>11A entre C y E</v>
      </c>
      <c r="J48" s="5" t="str">
        <f t="shared" si="23"/>
        <v>F3X</v>
      </c>
      <c r="K48" s="6">
        <f t="shared" si="23"/>
        <v>5.05</v>
      </c>
      <c r="L48" s="78">
        <f>'Combinaciones Profe'!BB9</f>
        <v>8.8945739071270662</v>
      </c>
      <c r="M48" s="6">
        <f>'Combinaciones Profe'!BC9</f>
        <v>3.5681440744019106</v>
      </c>
      <c r="N48" s="105">
        <f>'Combinaciones Profe'!BD9</f>
        <v>4.2964278717793833</v>
      </c>
      <c r="P48" s="10" t="str">
        <f t="shared" ref="P48:R48" si="24">P6</f>
        <v>11A entre C y E</v>
      </c>
      <c r="Q48" s="5" t="str">
        <f t="shared" si="24"/>
        <v>F3X</v>
      </c>
      <c r="R48" s="6">
        <f t="shared" si="24"/>
        <v>5.05</v>
      </c>
      <c r="S48" s="78">
        <f>'Combinaciones Profe'!BI9</f>
        <v>8.6644007130359864</v>
      </c>
      <c r="T48" s="6">
        <f>'Combinaciones Profe'!BJ9</f>
        <v>15.043131116929336</v>
      </c>
      <c r="U48" s="105">
        <f>'Combinaciones Profe'!BK9</f>
        <v>9.7207036717734177</v>
      </c>
      <c r="W48" s="10" t="str">
        <f t="shared" si="16"/>
        <v>11A entre C y E</v>
      </c>
      <c r="X48" s="5" t="str">
        <f t="shared" si="17"/>
        <v>F3X</v>
      </c>
      <c r="Y48" s="6">
        <f t="shared" si="18"/>
        <v>5.05</v>
      </c>
      <c r="Z48" s="78">
        <f>'Combinaciones Profe'!BP9</f>
        <v>23.792213340928914</v>
      </c>
      <c r="AA48" s="6">
        <f>'Combinaciones Profe'!BQ9</f>
        <v>4.8357964379217409</v>
      </c>
      <c r="AB48" s="105">
        <f>'Combinaciones Profe'!BR9</f>
        <v>5.4761111425179489</v>
      </c>
      <c r="AD48" s="78">
        <f>'Combinaciones Profe'!BV8</f>
        <v>26.624039848372785</v>
      </c>
      <c r="AE48" s="6">
        <f>'Combinaciones Profe'!BW8</f>
        <v>0.66666666666666663</v>
      </c>
      <c r="AF48" s="6">
        <f>'Combinaciones Profe'!BX8</f>
        <v>3.9936059772559185</v>
      </c>
      <c r="AG48" s="6" t="str">
        <f>'Combinaciones Profe'!BY8</f>
        <v>NO PARRILLA</v>
      </c>
      <c r="AH48" s="78">
        <f>'Combinaciones Profe'!BZ8</f>
        <v>17.039385502958588</v>
      </c>
      <c r="AI48" s="6">
        <f>'Combinaciones Profe'!CA8</f>
        <v>0.66666666666666663</v>
      </c>
      <c r="AJ48" s="6">
        <f>'Combinaciones Profe'!CB8</f>
        <v>2.5559078254437884</v>
      </c>
      <c r="AK48" s="105" t="str">
        <f>'Combinaciones Profe'!CC8</f>
        <v>NO PARRILLA</v>
      </c>
    </row>
    <row r="49" spans="2:37" x14ac:dyDescent="0.3">
      <c r="B49" s="10" t="str">
        <f t="shared" ref="B49:D49" si="25">B7</f>
        <v>10 entre G y L</v>
      </c>
      <c r="C49" s="5" t="str">
        <f t="shared" si="25"/>
        <v>F4X</v>
      </c>
      <c r="D49" s="6">
        <f t="shared" si="25"/>
        <v>6.76</v>
      </c>
      <c r="E49" s="78">
        <f>'Combinaciones Profe'!AU10</f>
        <v>9.0706083083388744</v>
      </c>
      <c r="F49" s="6">
        <f>'Combinaciones Profe'!AV10</f>
        <v>7.6650311165588052</v>
      </c>
      <c r="G49" s="105">
        <f>'Combinaciones Profe'!AW10</f>
        <v>6.1021695508341338</v>
      </c>
      <c r="I49" s="10" t="str">
        <f t="shared" ref="I49:K49" si="26">I7</f>
        <v>10 entre G y L</v>
      </c>
      <c r="J49" s="5" t="str">
        <f t="shared" si="26"/>
        <v>F4X</v>
      </c>
      <c r="K49" s="6">
        <f t="shared" si="26"/>
        <v>6.76</v>
      </c>
      <c r="L49" s="78">
        <f>'Combinaciones Profe'!BB10</f>
        <v>5.9478369376726103</v>
      </c>
      <c r="M49" s="6">
        <f>'Combinaciones Profe'!BC10</f>
        <v>2.9792955119649069</v>
      </c>
      <c r="N49" s="105">
        <f>'Combinaciones Profe'!BD10</f>
        <v>4.6568153284992073</v>
      </c>
      <c r="P49" s="10" t="str">
        <f t="shared" ref="P49:R49" si="27">P7</f>
        <v>10 entre G y L</v>
      </c>
      <c r="Q49" s="5" t="str">
        <f t="shared" si="27"/>
        <v>F4X</v>
      </c>
      <c r="R49" s="6">
        <f t="shared" si="27"/>
        <v>6.76</v>
      </c>
      <c r="S49" s="78">
        <f>'Combinaciones Profe'!BI10</f>
        <v>10.827424056482752</v>
      </c>
      <c r="T49" s="6">
        <f>'Combinaciones Profe'!BJ10</f>
        <v>9.1127163442688683</v>
      </c>
      <c r="U49" s="105">
        <f>'Combinaciones Profe'!BK10</f>
        <v>6.7087023757533402</v>
      </c>
      <c r="W49" s="10" t="str">
        <f t="shared" si="16"/>
        <v>10 entre G y L</v>
      </c>
      <c r="X49" s="5" t="str">
        <f t="shared" si="17"/>
        <v>F4X</v>
      </c>
      <c r="Y49" s="6">
        <f t="shared" si="18"/>
        <v>6.76</v>
      </c>
      <c r="Z49" s="78">
        <f>'Combinaciones Profe'!BP10</f>
        <v>7.7394167705803856</v>
      </c>
      <c r="AA49" s="6">
        <f>'Combinaciones Profe'!BQ10</f>
        <v>3.6336232487481337</v>
      </c>
      <c r="AB49" s="105">
        <f>'Combinaciones Profe'!BR10</f>
        <v>5.2692763484307408</v>
      </c>
      <c r="AD49" s="78">
        <f>'Combinaciones Profe'!BV9</f>
        <v>31.106251749674946</v>
      </c>
      <c r="AE49" s="6">
        <f>'Combinaciones Profe'!BW9</f>
        <v>0.66666666666666663</v>
      </c>
      <c r="AF49" s="6">
        <f>'Combinaciones Profe'!BX9</f>
        <v>4.6659377624512421</v>
      </c>
      <c r="AG49" s="6" t="str">
        <f>'Combinaciones Profe'!BY9</f>
        <v>NO PARRILLA</v>
      </c>
      <c r="AH49" s="78">
        <f>'Combinaciones Profe'!BZ9</f>
        <v>31.106251749674922</v>
      </c>
      <c r="AI49" s="6">
        <f>'Combinaciones Profe'!CA9</f>
        <v>0.66666666666666663</v>
      </c>
      <c r="AJ49" s="6">
        <f>'Combinaciones Profe'!CB9</f>
        <v>4.6659377624512386</v>
      </c>
      <c r="AK49" s="105" t="str">
        <f>'Combinaciones Profe'!CC9</f>
        <v>NO PARRILLA</v>
      </c>
    </row>
    <row r="50" spans="2:37" x14ac:dyDescent="0.3">
      <c r="B50" s="10" t="str">
        <f t="shared" ref="B50:D50" si="28">B8</f>
        <v>10 entre N y O</v>
      </c>
      <c r="C50" s="5" t="str">
        <f t="shared" si="28"/>
        <v>F5X</v>
      </c>
      <c r="D50" s="6">
        <f t="shared" si="28"/>
        <v>1.17</v>
      </c>
      <c r="E50" s="78">
        <f>'Combinaciones Profe'!AU11</f>
        <v>1.7334246950801699</v>
      </c>
      <c r="F50" s="6">
        <f>'Combinaciones Profe'!AV11</f>
        <v>2.5394777353326874</v>
      </c>
      <c r="G50" s="105">
        <f>'Combinaciones Profe'!AW11</f>
        <v>1.0823793749999999</v>
      </c>
      <c r="I50" s="10" t="str">
        <f t="shared" ref="I50:K50" si="29">I8</f>
        <v>10 entre N y O</v>
      </c>
      <c r="J50" s="5" t="str">
        <f t="shared" si="29"/>
        <v>F5X</v>
      </c>
      <c r="K50" s="6">
        <f t="shared" si="29"/>
        <v>1.17</v>
      </c>
      <c r="L50" s="78">
        <f>'Combinaciones Profe'!BB11</f>
        <v>3.1485580986510699</v>
      </c>
      <c r="M50" s="6">
        <f>'Combinaciones Profe'!BC11</f>
        <v>4.7490793802715805</v>
      </c>
      <c r="N50" s="105">
        <f>'Combinaciones Profe'!BD11</f>
        <v>0.69657156249999996</v>
      </c>
      <c r="P50" s="10" t="str">
        <f t="shared" ref="P50:R50" si="30">P8</f>
        <v>10 entre N y O</v>
      </c>
      <c r="Q50" s="5" t="str">
        <f t="shared" si="30"/>
        <v>F5X</v>
      </c>
      <c r="R50" s="6">
        <f t="shared" si="30"/>
        <v>1.17</v>
      </c>
      <c r="S50" s="78">
        <f>'Combinaciones Profe'!BI11</f>
        <v>1.1347486601563328</v>
      </c>
      <c r="T50" s="6">
        <f>'Combinaciones Profe'!BJ11</f>
        <v>1.80293955293071</v>
      </c>
      <c r="U50" s="105">
        <f>'Combinaciones Profe'!BK11</f>
        <v>1.4798965625</v>
      </c>
      <c r="W50" s="10" t="str">
        <f t="shared" si="16"/>
        <v>10 entre N y O</v>
      </c>
      <c r="X50" s="5" t="str">
        <f t="shared" si="17"/>
        <v>F5X</v>
      </c>
      <c r="Y50" s="6">
        <f t="shared" si="18"/>
        <v>1.17</v>
      </c>
      <c r="Z50" s="78">
        <f>'Combinaciones Profe'!BP11</f>
        <v>1.3819258210403609</v>
      </c>
      <c r="AA50" s="6">
        <f>'Combinaciones Profe'!BQ11</f>
        <v>2.1733588303837146</v>
      </c>
      <c r="AB50" s="105">
        <f>'Combinaciones Profe'!BR11</f>
        <v>1.0940887499999998</v>
      </c>
      <c r="AD50" s="78">
        <f>'Combinaciones Profe'!BV10</f>
        <v>33.543511878766701</v>
      </c>
      <c r="AE50" s="6">
        <f>'Combinaciones Profe'!BW10</f>
        <v>0.66666666666666663</v>
      </c>
      <c r="AF50" s="6">
        <f>'Combinaciones Profe'!BX10</f>
        <v>5.0315267818150051</v>
      </c>
      <c r="AG50" s="6" t="str">
        <f>'Combinaciones Profe'!BY10</f>
        <v>NO PARRILLA</v>
      </c>
      <c r="AH50" s="78">
        <f>'Combinaciones Profe'!BZ10</f>
        <v>27.170244621801046</v>
      </c>
      <c r="AI50" s="6">
        <f>'Combinaciones Profe'!CA10</f>
        <v>0.66666666666666663</v>
      </c>
      <c r="AJ50" s="6">
        <f>'Combinaciones Profe'!CB10</f>
        <v>4.0755366932701573</v>
      </c>
      <c r="AK50" s="105" t="str">
        <f>'Combinaciones Profe'!CC10</f>
        <v>NO PARRILLA</v>
      </c>
    </row>
    <row r="51" spans="2:37" x14ac:dyDescent="0.3">
      <c r="B51" s="10" t="str">
        <f t="shared" ref="B51:D51" si="31">B9</f>
        <v>9 entre G y L</v>
      </c>
      <c r="C51" s="5" t="str">
        <f t="shared" si="31"/>
        <v>F6X</v>
      </c>
      <c r="D51" s="6">
        <f t="shared" si="31"/>
        <v>5.41</v>
      </c>
      <c r="E51" s="78">
        <f>'Combinaciones Profe'!AU12</f>
        <v>8.9014612388161893</v>
      </c>
      <c r="F51" s="6">
        <f>'Combinaciones Profe'!AV12</f>
        <v>8.4561434912571336</v>
      </c>
      <c r="G51" s="105">
        <f>'Combinaciones Profe'!AW12</f>
        <v>5.5749947390563319</v>
      </c>
      <c r="I51" s="10" t="str">
        <f t="shared" ref="I51:K51" si="32">I9</f>
        <v>9 entre G y L</v>
      </c>
      <c r="J51" s="5" t="str">
        <f t="shared" si="32"/>
        <v>F6X</v>
      </c>
      <c r="K51" s="6">
        <f t="shared" si="32"/>
        <v>5.41</v>
      </c>
      <c r="L51" s="78">
        <f>'Combinaciones Profe'!BB12</f>
        <v>4.4545202191956559</v>
      </c>
      <c r="M51" s="6">
        <f>'Combinaciones Profe'!BC12</f>
        <v>2.8404147604483319</v>
      </c>
      <c r="N51" s="105">
        <f>'Combinaciones Profe'!BD12</f>
        <v>3.5887457898419255</v>
      </c>
      <c r="P51" s="10" t="str">
        <f t="shared" ref="P51:R51" si="33">P9</f>
        <v>9 entre G y L</v>
      </c>
      <c r="Q51" s="5" t="str">
        <f t="shared" si="33"/>
        <v>F6X</v>
      </c>
      <c r="R51" s="6">
        <f t="shared" si="33"/>
        <v>5.41</v>
      </c>
      <c r="S51" s="78">
        <f>'Combinaciones Profe'!BI12</f>
        <v>10.030654005027415</v>
      </c>
      <c r="T51" s="6">
        <f>'Combinaciones Profe'!BJ12</f>
        <v>9.9268745660530424</v>
      </c>
      <c r="U51" s="105">
        <f>'Combinaciones Profe'!BK12</f>
        <v>6.1273375282853006</v>
      </c>
      <c r="W51" s="10" t="str">
        <f t="shared" si="16"/>
        <v>9 entre G y L</v>
      </c>
      <c r="X51" s="5" t="str">
        <f t="shared" si="17"/>
        <v>F6X</v>
      </c>
      <c r="Y51" s="6">
        <f t="shared" si="18"/>
        <v>5.41</v>
      </c>
      <c r="Z51" s="78">
        <f>'Combinaciones Profe'!BP12</f>
        <v>6.570131951310989</v>
      </c>
      <c r="AA51" s="6">
        <f>'Combinaciones Profe'!BQ12</f>
        <v>3.6087555961643574</v>
      </c>
      <c r="AB51" s="105">
        <f>'Combinaciones Profe'!BR12</f>
        <v>4.1341015896906201</v>
      </c>
      <c r="AD51" s="78">
        <f>'Combinaciones Profe'!BV11</f>
        <v>11.561691894531251</v>
      </c>
      <c r="AE51" s="6">
        <f>'Combinaciones Profe'!BW11</f>
        <v>0.66666666666666663</v>
      </c>
      <c r="AF51" s="6">
        <f>'Combinaciones Profe'!BX11</f>
        <v>1.7342537841796877</v>
      </c>
      <c r="AG51" s="6" t="str">
        <f>'Combinaciones Profe'!BY11</f>
        <v>NO PARRILLA</v>
      </c>
      <c r="AH51" s="78">
        <f>'Combinaciones Profe'!BZ11</f>
        <v>7.623132180507814</v>
      </c>
      <c r="AI51" s="6">
        <f>'Combinaciones Profe'!CA11</f>
        <v>0.66666666666666663</v>
      </c>
      <c r="AJ51" s="6">
        <f>'Combinaciones Profe'!CB11</f>
        <v>1.1434698270761721</v>
      </c>
      <c r="AK51" s="105" t="str">
        <f>'Combinaciones Profe'!CC11</f>
        <v>NO PARRILLA</v>
      </c>
    </row>
    <row r="52" spans="2:37" x14ac:dyDescent="0.3">
      <c r="B52" s="10" t="str">
        <f t="shared" ref="B52:D52" si="34">B10</f>
        <v>8 entre A y C</v>
      </c>
      <c r="C52" s="5" t="str">
        <f t="shared" si="34"/>
        <v>F7X</v>
      </c>
      <c r="D52" s="6">
        <f t="shared" si="34"/>
        <v>1.92</v>
      </c>
      <c r="E52" s="78">
        <f>'Combinaciones Profe'!AU13</f>
        <v>1.9561258927870655</v>
      </c>
      <c r="F52" s="6">
        <f>'Combinaciones Profe'!AV13</f>
        <v>6.8901562457790346</v>
      </c>
      <c r="G52" s="105">
        <f>'Combinaciones Profe'!AW13</f>
        <v>3.8492409926933746</v>
      </c>
      <c r="I52" s="10" t="str">
        <f t="shared" ref="I52:K52" si="35">I10</f>
        <v>8 entre A y C</v>
      </c>
      <c r="J52" s="5" t="str">
        <f t="shared" si="35"/>
        <v>F7X</v>
      </c>
      <c r="K52" s="6">
        <f t="shared" si="35"/>
        <v>1.92</v>
      </c>
      <c r="L52" s="78">
        <f>'Combinaciones Profe'!BB13</f>
        <v>2.0334939708327195</v>
      </c>
      <c r="M52" s="6">
        <f>'Combinaciones Profe'!BC13</f>
        <v>5.3383647145964144</v>
      </c>
      <c r="N52" s="105">
        <f>'Combinaciones Profe'!BD13</f>
        <v>4.3001568405139841</v>
      </c>
      <c r="P52" s="10" t="str">
        <f t="shared" ref="P52:R52" si="36">P10</f>
        <v>8 entre A y C</v>
      </c>
      <c r="Q52" s="5" t="str">
        <f t="shared" si="36"/>
        <v>F7X</v>
      </c>
      <c r="R52" s="6">
        <f t="shared" si="36"/>
        <v>1.92</v>
      </c>
      <c r="S52" s="78">
        <f>'Combinaciones Profe'!BI13</f>
        <v>4.3569539554219645</v>
      </c>
      <c r="T52" s="6">
        <f>'Combinaciones Profe'!BJ13</f>
        <v>17.465475357788005</v>
      </c>
      <c r="U52" s="105">
        <f>'Combinaciones Profe'!BK13</f>
        <v>6.1998324514991188</v>
      </c>
      <c r="W52" s="10" t="str">
        <f t="shared" si="16"/>
        <v>8 entre A y C</v>
      </c>
      <c r="X52" s="5" t="str">
        <f t="shared" si="17"/>
        <v>F7X</v>
      </c>
      <c r="Y52" s="6">
        <f t="shared" si="18"/>
        <v>1.92</v>
      </c>
      <c r="Z52" s="78">
        <f>'Combinaciones Profe'!BP13</f>
        <v>3.0871700783686733</v>
      </c>
      <c r="AA52" s="6">
        <f>'Combinaciones Profe'!BQ13</f>
        <v>7.6243914691510239</v>
      </c>
      <c r="AB52" s="105">
        <f>'Combinaciones Profe'!BR13</f>
        <v>7.2437188208616785</v>
      </c>
      <c r="AD52" s="78">
        <f>'Combinaciones Profe'!BV12</f>
        <v>27.649610596387419</v>
      </c>
      <c r="AE52" s="6">
        <f>'Combinaciones Profe'!BW12</f>
        <v>0.66666666666666663</v>
      </c>
      <c r="AF52" s="6">
        <f>'Combinaciones Profe'!BX12</f>
        <v>4.1474415894581131</v>
      </c>
      <c r="AG52" s="6" t="str">
        <f>'Combinaciones Profe'!BY12</f>
        <v>NO PARRILLA</v>
      </c>
      <c r="AH52" s="78">
        <f>'Combinaciones Profe'!BZ12</f>
        <v>30.636687641426505</v>
      </c>
      <c r="AI52" s="6">
        <f>'Combinaciones Profe'!CA12</f>
        <v>0.66666666666666663</v>
      </c>
      <c r="AJ52" s="6">
        <f>'Combinaciones Profe'!CB12</f>
        <v>4.5955031462139759</v>
      </c>
      <c r="AK52" s="105" t="str">
        <f>'Combinaciones Profe'!CC12</f>
        <v>NO PARRILLA</v>
      </c>
    </row>
    <row r="53" spans="2:37" x14ac:dyDescent="0.3">
      <c r="B53" s="10" t="str">
        <f t="shared" ref="B53:D53" si="37">B11</f>
        <v>8 entre C y F</v>
      </c>
      <c r="C53" s="5" t="str">
        <f t="shared" si="37"/>
        <v>F8X</v>
      </c>
      <c r="D53" s="6">
        <f t="shared" si="37"/>
        <v>5.3</v>
      </c>
      <c r="E53" s="78">
        <f>'Combinaciones Profe'!AU14</f>
        <v>7.5443838071190026</v>
      </c>
      <c r="F53" s="6">
        <f>'Combinaciones Profe'!AV14</f>
        <v>13.427083901740689</v>
      </c>
      <c r="G53" s="105">
        <f>'Combinaciones Profe'!AW14</f>
        <v>8.5148498214660773</v>
      </c>
      <c r="I53" s="10" t="str">
        <f t="shared" ref="I53:K53" si="38">I11</f>
        <v>8 entre C y F</v>
      </c>
      <c r="J53" s="5" t="str">
        <f t="shared" si="38"/>
        <v>F8X</v>
      </c>
      <c r="K53" s="6">
        <f t="shared" si="38"/>
        <v>5.3</v>
      </c>
      <c r="L53" s="78">
        <f>'Combinaciones Profe'!BB14</f>
        <v>201.83618873110302</v>
      </c>
      <c r="M53" s="6">
        <f>'Combinaciones Profe'!BC14</f>
        <v>3.0667362406113283</v>
      </c>
      <c r="N53" s="105">
        <f>'Combinaciones Profe'!BD14</f>
        <v>4.5670510808953457</v>
      </c>
      <c r="P53" s="10" t="str">
        <f t="shared" ref="P53:R53" si="39">P11</f>
        <v>8 entre C y F</v>
      </c>
      <c r="Q53" s="5" t="str">
        <f t="shared" si="39"/>
        <v>F8X</v>
      </c>
      <c r="R53" s="6">
        <f t="shared" si="39"/>
        <v>5.3</v>
      </c>
      <c r="S53" s="78">
        <f>'Combinaciones Profe'!BI14</f>
        <v>7.336159855479174</v>
      </c>
      <c r="T53" s="6">
        <f>'Combinaciones Profe'!BJ14</f>
        <v>16.12723693001681</v>
      </c>
      <c r="U53" s="105">
        <f>'Combinaciones Profe'!BK14</f>
        <v>9.3994706294195911</v>
      </c>
      <c r="W53" s="10" t="str">
        <f t="shared" si="16"/>
        <v>8 entre C y F</v>
      </c>
      <c r="X53" s="5" t="str">
        <f t="shared" si="17"/>
        <v>F8X</v>
      </c>
      <c r="Y53" s="6">
        <f t="shared" si="18"/>
        <v>5.3</v>
      </c>
      <c r="Z53" s="78">
        <f>'Combinaciones Profe'!BP14</f>
        <v>15.33243978160796</v>
      </c>
      <c r="AA53" s="6">
        <f>'Combinaciones Profe'!BQ14</f>
        <v>3.9161052066404922</v>
      </c>
      <c r="AB53" s="105">
        <f>'Combinaciones Profe'!BR14</f>
        <v>5.6729988097738566</v>
      </c>
      <c r="AD53" s="78">
        <f>'Combinaciones Profe'!BV13</f>
        <v>3.2596734693877552</v>
      </c>
      <c r="AE53" s="6">
        <f>'Combinaciones Profe'!BW13</f>
        <v>0.06</v>
      </c>
      <c r="AF53" s="6">
        <f>'Combinaciones Profe'!BX13</f>
        <v>5.4327891156462584</v>
      </c>
      <c r="AG53" s="6" t="str">
        <f>'Combinaciones Profe'!BY13</f>
        <v>NO PARRILLA</v>
      </c>
      <c r="AH53" s="78">
        <f>'Combinaciones Profe'!BZ13</f>
        <v>3.259673469387752</v>
      </c>
      <c r="AI53" s="6">
        <f>'Combinaciones Profe'!CA13</f>
        <v>0.06</v>
      </c>
      <c r="AJ53" s="6">
        <f>'Combinaciones Profe'!CB13</f>
        <v>5.4327891156462531</v>
      </c>
      <c r="AK53" s="105" t="str">
        <f>'Combinaciones Profe'!CC13</f>
        <v>NO PARRILLA</v>
      </c>
    </row>
    <row r="54" spans="2:37" x14ac:dyDescent="0.3">
      <c r="B54" s="10" t="str">
        <f t="shared" ref="B54:D54" si="40">B12</f>
        <v>7 entre G y L</v>
      </c>
      <c r="C54" s="5" t="str">
        <f t="shared" si="40"/>
        <v>F9X</v>
      </c>
      <c r="D54" s="6">
        <f t="shared" si="40"/>
        <v>6.75</v>
      </c>
      <c r="E54" s="78">
        <f>'Combinaciones Profe'!AU15</f>
        <v>15.572200103049322</v>
      </c>
      <c r="F54" s="6">
        <f>'Combinaciones Profe'!AV15</f>
        <v>5.7881478965444773</v>
      </c>
      <c r="G54" s="105">
        <f>'Combinaciones Profe'!AW15</f>
        <v>8.4639177419354823</v>
      </c>
      <c r="I54" s="10" t="str">
        <f t="shared" ref="I54:K54" si="41">I12</f>
        <v>7 entre G y L</v>
      </c>
      <c r="J54" s="5" t="str">
        <f t="shared" si="41"/>
        <v>F9X</v>
      </c>
      <c r="K54" s="6">
        <f t="shared" si="41"/>
        <v>6.75</v>
      </c>
      <c r="L54" s="78">
        <f>'Combinaciones Profe'!BB15</f>
        <v>2.0010984145073101</v>
      </c>
      <c r="M54" s="6">
        <f>'Combinaciones Profe'!BC15</f>
        <v>2.8516002452987457</v>
      </c>
      <c r="N54" s="105">
        <f>'Combinaciones Profe'!BD15</f>
        <v>5.0649902891921492</v>
      </c>
      <c r="P54" s="10" t="str">
        <f t="shared" ref="P54:R54" si="42">P12</f>
        <v>7 entre G y L</v>
      </c>
      <c r="Q54" s="5" t="str">
        <f t="shared" si="42"/>
        <v>F9X</v>
      </c>
      <c r="R54" s="6">
        <f t="shared" si="42"/>
        <v>6.75</v>
      </c>
      <c r="S54" s="78">
        <f>'Combinaciones Profe'!BI15</f>
        <v>10.977064978657424</v>
      </c>
      <c r="T54" s="6">
        <f>'Combinaciones Profe'!BJ15</f>
        <v>6.1913960513639745</v>
      </c>
      <c r="U54" s="105">
        <f>'Combinaciones Profe'!BK15</f>
        <v>9.4219194328824152</v>
      </c>
      <c r="W54" s="10" t="str">
        <f t="shared" si="16"/>
        <v>7 entre G y L</v>
      </c>
      <c r="X54" s="5" t="str">
        <f t="shared" si="17"/>
        <v>F9X</v>
      </c>
      <c r="Y54" s="6">
        <f t="shared" si="18"/>
        <v>6.75</v>
      </c>
      <c r="Z54" s="78">
        <f>'Combinaciones Profe'!BP15</f>
        <v>2.3065199935995113</v>
      </c>
      <c r="AA54" s="6">
        <f>'Combinaciones Profe'!BQ15</f>
        <v>3.5381728595314987</v>
      </c>
      <c r="AB54" s="105">
        <f>'Combinaciones Profe'!BR15</f>
        <v>5.8311756243496351</v>
      </c>
      <c r="AD54" s="78">
        <f>'Combinaciones Profe'!BV14</f>
        <v>38.067856049149349</v>
      </c>
      <c r="AE54" s="6">
        <f>'Combinaciones Profe'!BW14</f>
        <v>0.66666666666666663</v>
      </c>
      <c r="AF54" s="6">
        <f>'Combinaciones Profe'!BX14</f>
        <v>5.7101784073724025</v>
      </c>
      <c r="AG54" s="6" t="str">
        <f>'Combinaciones Profe'!BY14</f>
        <v>NO PARRILLA</v>
      </c>
      <c r="AH54" s="78">
        <f>'Combinaciones Profe'!BZ14</f>
        <v>30.078306014142676</v>
      </c>
      <c r="AI54" s="6">
        <f>'Combinaciones Profe'!CA14</f>
        <v>0.66666666666666663</v>
      </c>
      <c r="AJ54" s="6">
        <f>'Combinaciones Profe'!CB14</f>
        <v>4.5117459021214019</v>
      </c>
      <c r="AK54" s="105" t="str">
        <f>'Combinaciones Profe'!CC14</f>
        <v>NO PARRILLA</v>
      </c>
    </row>
    <row r="55" spans="2:37" x14ac:dyDescent="0.3">
      <c r="B55" s="10" t="str">
        <f t="shared" ref="B55:D55" si="43">B13</f>
        <v>6 entre C y E</v>
      </c>
      <c r="C55" s="5" t="str">
        <f t="shared" si="43"/>
        <v>F10X</v>
      </c>
      <c r="D55" s="6">
        <f t="shared" si="43"/>
        <v>1.8800000000000001</v>
      </c>
      <c r="E55" s="78">
        <f>'Combinaciones Profe'!AU16</f>
        <v>64.318346845259086</v>
      </c>
      <c r="F55" s="6">
        <f>'Combinaciones Profe'!AV16</f>
        <v>68.684196982397324</v>
      </c>
      <c r="G55" s="105">
        <f>'Combinaciones Profe'!AW16</f>
        <v>8.1388341763526526</v>
      </c>
      <c r="I55" s="10" t="str">
        <f t="shared" ref="I55:K55" si="44">I13</f>
        <v>6 entre C y E</v>
      </c>
      <c r="J55" s="5" t="str">
        <f t="shared" si="44"/>
        <v>F10X</v>
      </c>
      <c r="K55" s="6">
        <f t="shared" si="44"/>
        <v>1.8800000000000001</v>
      </c>
      <c r="L55" s="78">
        <f>'Combinaciones Profe'!BB16</f>
        <v>3.6570693911135495</v>
      </c>
      <c r="M55" s="6">
        <f>'Combinaciones Profe'!BC16</f>
        <v>4.0978387086747956</v>
      </c>
      <c r="N55" s="105">
        <f>'Combinaciones Profe'!BD16</f>
        <v>1.5459275942499968</v>
      </c>
      <c r="P55" s="10" t="str">
        <f t="shared" ref="P55:R55" si="45">P13</f>
        <v>6 entre C y E</v>
      </c>
      <c r="Q55" s="5" t="str">
        <f t="shared" si="45"/>
        <v>F10X</v>
      </c>
      <c r="R55" s="6">
        <f t="shared" si="45"/>
        <v>1.8800000000000001</v>
      </c>
      <c r="S55" s="78">
        <f>'Combinaciones Profe'!BI16</f>
        <v>59.177178647276932</v>
      </c>
      <c r="T55" s="6">
        <f>'Combinaciones Profe'!BJ16</f>
        <v>65.89283825122304</v>
      </c>
      <c r="U55" s="105">
        <f>'Combinaciones Profe'!BK16</f>
        <v>9.1608851375257156</v>
      </c>
      <c r="W55" s="10" t="str">
        <f t="shared" si="16"/>
        <v>6 entre C y E</v>
      </c>
      <c r="X55" s="5" t="str">
        <f t="shared" si="17"/>
        <v>F10X</v>
      </c>
      <c r="Y55" s="6">
        <f t="shared" si="18"/>
        <v>1.8800000000000001</v>
      </c>
      <c r="Z55" s="78">
        <f>'Combinaciones Profe'!BP16</f>
        <v>7.4659781036975836</v>
      </c>
      <c r="AA55" s="6">
        <f>'Combinaciones Profe'!BQ16</f>
        <v>7.7846019855045974</v>
      </c>
      <c r="AB55" s="105">
        <f>'Combinaciones Profe'!BR16</f>
        <v>2.5457379149030963</v>
      </c>
      <c r="AD55" s="78">
        <f>'Combinaciones Profe'!BV15</f>
        <v>30.150142185223736</v>
      </c>
      <c r="AE55" s="6">
        <f>'Combinaciones Profe'!BW15</f>
        <v>0.66666666666666663</v>
      </c>
      <c r="AF55" s="6">
        <f>'Combinaciones Profe'!BX15</f>
        <v>4.5225213277835605</v>
      </c>
      <c r="AG55" s="6" t="str">
        <f>'Combinaciones Profe'!BY15</f>
        <v>NO PARRILLA</v>
      </c>
      <c r="AH55" s="78">
        <f>'Combinaciones Profe'!BZ15</f>
        <v>11.77739929110302</v>
      </c>
      <c r="AI55" s="6">
        <f>'Combinaciones Profe'!CA15</f>
        <v>0.66666666666666663</v>
      </c>
      <c r="AJ55" s="6">
        <f>'Combinaciones Profe'!CB15</f>
        <v>1.7666098936654531</v>
      </c>
      <c r="AK55" s="105" t="str">
        <f>'Combinaciones Profe'!CC15</f>
        <v>NO PARRILLA</v>
      </c>
    </row>
    <row r="56" spans="2:37" x14ac:dyDescent="0.3">
      <c r="B56" s="10" t="str">
        <f t="shared" ref="B56:D56" si="46">B14</f>
        <v>6 entre C y E</v>
      </c>
      <c r="C56" s="5" t="str">
        <f t="shared" si="46"/>
        <v>F11X</v>
      </c>
      <c r="D56" s="6">
        <f t="shared" si="46"/>
        <v>2.3699999999999997</v>
      </c>
      <c r="E56" s="78">
        <f>'Combinaciones Profe'!AU17</f>
        <v>3.9024515598499376</v>
      </c>
      <c r="F56" s="6">
        <f>'Combinaciones Profe'!AV17</f>
        <v>5.9773353805401852</v>
      </c>
      <c r="G56" s="105">
        <f>'Combinaciones Profe'!AW17</f>
        <v>6.8071432167290196</v>
      </c>
      <c r="I56" s="10" t="str">
        <f t="shared" ref="I56:K56" si="47">I14</f>
        <v>6 entre C y E</v>
      </c>
      <c r="J56" s="5" t="str">
        <f t="shared" si="47"/>
        <v>F11X</v>
      </c>
      <c r="K56" s="6">
        <f t="shared" si="47"/>
        <v>2.3699999999999997</v>
      </c>
      <c r="L56" s="78">
        <f>'Combinaciones Profe'!BB17</f>
        <v>21.159086913025703</v>
      </c>
      <c r="M56" s="6">
        <f>'Combinaciones Profe'!BC17</f>
        <v>13.28896824602039</v>
      </c>
      <c r="N56" s="105">
        <f>'Combinaciones Profe'!BD17</f>
        <v>3.7778441597060968</v>
      </c>
      <c r="P56" s="10" t="str">
        <f t="shared" ref="P56:R56" si="48">P14</f>
        <v>6 entre C y E</v>
      </c>
      <c r="Q56" s="5" t="str">
        <f t="shared" si="48"/>
        <v>F11X</v>
      </c>
      <c r="R56" s="6">
        <f t="shared" si="48"/>
        <v>2.3699999999999997</v>
      </c>
      <c r="S56" s="78">
        <f>'Combinaciones Profe'!BI17</f>
        <v>3.9875818261551439</v>
      </c>
      <c r="T56" s="6">
        <f>'Combinaciones Profe'!BJ17</f>
        <v>6.2172165409907825</v>
      </c>
      <c r="U56" s="105">
        <f>'Combinaciones Profe'!BK17</f>
        <v>7.8129152737232586</v>
      </c>
      <c r="W56" s="10" t="str">
        <f t="shared" si="16"/>
        <v>6 entre C y E</v>
      </c>
      <c r="X56" s="5" t="str">
        <f t="shared" si="17"/>
        <v>F11X</v>
      </c>
      <c r="Y56" s="6">
        <f t="shared" si="18"/>
        <v>2.3699999999999997</v>
      </c>
      <c r="Z56" s="78">
        <f>'Combinaciones Profe'!BP17</f>
        <v>11.564645164578751</v>
      </c>
      <c r="AA56" s="6">
        <f>'Combinaciones Profe'!BQ17</f>
        <v>12.42309710924283</v>
      </c>
      <c r="AB56" s="105">
        <f>'Combinaciones Profe'!BR17</f>
        <v>4.7161953166662078</v>
      </c>
      <c r="AD56" s="78">
        <f>'Combinaciones Profe'!BV16</f>
        <v>33.093697559311643</v>
      </c>
      <c r="AE56" s="6">
        <f>'Combinaciones Profe'!BW16</f>
        <v>0.66666666666666663</v>
      </c>
      <c r="AF56" s="6">
        <f>'Combinaciones Profe'!BX16</f>
        <v>4.9640546338967466</v>
      </c>
      <c r="AG56" s="6" t="str">
        <f>'Combinaciones Profe'!BY16</f>
        <v>NO PARRILLA</v>
      </c>
      <c r="AH56" s="78">
        <f>'Combinaciones Profe'!BZ16</f>
        <v>7.3287081100205747</v>
      </c>
      <c r="AI56" s="6">
        <f>'Combinaciones Profe'!CA16</f>
        <v>0.66666666666666663</v>
      </c>
      <c r="AJ56" s="6">
        <f>'Combinaciones Profe'!CB16</f>
        <v>1.0993062165030862</v>
      </c>
      <c r="AK56" s="105" t="str">
        <f>'Combinaciones Profe'!CC16</f>
        <v>NO PARRILLA</v>
      </c>
    </row>
    <row r="57" spans="2:37" x14ac:dyDescent="0.3">
      <c r="B57" s="10" t="str">
        <f t="shared" ref="B57:D57" si="49">B15</f>
        <v>5 entre A y C</v>
      </c>
      <c r="C57" s="5" t="str">
        <f t="shared" si="49"/>
        <v>F12X</v>
      </c>
      <c r="D57" s="6">
        <f t="shared" si="49"/>
        <v>1.92</v>
      </c>
      <c r="E57" s="78">
        <f>'Combinaciones Profe'!AU18</f>
        <v>1.438640990969988</v>
      </c>
      <c r="F57" s="6">
        <f>'Combinaciones Profe'!AV18</f>
        <v>4.3655004113968845</v>
      </c>
      <c r="G57" s="105">
        <f>'Combinaciones Profe'!AW18</f>
        <v>2.7650529100529107</v>
      </c>
      <c r="I57" s="10" t="str">
        <f t="shared" ref="I57:K57" si="50">I15</f>
        <v>5 entre A y C</v>
      </c>
      <c r="J57" s="5" t="str">
        <f t="shared" si="50"/>
        <v>F12X</v>
      </c>
      <c r="K57" s="6">
        <f t="shared" si="50"/>
        <v>1.92</v>
      </c>
      <c r="L57" s="78">
        <f>'Combinaciones Profe'!BB18</f>
        <v>1.7724009925170463</v>
      </c>
      <c r="M57" s="6">
        <f>'Combinaciones Profe'!BC18</f>
        <v>4.5015142478320369</v>
      </c>
      <c r="N57" s="105">
        <f>'Combinaciones Profe'!BD18</f>
        <v>2.934196428571429</v>
      </c>
      <c r="P57" s="10" t="str">
        <f t="shared" ref="P57:R57" si="51">P15</f>
        <v>5 entre A y C</v>
      </c>
      <c r="Q57" s="5" t="str">
        <f t="shared" si="51"/>
        <v>F12X</v>
      </c>
      <c r="R57" s="6">
        <f t="shared" si="51"/>
        <v>1.92</v>
      </c>
      <c r="S57" s="78">
        <f>'Combinaciones Profe'!BI18</f>
        <v>2.7895909768035754</v>
      </c>
      <c r="T57" s="6">
        <f>'Combinaciones Profe'!BJ18</f>
        <v>8.7651150742748367</v>
      </c>
      <c r="U57" s="105">
        <f>'Combinaciones Profe'!BK18</f>
        <v>4.380994425547998</v>
      </c>
      <c r="W57" s="10" t="str">
        <f t="shared" si="16"/>
        <v>5 entre A y C</v>
      </c>
      <c r="X57" s="5" t="str">
        <f t="shared" si="17"/>
        <v>F12X</v>
      </c>
      <c r="Y57" s="6">
        <f t="shared" si="18"/>
        <v>1.92</v>
      </c>
      <c r="Z57" s="78">
        <f>'Combinaciones Profe'!BP18</f>
        <v>2.8529104628740987</v>
      </c>
      <c r="AA57" s="6">
        <f>'Combinaciones Profe'!BQ18</f>
        <v>6.7507198725394506</v>
      </c>
      <c r="AB57" s="105">
        <f>'Combinaciones Profe'!BR18</f>
        <v>4.8544652305366602</v>
      </c>
      <c r="AD57" s="78">
        <f>'Combinaciones Profe'!BV17</f>
        <v>28.224156426325269</v>
      </c>
      <c r="AE57" s="6">
        <f>'Combinaciones Profe'!BW17</f>
        <v>0.66666666666666663</v>
      </c>
      <c r="AF57" s="6">
        <f>'Combinaciones Profe'!BX17</f>
        <v>4.2336234639487902</v>
      </c>
      <c r="AG57" s="6" t="str">
        <f>'Combinaciones Profe'!BY17</f>
        <v>NO PARRILLA</v>
      </c>
      <c r="AH57" s="78">
        <f>'Combinaciones Profe'!BZ17</f>
        <v>6.2503322189786035</v>
      </c>
      <c r="AI57" s="6">
        <f>'Combinaciones Profe'!CA17</f>
        <v>0.66666666666666663</v>
      </c>
      <c r="AJ57" s="6">
        <f>'Combinaciones Profe'!CB17</f>
        <v>0.93754983284679061</v>
      </c>
      <c r="AK57" s="105" t="str">
        <f>'Combinaciones Profe'!CC17</f>
        <v>NO PARRILLA</v>
      </c>
    </row>
    <row r="58" spans="2:37" x14ac:dyDescent="0.3">
      <c r="B58" s="10" t="str">
        <f t="shared" ref="B58:D58" si="52">B16</f>
        <v>5 entre C y E</v>
      </c>
      <c r="C58" s="5" t="str">
        <f t="shared" si="52"/>
        <v>F13X</v>
      </c>
      <c r="D58" s="6">
        <f t="shared" si="52"/>
        <v>1.92</v>
      </c>
      <c r="E58" s="78">
        <f>'Combinaciones Profe'!AU19</f>
        <v>3.9762416828454561</v>
      </c>
      <c r="F58" s="6">
        <f>'Combinaciones Profe'!AV19</f>
        <v>6.3619524910955976</v>
      </c>
      <c r="G58" s="105">
        <f>'Combinaciones Profe'!AW19</f>
        <v>8.4227261109405553</v>
      </c>
      <c r="I58" s="10" t="str">
        <f t="shared" ref="I58:K58" si="53">I16</f>
        <v>5 entre C y E</v>
      </c>
      <c r="J58" s="5" t="str">
        <f t="shared" si="53"/>
        <v>F13X</v>
      </c>
      <c r="K58" s="6">
        <f t="shared" si="53"/>
        <v>1.92</v>
      </c>
      <c r="L58" s="78">
        <f>'Combinaciones Profe'!BB19</f>
        <v>6.7114081239175203</v>
      </c>
      <c r="M58" s="6">
        <f>'Combinaciones Profe'!BC19</f>
        <v>9.8895871354056428</v>
      </c>
      <c r="N58" s="105">
        <f>'Combinaciones Profe'!BD19</f>
        <v>2.0288453357308898</v>
      </c>
      <c r="P58" s="10" t="str">
        <f t="shared" ref="P58:R58" si="54">P16</f>
        <v>5 entre C y E</v>
      </c>
      <c r="Q58" s="5" t="str">
        <f t="shared" si="54"/>
        <v>F13X</v>
      </c>
      <c r="R58" s="6">
        <f t="shared" si="54"/>
        <v>1.92</v>
      </c>
      <c r="S58" s="78">
        <f>'Combinaciones Profe'!BI19</f>
        <v>4.0450548803566173</v>
      </c>
      <c r="T58" s="6">
        <f>'Combinaciones Profe'!BJ19</f>
        <v>6.4251134754760404</v>
      </c>
      <c r="U58" s="105">
        <f>'Combinaciones Profe'!BK19</f>
        <v>9.6225539328197129</v>
      </c>
      <c r="W58" s="10" t="str">
        <f t="shared" si="16"/>
        <v>5 entre C y E</v>
      </c>
      <c r="X58" s="5" t="str">
        <f t="shared" si="17"/>
        <v>F13X</v>
      </c>
      <c r="Y58" s="6">
        <f t="shared" si="18"/>
        <v>1.92</v>
      </c>
      <c r="Z58" s="78">
        <f>'Combinaciones Profe'!BP19</f>
        <v>64.39243479992038</v>
      </c>
      <c r="AA58" s="6">
        <f>'Combinaciones Profe'!BQ19</f>
        <v>28.061288758282398</v>
      </c>
      <c r="AB58" s="105">
        <f>'Combinaciones Profe'!BR19</f>
        <v>3.2286731576100474</v>
      </c>
      <c r="AD58" s="78">
        <f>'Combinaciones Profe'!BV18</f>
        <v>3.8835721844293292</v>
      </c>
      <c r="AE58" s="6">
        <f>'Combinaciones Profe'!BW18</f>
        <v>0.10666666666666669</v>
      </c>
      <c r="AF58" s="6">
        <f>'Combinaciones Profe'!BX18</f>
        <v>3.640848922902495</v>
      </c>
      <c r="AG58" s="6" t="str">
        <f>'Combinaciones Profe'!BY18</f>
        <v>NO PARRILLA</v>
      </c>
      <c r="AH58" s="78">
        <f>'Combinaciones Profe'!BZ18</f>
        <v>2.1845093537414946</v>
      </c>
      <c r="AI58" s="6">
        <f>'Combinaciones Profe'!CA18</f>
        <v>0.10666666666666669</v>
      </c>
      <c r="AJ58" s="6">
        <f>'Combinaciones Profe'!CB18</f>
        <v>2.0479775191326506</v>
      </c>
      <c r="AK58" s="105" t="str">
        <f>'Combinaciones Profe'!CC18</f>
        <v>NO PARRILLA</v>
      </c>
    </row>
    <row r="59" spans="2:37" x14ac:dyDescent="0.3">
      <c r="B59" s="10" t="str">
        <f t="shared" ref="B59:D59" si="55">B17</f>
        <v>4 entre G y L</v>
      </c>
      <c r="C59" s="5" t="str">
        <f t="shared" si="55"/>
        <v>F14X</v>
      </c>
      <c r="D59" s="6">
        <f t="shared" si="55"/>
        <v>6.76</v>
      </c>
      <c r="E59" s="78">
        <f>'Combinaciones Profe'!AU20</f>
        <v>1.9588353346463589</v>
      </c>
      <c r="F59" s="6">
        <f>'Combinaciones Profe'!AV20</f>
        <v>7.3093204537026937</v>
      </c>
      <c r="G59" s="105">
        <f>'Combinaciones Profe'!AW20</f>
        <v>4.9141973617389016</v>
      </c>
      <c r="I59" s="10" t="str">
        <f t="shared" ref="I59:K59" si="56">I17</f>
        <v>4 entre G y L</v>
      </c>
      <c r="J59" s="5" t="str">
        <f t="shared" si="56"/>
        <v>F14X</v>
      </c>
      <c r="K59" s="6">
        <f t="shared" si="56"/>
        <v>6.76</v>
      </c>
      <c r="L59" s="78">
        <f>'Combinaciones Profe'!BB20</f>
        <v>2.2547503219238676</v>
      </c>
      <c r="M59" s="6">
        <f>'Combinaciones Profe'!BC20</f>
        <v>3.1560376531639482</v>
      </c>
      <c r="N59" s="105">
        <f>'Combinaciones Profe'!BD20</f>
        <v>5.3098217567457615</v>
      </c>
      <c r="P59" s="10" t="str">
        <f t="shared" ref="P59:R59" si="57">P17</f>
        <v>4 entre G y L</v>
      </c>
      <c r="Q59" s="5" t="str">
        <f t="shared" si="57"/>
        <v>F14X</v>
      </c>
      <c r="R59" s="6">
        <f t="shared" si="57"/>
        <v>6.76</v>
      </c>
      <c r="S59" s="78">
        <f>'Combinaciones Profe'!BI20</f>
        <v>2.1707350372110228</v>
      </c>
      <c r="T59" s="6">
        <f>'Combinaciones Profe'!BJ20</f>
        <v>9.2176438867533665</v>
      </c>
      <c r="U59" s="105">
        <f>'Combinaciones Profe'!BK20</f>
        <v>5.3834298411375698</v>
      </c>
      <c r="W59" s="10" t="str">
        <f t="shared" si="16"/>
        <v>4 entre G y L</v>
      </c>
      <c r="X59" s="5" t="str">
        <f t="shared" si="17"/>
        <v>F14X</v>
      </c>
      <c r="Y59" s="6">
        <f t="shared" si="18"/>
        <v>6.76</v>
      </c>
      <c r="Z59" s="78">
        <f>'Combinaciones Profe'!BP20</f>
        <v>3.1652851938270095</v>
      </c>
      <c r="AA59" s="6">
        <f>'Combinaciones Profe'!BQ20</f>
        <v>3.6722473196426715</v>
      </c>
      <c r="AB59" s="105">
        <f>'Combinaciones Profe'!BR20</f>
        <v>6.2765984900774114</v>
      </c>
      <c r="AD59" s="78">
        <f>'Combinaciones Profe'!BV19</f>
        <v>38.971343427919841</v>
      </c>
      <c r="AE59" s="6">
        <f>'Combinaciones Profe'!BW19</f>
        <v>0.66666666666666663</v>
      </c>
      <c r="AF59" s="6">
        <f>'Combinaciones Profe'!BX19</f>
        <v>5.8457015141879767</v>
      </c>
      <c r="AG59" s="6" t="str">
        <f>'Combinaciones Profe'!BY19</f>
        <v>NO PARRILLA</v>
      </c>
      <c r="AH59" s="78">
        <f>'Combinaciones Profe'!BZ19</f>
        <v>14.554112823389808</v>
      </c>
      <c r="AI59" s="6">
        <f>'Combinaciones Profe'!CA19</f>
        <v>0.66666666666666663</v>
      </c>
      <c r="AJ59" s="6">
        <f>'Combinaciones Profe'!CB19</f>
        <v>2.1831169235084711</v>
      </c>
      <c r="AK59" s="105" t="str">
        <f>'Combinaciones Profe'!CC19</f>
        <v>NO PARRILLA</v>
      </c>
    </row>
    <row r="60" spans="2:37" x14ac:dyDescent="0.3">
      <c r="B60" s="10" t="str">
        <f t="shared" ref="B60:D60" si="58">B18</f>
        <v>3 entre C y G</v>
      </c>
      <c r="C60" s="5" t="str">
        <f t="shared" si="58"/>
        <v>F15X</v>
      </c>
      <c r="D60" s="6">
        <f t="shared" si="58"/>
        <v>6.4499999999999993</v>
      </c>
      <c r="E60" s="78">
        <f>'Combinaciones Profe'!AU21</f>
        <v>24.722412837301309</v>
      </c>
      <c r="F60" s="6">
        <f>'Combinaciones Profe'!AV21</f>
        <v>8.8100617436330602</v>
      </c>
      <c r="G60" s="105">
        <f>'Combinaciones Profe'!AW21</f>
        <v>1.8281358239143366</v>
      </c>
      <c r="I60" s="10" t="str">
        <f t="shared" ref="I60:K60" si="59">I18</f>
        <v>3 entre C y G</v>
      </c>
      <c r="J60" s="5" t="str">
        <f t="shared" si="59"/>
        <v>F15X</v>
      </c>
      <c r="K60" s="6">
        <f t="shared" si="59"/>
        <v>6.4499999999999993</v>
      </c>
      <c r="L60" s="78">
        <f>'Combinaciones Profe'!BB21</f>
        <v>1.0089330560468315</v>
      </c>
      <c r="M60" s="6">
        <f>'Combinaciones Profe'!BC21</f>
        <v>4.5843090649368889</v>
      </c>
      <c r="N60" s="105">
        <f>'Combinaciones Profe'!BD21</f>
        <v>1.2000282371604203</v>
      </c>
      <c r="P60" s="10" t="str">
        <f t="shared" ref="P60:R60" si="60">P18</f>
        <v>3 entre C y G</v>
      </c>
      <c r="Q60" s="5" t="str">
        <f t="shared" si="60"/>
        <v>F15X</v>
      </c>
      <c r="R60" s="6">
        <f t="shared" si="60"/>
        <v>6.4499999999999993</v>
      </c>
      <c r="S60" s="78">
        <f>'Combinaciones Profe'!BI21</f>
        <v>31.728489668885565</v>
      </c>
      <c r="T60" s="6">
        <f>'Combinaciones Profe'!BJ21</f>
        <v>8.6046360414851151</v>
      </c>
      <c r="U60" s="105">
        <f>'Combinaciones Profe'!BK21</f>
        <v>2.0555116478286735</v>
      </c>
      <c r="W60" s="10" t="str">
        <f t="shared" si="16"/>
        <v>3 entre C y G</v>
      </c>
      <c r="X60" s="5" t="str">
        <f t="shared" si="17"/>
        <v>F15X</v>
      </c>
      <c r="Y60" s="6">
        <f t="shared" si="18"/>
        <v>6.4499999999999993</v>
      </c>
      <c r="Z60" s="78">
        <f>'Combinaciones Profe'!BP21</f>
        <v>1.0544890598738565</v>
      </c>
      <c r="AA60" s="6">
        <f>'Combinaciones Profe'!BQ21</f>
        <v>4.5319580177089973</v>
      </c>
      <c r="AB60" s="105">
        <f>'Combinaciones Profe'!BR21</f>
        <v>1.4274040610747569</v>
      </c>
      <c r="AD60" s="78">
        <f>'Combinaciones Profe'!BV20</f>
        <v>25.420223884813517</v>
      </c>
      <c r="AE60" s="6">
        <f>'Combinaciones Profe'!BW20</f>
        <v>0.66666666666666663</v>
      </c>
      <c r="AF60" s="6">
        <f>'Combinaciones Profe'!BX20</f>
        <v>3.8130335827220279</v>
      </c>
      <c r="AG60" s="6" t="str">
        <f>'Combinaciones Profe'!BY20</f>
        <v>NO PARRILLA</v>
      </c>
      <c r="AH60" s="78">
        <f>'Combinaciones Profe'!BZ20</f>
        <v>11.297877282139329</v>
      </c>
      <c r="AI60" s="6">
        <f>'Combinaciones Profe'!CA20</f>
        <v>0.66666666666666663</v>
      </c>
      <c r="AJ60" s="6">
        <f>'Combinaciones Profe'!CB20</f>
        <v>1.6946815923208995</v>
      </c>
      <c r="AK60" s="105" t="str">
        <f>'Combinaciones Profe'!CC20</f>
        <v>NO PARRILLA</v>
      </c>
    </row>
    <row r="61" spans="2:37" x14ac:dyDescent="0.3">
      <c r="B61" s="10" t="str">
        <f t="shared" ref="B61:D61" si="61">B19</f>
        <v>2A entre F y N</v>
      </c>
      <c r="C61" s="5" t="str">
        <f t="shared" si="61"/>
        <v>F16X</v>
      </c>
      <c r="D61" s="6">
        <f t="shared" si="61"/>
        <v>12.42</v>
      </c>
      <c r="E61" s="78">
        <f>'Combinaciones Profe'!AU22</f>
        <v>1.641537078233084</v>
      </c>
      <c r="F61" s="6">
        <f>'Combinaciones Profe'!AV22</f>
        <v>5.4257093251866024</v>
      </c>
      <c r="G61" s="105">
        <f>'Combinaciones Profe'!AW22</f>
        <v>1.6821891123831523</v>
      </c>
      <c r="I61" s="10" t="str">
        <f t="shared" ref="I61:K61" si="62">I19</f>
        <v>2A entre F y N</v>
      </c>
      <c r="J61" s="5" t="str">
        <f t="shared" si="62"/>
        <v>F16X</v>
      </c>
      <c r="K61" s="6">
        <f t="shared" si="62"/>
        <v>12.42</v>
      </c>
      <c r="L61" s="78">
        <f>'Combinaciones Profe'!BB22</f>
        <v>1.6757946441222311</v>
      </c>
      <c r="M61" s="6">
        <f>'Combinaciones Profe'!BC22</f>
        <v>2.7702063562335502</v>
      </c>
      <c r="N61" s="105">
        <f>'Combinaciones Profe'!BD22</f>
        <v>2.3683614355035028</v>
      </c>
      <c r="P61" s="10" t="str">
        <f t="shared" ref="P61:R61" si="63">P19</f>
        <v>2A entre F y N</v>
      </c>
      <c r="Q61" s="5" t="str">
        <f t="shared" si="63"/>
        <v>F16X</v>
      </c>
      <c r="R61" s="6">
        <f t="shared" si="63"/>
        <v>12.42</v>
      </c>
      <c r="S61" s="78">
        <f>'Combinaciones Profe'!BI22</f>
        <v>1.8179480728903221</v>
      </c>
      <c r="T61" s="6">
        <f>'Combinaciones Profe'!BJ22</f>
        <v>4.8951648671575834</v>
      </c>
      <c r="U61" s="105">
        <f>'Combinaciones Profe'!BK22</f>
        <v>2.0223542387284086</v>
      </c>
      <c r="W61" s="10" t="str">
        <f t="shared" si="16"/>
        <v>2A entre F y N</v>
      </c>
      <c r="X61" s="5" t="str">
        <f t="shared" si="17"/>
        <v>F16X</v>
      </c>
      <c r="Y61" s="6">
        <f t="shared" si="18"/>
        <v>12.42</v>
      </c>
      <c r="Z61" s="78">
        <f>'Combinaciones Profe'!BP22</f>
        <v>1.9323561362385144</v>
      </c>
      <c r="AA61" s="6">
        <f>'Combinaciones Profe'!BQ22</f>
        <v>2.8007318617694952</v>
      </c>
      <c r="AB61" s="105">
        <f>'Combinaciones Profe'!BR22</f>
        <v>2.7293995457081532</v>
      </c>
      <c r="AD61" s="78">
        <f>'Combinaciones Profe'!BV21</f>
        <v>23.124506038072575</v>
      </c>
      <c r="AE61" s="6">
        <f>'Combinaciones Profe'!BW21</f>
        <v>0.66666666666666663</v>
      </c>
      <c r="AF61" s="6">
        <f>'Combinaciones Profe'!BX21</f>
        <v>3.4686759057108865</v>
      </c>
      <c r="AG61" s="6" t="str">
        <f>'Combinaciones Profe'!BY21</f>
        <v>NO PARRILLA</v>
      </c>
      <c r="AH61" s="78">
        <f>'Combinaciones Profe'!BZ21</f>
        <v>37.101985243307567</v>
      </c>
      <c r="AI61" s="6">
        <f>'Combinaciones Profe'!CA21</f>
        <v>0.66666666666666663</v>
      </c>
      <c r="AJ61" s="6">
        <f>'Combinaciones Profe'!CB21</f>
        <v>5.565297786496135</v>
      </c>
      <c r="AK61" s="105" t="str">
        <f>'Combinaciones Profe'!CC21</f>
        <v>NO PARRILLA</v>
      </c>
    </row>
    <row r="62" spans="2:37" x14ac:dyDescent="0.3">
      <c r="B62" s="10" t="str">
        <f t="shared" ref="B62:D62" si="64">B20</f>
        <v>2 entre A y E</v>
      </c>
      <c r="C62" s="5" t="str">
        <f t="shared" si="64"/>
        <v>F17X</v>
      </c>
      <c r="D62" s="6">
        <f t="shared" si="64"/>
        <v>12.38</v>
      </c>
      <c r="E62" s="78">
        <f>'Combinaciones Profe'!AU23</f>
        <v>3.8952973310470456</v>
      </c>
      <c r="F62" s="6">
        <f>'Combinaciones Profe'!AV23</f>
        <v>4.5243836464960374</v>
      </c>
      <c r="G62" s="105">
        <f>'Combinaciones Profe'!AW23</f>
        <v>1.9325414982119384</v>
      </c>
      <c r="I62" s="10" t="str">
        <f t="shared" ref="I62:K62" si="65">I20</f>
        <v>2 entre A y E</v>
      </c>
      <c r="J62" s="5" t="str">
        <f t="shared" si="65"/>
        <v>F17X</v>
      </c>
      <c r="K62" s="6">
        <f t="shared" si="65"/>
        <v>12.38</v>
      </c>
      <c r="L62" s="78">
        <f>'Combinaciones Profe'!BB23</f>
        <v>1.0041399856045934</v>
      </c>
      <c r="M62" s="6">
        <f>'Combinaciones Profe'!BC23</f>
        <v>4.5907442056679129</v>
      </c>
      <c r="N62" s="105">
        <f>'Combinaciones Profe'!BD23</f>
        <v>1.3689531908627959</v>
      </c>
      <c r="P62" s="10" t="str">
        <f t="shared" ref="P62:R62" si="66">P20</f>
        <v>2 entre A y E</v>
      </c>
      <c r="Q62" s="5" t="str">
        <f t="shared" si="66"/>
        <v>F17X</v>
      </c>
      <c r="R62" s="6">
        <f t="shared" si="66"/>
        <v>12.38</v>
      </c>
      <c r="S62" s="78">
        <f>'Combinaciones Profe'!BI23</f>
        <v>6.0741166009631957</v>
      </c>
      <c r="T62" s="6">
        <f>'Combinaciones Profe'!BJ23</f>
        <v>4.5637266638991347</v>
      </c>
      <c r="U62" s="105">
        <f>'Combinaciones Profe'!BK23</f>
        <v>2.1921065205620502</v>
      </c>
      <c r="W62" s="10" t="str">
        <f t="shared" si="16"/>
        <v>2 entre A y E</v>
      </c>
      <c r="X62" s="5" t="str">
        <f t="shared" si="17"/>
        <v>F17X</v>
      </c>
      <c r="Y62" s="6">
        <f t="shared" si="18"/>
        <v>12.38</v>
      </c>
      <c r="Z62" s="78">
        <f>'Combinaciones Profe'!BP23</f>
        <v>1.0523581548481578</v>
      </c>
      <c r="AA62" s="6">
        <f>'Combinaciones Profe'!BQ23</f>
        <v>4.3726907100179622</v>
      </c>
      <c r="AB62" s="105">
        <f>'Combinaciones Profe'!BR23</f>
        <v>1.6285182132129072</v>
      </c>
      <c r="AD62" s="78">
        <f>'Combinaciones Profe'!BV22</f>
        <v>24.871653360265551</v>
      </c>
      <c r="AE62" s="6">
        <f>'Combinaciones Profe'!BW22</f>
        <v>0.66666666666666663</v>
      </c>
      <c r="AF62" s="6">
        <f>'Combinaciones Profe'!BX22</f>
        <v>3.7307480040398331</v>
      </c>
      <c r="AG62" s="6" t="str">
        <f>'Combinaciones Profe'!BY22</f>
        <v>NO PARRILLA</v>
      </c>
      <c r="AH62" s="78">
        <f>'Combinaciones Profe'!BZ22</f>
        <v>13.646997728540766</v>
      </c>
      <c r="AI62" s="6">
        <f>'Combinaciones Profe'!CA22</f>
        <v>0.66666666666666663</v>
      </c>
      <c r="AJ62" s="6">
        <f>'Combinaciones Profe'!CB22</f>
        <v>2.0470496592811154</v>
      </c>
      <c r="AK62" s="105" t="str">
        <f>'Combinaciones Profe'!CC22</f>
        <v>NO PARRILLA</v>
      </c>
    </row>
    <row r="63" spans="2:37" x14ac:dyDescent="0.3">
      <c r="B63" s="10" t="str">
        <f t="shared" ref="B63:D63" si="67">B21</f>
        <v>2 entre J y K</v>
      </c>
      <c r="C63" s="5" t="str">
        <f t="shared" si="67"/>
        <v>F18X</v>
      </c>
      <c r="D63" s="6">
        <f t="shared" si="67"/>
        <v>0.71</v>
      </c>
      <c r="E63" s="78">
        <f>'Combinaciones Profe'!AU24</f>
        <v>5.8999448360404534</v>
      </c>
      <c r="F63" s="6">
        <f>'Combinaciones Profe'!AV24</f>
        <v>5.0648236647809002</v>
      </c>
      <c r="G63" s="105">
        <f>'Combinaciones Profe'!AW24</f>
        <v>7.4459583940329805</v>
      </c>
      <c r="I63" s="10" t="str">
        <f t="shared" ref="I63:K63" si="68">I21</f>
        <v>2 entre J y K</v>
      </c>
      <c r="J63" s="5" t="str">
        <f t="shared" si="68"/>
        <v>F18X</v>
      </c>
      <c r="K63" s="6">
        <f t="shared" si="68"/>
        <v>0.71</v>
      </c>
      <c r="L63" s="78">
        <f>'Combinaciones Profe'!BB24</f>
        <v>35.051706446575942</v>
      </c>
      <c r="M63" s="6">
        <f>'Combinaciones Profe'!BC24</f>
        <v>21.216576843115298</v>
      </c>
      <c r="N63" s="105">
        <f>'Combinaciones Profe'!BD24</f>
        <v>3.2793020220266884</v>
      </c>
      <c r="P63" s="10" t="str">
        <f t="shared" ref="P63:R63" si="69">P21</f>
        <v>2 entre J y K</v>
      </c>
      <c r="Q63" s="5" t="str">
        <f t="shared" si="69"/>
        <v>F18X</v>
      </c>
      <c r="R63" s="6">
        <f t="shared" si="69"/>
        <v>0.71</v>
      </c>
      <c r="S63" s="78">
        <f>'Combinaciones Profe'!BI24</f>
        <v>6.2445157918315539</v>
      </c>
      <c r="T63" s="6">
        <f>'Combinaciones Profe'!BJ24</f>
        <v>5.3216785736146699</v>
      </c>
      <c r="U63" s="105">
        <f>'Combinaciones Profe'!BK24</f>
        <v>8.509478934794009</v>
      </c>
      <c r="W63" s="10" t="str">
        <f t="shared" si="16"/>
        <v>2 entre J y K</v>
      </c>
      <c r="X63" s="5" t="str">
        <f t="shared" si="17"/>
        <v>F18X</v>
      </c>
      <c r="Y63" s="6">
        <f t="shared" si="18"/>
        <v>0.71</v>
      </c>
      <c r="Z63" s="78">
        <f>'Combinaciones Profe'!BP24</f>
        <v>22.2717014270033</v>
      </c>
      <c r="AA63" s="6">
        <f>'Combinaciones Profe'!BQ24</f>
        <v>15.313660686600223</v>
      </c>
      <c r="AB63" s="105">
        <f>'Combinaciones Profe'!BR24</f>
        <v>4.3428225627877168</v>
      </c>
      <c r="AD63" s="78">
        <f>'Combinaciones Profe'!BV23</f>
        <v>24.661198356323062</v>
      </c>
      <c r="AE63" s="6">
        <f>'Combinaciones Profe'!BW23</f>
        <v>0.66666666666666663</v>
      </c>
      <c r="AF63" s="6">
        <f>'Combinaciones Profe'!BX23</f>
        <v>3.6991797534484596</v>
      </c>
      <c r="AG63" s="6" t="str">
        <f>'Combinaciones Profe'!BY23</f>
        <v>NO PARRILLA</v>
      </c>
      <c r="AH63" s="78">
        <f>'Combinaciones Profe'!BZ23</f>
        <v>35.512125633105235</v>
      </c>
      <c r="AI63" s="6">
        <f>'Combinaciones Profe'!CA23</f>
        <v>0.66666666666666663</v>
      </c>
      <c r="AJ63" s="6">
        <f>'Combinaciones Profe'!CB23</f>
        <v>5.3268188449657856</v>
      </c>
      <c r="AK63" s="105" t="str">
        <f>'Combinaciones Profe'!CC23</f>
        <v>NO PARRILLA</v>
      </c>
    </row>
    <row r="64" spans="2:37" x14ac:dyDescent="0.3">
      <c r="B64" s="11" t="str">
        <f t="shared" ref="B64:D64" si="70">B22</f>
        <v>1 entre C y M</v>
      </c>
      <c r="C64" s="7" t="str">
        <f t="shared" si="70"/>
        <v>F19X</v>
      </c>
      <c r="D64" s="8">
        <f t="shared" si="70"/>
        <v>14</v>
      </c>
      <c r="E64" s="106">
        <f>'Combinaciones Profe'!AU25</f>
        <v>1.4959232966418503</v>
      </c>
      <c r="F64" s="8">
        <f>'Combinaciones Profe'!AV25</f>
        <v>8.8311340479989617</v>
      </c>
      <c r="G64" s="107">
        <f>'Combinaciones Profe'!AW25</f>
        <v>4.1691940816326527</v>
      </c>
      <c r="I64" s="11" t="str">
        <f t="shared" ref="I64:K64" si="71">I22</f>
        <v>1 entre C y M</v>
      </c>
      <c r="J64" s="7" t="str">
        <f t="shared" si="71"/>
        <v>F19X</v>
      </c>
      <c r="K64" s="8">
        <f t="shared" si="71"/>
        <v>14</v>
      </c>
      <c r="L64" s="106">
        <f>'Combinaciones Profe'!BB25</f>
        <v>1.1216495880476443</v>
      </c>
      <c r="M64" s="8">
        <f>'Combinaciones Profe'!BC25</f>
        <v>3.3767812758806244</v>
      </c>
      <c r="N64" s="107">
        <f>'Combinaciones Profe'!BD25</f>
        <v>5.1050087755102043</v>
      </c>
      <c r="P64" s="11" t="str">
        <f t="shared" ref="P64:R64" si="72">P22</f>
        <v>1 entre C y M</v>
      </c>
      <c r="Q64" s="7" t="str">
        <f t="shared" si="72"/>
        <v>F19X</v>
      </c>
      <c r="R64" s="8">
        <f t="shared" si="72"/>
        <v>14</v>
      </c>
      <c r="S64" s="106">
        <f>'Combinaciones Profe'!BI25</f>
        <v>1.7556364474105333</v>
      </c>
      <c r="T64" s="8">
        <f>'Combinaciones Profe'!BJ25</f>
        <v>12.035311213151784</v>
      </c>
      <c r="U64" s="107">
        <f>'Combinaciones Profe'!BK25</f>
        <v>4.5533687755102044</v>
      </c>
      <c r="W64" s="11" t="str">
        <f t="shared" si="16"/>
        <v>1 entre C y M</v>
      </c>
      <c r="X64" s="7" t="str">
        <f t="shared" si="17"/>
        <v>F19X</v>
      </c>
      <c r="Y64" s="8">
        <f t="shared" si="18"/>
        <v>14</v>
      </c>
      <c r="Z64" s="106">
        <f>'Combinaciones Profe'!BP25</f>
        <v>1.3442715234839995</v>
      </c>
      <c r="AA64" s="8">
        <f>'Combinaciones Profe'!BQ25</f>
        <v>3.7458990194186192</v>
      </c>
      <c r="AB64" s="107">
        <f>'Combinaciones Profe'!BR25</f>
        <v>5.9069040816326535</v>
      </c>
      <c r="AD64" s="78">
        <f>'Combinaciones Profe'!BV24</f>
        <v>10.636848668492512</v>
      </c>
      <c r="AE64" s="6">
        <f>'Combinaciones Profe'!BW24</f>
        <v>0.16666666666666666</v>
      </c>
      <c r="AF64" s="6">
        <f>'Combinaciones Profe'!BX24</f>
        <v>6.3821092010955072</v>
      </c>
      <c r="AG64" s="6" t="str">
        <f>'Combinaciones Profe'!BY24</f>
        <v>NO PARRILLA</v>
      </c>
      <c r="AH64" s="78">
        <f>'Combinaciones Profe'!BZ24</f>
        <v>3.8292655206573052</v>
      </c>
      <c r="AI64" s="6">
        <f>'Combinaciones Profe'!CA24</f>
        <v>0.16666666666666666</v>
      </c>
      <c r="AJ64" s="6">
        <f>'Combinaciones Profe'!CB24</f>
        <v>2.2975593123943829</v>
      </c>
      <c r="AK64" s="105" t="str">
        <f>'Combinaciones Profe'!CC24</f>
        <v>NO PARRILLA</v>
      </c>
    </row>
    <row r="65" spans="2:37" x14ac:dyDescent="0.3">
      <c r="B65" s="10" t="str">
        <f t="shared" ref="B65:D65" si="73">B23</f>
        <v>A entre 2 y 18</v>
      </c>
      <c r="C65" s="5" t="str">
        <f t="shared" si="73"/>
        <v>F20Y</v>
      </c>
      <c r="D65" s="6">
        <f t="shared" si="73"/>
        <v>35.780999999999999</v>
      </c>
      <c r="E65" s="78">
        <f>'Combinaciones Profe'!AU38</f>
        <v>1.2576035543917845</v>
      </c>
      <c r="F65" s="6">
        <f>'Combinaciones Profe'!AV38</f>
        <v>9.8121688676279959</v>
      </c>
      <c r="G65" s="105">
        <f>'Combinaciones Profe'!AW38</f>
        <v>0.93665725877904293</v>
      </c>
      <c r="I65" s="10" t="str">
        <f t="shared" ref="I65:K65" si="74">I23</f>
        <v>A entre 2 y 18</v>
      </c>
      <c r="J65" s="5" t="str">
        <f t="shared" si="74"/>
        <v>F20Y</v>
      </c>
      <c r="K65" s="6">
        <f t="shared" si="74"/>
        <v>35.780999999999999</v>
      </c>
      <c r="L65" s="78">
        <f>'Combinaciones Profe'!BB38</f>
        <v>1.0015394123174099</v>
      </c>
      <c r="M65" s="6">
        <f>'Combinaciones Profe'!BC38</f>
        <v>7.7798987393557058</v>
      </c>
      <c r="N65" s="105">
        <f>'Combinaciones Profe'!BD38</f>
        <v>0.88841911761516656</v>
      </c>
      <c r="P65" s="10" t="str">
        <f t="shared" ref="P65:R65" si="75">P23</f>
        <v>A entre 2 y 18</v>
      </c>
      <c r="Q65" s="5" t="str">
        <f t="shared" si="75"/>
        <v>F20Y</v>
      </c>
      <c r="R65" s="6">
        <f t="shared" si="75"/>
        <v>35.780999999999999</v>
      </c>
      <c r="S65" s="78">
        <f>'Combinaciones Profe'!BI38</f>
        <v>1.4113095801412661</v>
      </c>
      <c r="T65" s="6">
        <f>'Combinaciones Profe'!BJ38</f>
        <v>11.063333596231944</v>
      </c>
      <c r="U65" s="105">
        <f>'Combinaciones Profe'!BK38</f>
        <v>1.0098736575226299</v>
      </c>
      <c r="W65" s="10" t="str">
        <f t="shared" si="16"/>
        <v>A entre 2 y 18</v>
      </c>
      <c r="X65" s="5" t="str">
        <f t="shared" si="17"/>
        <v>F20Y</v>
      </c>
      <c r="Y65" s="6">
        <f t="shared" si="18"/>
        <v>35.780999999999999</v>
      </c>
      <c r="Z65" s="78">
        <f>'Combinaciones Profe'!BP38</f>
        <v>1.1005773583803395</v>
      </c>
      <c r="AA65" s="6">
        <f>'Combinaciones Profe'!BQ38</f>
        <v>8.4015695267407722</v>
      </c>
      <c r="AB65" s="105">
        <f>'Combinaciones Profe'!BR38</f>
        <v>0.97391756753427783</v>
      </c>
      <c r="AD65" s="124">
        <f>'Combinaciones Profe'!BV25</f>
        <v>29.534520408163267</v>
      </c>
      <c r="AE65" s="125">
        <f>'Combinaciones Profe'!BW25</f>
        <v>0.66666666666666663</v>
      </c>
      <c r="AF65" s="125">
        <f>'Combinaciones Profe'!BX25</f>
        <v>4.4301780612244901</v>
      </c>
      <c r="AG65" s="125" t="str">
        <f>'Combinaciones Profe'!BY25</f>
        <v>NO PARRILLA</v>
      </c>
      <c r="AH65" s="126">
        <f>'Combinaciones Profe'!BZ25</f>
        <v>0</v>
      </c>
      <c r="AI65" s="127">
        <f>'Combinaciones Profe'!CA25</f>
        <v>0.66666666666666663</v>
      </c>
      <c r="AJ65" s="127">
        <f>'Combinaciones Profe'!CB25</f>
        <v>0</v>
      </c>
      <c r="AK65" s="128" t="str">
        <f>'Combinaciones Profe'!CC25</f>
        <v>NO PARRILLA</v>
      </c>
    </row>
    <row r="66" spans="2:37" x14ac:dyDescent="0.3">
      <c r="B66" s="10" t="str">
        <f t="shared" ref="B66:D66" si="76">B24</f>
        <v>C entre 1 y 3</v>
      </c>
      <c r="C66" s="5" t="str">
        <f t="shared" si="76"/>
        <v>F21Y</v>
      </c>
      <c r="D66" s="6">
        <f t="shared" si="76"/>
        <v>5.43</v>
      </c>
      <c r="E66" s="78">
        <f>'Combinaciones Profe'!AU39</f>
        <v>1.8614941633491404</v>
      </c>
      <c r="F66" s="6">
        <f>'Combinaciones Profe'!AV39</f>
        <v>6.6954182153095729</v>
      </c>
      <c r="G66" s="105">
        <f>'Combinaciones Profe'!AW39</f>
        <v>2.4606465805301849</v>
      </c>
      <c r="I66" s="10" t="str">
        <f t="shared" ref="I66:K66" si="77">I24</f>
        <v>C entre 1 y 3</v>
      </c>
      <c r="J66" s="5" t="str">
        <f t="shared" si="77"/>
        <v>F21Y</v>
      </c>
      <c r="K66" s="6">
        <f t="shared" si="77"/>
        <v>5.43</v>
      </c>
      <c r="L66" s="78">
        <f>'Combinaciones Profe'!BB39</f>
        <v>97.950891256196584</v>
      </c>
      <c r="M66" s="6">
        <f>'Combinaciones Profe'!BC39</f>
        <v>4.8539095348692127</v>
      </c>
      <c r="N66" s="105">
        <f>'Combinaciones Profe'!BD39</f>
        <v>3.4039672326592578</v>
      </c>
      <c r="P66" s="10" t="str">
        <f t="shared" ref="P66:R66" si="78">P24</f>
        <v>C entre 1 y 3</v>
      </c>
      <c r="Q66" s="5" t="str">
        <f t="shared" si="78"/>
        <v>F21Y</v>
      </c>
      <c r="R66" s="6">
        <f t="shared" si="78"/>
        <v>5.43</v>
      </c>
      <c r="S66" s="78">
        <f>'Combinaciones Profe'!BI39</f>
        <v>1.9461277967210049</v>
      </c>
      <c r="T66" s="6">
        <f>'Combinaciones Profe'!BJ39</f>
        <v>6.3055461125656267</v>
      </c>
      <c r="U66" s="105">
        <f>'Combinaciones Profe'!BK39</f>
        <v>2.9830621849294161</v>
      </c>
      <c r="W66" s="10" t="str">
        <f t="shared" si="16"/>
        <v>C entre 1 y 3</v>
      </c>
      <c r="X66" s="5" t="str">
        <f t="shared" si="17"/>
        <v>F21Y</v>
      </c>
      <c r="Y66" s="6">
        <f t="shared" si="18"/>
        <v>5.43</v>
      </c>
      <c r="Z66" s="78">
        <f>'Combinaciones Profe'!BP39</f>
        <v>15.34499206857206</v>
      </c>
      <c r="AA66" s="6">
        <f>'Combinaciones Profe'!BQ39</f>
        <v>4.83158755428886</v>
      </c>
      <c r="AB66" s="105">
        <f>'Combinaciones Profe'!BR39</f>
        <v>3.926382837058489</v>
      </c>
      <c r="AD66" s="78">
        <f>'Combinaciones Profe'!BV38</f>
        <v>31.558551797582187</v>
      </c>
      <c r="AE66" s="6">
        <f>'Combinaciones Profe'!BW38</f>
        <v>0.66666666666666663</v>
      </c>
      <c r="AF66" s="6">
        <f>'Combinaciones Profe'!BX38</f>
        <v>4.7337827696373278</v>
      </c>
      <c r="AG66" s="6" t="str">
        <f>'Combinaciones Profe'!BY38</f>
        <v>NO PARRILLA</v>
      </c>
      <c r="AH66" s="78">
        <f>'Combinaciones Profe'!BZ38</f>
        <v>0</v>
      </c>
      <c r="AI66" s="6">
        <f>'Combinaciones Profe'!CA38</f>
        <v>0.66666666666666663</v>
      </c>
      <c r="AJ66" s="6">
        <f>'Combinaciones Profe'!CB38</f>
        <v>0</v>
      </c>
      <c r="AK66" s="105" t="str">
        <f>'Combinaciones Profe'!CC38</f>
        <v>NO PARRILLA</v>
      </c>
    </row>
    <row r="67" spans="2:37" x14ac:dyDescent="0.3">
      <c r="B67" s="10" t="str">
        <f t="shared" ref="B67:D67" si="79">B25</f>
        <v>C entre 5 y 6</v>
      </c>
      <c r="C67" s="5" t="str">
        <f t="shared" si="79"/>
        <v>F22Y</v>
      </c>
      <c r="D67" s="6">
        <f t="shared" si="79"/>
        <v>0.85</v>
      </c>
      <c r="E67" s="78">
        <f>'Combinaciones Profe'!AU40</f>
        <v>34.876955744300403</v>
      </c>
      <c r="F67" s="6">
        <f>'Combinaciones Profe'!AV40</f>
        <v>31.747061005918219</v>
      </c>
      <c r="G67" s="105">
        <f>'Combinaciones Profe'!AW40</f>
        <v>5.5182689458689449</v>
      </c>
      <c r="I67" s="10" t="str">
        <f t="shared" ref="I67:K67" si="80">I25</f>
        <v>C entre 5 y 6</v>
      </c>
      <c r="J67" s="5" t="str">
        <f t="shared" si="80"/>
        <v>F22Y</v>
      </c>
      <c r="K67" s="6">
        <f t="shared" si="80"/>
        <v>0.85</v>
      </c>
      <c r="L67" s="78">
        <f>'Combinaciones Profe'!BB40</f>
        <v>7.0033872553400647</v>
      </c>
      <c r="M67" s="6">
        <f>'Combinaciones Profe'!BC40</f>
        <v>6.5228474754729344</v>
      </c>
      <c r="N67" s="105">
        <f>'Combinaciones Profe'!BD40</f>
        <v>3.1704102564102561</v>
      </c>
      <c r="P67" s="10" t="str">
        <f t="shared" ref="P67:R67" si="81">P25</f>
        <v>C entre 5 y 6</v>
      </c>
      <c r="Q67" s="5" t="str">
        <f t="shared" si="81"/>
        <v>F22Y</v>
      </c>
      <c r="R67" s="6">
        <f t="shared" si="81"/>
        <v>0.85</v>
      </c>
      <c r="S67" s="78">
        <f>'Combinaciones Profe'!BI40</f>
        <v>19.372538348672805</v>
      </c>
      <c r="T67" s="6">
        <f>'Combinaciones Profe'!BJ40</f>
        <v>17.637154979958396</v>
      </c>
      <c r="U67" s="105">
        <f>'Combinaciones Profe'!BK40</f>
        <v>6.6012752136752137</v>
      </c>
      <c r="W67" s="10" t="str">
        <f t="shared" si="16"/>
        <v>C entre 5 y 6</v>
      </c>
      <c r="X67" s="5" t="str">
        <f t="shared" si="17"/>
        <v>F22Y</v>
      </c>
      <c r="Y67" s="6">
        <f t="shared" si="18"/>
        <v>0.85</v>
      </c>
      <c r="Z67" s="78">
        <f>'Combinaciones Profe'!BP40</f>
        <v>6.4568373611003187</v>
      </c>
      <c r="AA67" s="6">
        <f>'Combinaciones Profe'!BQ40</f>
        <v>6.0540292750974549</v>
      </c>
      <c r="AB67" s="105">
        <f>'Combinaciones Profe'!BR40</f>
        <v>4.2534165242165241</v>
      </c>
      <c r="AD67" s="78">
        <f>'Combinaciones Profe'!BV39</f>
        <v>19.631914185292445</v>
      </c>
      <c r="AE67" s="6">
        <f>'Combinaciones Profe'!BW39</f>
        <v>0.66666666666666663</v>
      </c>
      <c r="AF67" s="6">
        <f>'Combinaciones Profe'!BX39</f>
        <v>2.9447871277938669</v>
      </c>
      <c r="AG67" s="6" t="str">
        <f>'Combinaciones Profe'!BY39</f>
        <v>NO PARRILLA</v>
      </c>
      <c r="AH67" s="78">
        <f>'Combinaciones Profe'!BZ39</f>
        <v>1.7668722766763181</v>
      </c>
      <c r="AI67" s="6">
        <f>'Combinaciones Profe'!CA39</f>
        <v>0.66666666666666663</v>
      </c>
      <c r="AJ67" s="6">
        <f>'Combinaciones Profe'!CB39</f>
        <v>0.26503084150144773</v>
      </c>
      <c r="AK67" s="105" t="str">
        <f>'Combinaciones Profe'!CC39</f>
        <v>NO PARRILLA</v>
      </c>
    </row>
    <row r="68" spans="2:37" x14ac:dyDescent="0.3">
      <c r="B68" s="10" t="str">
        <f t="shared" ref="B68:D68" si="82">B26</f>
        <v>C entre 11' y 12</v>
      </c>
      <c r="C68" s="5" t="str">
        <f t="shared" si="82"/>
        <v>F23Y</v>
      </c>
      <c r="D68" s="6">
        <f t="shared" si="82"/>
        <v>0.85</v>
      </c>
      <c r="E68" s="78">
        <f>'Combinaciones Profe'!AU41</f>
        <v>20.330556766971949</v>
      </c>
      <c r="F68" s="6">
        <f>'Combinaciones Profe'!AV41</f>
        <v>14.912819425567527</v>
      </c>
      <c r="G68" s="105">
        <f>'Combinaciones Profe'!AW41</f>
        <v>5.8254558071585105</v>
      </c>
      <c r="I68" s="10" t="str">
        <f t="shared" ref="I68:K68" si="83">I26</f>
        <v>C entre 11' y 12</v>
      </c>
      <c r="J68" s="5" t="str">
        <f t="shared" si="83"/>
        <v>F23Y</v>
      </c>
      <c r="K68" s="6">
        <f t="shared" si="83"/>
        <v>0.85</v>
      </c>
      <c r="L68" s="78">
        <f>'Combinaciones Profe'!BB41</f>
        <v>46.256534468991212</v>
      </c>
      <c r="M68" s="6">
        <f>'Combinaciones Profe'!BC41</f>
        <v>36.539644257198212</v>
      </c>
      <c r="N68" s="105">
        <f>'Combinaciones Profe'!BD41</f>
        <v>3.4446596055514975</v>
      </c>
      <c r="P68" s="10" t="str">
        <f t="shared" ref="P68:R68" si="84">P26</f>
        <v>C entre 11' y 12</v>
      </c>
      <c r="Q68" s="5" t="str">
        <f t="shared" si="84"/>
        <v>F23Y</v>
      </c>
      <c r="R68" s="6">
        <f t="shared" si="84"/>
        <v>0.85</v>
      </c>
      <c r="S68" s="78">
        <f>'Combinaciones Profe'!BI41</f>
        <v>16.188132626648592</v>
      </c>
      <c r="T68" s="6">
        <f>'Combinaciones Profe'!BJ41</f>
        <v>12.016593410383361</v>
      </c>
      <c r="U68" s="105">
        <f>'Combinaciones Profe'!BK41</f>
        <v>6.9564732338516135</v>
      </c>
      <c r="W68" s="10" t="str">
        <f t="shared" si="16"/>
        <v>C entre 11' y 12</v>
      </c>
      <c r="X68" s="5" t="str">
        <f t="shared" si="17"/>
        <v>F23Y</v>
      </c>
      <c r="Y68" s="6">
        <f t="shared" si="18"/>
        <v>0.85</v>
      </c>
      <c r="Z68" s="78">
        <f>'Combinaciones Profe'!BP41</f>
        <v>21.632427175023096</v>
      </c>
      <c r="AA68" s="6">
        <f>'Combinaciones Profe'!BQ41</f>
        <v>16.516589544968888</v>
      </c>
      <c r="AB68" s="105">
        <f>'Combinaciones Profe'!BR41</f>
        <v>4.5756770322446005</v>
      </c>
      <c r="AD68" s="78">
        <f>'Combinaciones Profe'!BV40</f>
        <v>13.945193888888891</v>
      </c>
      <c r="AE68" s="6">
        <f>'Combinaciones Profe'!BW40</f>
        <v>0.66666666666666663</v>
      </c>
      <c r="AF68" s="6">
        <f>'Combinaciones Profe'!BX40</f>
        <v>2.0917790833333338</v>
      </c>
      <c r="AG68" s="6" t="str">
        <f>'Combinaciones Profe'!BY40</f>
        <v>NO PARRILLA</v>
      </c>
      <c r="AH68" s="78">
        <f>'Combinaciones Profe'!BZ40</f>
        <v>16.173124273504271</v>
      </c>
      <c r="AI68" s="6">
        <f>'Combinaciones Profe'!CA40</f>
        <v>0.66666666666666663</v>
      </c>
      <c r="AJ68" s="6">
        <f>'Combinaciones Profe'!CB40</f>
        <v>2.4259686410256407</v>
      </c>
      <c r="AK68" s="105" t="str">
        <f>'Combinaciones Profe'!CC40</f>
        <v>NO PARRILLA</v>
      </c>
    </row>
    <row r="69" spans="2:37" x14ac:dyDescent="0.3">
      <c r="B69" s="10" t="str">
        <f t="shared" ref="B69:D69" si="85">B27</f>
        <v>E entre 6 y 11'</v>
      </c>
      <c r="C69" s="5" t="str">
        <f t="shared" si="85"/>
        <v>F24Y</v>
      </c>
      <c r="D69" s="6">
        <f t="shared" si="85"/>
        <v>11.5</v>
      </c>
      <c r="E69" s="78">
        <f>'Combinaciones Profe'!AU42</f>
        <v>5.8752812094441094</v>
      </c>
      <c r="F69" s="6">
        <f>'Combinaciones Profe'!AV42</f>
        <v>14.437550936210849</v>
      </c>
      <c r="G69" s="105">
        <f>'Combinaciones Profe'!AW42</f>
        <v>5.9655007494720866</v>
      </c>
      <c r="I69" s="10" t="str">
        <f t="shared" ref="I69:K69" si="86">I27</f>
        <v>E entre 6 y 11'</v>
      </c>
      <c r="J69" s="5" t="str">
        <f t="shared" si="86"/>
        <v>F24Y</v>
      </c>
      <c r="K69" s="6">
        <f t="shared" si="86"/>
        <v>11.5</v>
      </c>
      <c r="L69" s="78">
        <f>'Combinaciones Profe'!BB42</f>
        <v>4.5906542264731423</v>
      </c>
      <c r="M69" s="6">
        <f>'Combinaciones Profe'!BC42</f>
        <v>15.422592964036486</v>
      </c>
      <c r="N69" s="105">
        <f>'Combinaciones Profe'!BD42</f>
        <v>5.3331202218875022</v>
      </c>
      <c r="P69" s="10" t="str">
        <f t="shared" ref="P69:R69" si="87">P27</f>
        <v>E entre 6 y 11'</v>
      </c>
      <c r="Q69" s="5" t="str">
        <f t="shared" si="87"/>
        <v>F24Y</v>
      </c>
      <c r="R69" s="6">
        <f t="shared" si="87"/>
        <v>11.5</v>
      </c>
      <c r="S69" s="78">
        <f>'Combinaciones Profe'!BI42</f>
        <v>7.329699416230028</v>
      </c>
      <c r="T69" s="6">
        <f>'Combinaciones Profe'!BJ42</f>
        <v>17.055917136502551</v>
      </c>
      <c r="U69" s="105">
        <f>'Combinaciones Profe'!BK42</f>
        <v>7.0691722874033989</v>
      </c>
      <c r="W69" s="10" t="str">
        <f t="shared" si="16"/>
        <v>E entre 6 y 11'</v>
      </c>
      <c r="X69" s="5" t="str">
        <f t="shared" si="17"/>
        <v>F24Y</v>
      </c>
      <c r="Y69" s="6">
        <f t="shared" si="18"/>
        <v>11.5</v>
      </c>
      <c r="Z69" s="78">
        <f>'Combinaciones Profe'!BP42</f>
        <v>5.4806986111488598</v>
      </c>
      <c r="AA69" s="6">
        <f>'Combinaciones Profe'!BQ42</f>
        <v>19.090028031300847</v>
      </c>
      <c r="AB69" s="105">
        <f>'Combinaciones Profe'!BR42</f>
        <v>6.3807872666333569</v>
      </c>
      <c r="AD69" s="78">
        <f>'Combinaciones Profe'!BV41</f>
        <v>17.043359422936451</v>
      </c>
      <c r="AE69" s="6">
        <f>'Combinaciones Profe'!BW41</f>
        <v>0.66666666666666663</v>
      </c>
      <c r="AF69" s="6">
        <f>'Combinaciones Profe'!BX41</f>
        <v>2.5565039134404679</v>
      </c>
      <c r="AG69" s="6" t="str">
        <f>'Combinaciones Profe'!BY41</f>
        <v>NO PARRILLA</v>
      </c>
      <c r="AH69" s="78">
        <f>'Combinaciones Profe'!BZ41</f>
        <v>8.6955915423145171</v>
      </c>
      <c r="AI69" s="6">
        <f>'Combinaciones Profe'!CA41</f>
        <v>0.66666666666666663</v>
      </c>
      <c r="AJ69" s="6">
        <f>'Combinaciones Profe'!CB41</f>
        <v>1.3043387313471775</v>
      </c>
      <c r="AK69" s="105" t="str">
        <f>'Combinaciones Profe'!CC41</f>
        <v>NO PARRILLA</v>
      </c>
    </row>
    <row r="70" spans="2:37" x14ac:dyDescent="0.3">
      <c r="B70" s="10" t="str">
        <f t="shared" ref="B70:D70" si="88">B28</f>
        <v>F entre 1 y 2</v>
      </c>
      <c r="C70" s="5" t="str">
        <f t="shared" si="88"/>
        <v>F25Y</v>
      </c>
      <c r="D70" s="6">
        <f t="shared" si="88"/>
        <v>2.66</v>
      </c>
      <c r="E70" s="78">
        <f>'Combinaciones Profe'!AU43</f>
        <v>20.421441644728592</v>
      </c>
      <c r="F70" s="6">
        <f>'Combinaciones Profe'!AV43</f>
        <v>22.980187746177016</v>
      </c>
      <c r="G70" s="105">
        <f>'Combinaciones Profe'!AW43</f>
        <v>3.0557957920309358</v>
      </c>
      <c r="I70" s="10" t="str">
        <f t="shared" ref="I70:K70" si="89">I28</f>
        <v>F entre 1 y 2</v>
      </c>
      <c r="J70" s="5" t="str">
        <f t="shared" si="89"/>
        <v>F25Y</v>
      </c>
      <c r="K70" s="6">
        <f t="shared" si="89"/>
        <v>2.66</v>
      </c>
      <c r="L70" s="78">
        <f>'Combinaciones Profe'!BB43</f>
        <v>1.1625824560030904</v>
      </c>
      <c r="M70" s="6">
        <f>'Combinaciones Profe'!BC43</f>
        <v>1.7732079095626163</v>
      </c>
      <c r="N70" s="105">
        <f>'Combinaciones Profe'!BD43</f>
        <v>1.5080411937437661</v>
      </c>
      <c r="P70" s="10" t="str">
        <f t="shared" ref="P70:R70" si="90">P28</f>
        <v>F entre 1 y 2</v>
      </c>
      <c r="Q70" s="5" t="str">
        <f t="shared" si="90"/>
        <v>F25Y</v>
      </c>
      <c r="R70" s="6">
        <f t="shared" si="90"/>
        <v>2.66</v>
      </c>
      <c r="S70" s="78">
        <f>'Combinaciones Profe'!BI43</f>
        <v>44.584406980768271</v>
      </c>
      <c r="T70" s="6">
        <f>'Combinaciones Profe'!BJ43</f>
        <v>45.15013870721252</v>
      </c>
      <c r="U70" s="105">
        <f>'Combinaciones Profe'!BK43</f>
        <v>3.3057665112080636</v>
      </c>
      <c r="W70" s="10" t="str">
        <f t="shared" si="16"/>
        <v>F entre 1 y 2</v>
      </c>
      <c r="X70" s="5" t="str">
        <f t="shared" si="17"/>
        <v>F25Y</v>
      </c>
      <c r="Y70" s="6">
        <f t="shared" si="18"/>
        <v>2.66</v>
      </c>
      <c r="Z70" s="78">
        <f>'Combinaciones Profe'!BP43</f>
        <v>1.4500791841578153</v>
      </c>
      <c r="AA70" s="6">
        <f>'Combinaciones Profe'!BQ43</f>
        <v>2.1227766377380615</v>
      </c>
      <c r="AB70" s="105">
        <f>'Combinaciones Profe'!BR43</f>
        <v>1.8782722364308042</v>
      </c>
      <c r="AD70" s="78">
        <f>'Combinaciones Profe'!BV42</f>
        <v>25.537384888244773</v>
      </c>
      <c r="AE70" s="6">
        <f>'Combinaciones Profe'!BW42</f>
        <v>0.66666666666666663</v>
      </c>
      <c r="AF70" s="6">
        <f>'Combinaciones Profe'!BX42</f>
        <v>3.8306077332367159</v>
      </c>
      <c r="AG70" s="6" t="str">
        <f>'Combinaciones Profe'!BY42</f>
        <v>NO PARRILLA</v>
      </c>
      <c r="AH70" s="78">
        <f>'Combinaciones Profe'!BZ42</f>
        <v>12.724510117326103</v>
      </c>
      <c r="AI70" s="6">
        <f>'Combinaciones Profe'!CA42</f>
        <v>0.66666666666666663</v>
      </c>
      <c r="AJ70" s="6">
        <f>'Combinaciones Profe'!CB42</f>
        <v>1.9086765175989158</v>
      </c>
      <c r="AK70" s="105" t="str">
        <f>'Combinaciones Profe'!CC42</f>
        <v>NO PARRILLA</v>
      </c>
    </row>
    <row r="71" spans="2:37" x14ac:dyDescent="0.3">
      <c r="B71" s="10" t="str">
        <f t="shared" ref="B71:D71" si="91">B29</f>
        <v>F entre 2 y 3</v>
      </c>
      <c r="C71" s="5" t="str">
        <f t="shared" si="91"/>
        <v>F26Y</v>
      </c>
      <c r="D71" s="6">
        <f t="shared" si="91"/>
        <v>1.75</v>
      </c>
      <c r="E71" s="78">
        <f>'Combinaciones Profe'!AU44</f>
        <v>45.716586523049308</v>
      </c>
      <c r="F71" s="6">
        <f>'Combinaciones Profe'!AV44</f>
        <v>35.616476877495813</v>
      </c>
      <c r="G71" s="105">
        <f>'Combinaciones Profe'!AW44</f>
        <v>3.8400686643375437</v>
      </c>
      <c r="I71" s="10" t="str">
        <f t="shared" ref="I71:K71" si="92">I29</f>
        <v>F entre 2 y 3</v>
      </c>
      <c r="J71" s="5" t="str">
        <f t="shared" si="92"/>
        <v>F26Y</v>
      </c>
      <c r="K71" s="6">
        <f t="shared" si="92"/>
        <v>1.75</v>
      </c>
      <c r="L71" s="78">
        <f>'Combinaciones Profe'!BB44</f>
        <v>6.8496034306888447</v>
      </c>
      <c r="M71" s="6">
        <f>'Combinaciones Profe'!BC44</f>
        <v>7.6838015694420392</v>
      </c>
      <c r="N71" s="105">
        <f>'Combinaciones Profe'!BD44</f>
        <v>1.9969788363343188</v>
      </c>
      <c r="P71" s="10" t="str">
        <f t="shared" ref="P71:R71" si="93">P29</f>
        <v>F entre 2 y 3</v>
      </c>
      <c r="Q71" s="5" t="str">
        <f t="shared" si="93"/>
        <v>F26Y</v>
      </c>
      <c r="R71" s="6">
        <f t="shared" si="93"/>
        <v>1.75</v>
      </c>
      <c r="S71" s="78">
        <f>'Combinaciones Profe'!BI44</f>
        <v>66.183866207575008</v>
      </c>
      <c r="T71" s="6">
        <f>'Combinaciones Profe'!BJ44</f>
        <v>46.324651174872713</v>
      </c>
      <c r="U71" s="105">
        <f>'Combinaciones Profe'!BK44</f>
        <v>4.3090451827465737</v>
      </c>
      <c r="W71" s="10" t="str">
        <f t="shared" si="16"/>
        <v>F entre 2 y 3</v>
      </c>
      <c r="X71" s="5" t="str">
        <f t="shared" si="17"/>
        <v>F26Y</v>
      </c>
      <c r="Y71" s="6">
        <f t="shared" si="18"/>
        <v>1.75</v>
      </c>
      <c r="Z71" s="78">
        <f>'Combinaciones Profe'!BP44</f>
        <v>8.2297145967804646</v>
      </c>
      <c r="AA71" s="6">
        <f>'Combinaciones Profe'!BQ44</f>
        <v>9.2310004031137787</v>
      </c>
      <c r="AB71" s="105">
        <f>'Combinaciones Profe'!BR44</f>
        <v>2.4938752687449606</v>
      </c>
      <c r="AD71" s="78">
        <f>'Combinaciones Profe'!BV43</f>
        <v>21.859381055363315</v>
      </c>
      <c r="AE71" s="6">
        <f>'Combinaciones Profe'!BW43</f>
        <v>0.66666666666666663</v>
      </c>
      <c r="AF71" s="6">
        <f>'Combinaciones Profe'!BX43</f>
        <v>3.2789071583044973</v>
      </c>
      <c r="AG71" s="6" t="str">
        <f>'Combinaciones Profe'!BY43</f>
        <v>NO PARRILLA</v>
      </c>
      <c r="AH71" s="78">
        <f>'Combinaciones Profe'!BZ43</f>
        <v>0.66115330224161384</v>
      </c>
      <c r="AI71" s="6">
        <f>'Combinaciones Profe'!CA43</f>
        <v>0.66666666666666663</v>
      </c>
      <c r="AJ71" s="6">
        <f>'Combinaciones Profe'!CB43</f>
        <v>9.9172995336242076E-2</v>
      </c>
      <c r="AK71" s="105" t="str">
        <f>'Combinaciones Profe'!CC43</f>
        <v>NO PARRILLA</v>
      </c>
    </row>
    <row r="72" spans="2:37" x14ac:dyDescent="0.3">
      <c r="B72" s="10" t="str">
        <f t="shared" ref="B72:D72" si="94">B30</f>
        <v>G entre 3 y 7</v>
      </c>
      <c r="C72" s="5" t="str">
        <f t="shared" si="94"/>
        <v>F27Y</v>
      </c>
      <c r="D72" s="6">
        <f t="shared" si="94"/>
        <v>6.5</v>
      </c>
      <c r="E72" s="78">
        <f>'Combinaciones Profe'!AU45</f>
        <v>2.9930063155843949</v>
      </c>
      <c r="F72" s="6">
        <f>'Combinaciones Profe'!AV45</f>
        <v>10.626846222088941</v>
      </c>
      <c r="G72" s="105">
        <f>'Combinaciones Profe'!AW45</f>
        <v>4.4063174814814818</v>
      </c>
      <c r="I72" s="10" t="str">
        <f t="shared" ref="I72:K72" si="95">I30</f>
        <v>G entre 3 y 7</v>
      </c>
      <c r="J72" s="5" t="str">
        <f t="shared" si="95"/>
        <v>F27Y</v>
      </c>
      <c r="K72" s="6">
        <f t="shared" si="95"/>
        <v>6.5</v>
      </c>
      <c r="L72" s="78">
        <f>'Combinaciones Profe'!BB45</f>
        <v>20.062711826059406</v>
      </c>
      <c r="M72" s="6">
        <f>'Combinaciones Profe'!BC45</f>
        <v>6.9449409564423883</v>
      </c>
      <c r="N72" s="105">
        <f>'Combinaciones Profe'!BD45</f>
        <v>4.8192164444444447</v>
      </c>
      <c r="P72" s="10" t="str">
        <f t="shared" ref="P72:R72" si="96">P30</f>
        <v>G entre 3 y 7</v>
      </c>
      <c r="Q72" s="5" t="str">
        <f t="shared" si="96"/>
        <v>F27Y</v>
      </c>
      <c r="R72" s="6">
        <f t="shared" si="96"/>
        <v>6.5</v>
      </c>
      <c r="S72" s="78">
        <f>'Combinaciones Profe'!BI45</f>
        <v>3.2367763148077224</v>
      </c>
      <c r="T72" s="6">
        <f>'Combinaciones Profe'!BJ45</f>
        <v>12.904583495676025</v>
      </c>
      <c r="U72" s="105">
        <f>'Combinaciones Profe'!BK45</f>
        <v>5.0016447407407414</v>
      </c>
      <c r="W72" s="10" t="str">
        <f t="shared" si="16"/>
        <v>G entre 3 y 7</v>
      </c>
      <c r="X72" s="5" t="str">
        <f t="shared" si="17"/>
        <v>F27Y</v>
      </c>
      <c r="Y72" s="6">
        <f t="shared" si="18"/>
        <v>6.5</v>
      </c>
      <c r="Z72" s="78">
        <f>'Combinaciones Profe'!BP45</f>
        <v>92.58783263455112</v>
      </c>
      <c r="AA72" s="6">
        <f>'Combinaciones Profe'!BQ45</f>
        <v>8.0947232964825258</v>
      </c>
      <c r="AB72" s="105">
        <f>'Combinaciones Profe'!BR45</f>
        <v>5.670720296296297</v>
      </c>
      <c r="AD72" s="78">
        <f>'Combinaciones Profe'!BV44</f>
        <v>13.788944584789038</v>
      </c>
      <c r="AE72" s="6">
        <f>'Combinaciones Profe'!BW44</f>
        <v>0.66666666666666663</v>
      </c>
      <c r="AF72" s="6">
        <f>'Combinaciones Profe'!BX44</f>
        <v>2.0683416877183558</v>
      </c>
      <c r="AG72" s="6" t="str">
        <f>'Combinaciones Profe'!BY44</f>
        <v>NO PARRILLA</v>
      </c>
      <c r="AH72" s="78">
        <f>'Combinaciones Profe'!BZ44</f>
        <v>9.102857948552133</v>
      </c>
      <c r="AI72" s="6">
        <f>'Combinaciones Profe'!CA44</f>
        <v>0.66666666666666663</v>
      </c>
      <c r="AJ72" s="6">
        <f>'Combinaciones Profe'!CB44</f>
        <v>1.36542869228282</v>
      </c>
      <c r="AK72" s="105" t="str">
        <f>'Combinaciones Profe'!CC44</f>
        <v>NO PARRILLA</v>
      </c>
    </row>
    <row r="73" spans="2:37" x14ac:dyDescent="0.3">
      <c r="B73" s="10" t="str">
        <f t="shared" ref="B73:D73" si="97">B31</f>
        <v>G entre 7 y 10</v>
      </c>
      <c r="C73" s="5" t="str">
        <f t="shared" si="97"/>
        <v>F28Y</v>
      </c>
      <c r="D73" s="6">
        <f t="shared" si="97"/>
        <v>4.0599999999999996</v>
      </c>
      <c r="E73" s="78">
        <f>'Combinaciones Profe'!AU46</f>
        <v>13.357531069750847</v>
      </c>
      <c r="F73" s="6">
        <f>'Combinaciones Profe'!AV46</f>
        <v>10.258379575592643</v>
      </c>
      <c r="G73" s="105">
        <f>'Combinaciones Profe'!AW46</f>
        <v>4.9881870498254974</v>
      </c>
      <c r="I73" s="10" t="str">
        <f t="shared" ref="I73:K73" si="98">I31</f>
        <v>G entre 7 y 10</v>
      </c>
      <c r="J73" s="5" t="str">
        <f t="shared" si="98"/>
        <v>F28Y</v>
      </c>
      <c r="K73" s="6">
        <f t="shared" si="98"/>
        <v>4.0599999999999996</v>
      </c>
      <c r="L73" s="78">
        <f>'Combinaciones Profe'!BB46</f>
        <v>21.05799864222675</v>
      </c>
      <c r="M73" s="6">
        <f>'Combinaciones Profe'!BC46</f>
        <v>9.3735844022508577</v>
      </c>
      <c r="N73" s="105">
        <f>'Combinaciones Profe'!BD46</f>
        <v>4.514787045582322</v>
      </c>
      <c r="P73" s="10" t="str">
        <f t="shared" ref="P73:R73" si="99">P31</f>
        <v>G entre 7 y 10</v>
      </c>
      <c r="Q73" s="5" t="str">
        <f t="shared" si="99"/>
        <v>F28Y</v>
      </c>
      <c r="R73" s="6">
        <f t="shared" si="99"/>
        <v>4.0599999999999996</v>
      </c>
      <c r="S73" s="78">
        <f>'Combinaciones Profe'!BI46</f>
        <v>15.321805977531266</v>
      </c>
      <c r="T73" s="6">
        <f>'Combinaciones Profe'!BJ46</f>
        <v>12.222017809203312</v>
      </c>
      <c r="U73" s="105">
        <f>'Combinaciones Profe'!BK46</f>
        <v>5.7972748994897563</v>
      </c>
      <c r="W73" s="10" t="str">
        <f t="shared" si="16"/>
        <v>G entre 7 y 10</v>
      </c>
      <c r="X73" s="5" t="str">
        <f t="shared" si="17"/>
        <v>F28Y</v>
      </c>
      <c r="Y73" s="6">
        <f t="shared" si="18"/>
        <v>4.0599999999999996</v>
      </c>
      <c r="Z73" s="78">
        <f>'Combinaciones Profe'!BP46</f>
        <v>28.839834373499759</v>
      </c>
      <c r="AA73" s="6">
        <f>'Combinaciones Profe'!BQ46</f>
        <v>11.402523096007576</v>
      </c>
      <c r="AB73" s="105">
        <f>'Combinaciones Profe'!BR46</f>
        <v>5.3556032470907713</v>
      </c>
      <c r="AD73" s="78">
        <f>'Combinaciones Profe'!BV45</f>
        <v>22.966417200000002</v>
      </c>
      <c r="AE73" s="6">
        <f>'Combinaciones Profe'!BW45</f>
        <v>0.66666666666666663</v>
      </c>
      <c r="AF73" s="6">
        <f>'Combinaciones Profe'!BX45</f>
        <v>3.4449625800000008</v>
      </c>
      <c r="AG73" s="6" t="str">
        <f>'Combinaciones Profe'!BY45</f>
        <v>NO PARRILLA</v>
      </c>
      <c r="AH73" s="78">
        <f>'Combinaciones Profe'!BZ45</f>
        <v>7.0884003703703709</v>
      </c>
      <c r="AI73" s="6">
        <f>'Combinaciones Profe'!CA45</f>
        <v>0.66666666666666663</v>
      </c>
      <c r="AJ73" s="6">
        <f>'Combinaciones Profe'!CB45</f>
        <v>1.0632600555555558</v>
      </c>
      <c r="AK73" s="105" t="str">
        <f>'Combinaciones Profe'!CC45</f>
        <v>NO PARRILLA</v>
      </c>
    </row>
    <row r="74" spans="2:37" x14ac:dyDescent="0.3">
      <c r="B74" s="10" t="str">
        <f t="shared" ref="B74:D74" si="100">B32</f>
        <v>G entre 10 y 11'</v>
      </c>
      <c r="C74" s="5" t="str">
        <f t="shared" si="100"/>
        <v>F29Y</v>
      </c>
      <c r="D74" s="6">
        <f t="shared" si="100"/>
        <v>0.9</v>
      </c>
      <c r="E74" s="78">
        <f>'Combinaciones Profe'!AU47</f>
        <v>86.655889313671935</v>
      </c>
      <c r="F74" s="6">
        <f>'Combinaciones Profe'!AV47</f>
        <v>43.299208253358927</v>
      </c>
      <c r="G74" s="105">
        <f>'Combinaciones Profe'!AW47</f>
        <v>4.313747368421053</v>
      </c>
      <c r="I74" s="10" t="str">
        <f t="shared" ref="I74:K74" si="101">I32</f>
        <v>G entre 10 y 11'</v>
      </c>
      <c r="J74" s="5" t="str">
        <f t="shared" si="101"/>
        <v>F29Y</v>
      </c>
      <c r="K74" s="6">
        <f t="shared" si="101"/>
        <v>0.9</v>
      </c>
      <c r="L74" s="78">
        <f>'Combinaciones Profe'!BB47</f>
        <v>16.559285508498991</v>
      </c>
      <c r="M74" s="6">
        <f>'Combinaciones Profe'!BC47</f>
        <v>9.6257314444102242</v>
      </c>
      <c r="N74" s="105">
        <f>'Combinaciones Profe'!BD47</f>
        <v>2.8540701754385962</v>
      </c>
      <c r="P74" s="10" t="str">
        <f t="shared" ref="P74:R74" si="102">P32</f>
        <v>G entre 10 y 11'</v>
      </c>
      <c r="Q74" s="5" t="str">
        <f t="shared" si="102"/>
        <v>F29Y</v>
      </c>
      <c r="R74" s="6">
        <f t="shared" si="102"/>
        <v>0.9</v>
      </c>
      <c r="S74" s="78">
        <f>'Combinaciones Profe'!BI47</f>
        <v>2351.7355932203545</v>
      </c>
      <c r="T74" s="6">
        <f>'Combinaciones Profe'!BJ47</f>
        <v>291.30728439854903</v>
      </c>
      <c r="U74" s="105">
        <f>'Combinaciones Profe'!BK47</f>
        <v>4.9121684210526322</v>
      </c>
      <c r="W74" s="10" t="str">
        <f t="shared" si="16"/>
        <v>G entre 10 y 11'</v>
      </c>
      <c r="X74" s="5" t="str">
        <f t="shared" si="17"/>
        <v>F29Y</v>
      </c>
      <c r="Y74" s="6">
        <f t="shared" si="18"/>
        <v>0.9</v>
      </c>
      <c r="Z74" s="78">
        <f>'Combinaciones Profe'!BP47</f>
        <v>15.872257840928786</v>
      </c>
      <c r="AA74" s="6">
        <f>'Combinaciones Profe'!BQ47</f>
        <v>9.3607055722989827</v>
      </c>
      <c r="AB74" s="105">
        <f>'Combinaciones Profe'!BR47</f>
        <v>3.6417684210526327</v>
      </c>
      <c r="AD74" s="78">
        <f>'Combinaciones Profe'!BV46</f>
        <v>31.957477883437285</v>
      </c>
      <c r="AE74" s="6">
        <f>'Combinaciones Profe'!BW46</f>
        <v>0.66666666666666663</v>
      </c>
      <c r="AF74" s="6">
        <f>'Combinaciones Profe'!BX46</f>
        <v>4.7936216825155933</v>
      </c>
      <c r="AG74" s="6" t="str">
        <f>'Combinaciones Profe'!BY46</f>
        <v>NO PARRILLA</v>
      </c>
      <c r="AH74" s="78">
        <f>'Combinaciones Profe'!BZ46</f>
        <v>12.246743225172125</v>
      </c>
      <c r="AI74" s="6">
        <f>'Combinaciones Profe'!CA46</f>
        <v>0.66666666666666663</v>
      </c>
      <c r="AJ74" s="6">
        <f>'Combinaciones Profe'!CB46</f>
        <v>1.8370114837758187</v>
      </c>
      <c r="AK74" s="105" t="str">
        <f>'Combinaciones Profe'!CC46</f>
        <v>NO PARRILLA</v>
      </c>
    </row>
    <row r="75" spans="2:37" x14ac:dyDescent="0.3">
      <c r="B75" s="10" t="str">
        <f t="shared" ref="B75:D75" si="103">B33</f>
        <v>G entre 11' y 12</v>
      </c>
      <c r="C75" s="5" t="str">
        <f t="shared" si="103"/>
        <v>F30Y</v>
      </c>
      <c r="D75" s="6">
        <f t="shared" si="103"/>
        <v>1.03</v>
      </c>
      <c r="E75" s="78">
        <f>'Combinaciones Profe'!AU48</f>
        <v>7.8798479294697987</v>
      </c>
      <c r="F75" s="6">
        <f>'Combinaciones Profe'!AV48</f>
        <v>8.2468800641040758</v>
      </c>
      <c r="G75" s="105">
        <f>'Combinaciones Profe'!AW48</f>
        <v>4.9480658802230391</v>
      </c>
      <c r="I75" s="10" t="str">
        <f t="shared" ref="I75:K75" si="104">I33</f>
        <v>G entre 11' y 12</v>
      </c>
      <c r="J75" s="5" t="str">
        <f t="shared" si="104"/>
        <v>F30Y</v>
      </c>
      <c r="K75" s="6">
        <f t="shared" si="104"/>
        <v>1.03</v>
      </c>
      <c r="L75" s="78">
        <f>'Combinaciones Profe'!BB48</f>
        <v>6.397749907130601</v>
      </c>
      <c r="M75" s="6">
        <f>'Combinaciones Profe'!BC48</f>
        <v>6.8733478453687447</v>
      </c>
      <c r="N75" s="105">
        <f>'Combinaciones Profe'!BD48</f>
        <v>3.1431580983256278</v>
      </c>
      <c r="P75" s="10" t="str">
        <f t="shared" ref="P75:R75" si="105">P33</f>
        <v>G entre 11' y 12</v>
      </c>
      <c r="Q75" s="5" t="str">
        <f t="shared" si="105"/>
        <v>F30Y</v>
      </c>
      <c r="R75" s="6">
        <f t="shared" si="105"/>
        <v>1.03</v>
      </c>
      <c r="S75" s="78">
        <f>'Combinaciones Profe'!BI48</f>
        <v>9.1004565469919232</v>
      </c>
      <c r="T75" s="6">
        <f>'Combinaciones Profe'!BJ48</f>
        <v>9.4763449857965174</v>
      </c>
      <c r="U75" s="105">
        <f>'Combinaciones Profe'!BK48</f>
        <v>5.684311396941764</v>
      </c>
      <c r="W75" s="10" t="str">
        <f t="shared" si="16"/>
        <v>G entre 11' y 12</v>
      </c>
      <c r="X75" s="5" t="str">
        <f t="shared" si="17"/>
        <v>F30Y</v>
      </c>
      <c r="Y75" s="6">
        <f t="shared" si="18"/>
        <v>1.03</v>
      </c>
      <c r="Z75" s="78">
        <f>'Combinaciones Profe'!BP48</f>
        <v>8.180087323742038</v>
      </c>
      <c r="AA75" s="6">
        <f>'Combinaciones Profe'!BQ48</f>
        <v>8.7085109341423337</v>
      </c>
      <c r="AB75" s="105">
        <f>'Combinaciones Profe'!BR48</f>
        <v>3.8701989090134021</v>
      </c>
      <c r="AD75" s="78">
        <f>'Combinaciones Profe'!BV47</f>
        <v>22.166160000000005</v>
      </c>
      <c r="AE75" s="6">
        <f>'Combinaciones Profe'!BW47</f>
        <v>0.66666666666666663</v>
      </c>
      <c r="AF75" s="6">
        <f>'Combinaciones Profe'!BX47</f>
        <v>3.3249240000000007</v>
      </c>
      <c r="AG75" s="6" t="str">
        <f>'Combinaciones Profe'!BY47</f>
        <v>NO PARRILLA</v>
      </c>
      <c r="AH75" s="78">
        <f>'Combinaciones Profe'!BZ47</f>
        <v>2.2104757894736844</v>
      </c>
      <c r="AI75" s="6">
        <f>'Combinaciones Profe'!CA47</f>
        <v>0.66666666666666663</v>
      </c>
      <c r="AJ75" s="6">
        <f>'Combinaciones Profe'!CB47</f>
        <v>0.33157136842105267</v>
      </c>
      <c r="AK75" s="105" t="str">
        <f>'Combinaciones Profe'!CC47</f>
        <v>NO PARRILLA</v>
      </c>
    </row>
    <row r="76" spans="2:37" x14ac:dyDescent="0.3">
      <c r="B76" s="10" t="str">
        <f t="shared" ref="B76:D76" si="106">B34</f>
        <v>I entre 7 y 9</v>
      </c>
      <c r="C76" s="5" t="str">
        <f t="shared" si="106"/>
        <v>F31Y</v>
      </c>
      <c r="D76" s="6">
        <f t="shared" si="106"/>
        <v>2.35</v>
      </c>
      <c r="E76" s="78">
        <f>'Combinaciones Profe'!AU49</f>
        <v>13.146833688844207</v>
      </c>
      <c r="F76" s="6">
        <f>'Combinaciones Profe'!AV49</f>
        <v>18.058883092854039</v>
      </c>
      <c r="G76" s="105">
        <f>'Combinaciones Profe'!AW49</f>
        <v>4.070915764705882</v>
      </c>
      <c r="I76" s="10" t="str">
        <f t="shared" ref="I76:K76" si="107">I34</f>
        <v>I entre 7 y 9</v>
      </c>
      <c r="J76" s="5" t="str">
        <f t="shared" si="107"/>
        <v>F31Y</v>
      </c>
      <c r="K76" s="6">
        <f t="shared" si="107"/>
        <v>2.35</v>
      </c>
      <c r="L76" s="78">
        <f>'Combinaciones Profe'!BB49</f>
        <v>6.3831645653178439</v>
      </c>
      <c r="M76" s="6">
        <f>'Combinaciones Profe'!BC49</f>
        <v>7.5398489102738546</v>
      </c>
      <c r="N76" s="105">
        <f>'Combinaciones Profe'!BD49</f>
        <v>2.3274704313725492</v>
      </c>
      <c r="P76" s="10" t="str">
        <f t="shared" ref="P76:R76" si="108">P34</f>
        <v>I entre 7 y 9</v>
      </c>
      <c r="Q76" s="5" t="str">
        <f t="shared" si="108"/>
        <v>F31Y</v>
      </c>
      <c r="R76" s="6">
        <f t="shared" si="108"/>
        <v>2.35</v>
      </c>
      <c r="S76" s="78">
        <f>'Combinaciones Profe'!BI49</f>
        <v>16.077177151613181</v>
      </c>
      <c r="T76" s="6">
        <f>'Combinaciones Profe'!BJ49</f>
        <v>22.599776616009294</v>
      </c>
      <c r="U76" s="105">
        <f>'Combinaciones Profe'!BK49</f>
        <v>4.6907516862745098</v>
      </c>
      <c r="W76" s="10" t="str">
        <f t="shared" si="16"/>
        <v>I entre 7 y 9</v>
      </c>
      <c r="X76" s="5" t="str">
        <f t="shared" si="17"/>
        <v>F31Y</v>
      </c>
      <c r="Y76" s="6">
        <f t="shared" si="18"/>
        <v>2.35</v>
      </c>
      <c r="Z76" s="78">
        <f>'Combinaciones Profe'!BP49</f>
        <v>8.2291228159156056</v>
      </c>
      <c r="AA76" s="6">
        <f>'Combinaciones Profe'!BQ49</f>
        <v>9.4522921538290241</v>
      </c>
      <c r="AB76" s="105">
        <f>'Combinaciones Profe'!BR49</f>
        <v>3.005714509803922</v>
      </c>
      <c r="AD76" s="78">
        <f>'Combinaciones Profe'!BV48</f>
        <v>13.926562922507321</v>
      </c>
      <c r="AE76" s="6">
        <f>'Combinaciones Profe'!BW48</f>
        <v>0.66666666666666663</v>
      </c>
      <c r="AF76" s="6">
        <f>'Combinaciones Profe'!BX48</f>
        <v>2.0889844383760985</v>
      </c>
      <c r="AG76" s="6" t="str">
        <f>'Combinaciones Profe'!BY48</f>
        <v>NO PARRILLA</v>
      </c>
      <c r="AH76" s="78">
        <f>'Combinaciones Profe'!BZ48</f>
        <v>12.008107826039478</v>
      </c>
      <c r="AI76" s="6">
        <f>'Combinaciones Profe'!CA48</f>
        <v>0.66666666666666663</v>
      </c>
      <c r="AJ76" s="6">
        <f>'Combinaciones Profe'!CB48</f>
        <v>1.8012161739059216</v>
      </c>
      <c r="AK76" s="105" t="str">
        <f>'Combinaciones Profe'!CC48</f>
        <v>NO PARRILLA</v>
      </c>
    </row>
    <row r="77" spans="2:37" x14ac:dyDescent="0.3">
      <c r="B77" s="10" t="str">
        <f t="shared" ref="B77:D77" si="109">B35</f>
        <v>J entre 1 y 2</v>
      </c>
      <c r="C77" s="5" t="str">
        <f t="shared" si="109"/>
        <v>F32Y</v>
      </c>
      <c r="D77" s="6">
        <f t="shared" si="109"/>
        <v>2.71</v>
      </c>
      <c r="E77" s="78">
        <f>'Combinaciones Profe'!AU50</f>
        <v>3.437913589416596</v>
      </c>
      <c r="F77" s="6">
        <f>'Combinaciones Profe'!AV50</f>
        <v>7.4168664210363264</v>
      </c>
      <c r="G77" s="105">
        <f>'Combinaciones Profe'!AW50</f>
        <v>3.6766056678796657</v>
      </c>
      <c r="I77" s="10" t="str">
        <f t="shared" ref="I77:K77" si="110">I35</f>
        <v>J entre 1 y 2</v>
      </c>
      <c r="J77" s="5" t="str">
        <f t="shared" si="110"/>
        <v>F32Y</v>
      </c>
      <c r="K77" s="6">
        <f t="shared" si="110"/>
        <v>2.71</v>
      </c>
      <c r="L77" s="78">
        <f>'Combinaciones Profe'!BB50</f>
        <v>1.6265479898160971</v>
      </c>
      <c r="M77" s="6">
        <f>'Combinaciones Profe'!BC50</f>
        <v>3.1481258732134401</v>
      </c>
      <c r="N77" s="105">
        <f>'Combinaciones Profe'!BD50</f>
        <v>3.6724114325666504</v>
      </c>
      <c r="P77" s="10" t="str">
        <f t="shared" ref="P77:R77" si="111">P35</f>
        <v>J entre 1 y 2</v>
      </c>
      <c r="Q77" s="5" t="str">
        <f t="shared" si="111"/>
        <v>F32Y</v>
      </c>
      <c r="R77" s="6">
        <f t="shared" si="111"/>
        <v>2.71</v>
      </c>
      <c r="S77" s="78">
        <f>'Combinaciones Profe'!BI50</f>
        <v>3.0620552629394489</v>
      </c>
      <c r="T77" s="6">
        <f>'Combinaciones Profe'!BJ50</f>
        <v>7.0566012173018979</v>
      </c>
      <c r="U77" s="105">
        <f>'Combinaciones Profe'!BK50</f>
        <v>4.1765993339772631</v>
      </c>
      <c r="W77" s="10" t="str">
        <f t="shared" si="16"/>
        <v>J entre 1 y 2</v>
      </c>
      <c r="X77" s="5" t="str">
        <f t="shared" si="17"/>
        <v>F32Y</v>
      </c>
      <c r="Y77" s="6">
        <f t="shared" si="18"/>
        <v>2.71</v>
      </c>
      <c r="Z77" s="78">
        <f>'Combinaciones Profe'!BP50</f>
        <v>1.6594076460000173</v>
      </c>
      <c r="AA77" s="6">
        <f>'Combinaciones Profe'!BQ50</f>
        <v>3.2519611972512741</v>
      </c>
      <c r="AB77" s="105">
        <f>'Combinaciones Profe'!BR50</f>
        <v>4.3250946633147489</v>
      </c>
      <c r="AD77" s="78">
        <f>'Combinaciones Profe'!BV49</f>
        <v>16.945340466666664</v>
      </c>
      <c r="AE77" s="6">
        <f>'Combinaciones Profe'!BW49</f>
        <v>0.66666666666666663</v>
      </c>
      <c r="AF77" s="6">
        <f>'Combinaciones Profe'!BX49</f>
        <v>2.5418010699999996</v>
      </c>
      <c r="AG77" s="6" t="str">
        <f>'Combinaciones Profe'!BY49</f>
        <v>NO PARRILLA</v>
      </c>
      <c r="AH77" s="78">
        <f>'Combinaciones Profe'!BZ49</f>
        <v>11.492341631372547</v>
      </c>
      <c r="AI77" s="6">
        <f>'Combinaciones Profe'!CA49</f>
        <v>0.66666666666666663</v>
      </c>
      <c r="AJ77" s="6">
        <f>'Combinaciones Profe'!CB49</f>
        <v>1.723851244705882</v>
      </c>
      <c r="AK77" s="105" t="str">
        <f>'Combinaciones Profe'!CC49</f>
        <v>NO PARRILLA</v>
      </c>
    </row>
    <row r="78" spans="2:37" x14ac:dyDescent="0.3">
      <c r="B78" s="10" t="str">
        <f t="shared" ref="B78:D78" si="112">B36</f>
        <v>L entre 3 y 5</v>
      </c>
      <c r="C78" s="5" t="str">
        <f t="shared" si="112"/>
        <v>F33Y</v>
      </c>
      <c r="D78" s="6">
        <f t="shared" si="112"/>
        <v>2.62</v>
      </c>
      <c r="E78" s="78">
        <f>'Combinaciones Profe'!AU51</f>
        <v>3.9281238239757212</v>
      </c>
      <c r="F78" s="6">
        <f>'Combinaciones Profe'!AV51</f>
        <v>3.7384832027784283</v>
      </c>
      <c r="G78" s="105">
        <f>'Combinaciones Profe'!AW51</f>
        <v>2.1487932028218633</v>
      </c>
      <c r="I78" s="10" t="str">
        <f t="shared" ref="I78:K78" si="113">I36</f>
        <v>L entre 3 y 5</v>
      </c>
      <c r="J78" s="5" t="str">
        <f t="shared" si="113"/>
        <v>F33Y</v>
      </c>
      <c r="K78" s="6">
        <f t="shared" si="113"/>
        <v>2.62</v>
      </c>
      <c r="L78" s="78">
        <f>'Combinaciones Profe'!BB51</f>
        <v>1.5031681374262542</v>
      </c>
      <c r="M78" s="6">
        <f>'Combinaciones Profe'!BC51</f>
        <v>2.11454647814561</v>
      </c>
      <c r="N78" s="105">
        <f>'Combinaciones Profe'!BD51</f>
        <v>1.7276134156892582</v>
      </c>
      <c r="P78" s="10" t="str">
        <f t="shared" ref="P78:R78" si="114">P36</f>
        <v>L entre 3 y 5</v>
      </c>
      <c r="Q78" s="5" t="str">
        <f t="shared" si="114"/>
        <v>F33Y</v>
      </c>
      <c r="R78" s="6">
        <f t="shared" si="114"/>
        <v>2.62</v>
      </c>
      <c r="S78" s="78">
        <f>'Combinaciones Profe'!BI51</f>
        <v>4.9116776902599009</v>
      </c>
      <c r="T78" s="6">
        <f>'Combinaciones Profe'!BJ51</f>
        <v>4.2725078543214865</v>
      </c>
      <c r="U78" s="105">
        <f>'Combinaciones Profe'!BK51</f>
        <v>2.2745593666788166</v>
      </c>
      <c r="W78" s="10" t="str">
        <f t="shared" si="16"/>
        <v>L entre 3 y 5</v>
      </c>
      <c r="X78" s="5" t="str">
        <f t="shared" si="17"/>
        <v>F33Y</v>
      </c>
      <c r="Y78" s="6">
        <f t="shared" si="18"/>
        <v>2.62</v>
      </c>
      <c r="Z78" s="78">
        <f>'Combinaciones Profe'!BP51</f>
        <v>1.637274682986144</v>
      </c>
      <c r="AA78" s="6">
        <f>'Combinaciones Profe'!BQ51</f>
        <v>2.2889972661542903</v>
      </c>
      <c r="AB78" s="105">
        <f>'Combinaciones Profe'!BR51</f>
        <v>1.8808281726658493</v>
      </c>
      <c r="AD78" s="78">
        <f>'Combinaciones Profe'!BV50</f>
        <v>17.516633386424736</v>
      </c>
      <c r="AE78" s="6">
        <f>'Combinaciones Profe'!BW50</f>
        <v>0.66666666666666663</v>
      </c>
      <c r="AF78" s="6">
        <f>'Combinaciones Profe'!BX50</f>
        <v>2.6274950079637103</v>
      </c>
      <c r="AG78" s="6" t="str">
        <f>'Combinaciones Profe'!BY50</f>
        <v>NO PARRILLA</v>
      </c>
      <c r="AH78" s="78">
        <f>'Combinaciones Profe'!BZ50</f>
        <v>7.7851703939665509</v>
      </c>
      <c r="AI78" s="6">
        <f>'Combinaciones Profe'!CA50</f>
        <v>0.66666666666666663</v>
      </c>
      <c r="AJ78" s="6">
        <f>'Combinaciones Profe'!CB50</f>
        <v>1.1677755590949828</v>
      </c>
      <c r="AK78" s="105" t="str">
        <f>'Combinaciones Profe'!CC50</f>
        <v>NO PARRILLA</v>
      </c>
    </row>
    <row r="79" spans="2:37" x14ac:dyDescent="0.3">
      <c r="B79" s="10" t="str">
        <f t="shared" ref="B79:D79" si="115">B37</f>
        <v>L entre 6 y 7</v>
      </c>
      <c r="C79" s="5" t="str">
        <f t="shared" si="115"/>
        <v>F34Y</v>
      </c>
      <c r="D79" s="6">
        <f t="shared" si="115"/>
        <v>0.83</v>
      </c>
      <c r="E79" s="78">
        <f>'Combinaciones Profe'!AU52</f>
        <v>1.6162153354266764</v>
      </c>
      <c r="F79" s="6">
        <f>'Combinaciones Profe'!AV52</f>
        <v>1.8037455369316695</v>
      </c>
      <c r="G79" s="105">
        <f>'Combinaciones Profe'!AW52</f>
        <v>5.1244497031051166</v>
      </c>
      <c r="I79" s="10" t="str">
        <f t="shared" ref="I79:K79" si="116">I37</f>
        <v>L entre 6 y 7</v>
      </c>
      <c r="J79" s="5" t="str">
        <f t="shared" si="116"/>
        <v>F34Y</v>
      </c>
      <c r="K79" s="6">
        <f t="shared" si="116"/>
        <v>0.83</v>
      </c>
      <c r="L79" s="78">
        <f>'Combinaciones Profe'!BB52</f>
        <v>5.3489425216142381</v>
      </c>
      <c r="M79" s="6">
        <f>'Combinaciones Profe'!BC52</f>
        <v>5.4200692763823923</v>
      </c>
      <c r="N79" s="105">
        <f>'Combinaciones Profe'!BD52</f>
        <v>1.8027321942068877</v>
      </c>
      <c r="P79" s="10" t="str">
        <f t="shared" ref="P79:R79" si="117">P37</f>
        <v>L entre 6 y 7</v>
      </c>
      <c r="Q79" s="5" t="str">
        <f t="shared" si="117"/>
        <v>F34Y</v>
      </c>
      <c r="R79" s="6">
        <f t="shared" si="117"/>
        <v>0.83</v>
      </c>
      <c r="S79" s="78">
        <f>'Combinaciones Profe'!BI52</f>
        <v>1.6777548930854407</v>
      </c>
      <c r="T79" s="6">
        <f>'Combinaciones Profe'!BJ52</f>
        <v>1.8578475322687715</v>
      </c>
      <c r="U79" s="105">
        <f>'Combinaciones Profe'!BK52</f>
        <v>5.8407825270106848</v>
      </c>
      <c r="W79" s="10" t="str">
        <f t="shared" si="16"/>
        <v>L entre 6 y 7</v>
      </c>
      <c r="X79" s="5" t="str">
        <f t="shared" si="17"/>
        <v>F34Y</v>
      </c>
      <c r="Y79" s="6">
        <f t="shared" si="18"/>
        <v>0.83</v>
      </c>
      <c r="Z79" s="78">
        <f>'Combinaciones Profe'!BP52</f>
        <v>25.714357001767336</v>
      </c>
      <c r="AA79" s="6">
        <f>'Combinaciones Profe'!BQ52</f>
        <v>31.245491425992757</v>
      </c>
      <c r="AB79" s="105">
        <f>'Combinaciones Profe'!BR52</f>
        <v>2.0058548475594873</v>
      </c>
      <c r="AD79" s="78">
        <f>'Combinaciones Profe'!BV51</f>
        <v>8.216845712127224</v>
      </c>
      <c r="AE79" s="6">
        <f>'Combinaciones Profe'!BW51</f>
        <v>0.66666666666666663</v>
      </c>
      <c r="AF79" s="6">
        <f>'Combinaciones Profe'!BX51</f>
        <v>1.2325268568190837</v>
      </c>
      <c r="AG79" s="6" t="str">
        <f>'Combinaciones Profe'!BY51</f>
        <v>NO PARRILLA</v>
      </c>
      <c r="AH79" s="78">
        <f>'Combinaciones Profe'!BZ51</f>
        <v>2.8431992083485209</v>
      </c>
      <c r="AI79" s="6">
        <f>'Combinaciones Profe'!CA51</f>
        <v>0.66666666666666663</v>
      </c>
      <c r="AJ79" s="6">
        <f>'Combinaciones Profe'!CB51</f>
        <v>0.42647988125227815</v>
      </c>
      <c r="AK79" s="105" t="str">
        <f>'Combinaciones Profe'!CC51</f>
        <v>NO PARRILLA</v>
      </c>
    </row>
    <row r="80" spans="2:37" x14ac:dyDescent="0.3">
      <c r="B80" s="10" t="str">
        <f t="shared" ref="B80:D80" si="118">B38</f>
        <v>L entre 7 y 8</v>
      </c>
      <c r="C80" s="5" t="str">
        <f t="shared" si="118"/>
        <v>F35Y</v>
      </c>
      <c r="D80" s="6">
        <f t="shared" si="118"/>
        <v>0.85</v>
      </c>
      <c r="E80" s="78">
        <f>'Combinaciones Profe'!AU53</f>
        <v>1.8195679681338199</v>
      </c>
      <c r="F80" s="6">
        <f>'Combinaciones Profe'!AV53</f>
        <v>1.5564296264274649</v>
      </c>
      <c r="G80" s="105">
        <f>'Combinaciones Profe'!AW53</f>
        <v>6.6614750098386484</v>
      </c>
      <c r="I80" s="10" t="str">
        <f t="shared" ref="I80:K80" si="119">I38</f>
        <v>L entre 7 y 8</v>
      </c>
      <c r="J80" s="5" t="str">
        <f t="shared" si="119"/>
        <v>F35Y</v>
      </c>
      <c r="K80" s="6">
        <f t="shared" si="119"/>
        <v>0.85</v>
      </c>
      <c r="L80" s="78">
        <f>'Combinaciones Profe'!BB53</f>
        <v>3.4155074896904698</v>
      </c>
      <c r="M80" s="6">
        <f>'Combinaciones Profe'!BC53</f>
        <v>2.6346626982030994</v>
      </c>
      <c r="N80" s="105">
        <f>'Combinaciones Profe'!BD53</f>
        <v>3.3165848091302648</v>
      </c>
      <c r="P80" s="10" t="str">
        <f t="shared" ref="P80:R80" si="120">P38</f>
        <v>L entre 7 y 8</v>
      </c>
      <c r="Q80" s="5" t="str">
        <f t="shared" si="120"/>
        <v>F35Y</v>
      </c>
      <c r="R80" s="6">
        <f t="shared" si="120"/>
        <v>0.85</v>
      </c>
      <c r="S80" s="78">
        <f>'Combinaciones Profe'!BI53</f>
        <v>1.9499278743730717</v>
      </c>
      <c r="T80" s="6">
        <f>'Combinaciones Profe'!BJ53</f>
        <v>1.6411823843054254</v>
      </c>
      <c r="U80" s="105">
        <f>'Combinaciones Profe'!BK53</f>
        <v>7.6469067296340025</v>
      </c>
      <c r="W80" s="10" t="str">
        <f t="shared" si="16"/>
        <v>L entre 7 y 8</v>
      </c>
      <c r="X80" s="5" t="str">
        <f t="shared" si="17"/>
        <v>F35Y</v>
      </c>
      <c r="Y80" s="6">
        <f t="shared" si="18"/>
        <v>0.85</v>
      </c>
      <c r="Z80" s="78">
        <f>'Combinaciones Profe'!BP53</f>
        <v>6.2799691509500102</v>
      </c>
      <c r="AA80" s="6">
        <f>'Combinaciones Profe'!BQ53</f>
        <v>4.5971768715315351</v>
      </c>
      <c r="AB80" s="105">
        <f>'Combinaciones Profe'!BR53</f>
        <v>3.6118630460448649</v>
      </c>
      <c r="AD80" s="78">
        <f>'Combinaciones Profe'!BV52</f>
        <v>14.309917191176176</v>
      </c>
      <c r="AE80" s="6">
        <f>'Combinaciones Profe'!BW52</f>
        <v>0.66666666666666663</v>
      </c>
      <c r="AF80" s="6">
        <f>'Combinaciones Profe'!BX52</f>
        <v>2.1464875786764264</v>
      </c>
      <c r="AG80" s="6" t="str">
        <f>'Combinaciones Profe'!BY52</f>
        <v>NO PARRILLA</v>
      </c>
      <c r="AH80" s="78">
        <f>'Combinaciones Profe'!BZ52</f>
        <v>14.309917191176167</v>
      </c>
      <c r="AI80" s="6">
        <f>'Combinaciones Profe'!CA52</f>
        <v>0.66666666666666663</v>
      </c>
      <c r="AJ80" s="6">
        <f>'Combinaciones Profe'!CB52</f>
        <v>2.1464875786764255</v>
      </c>
      <c r="AK80" s="105" t="str">
        <f>'Combinaciones Profe'!CC52</f>
        <v>NO PARRILLA</v>
      </c>
    </row>
    <row r="81" spans="2:37" x14ac:dyDescent="0.3">
      <c r="B81" s="10" t="str">
        <f t="shared" ref="B81:D81" si="121">B39</f>
        <v>L entre 7 y 10</v>
      </c>
      <c r="C81" s="5" t="str">
        <f t="shared" si="121"/>
        <v>F36Y</v>
      </c>
      <c r="D81" s="6">
        <f t="shared" si="121"/>
        <v>4.8499999999999996</v>
      </c>
      <c r="E81" s="78">
        <f>'Combinaciones Profe'!AU54</f>
        <v>10.948137383018748</v>
      </c>
      <c r="F81" s="6">
        <f>'Combinaciones Profe'!AV54</f>
        <v>8.1183072110670995</v>
      </c>
      <c r="G81" s="105">
        <f>'Combinaciones Profe'!AW54</f>
        <v>5.5620687565885074</v>
      </c>
      <c r="I81" s="10" t="str">
        <f t="shared" ref="I81:K81" si="122">I39</f>
        <v>L entre 7 y 10</v>
      </c>
      <c r="J81" s="5" t="str">
        <f t="shared" si="122"/>
        <v>F36Y</v>
      </c>
      <c r="K81" s="6">
        <f t="shared" si="122"/>
        <v>4.8499999999999996</v>
      </c>
      <c r="L81" s="78">
        <f>'Combinaciones Profe'!BB54</f>
        <v>6.5525475335288492</v>
      </c>
      <c r="M81" s="6">
        <f>'Combinaciones Profe'!BC54</f>
        <v>4.6556508088475006</v>
      </c>
      <c r="N81" s="105">
        <f>'Combinaciones Profe'!BD54</f>
        <v>3.6945977792779154</v>
      </c>
      <c r="P81" s="10" t="str">
        <f t="shared" ref="P81:R81" si="123">P39</f>
        <v>L entre 7 y 10</v>
      </c>
      <c r="Q81" s="5" t="str">
        <f t="shared" si="123"/>
        <v>F36Y</v>
      </c>
      <c r="R81" s="6">
        <f t="shared" si="123"/>
        <v>4.8499999999999996</v>
      </c>
      <c r="S81" s="78">
        <f>'Combinaciones Profe'!BI54</f>
        <v>13.413904782730178</v>
      </c>
      <c r="T81" s="6">
        <f>'Combinaciones Profe'!BJ54</f>
        <v>9.538029923002096</v>
      </c>
      <c r="U81" s="105">
        <f>'Combinaciones Profe'!BK54</f>
        <v>6.3060400182233556</v>
      </c>
      <c r="W81" s="10" t="str">
        <f t="shared" si="16"/>
        <v>L entre 7 y 10</v>
      </c>
      <c r="X81" s="5" t="str">
        <f t="shared" si="17"/>
        <v>F36Y</v>
      </c>
      <c r="Y81" s="6">
        <f t="shared" si="18"/>
        <v>4.8499999999999996</v>
      </c>
      <c r="Z81" s="78">
        <f>'Combinaciones Profe'!BP54</f>
        <v>8.4588635038162128</v>
      </c>
      <c r="AA81" s="6">
        <f>'Combinaciones Profe'!BQ54</f>
        <v>5.8982681545708919</v>
      </c>
      <c r="AB81" s="105">
        <f>'Combinaciones Profe'!BR54</f>
        <v>4.4549078091070218</v>
      </c>
      <c r="AD81" s="78">
        <f>'Combinaciones Profe'!BV53</f>
        <v>18.734921487603305</v>
      </c>
      <c r="AE81" s="6">
        <f>'Combinaciones Profe'!BW53</f>
        <v>0.66666666666666663</v>
      </c>
      <c r="AF81" s="6">
        <f>'Combinaciones Profe'!BX53</f>
        <v>2.8102382231404959</v>
      </c>
      <c r="AG81" s="6" t="str">
        <f>'Combinaciones Profe'!BY53</f>
        <v>NO PARRILLA</v>
      </c>
      <c r="AH81" s="78">
        <f>'Combinaciones Profe'!BZ53</f>
        <v>6.1175253837072017</v>
      </c>
      <c r="AI81" s="6">
        <f>'Combinaciones Profe'!CA53</f>
        <v>0.66666666666666663</v>
      </c>
      <c r="AJ81" s="6">
        <f>'Combinaciones Profe'!CB53</f>
        <v>0.91762880755608034</v>
      </c>
      <c r="AK81" s="105" t="str">
        <f>'Combinaciones Profe'!CC53</f>
        <v>NO PARRILLA</v>
      </c>
    </row>
    <row r="82" spans="2:37" x14ac:dyDescent="0.3">
      <c r="B82" s="10" t="str">
        <f t="shared" ref="B82:D82" si="124">B40</f>
        <v>M entre 1 y 3</v>
      </c>
      <c r="C82" s="5" t="str">
        <f t="shared" si="124"/>
        <v>F37Y</v>
      </c>
      <c r="D82" s="6">
        <f t="shared" si="124"/>
        <v>4</v>
      </c>
      <c r="E82" s="78">
        <f>'Combinaciones Profe'!AU55</f>
        <v>1.1859487932860686</v>
      </c>
      <c r="F82" s="6">
        <f>'Combinaciones Profe'!AV55</f>
        <v>2.4690515757081468</v>
      </c>
      <c r="G82" s="105">
        <f>'Combinaciones Profe'!AW55</f>
        <v>1.2423707407407407</v>
      </c>
      <c r="I82" s="10" t="str">
        <f t="shared" ref="I82:K82" si="125">I40</f>
        <v>M entre 1 y 3</v>
      </c>
      <c r="J82" s="5" t="str">
        <f t="shared" si="125"/>
        <v>F37Y</v>
      </c>
      <c r="K82" s="6">
        <f t="shared" si="125"/>
        <v>4</v>
      </c>
      <c r="L82" s="78">
        <f>'Combinaciones Profe'!BB55</f>
        <v>1.2397828776407775</v>
      </c>
      <c r="M82" s="6">
        <f>'Combinaciones Profe'!BC55</f>
        <v>2.0888408922154675</v>
      </c>
      <c r="N82" s="105">
        <f>'Combinaciones Profe'!BD55</f>
        <v>1.2278573672642588</v>
      </c>
      <c r="P82" s="10" t="str">
        <f t="shared" ref="P82:R82" si="126">P40</f>
        <v>M entre 1 y 3</v>
      </c>
      <c r="Q82" s="5" t="str">
        <f t="shared" si="126"/>
        <v>F37Y</v>
      </c>
      <c r="R82" s="6">
        <f t="shared" si="126"/>
        <v>4</v>
      </c>
      <c r="S82" s="78">
        <f>'Combinaciones Profe'!BI55</f>
        <v>1.2181977618844582</v>
      </c>
      <c r="T82" s="6">
        <f>'Combinaciones Profe'!BJ55</f>
        <v>2.5580510461212982</v>
      </c>
      <c r="U82" s="105">
        <f>'Combinaciones Profe'!BK55</f>
        <v>1.251665185185185</v>
      </c>
      <c r="W82" s="10" t="str">
        <f t="shared" si="16"/>
        <v>M entre 1 y 3</v>
      </c>
      <c r="X82" s="5" t="str">
        <f t="shared" si="17"/>
        <v>F37Y</v>
      </c>
      <c r="Y82" s="6">
        <f t="shared" si="18"/>
        <v>4</v>
      </c>
      <c r="Z82" s="78">
        <f>'Combinaciones Profe'!BP55</f>
        <v>1.3197063832849574</v>
      </c>
      <c r="AA82" s="6">
        <f>'Combinaciones Profe'!BQ55</f>
        <v>2.1579976822951683</v>
      </c>
      <c r="AB82" s="105">
        <f>'Combinaciones Profe'!BR55</f>
        <v>1.2764358611527753</v>
      </c>
      <c r="AD82" s="78">
        <f>'Combinaciones Profe'!BV54</f>
        <v>22.780569565831872</v>
      </c>
      <c r="AE82" s="6">
        <f>'Combinaciones Profe'!BW54</f>
        <v>0.66666666666666663</v>
      </c>
      <c r="AF82" s="6">
        <f>'Combinaciones Profe'!BX54</f>
        <v>3.4170854348747808</v>
      </c>
      <c r="AG82" s="6" t="str">
        <f>'Combinaciones Profe'!BY54</f>
        <v>NO PARRILLA</v>
      </c>
      <c r="AH82" s="78">
        <f>'Combinaciones Profe'!BZ54</f>
        <v>25.539462073804611</v>
      </c>
      <c r="AI82" s="6">
        <f>'Combinaciones Profe'!CA54</f>
        <v>0.66666666666666663</v>
      </c>
      <c r="AJ82" s="6">
        <f>'Combinaciones Profe'!CB54</f>
        <v>3.8309193110706921</v>
      </c>
      <c r="AK82" s="105" t="str">
        <f>'Combinaciones Profe'!CC54</f>
        <v>NO PARRILLA</v>
      </c>
    </row>
    <row r="83" spans="2:37" x14ac:dyDescent="0.3">
      <c r="B83" s="10" t="str">
        <f t="shared" ref="B83:D83" si="127">B41</f>
        <v>N entre 1 y 6</v>
      </c>
      <c r="C83" s="5" t="str">
        <f t="shared" si="127"/>
        <v>F38Y</v>
      </c>
      <c r="D83" s="6">
        <f t="shared" si="127"/>
        <v>8.64</v>
      </c>
      <c r="E83" s="78">
        <f>'Combinaciones Profe'!AU56</f>
        <v>2.0031038710807501</v>
      </c>
      <c r="F83" s="6">
        <f>'Combinaciones Profe'!AV56</f>
        <v>4.1232980720378158</v>
      </c>
      <c r="G83" s="105">
        <f>'Combinaciones Profe'!AW56</f>
        <v>1.582711837705761</v>
      </c>
      <c r="I83" s="10" t="str">
        <f t="shared" ref="I83:K83" si="128">I41</f>
        <v>N entre 1 y 6</v>
      </c>
      <c r="J83" s="5" t="str">
        <f t="shared" si="128"/>
        <v>F38Y</v>
      </c>
      <c r="K83" s="6">
        <f t="shared" si="128"/>
        <v>8.64</v>
      </c>
      <c r="L83" s="78">
        <f>'Combinaciones Profe'!BB56</f>
        <v>1.7688475034879299</v>
      </c>
      <c r="M83" s="6">
        <f>'Combinaciones Profe'!BC56</f>
        <v>7.1883516672626078</v>
      </c>
      <c r="N83" s="105">
        <f>'Combinaciones Profe'!BD56</f>
        <v>1.0846557034465019</v>
      </c>
      <c r="P83" s="10" t="str">
        <f t="shared" ref="P83:R83" si="129">P41</f>
        <v>N entre 1 y 6</v>
      </c>
      <c r="Q83" s="5" t="str">
        <f t="shared" si="129"/>
        <v>F38Y</v>
      </c>
      <c r="R83" s="6">
        <f t="shared" si="129"/>
        <v>8.64</v>
      </c>
      <c r="S83" s="78">
        <f>'Combinaciones Profe'!BI56</f>
        <v>2.5641335691957257</v>
      </c>
      <c r="T83" s="6">
        <f>'Combinaciones Profe'!BJ56</f>
        <v>4.1494893871725225</v>
      </c>
      <c r="U83" s="105">
        <f>'Combinaciones Profe'!BK56</f>
        <v>2.0416707175925923</v>
      </c>
      <c r="W83" s="10" t="str">
        <f t="shared" si="16"/>
        <v>N entre 1 y 6</v>
      </c>
      <c r="X83" s="5" t="str">
        <f t="shared" si="17"/>
        <v>F38Y</v>
      </c>
      <c r="Y83" s="6">
        <f t="shared" si="18"/>
        <v>8.64</v>
      </c>
      <c r="Z83" s="78">
        <f>'Combinaciones Profe'!BP56</f>
        <v>2.1230194549343486</v>
      </c>
      <c r="AA83" s="6">
        <f>'Combinaciones Profe'!BQ56</f>
        <v>8.7363848147237402</v>
      </c>
      <c r="AB83" s="105">
        <f>'Combinaciones Profe'!BR56</f>
        <v>1.3112730838477364</v>
      </c>
      <c r="AD83" s="78">
        <f>'Combinaciones Profe'!BV55</f>
        <v>6.3821793057638763</v>
      </c>
      <c r="AE83" s="6">
        <f>'Combinaciones Profe'!BW55</f>
        <v>0.66666666666666663</v>
      </c>
      <c r="AF83" s="6">
        <f>'Combinaciones Profe'!BX55</f>
        <v>0.95732689586458153</v>
      </c>
      <c r="AG83" s="6" t="str">
        <f>'Combinaciones Profe'!BY55</f>
        <v>NO PARRILLA</v>
      </c>
      <c r="AH83" s="78">
        <f>'Combinaciones Profe'!BZ55</f>
        <v>0.39888620661024227</v>
      </c>
      <c r="AI83" s="6">
        <f>'Combinaciones Profe'!CA55</f>
        <v>0.66666666666666663</v>
      </c>
      <c r="AJ83" s="6">
        <f>'Combinaciones Profe'!CB55</f>
        <v>5.9832930991536346E-2</v>
      </c>
      <c r="AK83" s="105" t="str">
        <f>'Combinaciones Profe'!CC55</f>
        <v>NO PARRILLA</v>
      </c>
    </row>
    <row r="84" spans="2:37" x14ac:dyDescent="0.3">
      <c r="B84" s="11" t="str">
        <f t="shared" ref="B84:D84" si="130">B42</f>
        <v>O entre 1 y 18</v>
      </c>
      <c r="C84" s="7" t="str">
        <f t="shared" si="130"/>
        <v>F39Y</v>
      </c>
      <c r="D84" s="8">
        <f t="shared" si="130"/>
        <v>38.281999999999996</v>
      </c>
      <c r="E84" s="106">
        <f>'Combinaciones Profe'!AU57</f>
        <v>1.0114575782622863</v>
      </c>
      <c r="F84" s="8">
        <f>'Combinaciones Profe'!AV57</f>
        <v>14.611907587656543</v>
      </c>
      <c r="G84" s="107">
        <f>'Combinaciones Profe'!AW57</f>
        <v>0.63566989086671966</v>
      </c>
      <c r="I84" s="11" t="str">
        <f t="shared" ref="I84:K84" si="131">I42</f>
        <v>O entre 1 y 18</v>
      </c>
      <c r="J84" s="7" t="str">
        <f t="shared" si="131"/>
        <v>F39Y</v>
      </c>
      <c r="K84" s="8">
        <f t="shared" si="131"/>
        <v>38.281999999999996</v>
      </c>
      <c r="L84" s="106">
        <f>'Combinaciones Profe'!BB57</f>
        <v>1.0789887793693025</v>
      </c>
      <c r="M84" s="8">
        <f>'Combinaciones Profe'!BC57</f>
        <v>13.140635217247446</v>
      </c>
      <c r="N84" s="107">
        <f>'Combinaciones Profe'!BD57</f>
        <v>0.63544659421763783</v>
      </c>
      <c r="P84" s="11" t="str">
        <f t="shared" ref="P84:R84" si="132">P42</f>
        <v>O entre 1 y 18</v>
      </c>
      <c r="Q84" s="7" t="str">
        <f t="shared" si="132"/>
        <v>F39Y</v>
      </c>
      <c r="R84" s="8">
        <f t="shared" si="132"/>
        <v>38.281999999999996</v>
      </c>
      <c r="S84" s="106">
        <f>'Combinaciones Profe'!BI57</f>
        <v>1.0353045366860945</v>
      </c>
      <c r="T84" s="8">
        <f>'Combinaciones Profe'!BJ57</f>
        <v>16.090579729112836</v>
      </c>
      <c r="U84" s="107">
        <f>'Combinaciones Profe'!BK57</f>
        <v>0.64869423458982634</v>
      </c>
      <c r="W84" s="11" t="str">
        <f t="shared" si="16"/>
        <v>O entre 1 y 18</v>
      </c>
      <c r="X84" s="7" t="str">
        <f t="shared" si="17"/>
        <v>F39Y</v>
      </c>
      <c r="Y84" s="8">
        <f t="shared" si="18"/>
        <v>38.281999999999996</v>
      </c>
      <c r="Z84" s="106">
        <f>'Combinaciones Profe'!BP57</f>
        <v>1.1373741811743761</v>
      </c>
      <c r="AA84" s="8">
        <f>'Combinaciones Profe'!BQ57</f>
        <v>12.939907392303729</v>
      </c>
      <c r="AB84" s="107">
        <f>'Combinaciones Profe'!BR57</f>
        <v>0.66607706868584815</v>
      </c>
      <c r="AD84" s="106">
        <f>'Combinaciones Profe'!BV56</f>
        <v>2.5520883969907402</v>
      </c>
      <c r="AE84" s="8">
        <f>'Combinaciones Profe'!BW56</f>
        <v>0.66666666666666663</v>
      </c>
      <c r="AF84" s="8">
        <f>'Combinaciones Profe'!BX56</f>
        <v>0.38281325954861101</v>
      </c>
      <c r="AG84" s="8" t="str">
        <f>'Combinaciones Profe'!BY56</f>
        <v>NO PARRILLA</v>
      </c>
      <c r="AH84" s="106">
        <f>'Combinaciones Profe'!BZ56</f>
        <v>0</v>
      </c>
      <c r="AI84" s="8">
        <f>'Combinaciones Profe'!CA56</f>
        <v>0.66666666666666663</v>
      </c>
      <c r="AJ84" s="8">
        <f>'Combinaciones Profe'!CB56</f>
        <v>0</v>
      </c>
      <c r="AK84" s="107" t="str">
        <f>'Combinaciones Profe'!CC56</f>
        <v>NO PARRILLA</v>
      </c>
    </row>
    <row r="85" spans="2:37" x14ac:dyDescent="0.3">
      <c r="D85" s="108"/>
      <c r="K85" s="108"/>
    </row>
    <row r="86" spans="2:37" x14ac:dyDescent="0.3">
      <c r="D86" s="108"/>
      <c r="K86" s="108"/>
    </row>
    <row r="87" spans="2:37" x14ac:dyDescent="0.3">
      <c r="D87" s="108"/>
      <c r="K87" s="108"/>
    </row>
    <row r="88" spans="2:37" x14ac:dyDescent="0.3">
      <c r="D88" s="108"/>
      <c r="K88" s="108"/>
    </row>
    <row r="89" spans="2:37" x14ac:dyDescent="0.3">
      <c r="D89" s="108"/>
      <c r="K89" s="108"/>
    </row>
    <row r="90" spans="2:37" x14ac:dyDescent="0.3">
      <c r="D90" s="108"/>
      <c r="K90" s="108"/>
    </row>
    <row r="91" spans="2:37" x14ac:dyDescent="0.3">
      <c r="D91" s="108"/>
      <c r="K91" s="108"/>
    </row>
    <row r="92" spans="2:37" x14ac:dyDescent="0.3">
      <c r="D92" s="108"/>
      <c r="K92" s="108"/>
    </row>
    <row r="93" spans="2:37" x14ac:dyDescent="0.3">
      <c r="D93" s="108"/>
      <c r="K93" s="108"/>
    </row>
    <row r="94" spans="2:37" x14ac:dyDescent="0.3">
      <c r="D94" s="108"/>
      <c r="K94" s="108"/>
    </row>
    <row r="95" spans="2:37" x14ac:dyDescent="0.3">
      <c r="D95" s="108"/>
      <c r="K95" s="108"/>
    </row>
    <row r="96" spans="2:37" x14ac:dyDescent="0.3">
      <c r="D96" s="108"/>
      <c r="K96" s="108"/>
    </row>
    <row r="97" spans="4:11" x14ac:dyDescent="0.3">
      <c r="D97" s="108"/>
      <c r="K97" s="108"/>
    </row>
    <row r="98" spans="4:11" x14ac:dyDescent="0.3">
      <c r="D98" s="108"/>
      <c r="K98" s="108"/>
    </row>
    <row r="99" spans="4:11" x14ac:dyDescent="0.3">
      <c r="D99" s="108"/>
      <c r="K99" s="108"/>
    </row>
    <row r="100" spans="4:11" x14ac:dyDescent="0.3">
      <c r="D100" s="108"/>
      <c r="K100" s="108"/>
    </row>
    <row r="101" spans="4:11" x14ac:dyDescent="0.3">
      <c r="D101" s="108"/>
      <c r="K101" s="108"/>
    </row>
    <row r="102" spans="4:11" x14ac:dyDescent="0.3">
      <c r="D102" s="108"/>
      <c r="K102" s="108"/>
    </row>
    <row r="103" spans="4:11" x14ac:dyDescent="0.3">
      <c r="D103" s="108"/>
      <c r="K103" s="108"/>
    </row>
    <row r="104" spans="4:11" x14ac:dyDescent="0.3">
      <c r="D104" s="108"/>
      <c r="K104" s="108"/>
    </row>
    <row r="105" spans="4:11" x14ac:dyDescent="0.3">
      <c r="D105" s="108"/>
      <c r="K105" s="108"/>
    </row>
    <row r="106" spans="4:11" x14ac:dyDescent="0.3">
      <c r="D106" s="108"/>
      <c r="K106" s="108"/>
    </row>
    <row r="107" spans="4:11" x14ac:dyDescent="0.3">
      <c r="D107" s="108"/>
      <c r="K107" s="108"/>
    </row>
    <row r="108" spans="4:11" x14ac:dyDescent="0.3">
      <c r="D108" s="108"/>
      <c r="K108" s="108"/>
    </row>
    <row r="109" spans="4:11" x14ac:dyDescent="0.3">
      <c r="D109" s="108"/>
      <c r="K109" s="108"/>
    </row>
    <row r="110" spans="4:11" x14ac:dyDescent="0.3">
      <c r="D110" s="108"/>
      <c r="K110" s="108"/>
    </row>
    <row r="111" spans="4:11" x14ac:dyDescent="0.3">
      <c r="D111" s="108"/>
      <c r="K111" s="108"/>
    </row>
    <row r="112" spans="4:11" x14ac:dyDescent="0.3">
      <c r="D112" s="108"/>
      <c r="K112" s="108"/>
    </row>
    <row r="113" spans="4:11" x14ac:dyDescent="0.3">
      <c r="D113" s="108"/>
      <c r="K113" s="108"/>
    </row>
    <row r="114" spans="4:11" x14ac:dyDescent="0.3">
      <c r="D114" s="108"/>
      <c r="K114" s="108"/>
    </row>
    <row r="115" spans="4:11" x14ac:dyDescent="0.3">
      <c r="D115" s="108"/>
      <c r="K115" s="108"/>
    </row>
    <row r="116" spans="4:11" x14ac:dyDescent="0.3">
      <c r="D116" s="108"/>
      <c r="K116" s="108"/>
    </row>
    <row r="117" spans="4:11" x14ac:dyDescent="0.3">
      <c r="D117" s="108"/>
      <c r="K117" s="108"/>
    </row>
    <row r="118" spans="4:11" x14ac:dyDescent="0.3">
      <c r="D118" s="108"/>
      <c r="K118" s="108"/>
    </row>
    <row r="119" spans="4:11" x14ac:dyDescent="0.3">
      <c r="D119" s="108"/>
      <c r="K119" s="108"/>
    </row>
    <row r="120" spans="4:11" x14ac:dyDescent="0.3">
      <c r="D120" s="108"/>
      <c r="K120" s="108"/>
    </row>
    <row r="121" spans="4:11" x14ac:dyDescent="0.3">
      <c r="D121" s="108"/>
      <c r="K121" s="108"/>
    </row>
    <row r="122" spans="4:11" x14ac:dyDescent="0.3">
      <c r="D122" s="108"/>
      <c r="K122" s="108"/>
    </row>
    <row r="123" spans="4:11" x14ac:dyDescent="0.3">
      <c r="D123" s="108"/>
      <c r="K123" s="108"/>
    </row>
    <row r="124" spans="4:11" x14ac:dyDescent="0.3">
      <c r="D124" s="108"/>
      <c r="K124" s="108"/>
    </row>
    <row r="125" spans="4:11" x14ac:dyDescent="0.3">
      <c r="D125" s="108"/>
      <c r="K125" s="108"/>
    </row>
    <row r="126" spans="4:11" x14ac:dyDescent="0.3">
      <c r="D126" s="108"/>
      <c r="K126" s="108"/>
    </row>
    <row r="127" spans="4:11" x14ac:dyDescent="0.3">
      <c r="D127" s="108"/>
      <c r="K127" s="108"/>
    </row>
    <row r="128" spans="4:11" x14ac:dyDescent="0.3">
      <c r="D128" s="108"/>
      <c r="K128" s="108"/>
    </row>
    <row r="129" spans="4:11" x14ac:dyDescent="0.3">
      <c r="D129" s="108"/>
      <c r="K129" s="108"/>
    </row>
    <row r="130" spans="4:11" x14ac:dyDescent="0.3">
      <c r="D130" s="108"/>
      <c r="K130" s="108"/>
    </row>
    <row r="131" spans="4:11" x14ac:dyDescent="0.3">
      <c r="D131" s="108"/>
      <c r="K131" s="108"/>
    </row>
    <row r="132" spans="4:11" x14ac:dyDescent="0.3">
      <c r="D132" s="108"/>
      <c r="K132" s="108"/>
    </row>
    <row r="133" spans="4:11" x14ac:dyDescent="0.3">
      <c r="D133" s="108"/>
      <c r="K133" s="108"/>
    </row>
    <row r="134" spans="4:11" x14ac:dyDescent="0.3">
      <c r="D134" s="108"/>
      <c r="K134" s="108"/>
    </row>
    <row r="135" spans="4:11" x14ac:dyDescent="0.3">
      <c r="D135" s="108"/>
      <c r="K135" s="108"/>
    </row>
    <row r="136" spans="4:11" x14ac:dyDescent="0.3">
      <c r="D136" s="108"/>
      <c r="K136" s="108"/>
    </row>
    <row r="137" spans="4:11" x14ac:dyDescent="0.3">
      <c r="D137" s="108"/>
      <c r="K137" s="108"/>
    </row>
    <row r="138" spans="4:11" x14ac:dyDescent="0.3">
      <c r="D138" s="108"/>
      <c r="K138" s="108"/>
    </row>
    <row r="139" spans="4:11" x14ac:dyDescent="0.3">
      <c r="D139" s="108"/>
      <c r="K139" s="108"/>
    </row>
    <row r="140" spans="4:11" x14ac:dyDescent="0.3">
      <c r="D140" s="108"/>
      <c r="K140" s="108"/>
    </row>
    <row r="141" spans="4:11" x14ac:dyDescent="0.3">
      <c r="D141" s="108"/>
      <c r="K141" s="108"/>
    </row>
    <row r="142" spans="4:11" x14ac:dyDescent="0.3">
      <c r="D142" s="108"/>
      <c r="K142" s="108"/>
    </row>
    <row r="143" spans="4:11" x14ac:dyDescent="0.3">
      <c r="D143" s="108"/>
      <c r="K143" s="108"/>
    </row>
    <row r="144" spans="4:11" x14ac:dyDescent="0.3">
      <c r="D144" s="108"/>
      <c r="K144" s="108"/>
    </row>
    <row r="145" spans="4:11" x14ac:dyDescent="0.3">
      <c r="D145" s="108"/>
      <c r="K145" s="108"/>
    </row>
    <row r="146" spans="4:11" x14ac:dyDescent="0.3">
      <c r="D146" s="108"/>
      <c r="K146" s="108"/>
    </row>
    <row r="147" spans="4:11" x14ac:dyDescent="0.3">
      <c r="D147" s="108"/>
      <c r="K147" s="108"/>
    </row>
    <row r="148" spans="4:11" x14ac:dyDescent="0.3">
      <c r="D148" s="108"/>
      <c r="K148" s="108"/>
    </row>
    <row r="149" spans="4:11" x14ac:dyDescent="0.3">
      <c r="D149" s="108"/>
      <c r="K149" s="108"/>
    </row>
    <row r="150" spans="4:11" x14ac:dyDescent="0.3">
      <c r="D150" s="108"/>
      <c r="K150" s="108"/>
    </row>
    <row r="151" spans="4:11" x14ac:dyDescent="0.3">
      <c r="D151" s="108"/>
      <c r="K151" s="108"/>
    </row>
    <row r="152" spans="4:11" x14ac:dyDescent="0.3">
      <c r="D152" s="108"/>
      <c r="K152" s="108"/>
    </row>
    <row r="153" spans="4:11" x14ac:dyDescent="0.3">
      <c r="D153" s="108"/>
      <c r="K153" s="108"/>
    </row>
    <row r="154" spans="4:11" x14ac:dyDescent="0.3">
      <c r="D154" s="108"/>
      <c r="K154" s="108"/>
    </row>
    <row r="155" spans="4:11" x14ac:dyDescent="0.3">
      <c r="D155" s="108"/>
      <c r="K155" s="108"/>
    </row>
    <row r="156" spans="4:11" x14ac:dyDescent="0.3">
      <c r="D156" s="108"/>
      <c r="K156" s="108"/>
    </row>
    <row r="157" spans="4:11" x14ac:dyDescent="0.3">
      <c r="D157" s="108"/>
      <c r="K157" s="108"/>
    </row>
    <row r="158" spans="4:11" x14ac:dyDescent="0.3">
      <c r="D158" s="108"/>
      <c r="K158" s="108"/>
    </row>
    <row r="159" spans="4:11" x14ac:dyDescent="0.3">
      <c r="D159" s="108"/>
      <c r="K159" s="108"/>
    </row>
    <row r="160" spans="4:11" x14ac:dyDescent="0.3">
      <c r="D160" s="108"/>
      <c r="K160" s="108"/>
    </row>
    <row r="161" spans="4:11" x14ac:dyDescent="0.3">
      <c r="D161" s="108"/>
      <c r="K161" s="108"/>
    </row>
    <row r="162" spans="4:11" x14ac:dyDescent="0.3">
      <c r="D162" s="108"/>
      <c r="K162" s="108"/>
    </row>
    <row r="163" spans="4:11" x14ac:dyDescent="0.3">
      <c r="D163" s="108"/>
      <c r="K163" s="108"/>
    </row>
    <row r="164" spans="4:11" x14ac:dyDescent="0.3">
      <c r="D164" s="108"/>
      <c r="K164" s="108"/>
    </row>
    <row r="165" spans="4:11" x14ac:dyDescent="0.3">
      <c r="D165" s="108"/>
      <c r="K165" s="108"/>
    </row>
    <row r="166" spans="4:11" x14ac:dyDescent="0.3">
      <c r="D166" s="108"/>
      <c r="K166" s="108"/>
    </row>
    <row r="167" spans="4:11" x14ac:dyDescent="0.3">
      <c r="D167" s="108"/>
      <c r="K167" s="108"/>
    </row>
    <row r="168" spans="4:11" x14ac:dyDescent="0.3">
      <c r="D168" s="108"/>
      <c r="K168" s="108"/>
    </row>
    <row r="169" spans="4:11" x14ac:dyDescent="0.3">
      <c r="D169" s="108"/>
      <c r="K169" s="108"/>
    </row>
    <row r="170" spans="4:11" x14ac:dyDescent="0.3">
      <c r="D170" s="108"/>
      <c r="K170" s="108"/>
    </row>
    <row r="171" spans="4:11" x14ac:dyDescent="0.3">
      <c r="D171" s="108"/>
      <c r="K171" s="108"/>
    </row>
    <row r="172" spans="4:11" x14ac:dyDescent="0.3">
      <c r="D172" s="108"/>
      <c r="K172" s="108"/>
    </row>
    <row r="173" spans="4:11" x14ac:dyDescent="0.3">
      <c r="D173" s="108"/>
      <c r="K173" s="108"/>
    </row>
    <row r="174" spans="4:11" x14ac:dyDescent="0.3">
      <c r="D174" s="108"/>
      <c r="K174" s="108"/>
    </row>
    <row r="175" spans="4:11" x14ac:dyDescent="0.3">
      <c r="D175" s="108"/>
      <c r="K175" s="108"/>
    </row>
    <row r="176" spans="4:11" x14ac:dyDescent="0.3">
      <c r="D176" s="108"/>
      <c r="K176" s="108"/>
    </row>
    <row r="177" spans="4:11" x14ac:dyDescent="0.3">
      <c r="D177" s="108"/>
      <c r="K177" s="108"/>
    </row>
    <row r="178" spans="4:11" x14ac:dyDescent="0.3">
      <c r="D178" s="108"/>
      <c r="K178" s="108"/>
    </row>
    <row r="179" spans="4:11" x14ac:dyDescent="0.3">
      <c r="D179" s="108"/>
      <c r="K179" s="108"/>
    </row>
    <row r="180" spans="4:11" x14ac:dyDescent="0.3">
      <c r="D180" s="108"/>
      <c r="K180" s="108"/>
    </row>
    <row r="181" spans="4:11" x14ac:dyDescent="0.3">
      <c r="D181" s="108"/>
      <c r="K181" s="108"/>
    </row>
    <row r="182" spans="4:11" x14ac:dyDescent="0.3">
      <c r="D182" s="108"/>
      <c r="K182" s="108"/>
    </row>
    <row r="183" spans="4:11" x14ac:dyDescent="0.3">
      <c r="D183" s="108"/>
      <c r="K183" s="108"/>
    </row>
    <row r="184" spans="4:11" x14ac:dyDescent="0.3">
      <c r="D184" s="108"/>
      <c r="K184" s="108"/>
    </row>
    <row r="185" spans="4:11" x14ac:dyDescent="0.3">
      <c r="D185" s="108"/>
      <c r="K185" s="108"/>
    </row>
    <row r="186" spans="4:11" x14ac:dyDescent="0.3">
      <c r="D186" s="108"/>
      <c r="K186" s="108"/>
    </row>
    <row r="187" spans="4:11" x14ac:dyDescent="0.3">
      <c r="D187" s="108"/>
      <c r="K187" s="108"/>
    </row>
    <row r="188" spans="4:11" x14ac:dyDescent="0.3">
      <c r="D188" s="108"/>
      <c r="K188" s="108"/>
    </row>
    <row r="189" spans="4:11" x14ac:dyDescent="0.3">
      <c r="D189" s="108"/>
      <c r="K189" s="108"/>
    </row>
    <row r="190" spans="4:11" x14ac:dyDescent="0.3">
      <c r="D190" s="108"/>
      <c r="K190" s="108"/>
    </row>
    <row r="191" spans="4:11" x14ac:dyDescent="0.3">
      <c r="D191" s="108"/>
      <c r="K191" s="108"/>
    </row>
    <row r="192" spans="4:11" x14ac:dyDescent="0.3">
      <c r="D192" s="108"/>
      <c r="K192" s="108"/>
    </row>
    <row r="193" spans="4:11" x14ac:dyDescent="0.3">
      <c r="D193" s="108"/>
      <c r="K193" s="108"/>
    </row>
    <row r="194" spans="4:11" x14ac:dyDescent="0.3">
      <c r="D194" s="108"/>
      <c r="K194" s="108"/>
    </row>
    <row r="195" spans="4:11" x14ac:dyDescent="0.3">
      <c r="D195" s="108"/>
      <c r="K195" s="108"/>
    </row>
    <row r="196" spans="4:11" x14ac:dyDescent="0.3">
      <c r="D196" s="108"/>
      <c r="K196" s="108"/>
    </row>
    <row r="197" spans="4:11" x14ac:dyDescent="0.3">
      <c r="D197" s="108"/>
      <c r="K197" s="108"/>
    </row>
    <row r="198" spans="4:11" x14ac:dyDescent="0.3">
      <c r="D198" s="108"/>
      <c r="K198" s="108"/>
    </row>
    <row r="199" spans="4:11" x14ac:dyDescent="0.3">
      <c r="D199" s="108"/>
      <c r="K199" s="108"/>
    </row>
    <row r="200" spans="4:11" x14ac:dyDescent="0.3">
      <c r="D200" s="108"/>
      <c r="K200" s="108"/>
    </row>
    <row r="201" spans="4:11" x14ac:dyDescent="0.3">
      <c r="D201" s="108"/>
      <c r="K201" s="108"/>
    </row>
    <row r="202" spans="4:11" x14ac:dyDescent="0.3">
      <c r="D202" s="108"/>
      <c r="K202" s="108"/>
    </row>
    <row r="203" spans="4:11" x14ac:dyDescent="0.3">
      <c r="D203" s="108"/>
      <c r="K203" s="108"/>
    </row>
    <row r="204" spans="4:11" x14ac:dyDescent="0.3">
      <c r="D204" s="108"/>
      <c r="K204" s="108"/>
    </row>
    <row r="205" spans="4:11" x14ac:dyDescent="0.3">
      <c r="D205" s="108"/>
      <c r="K205" s="108"/>
    </row>
    <row r="206" spans="4:11" x14ac:dyDescent="0.3">
      <c r="D206" s="108"/>
      <c r="K206" s="108"/>
    </row>
    <row r="207" spans="4:11" x14ac:dyDescent="0.3">
      <c r="D207" s="108"/>
      <c r="K207" s="108"/>
    </row>
    <row r="208" spans="4:11" x14ac:dyDescent="0.3">
      <c r="D208" s="108"/>
      <c r="K208" s="108"/>
    </row>
    <row r="209" spans="4:11" x14ac:dyDescent="0.3">
      <c r="D209" s="108"/>
      <c r="K209" s="108"/>
    </row>
    <row r="210" spans="4:11" x14ac:dyDescent="0.3">
      <c r="D210" s="108"/>
      <c r="K210" s="108"/>
    </row>
    <row r="211" spans="4:11" x14ac:dyDescent="0.3">
      <c r="D211" s="108"/>
      <c r="K211" s="108"/>
    </row>
    <row r="212" spans="4:11" x14ac:dyDescent="0.3">
      <c r="D212" s="108"/>
      <c r="K212" s="108"/>
    </row>
  </sheetData>
  <mergeCells count="5">
    <mergeCell ref="AH45:AK45"/>
    <mergeCell ref="I2:N2"/>
    <mergeCell ref="B2:G2"/>
    <mergeCell ref="P2:S2"/>
    <mergeCell ref="AD45:AG4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PIERS</vt:lpstr>
      <vt:lpstr>MUROS EJE X</vt:lpstr>
      <vt:lpstr>MUROS EJE Y</vt:lpstr>
      <vt:lpstr>DISEÑO</vt:lpstr>
      <vt:lpstr>Combinaciones Profe</vt:lpstr>
      <vt:lpstr>Esfuerzos</vt:lpstr>
      <vt:lpstr>sigma, FSD y FSV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2018-12-29T00:03:29Z</dcterms:modified>
</cp:coreProperties>
</file>