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2C8D7BC-2418-47F5-8142-548140844175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Cubicaciones" sheetId="5" r:id="rId1"/>
    <sheet name="Pesos elementos" sheetId="1" r:id="rId2"/>
    <sheet name="Verificación corte muros" sheetId="2" r:id="rId3"/>
    <sheet name="Distancias vigas" sheetId="6" r:id="rId4"/>
    <sheet name="Distancias muros" sheetId="3" r:id="rId5"/>
    <sheet name="Distancias tabiques" sheetId="4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1" l="1"/>
  <c r="P4" i="1"/>
  <c r="Q4" i="1"/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B10" i="6"/>
  <c r="B9" i="6"/>
  <c r="O9" i="6"/>
  <c r="S9" i="6"/>
  <c r="S11" i="6"/>
  <c r="S8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W34" i="1"/>
  <c r="G26" i="2" l="1"/>
  <c r="C16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29" i="1"/>
  <c r="R8" i="6"/>
  <c r="Q8" i="6"/>
  <c r="P8" i="6"/>
  <c r="O8" i="6"/>
  <c r="I8" i="6"/>
  <c r="H8" i="6"/>
  <c r="G8" i="6"/>
  <c r="I77" i="1"/>
  <c r="L77" i="1" s="1"/>
  <c r="I74" i="1"/>
  <c r="L74" i="1" s="1"/>
  <c r="U9" i="6"/>
  <c r="M9" i="6"/>
  <c r="L9" i="6"/>
  <c r="C9" i="6"/>
  <c r="Q11" i="6"/>
  <c r="D11" i="6"/>
  <c r="Y5" i="6"/>
  <c r="Y9" i="6" s="1"/>
  <c r="X5" i="6"/>
  <c r="X9" i="6" s="1"/>
  <c r="V16" i="6"/>
  <c r="V15" i="6"/>
  <c r="V14" i="6"/>
  <c r="V13" i="6"/>
  <c r="V12" i="6"/>
  <c r="N15" i="6"/>
  <c r="N14" i="6"/>
  <c r="N13" i="6"/>
  <c r="N12" i="6"/>
  <c r="R12" i="6"/>
  <c r="R5" i="6" s="1"/>
  <c r="R9" i="6" s="1"/>
  <c r="T5" i="6"/>
  <c r="T11" i="6" s="1"/>
  <c r="S5" i="6"/>
  <c r="Q5" i="6"/>
  <c r="Q9" i="6" s="1"/>
  <c r="P5" i="6"/>
  <c r="P9" i="6" s="1"/>
  <c r="O5" i="6"/>
  <c r="Z5" i="6"/>
  <c r="Z9" i="6" s="1"/>
  <c r="W5" i="6"/>
  <c r="W9" i="6" s="1"/>
  <c r="U5" i="6"/>
  <c r="U11" i="6" s="1"/>
  <c r="H5" i="6"/>
  <c r="H11" i="6" s="1"/>
  <c r="G5" i="6"/>
  <c r="G9" i="6" s="1"/>
  <c r="F5" i="6"/>
  <c r="F8" i="6" s="1"/>
  <c r="M5" i="6"/>
  <c r="M11" i="6" s="1"/>
  <c r="L5" i="6"/>
  <c r="L11" i="6" s="1"/>
  <c r="K5" i="6"/>
  <c r="K11" i="6" s="1"/>
  <c r="J5" i="6"/>
  <c r="J9" i="6" s="1"/>
  <c r="I5" i="6"/>
  <c r="I9" i="6" s="1"/>
  <c r="E5" i="6"/>
  <c r="E11" i="6" s="1"/>
  <c r="I78" i="1" s="1"/>
  <c r="L78" i="1" s="1"/>
  <c r="D5" i="6"/>
  <c r="D8" i="6" s="1"/>
  <c r="C5" i="6"/>
  <c r="C11" i="6" s="1"/>
  <c r="I81" i="1" s="1"/>
  <c r="L81" i="1" s="1"/>
  <c r="B5" i="6"/>
  <c r="C6" i="1"/>
  <c r="O58" i="1"/>
  <c r="O55" i="1"/>
  <c r="O54" i="1"/>
  <c r="O50" i="1"/>
  <c r="O46" i="1"/>
  <c r="O42" i="1"/>
  <c r="O38" i="1"/>
  <c r="P34" i="1"/>
  <c r="O34" i="1"/>
  <c r="K56" i="1"/>
  <c r="K55" i="1"/>
  <c r="K52" i="1"/>
  <c r="L51" i="1"/>
  <c r="K51" i="1"/>
  <c r="K48" i="1"/>
  <c r="L47" i="1"/>
  <c r="K47" i="1"/>
  <c r="K44" i="1"/>
  <c r="L43" i="1"/>
  <c r="K43" i="1"/>
  <c r="K40" i="1"/>
  <c r="L39" i="1"/>
  <c r="K39" i="1"/>
  <c r="K36" i="1"/>
  <c r="K35" i="1"/>
  <c r="K34" i="3"/>
  <c r="K4" i="3" s="1"/>
  <c r="K58" i="1" s="1"/>
  <c r="M4" i="4"/>
  <c r="L4" i="4"/>
  <c r="K4" i="4"/>
  <c r="J4" i="4"/>
  <c r="P58" i="1" s="1"/>
  <c r="I4" i="4"/>
  <c r="O57" i="1" s="1"/>
  <c r="S57" i="1" s="1"/>
  <c r="U57" i="1" s="1"/>
  <c r="H4" i="4"/>
  <c r="P57" i="1" s="1"/>
  <c r="G4" i="4"/>
  <c r="O56" i="1" s="1"/>
  <c r="F4" i="4"/>
  <c r="P56" i="1" s="1"/>
  <c r="E4" i="4"/>
  <c r="D4" i="4"/>
  <c r="P55" i="1" s="1"/>
  <c r="C4" i="4"/>
  <c r="O51" i="1" s="1"/>
  <c r="B4" i="4"/>
  <c r="P53" i="1" s="1"/>
  <c r="M4" i="3"/>
  <c r="K34" i="1" s="1"/>
  <c r="L4" i="3"/>
  <c r="L34" i="1" s="1"/>
  <c r="J4" i="3"/>
  <c r="L58" i="1" s="1"/>
  <c r="I4" i="3"/>
  <c r="K57" i="1" s="1"/>
  <c r="H4" i="3"/>
  <c r="L57" i="1" s="1"/>
  <c r="G4" i="3"/>
  <c r="F4" i="3"/>
  <c r="L56" i="1" s="1"/>
  <c r="E4" i="3"/>
  <c r="D4" i="3"/>
  <c r="L55" i="1" s="1"/>
  <c r="C4" i="3"/>
  <c r="K54" i="1" s="1"/>
  <c r="B4" i="3"/>
  <c r="L54" i="1" s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J34" i="1" s="1"/>
  <c r="I35" i="1"/>
  <c r="I34" i="1" s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I70" i="1" l="1"/>
  <c r="L70" i="1" s="1"/>
  <c r="I73" i="1"/>
  <c r="L73" i="1" s="1"/>
  <c r="I65" i="1"/>
  <c r="L65" i="1" s="1"/>
  <c r="I80" i="1"/>
  <c r="L80" i="1" s="1"/>
  <c r="K25" i="1"/>
  <c r="I66" i="1"/>
  <c r="L66" i="1" s="1"/>
  <c r="I82" i="1"/>
  <c r="L82" i="1" s="1"/>
  <c r="I69" i="1"/>
  <c r="L69" i="1" s="1"/>
  <c r="J67" i="1"/>
  <c r="K67" i="1" s="1"/>
  <c r="M67" i="1" s="1"/>
  <c r="N67" i="1" s="1"/>
  <c r="J77" i="1"/>
  <c r="K77" i="1" s="1"/>
  <c r="M77" i="1" s="1"/>
  <c r="N77" i="1" s="1"/>
  <c r="S51" i="1"/>
  <c r="U51" i="1" s="1"/>
  <c r="W8" i="6"/>
  <c r="P50" i="1"/>
  <c r="X8" i="6"/>
  <c r="O47" i="1"/>
  <c r="S47" i="1" s="1"/>
  <c r="U47" i="1" s="1"/>
  <c r="Y8" i="6"/>
  <c r="L36" i="1"/>
  <c r="Q36" i="1" s="1"/>
  <c r="T36" i="1" s="1"/>
  <c r="L40" i="1"/>
  <c r="L44" i="1"/>
  <c r="Q44" i="1" s="1"/>
  <c r="T44" i="1" s="1"/>
  <c r="L48" i="1"/>
  <c r="Q48" i="1" s="1"/>
  <c r="T48" i="1" s="1"/>
  <c r="L52" i="1"/>
  <c r="P35" i="1"/>
  <c r="P39" i="1"/>
  <c r="P43" i="1"/>
  <c r="P47" i="1"/>
  <c r="P51" i="1"/>
  <c r="B11" i="6"/>
  <c r="I63" i="1" s="1"/>
  <c r="L63" i="1" s="1"/>
  <c r="J63" i="1"/>
  <c r="K63" i="1" s="1"/>
  <c r="M63" i="1" s="1"/>
  <c r="B8" i="6"/>
  <c r="K4" i="1" s="1"/>
  <c r="J8" i="6"/>
  <c r="Z8" i="6"/>
  <c r="P38" i="1"/>
  <c r="P54" i="1"/>
  <c r="O43" i="1"/>
  <c r="S43" i="1" s="1"/>
  <c r="U43" i="1" s="1"/>
  <c r="K37" i="1"/>
  <c r="Q37" i="1" s="1"/>
  <c r="K41" i="1"/>
  <c r="K45" i="1"/>
  <c r="K49" i="1"/>
  <c r="K53" i="1"/>
  <c r="O36" i="1"/>
  <c r="O40" i="1"/>
  <c r="S40" i="1" s="1"/>
  <c r="U40" i="1" s="1"/>
  <c r="O44" i="1"/>
  <c r="S44" i="1" s="1"/>
  <c r="U44" i="1" s="1"/>
  <c r="O48" i="1"/>
  <c r="S48" i="1" s="1"/>
  <c r="U48" i="1" s="1"/>
  <c r="O52" i="1"/>
  <c r="S52" i="1" s="1"/>
  <c r="U52" i="1" s="1"/>
  <c r="F11" i="6"/>
  <c r="D9" i="6"/>
  <c r="I67" i="1"/>
  <c r="L67" i="1" s="1"/>
  <c r="I71" i="1"/>
  <c r="L71" i="1" s="1"/>
  <c r="I75" i="1"/>
  <c r="L75" i="1" s="1"/>
  <c r="I79" i="1"/>
  <c r="L79" i="1" s="1"/>
  <c r="I83" i="1"/>
  <c r="L83" i="1" s="1"/>
  <c r="C8" i="6"/>
  <c r="K8" i="6"/>
  <c r="X11" i="6"/>
  <c r="S55" i="1"/>
  <c r="U55" i="1" s="1"/>
  <c r="L37" i="1"/>
  <c r="L41" i="1"/>
  <c r="Q41" i="1" s="1"/>
  <c r="L45" i="1"/>
  <c r="Q45" i="1" s="1"/>
  <c r="L49" i="1"/>
  <c r="Q49" i="1" s="1"/>
  <c r="L53" i="1"/>
  <c r="P36" i="1"/>
  <c r="P40" i="1"/>
  <c r="P44" i="1"/>
  <c r="P48" i="1"/>
  <c r="P52" i="1"/>
  <c r="G11" i="6"/>
  <c r="F9" i="6"/>
  <c r="J84" i="1" s="1"/>
  <c r="K84" i="1" s="1"/>
  <c r="M84" i="1" s="1"/>
  <c r="L8" i="6"/>
  <c r="T8" i="6"/>
  <c r="P46" i="1"/>
  <c r="O39" i="1"/>
  <c r="S39" i="1" s="1"/>
  <c r="U39" i="1" s="1"/>
  <c r="K38" i="1"/>
  <c r="K42" i="1"/>
  <c r="K46" i="1"/>
  <c r="K50" i="1"/>
  <c r="O37" i="1"/>
  <c r="O41" i="1"/>
  <c r="O45" i="1"/>
  <c r="S45" i="1" s="1"/>
  <c r="U45" i="1" s="1"/>
  <c r="O49" i="1"/>
  <c r="S49" i="1" s="1"/>
  <c r="U49" i="1" s="1"/>
  <c r="O53" i="1"/>
  <c r="S53" i="1" s="1"/>
  <c r="U53" i="1" s="1"/>
  <c r="O11" i="6"/>
  <c r="I64" i="1"/>
  <c r="L64" i="1" s="1"/>
  <c r="I68" i="1"/>
  <c r="L68" i="1" s="1"/>
  <c r="I72" i="1"/>
  <c r="L72" i="1" s="1"/>
  <c r="I76" i="1"/>
  <c r="L76" i="1" s="1"/>
  <c r="E8" i="6"/>
  <c r="M8" i="6"/>
  <c r="U8" i="6"/>
  <c r="P42" i="1"/>
  <c r="O35" i="1"/>
  <c r="S35" i="1" s="1"/>
  <c r="U35" i="1" s="1"/>
  <c r="Y11" i="6"/>
  <c r="L35" i="1"/>
  <c r="L38" i="1"/>
  <c r="L42" i="1"/>
  <c r="Q42" i="1" s="1"/>
  <c r="T42" i="1" s="1"/>
  <c r="L46" i="1"/>
  <c r="Q46" i="1" s="1"/>
  <c r="T46" i="1" s="1"/>
  <c r="L50" i="1"/>
  <c r="Q50" i="1" s="1"/>
  <c r="T50" i="1" s="1"/>
  <c r="P37" i="1"/>
  <c r="P41" i="1"/>
  <c r="P45" i="1"/>
  <c r="P49" i="1"/>
  <c r="P11" i="6"/>
  <c r="K9" i="6"/>
  <c r="Q58" i="1"/>
  <c r="T58" i="1" s="1"/>
  <c r="S36" i="1"/>
  <c r="U36" i="1" s="1"/>
  <c r="S56" i="1"/>
  <c r="U56" i="1" s="1"/>
  <c r="S34" i="1"/>
  <c r="U34" i="1" s="1"/>
  <c r="S42" i="1"/>
  <c r="U42" i="1" s="1"/>
  <c r="S50" i="1"/>
  <c r="U50" i="1" s="1"/>
  <c r="S58" i="1"/>
  <c r="U58" i="1" s="1"/>
  <c r="Q39" i="1"/>
  <c r="T39" i="1" s="1"/>
  <c r="Q51" i="1"/>
  <c r="T51" i="1" s="1"/>
  <c r="Q40" i="1"/>
  <c r="T40" i="1" s="1"/>
  <c r="Q52" i="1"/>
  <c r="T52" i="1" s="1"/>
  <c r="Q56" i="1"/>
  <c r="T56" i="1" s="1"/>
  <c r="S38" i="1"/>
  <c r="U38" i="1" s="1"/>
  <c r="S46" i="1"/>
  <c r="U46" i="1" s="1"/>
  <c r="S54" i="1"/>
  <c r="U54" i="1" s="1"/>
  <c r="Q47" i="1"/>
  <c r="T47" i="1" s="1"/>
  <c r="Q43" i="1"/>
  <c r="T43" i="1" s="1"/>
  <c r="Q57" i="1"/>
  <c r="T57" i="1" s="1"/>
  <c r="Q55" i="1"/>
  <c r="T55" i="1" s="1"/>
  <c r="Q38" i="1"/>
  <c r="T38" i="1" s="1"/>
  <c r="Q54" i="1"/>
  <c r="T54" i="1" s="1"/>
  <c r="Q34" i="1"/>
  <c r="Q53" i="1"/>
  <c r="W11" i="6"/>
  <c r="T9" i="6"/>
  <c r="J11" i="6"/>
  <c r="R11" i="6"/>
  <c r="Z11" i="6"/>
  <c r="H9" i="6"/>
  <c r="E9" i="6"/>
  <c r="J75" i="1" s="1"/>
  <c r="K75" i="1" s="1"/>
  <c r="M75" i="1" s="1"/>
  <c r="I11" i="6"/>
  <c r="V5" i="6"/>
  <c r="V8" i="6" s="1"/>
  <c r="N5" i="6"/>
  <c r="N8" i="6" s="1"/>
  <c r="Q35" i="1"/>
  <c r="I4" i="1"/>
  <c r="C3" i="5" s="1"/>
  <c r="C22" i="1"/>
  <c r="I27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N75" i="1" l="1"/>
  <c r="J65" i="1"/>
  <c r="K65" i="1" s="1"/>
  <c r="M65" i="1" s="1"/>
  <c r="N65" i="1" s="1"/>
  <c r="Q8" i="1"/>
  <c r="J7" i="5"/>
  <c r="J71" i="1"/>
  <c r="K71" i="1" s="1"/>
  <c r="M71" i="1" s="1"/>
  <c r="N71" i="1" s="1"/>
  <c r="Q16" i="1"/>
  <c r="J15" i="5"/>
  <c r="J69" i="1"/>
  <c r="K69" i="1" s="1"/>
  <c r="M69" i="1" s="1"/>
  <c r="N69" i="1" s="1"/>
  <c r="J81" i="1"/>
  <c r="K81" i="1" s="1"/>
  <c r="M81" i="1" s="1"/>
  <c r="N81" i="1" s="1"/>
  <c r="J64" i="1"/>
  <c r="K64" i="1" s="1"/>
  <c r="M64" i="1" s="1"/>
  <c r="N64" i="1" s="1"/>
  <c r="Q18" i="1"/>
  <c r="J17" i="5"/>
  <c r="N63" i="1"/>
  <c r="J68" i="1"/>
  <c r="K68" i="1" s="1"/>
  <c r="M68" i="1" s="1"/>
  <c r="N68" i="1" s="1"/>
  <c r="K24" i="1"/>
  <c r="L24" i="1" s="1"/>
  <c r="K16" i="1"/>
  <c r="L16" i="1" s="1"/>
  <c r="K7" i="1"/>
  <c r="L7" i="1" s="1"/>
  <c r="K11" i="1"/>
  <c r="K10" i="1"/>
  <c r="L10" i="1" s="1"/>
  <c r="K8" i="1"/>
  <c r="K23" i="1"/>
  <c r="L23" i="1" s="1"/>
  <c r="K15" i="1"/>
  <c r="K6" i="1"/>
  <c r="L6" i="1" s="1"/>
  <c r="K22" i="1"/>
  <c r="K14" i="1"/>
  <c r="K5" i="1"/>
  <c r="L5" i="1" s="1"/>
  <c r="O5" i="1" s="1"/>
  <c r="K19" i="1"/>
  <c r="L19" i="1" s="1"/>
  <c r="K17" i="1"/>
  <c r="K21" i="1"/>
  <c r="L21" i="1" s="1"/>
  <c r="K13" i="1"/>
  <c r="K18" i="1"/>
  <c r="K20" i="1"/>
  <c r="L20" i="1" s="1"/>
  <c r="K12" i="1"/>
  <c r="K9" i="1"/>
  <c r="L9" i="1" s="1"/>
  <c r="J72" i="1"/>
  <c r="K72" i="1" s="1"/>
  <c r="M72" i="1" s="1"/>
  <c r="N72" i="1" s="1"/>
  <c r="J70" i="1"/>
  <c r="K70" i="1" s="1"/>
  <c r="M70" i="1" s="1"/>
  <c r="N70" i="1" s="1"/>
  <c r="J79" i="1"/>
  <c r="K79" i="1" s="1"/>
  <c r="M79" i="1" s="1"/>
  <c r="N79" i="1" s="1"/>
  <c r="J76" i="1"/>
  <c r="K76" i="1" s="1"/>
  <c r="M76" i="1" s="1"/>
  <c r="N76" i="1" s="1"/>
  <c r="J74" i="1"/>
  <c r="K74" i="1" s="1"/>
  <c r="M74" i="1" s="1"/>
  <c r="N74" i="1" s="1"/>
  <c r="J83" i="1"/>
  <c r="K83" i="1" s="1"/>
  <c r="M83" i="1" s="1"/>
  <c r="N83" i="1" s="1"/>
  <c r="J80" i="1"/>
  <c r="K80" i="1" s="1"/>
  <c r="M80" i="1" s="1"/>
  <c r="N80" i="1" s="1"/>
  <c r="J66" i="1"/>
  <c r="K66" i="1" s="1"/>
  <c r="M66" i="1" s="1"/>
  <c r="N66" i="1" s="1"/>
  <c r="S37" i="1"/>
  <c r="U37" i="1" s="1"/>
  <c r="U59" i="1" s="1"/>
  <c r="K27" i="1"/>
  <c r="K26" i="1"/>
  <c r="L26" i="1" s="1"/>
  <c r="J78" i="1"/>
  <c r="K78" i="1" s="1"/>
  <c r="M78" i="1" s="1"/>
  <c r="N78" i="1" s="1"/>
  <c r="J73" i="1"/>
  <c r="K73" i="1" s="1"/>
  <c r="M73" i="1" s="1"/>
  <c r="N73" i="1" s="1"/>
  <c r="S41" i="1"/>
  <c r="U41" i="1" s="1"/>
  <c r="I84" i="1"/>
  <c r="L84" i="1" s="1"/>
  <c r="N84" i="1" s="1"/>
  <c r="J82" i="1"/>
  <c r="K82" i="1" s="1"/>
  <c r="M82" i="1" s="1"/>
  <c r="N82" i="1" s="1"/>
  <c r="N20" i="1"/>
  <c r="C19" i="5"/>
  <c r="N21" i="1"/>
  <c r="C20" i="5"/>
  <c r="N15" i="1"/>
  <c r="C14" i="5"/>
  <c r="N27" i="1"/>
  <c r="C26" i="5"/>
  <c r="N5" i="1"/>
  <c r="C4" i="5"/>
  <c r="N14" i="1"/>
  <c r="C13" i="5"/>
  <c r="N11" i="1"/>
  <c r="C10" i="5"/>
  <c r="N12" i="1"/>
  <c r="C11" i="5"/>
  <c r="N13" i="1"/>
  <c r="C12" i="5"/>
  <c r="N22" i="1"/>
  <c r="C21" i="5"/>
  <c r="N7" i="1"/>
  <c r="C6" i="5"/>
  <c r="N16" i="1"/>
  <c r="C15" i="5"/>
  <c r="N24" i="1"/>
  <c r="C23" i="5"/>
  <c r="N17" i="1"/>
  <c r="C16" i="5"/>
  <c r="N25" i="1"/>
  <c r="C24" i="5"/>
  <c r="N19" i="1"/>
  <c r="C18" i="5"/>
  <c r="N6" i="1"/>
  <c r="C5" i="5"/>
  <c r="N23" i="1"/>
  <c r="C22" i="5"/>
  <c r="N8" i="1"/>
  <c r="C7" i="5"/>
  <c r="N9" i="1"/>
  <c r="C8" i="5"/>
  <c r="N10" i="1"/>
  <c r="C9" i="5"/>
  <c r="N18" i="1"/>
  <c r="C17" i="5"/>
  <c r="N26" i="1"/>
  <c r="C25" i="5"/>
  <c r="T37" i="1"/>
  <c r="T45" i="1"/>
  <c r="T35" i="1"/>
  <c r="T41" i="1"/>
  <c r="L11" i="1"/>
  <c r="T53" i="1"/>
  <c r="T34" i="1"/>
  <c r="T49" i="1"/>
  <c r="N9" i="6"/>
  <c r="J85" i="1" s="1"/>
  <c r="K85" i="1" s="1"/>
  <c r="M85" i="1" s="1"/>
  <c r="N11" i="6"/>
  <c r="I85" i="1" s="1"/>
  <c r="L85" i="1" s="1"/>
  <c r="V9" i="6"/>
  <c r="J86" i="1" s="1"/>
  <c r="K86" i="1" s="1"/>
  <c r="M86" i="1" s="1"/>
  <c r="V11" i="6"/>
  <c r="I86" i="1" s="1"/>
  <c r="L86" i="1" s="1"/>
  <c r="N4" i="1"/>
  <c r="L27" i="1"/>
  <c r="L28" i="1"/>
  <c r="L25" i="1"/>
  <c r="L22" i="1"/>
  <c r="L18" i="1"/>
  <c r="L17" i="1"/>
  <c r="L15" i="1"/>
  <c r="L14" i="1"/>
  <c r="L13" i="1"/>
  <c r="L12" i="1"/>
  <c r="L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D6" i="2"/>
  <c r="N22" i="2" s="1"/>
  <c r="Q5" i="1" l="1"/>
  <c r="J4" i="5"/>
  <c r="Q19" i="1"/>
  <c r="J18" i="5"/>
  <c r="Q17" i="1"/>
  <c r="J16" i="5"/>
  <c r="Q10" i="1"/>
  <c r="J9" i="5"/>
  <c r="Q20" i="1"/>
  <c r="J19" i="5"/>
  <c r="Q13" i="1"/>
  <c r="J12" i="5"/>
  <c r="J3" i="5"/>
  <c r="Q12" i="1"/>
  <c r="J11" i="5"/>
  <c r="Q23" i="1"/>
  <c r="J22" i="5"/>
  <c r="Q7" i="1"/>
  <c r="J6" i="5"/>
  <c r="Q25" i="1"/>
  <c r="J24" i="5"/>
  <c r="Q21" i="1"/>
  <c r="J20" i="5"/>
  <c r="Q11" i="1"/>
  <c r="J10" i="5"/>
  <c r="Q24" i="1"/>
  <c r="J23" i="5"/>
  <c r="Q6" i="1"/>
  <c r="J5" i="5"/>
  <c r="Q9" i="1"/>
  <c r="J8" i="5"/>
  <c r="Q14" i="1"/>
  <c r="J13" i="5"/>
  <c r="Q15" i="1"/>
  <c r="J14" i="5"/>
  <c r="Q22" i="1"/>
  <c r="J21" i="5"/>
  <c r="M87" i="1"/>
  <c r="L87" i="1"/>
  <c r="N85" i="1"/>
  <c r="N86" i="1"/>
  <c r="N7" i="2"/>
  <c r="M24" i="2"/>
  <c r="N29" i="1"/>
  <c r="O27" i="1"/>
  <c r="S27" i="1" s="1"/>
  <c r="D26" i="5"/>
  <c r="O26" i="1"/>
  <c r="S26" i="1" s="1"/>
  <c r="D25" i="5"/>
  <c r="O25" i="1"/>
  <c r="S25" i="1" s="1"/>
  <c r="D24" i="5"/>
  <c r="O13" i="1"/>
  <c r="S13" i="1" s="1"/>
  <c r="D12" i="5"/>
  <c r="O12" i="1"/>
  <c r="S12" i="1" s="1"/>
  <c r="D11" i="5"/>
  <c r="O22" i="1"/>
  <c r="S22" i="1" s="1"/>
  <c r="D21" i="5"/>
  <c r="O14" i="1"/>
  <c r="S14" i="1" s="1"/>
  <c r="D13" i="5"/>
  <c r="O15" i="1"/>
  <c r="S15" i="1" s="1"/>
  <c r="D14" i="5"/>
  <c r="O16" i="1"/>
  <c r="S16" i="1" s="1"/>
  <c r="D15" i="5"/>
  <c r="O24" i="1"/>
  <c r="S24" i="1" s="1"/>
  <c r="D23" i="5"/>
  <c r="O19" i="1"/>
  <c r="S19" i="1" s="1"/>
  <c r="D18" i="5"/>
  <c r="O23" i="1"/>
  <c r="S23" i="1" s="1"/>
  <c r="D22" i="5"/>
  <c r="O9" i="1"/>
  <c r="S9" i="1" s="1"/>
  <c r="D8" i="5"/>
  <c r="O21" i="1"/>
  <c r="S21" i="1" s="1"/>
  <c r="D20" i="5"/>
  <c r="O11" i="1"/>
  <c r="S11" i="1" s="1"/>
  <c r="D10" i="5"/>
  <c r="O6" i="1"/>
  <c r="S6" i="1" s="1"/>
  <c r="D5" i="5"/>
  <c r="O7" i="1"/>
  <c r="S7" i="1" s="1"/>
  <c r="D6" i="5"/>
  <c r="O8" i="1"/>
  <c r="S8" i="1" s="1"/>
  <c r="D7" i="5"/>
  <c r="O17" i="1"/>
  <c r="S17" i="1" s="1"/>
  <c r="D16" i="5"/>
  <c r="O18" i="1"/>
  <c r="S18" i="1" s="1"/>
  <c r="D17" i="5"/>
  <c r="O10" i="1"/>
  <c r="S10" i="1" s="1"/>
  <c r="D9" i="5"/>
  <c r="O20" i="1"/>
  <c r="S20" i="1" s="1"/>
  <c r="D19" i="5"/>
  <c r="S5" i="1"/>
  <c r="D4" i="5"/>
  <c r="O4" i="1"/>
  <c r="S4" i="1" s="1"/>
  <c r="D3" i="5"/>
  <c r="T59" i="1"/>
  <c r="R38" i="1"/>
  <c r="V38" i="1" s="1"/>
  <c r="W38" i="1" s="1"/>
  <c r="R46" i="1"/>
  <c r="V46" i="1" s="1"/>
  <c r="W46" i="1" s="1"/>
  <c r="R50" i="1"/>
  <c r="V50" i="1" s="1"/>
  <c r="W50" i="1" s="1"/>
  <c r="R54" i="1"/>
  <c r="V54" i="1" s="1"/>
  <c r="W54" i="1" s="1"/>
  <c r="R52" i="1"/>
  <c r="V52" i="1" s="1"/>
  <c r="W52" i="1" s="1"/>
  <c r="R37" i="1"/>
  <c r="V37" i="1" s="1"/>
  <c r="W37" i="1" s="1"/>
  <c r="R36" i="1"/>
  <c r="V36" i="1" s="1"/>
  <c r="W36" i="1" s="1"/>
  <c r="R48" i="1"/>
  <c r="V48" i="1" s="1"/>
  <c r="W48" i="1" s="1"/>
  <c r="R41" i="1"/>
  <c r="V41" i="1" s="1"/>
  <c r="W41" i="1" s="1"/>
  <c r="R51" i="1"/>
  <c r="V51" i="1" s="1"/>
  <c r="W51" i="1" s="1"/>
  <c r="R56" i="1"/>
  <c r="V56" i="1" s="1"/>
  <c r="W56" i="1" s="1"/>
  <c r="R40" i="1"/>
  <c r="V40" i="1" s="1"/>
  <c r="W40" i="1" s="1"/>
  <c r="R45" i="1"/>
  <c r="V45" i="1" s="1"/>
  <c r="W45" i="1" s="1"/>
  <c r="R42" i="1"/>
  <c r="V42" i="1" s="1"/>
  <c r="W42" i="1" s="1"/>
  <c r="R55" i="1"/>
  <c r="V55" i="1" s="1"/>
  <c r="W55" i="1" s="1"/>
  <c r="R49" i="1"/>
  <c r="V49" i="1" s="1"/>
  <c r="W49" i="1" s="1"/>
  <c r="R53" i="1"/>
  <c r="V53" i="1" s="1"/>
  <c r="R58" i="1"/>
  <c r="V58" i="1" s="1"/>
  <c r="W58" i="1" s="1"/>
  <c r="R35" i="1"/>
  <c r="V35" i="1" s="1"/>
  <c r="W35" i="1" s="1"/>
  <c r="R43" i="1"/>
  <c r="V43" i="1" s="1"/>
  <c r="W43" i="1" s="1"/>
  <c r="R44" i="1"/>
  <c r="V44" i="1" s="1"/>
  <c r="W44" i="1" s="1"/>
  <c r="R14" i="1" s="1"/>
  <c r="R57" i="1"/>
  <c r="V57" i="1" s="1"/>
  <c r="W57" i="1" s="1"/>
  <c r="R39" i="1"/>
  <c r="V39" i="1" s="1"/>
  <c r="W39" i="1" s="1"/>
  <c r="R34" i="1"/>
  <c r="V34" i="1" s="1"/>
  <c r="R47" i="1"/>
  <c r="V47" i="1" s="1"/>
  <c r="W47" i="1" s="1"/>
  <c r="W53" i="1"/>
  <c r="M3" i="2"/>
  <c r="N9" i="2"/>
  <c r="N3" i="2"/>
  <c r="N10" i="2"/>
  <c r="M4" i="2"/>
  <c r="N12" i="2"/>
  <c r="M6" i="2"/>
  <c r="M13" i="2"/>
  <c r="N6" i="2"/>
  <c r="N17" i="2"/>
  <c r="N24" i="2"/>
  <c r="M7" i="2"/>
  <c r="M20" i="2"/>
  <c r="M18" i="2"/>
  <c r="N21" i="2"/>
  <c r="M14" i="2"/>
  <c r="N4" i="2"/>
  <c r="M11" i="2"/>
  <c r="N14" i="2"/>
  <c r="N18" i="2"/>
  <c r="M5" i="2"/>
  <c r="N8" i="2"/>
  <c r="M15" i="2"/>
  <c r="M19" i="2"/>
  <c r="N5" i="2"/>
  <c r="M8" i="2"/>
  <c r="M12" i="2"/>
  <c r="M10" i="2"/>
  <c r="N19" i="2"/>
  <c r="M25" i="2"/>
  <c r="N13" i="2"/>
  <c r="M16" i="2"/>
  <c r="N25" i="2"/>
  <c r="M22" i="2"/>
  <c r="M26" i="2"/>
  <c r="M17" i="2"/>
  <c r="M23" i="2"/>
  <c r="N26" i="2"/>
  <c r="M21" i="2"/>
  <c r="M9" i="2"/>
  <c r="N11" i="2"/>
  <c r="N16" i="2"/>
  <c r="N23" i="2"/>
  <c r="N15" i="2"/>
  <c r="N20" i="2"/>
  <c r="N87" i="1" l="1"/>
  <c r="T4" i="1"/>
  <c r="L3" i="5" s="1"/>
  <c r="M3" i="5" s="1"/>
  <c r="N3" i="5" s="1"/>
  <c r="Q27" i="1"/>
  <c r="J26" i="5"/>
  <c r="Q26" i="1"/>
  <c r="J25" i="5"/>
  <c r="R7" i="1"/>
  <c r="R15" i="1"/>
  <c r="R10" i="1"/>
  <c r="T10" i="1" s="1"/>
  <c r="L9" i="5" s="1"/>
  <c r="R24" i="1"/>
  <c r="T24" i="1" s="1"/>
  <c r="L23" i="5" s="1"/>
  <c r="R27" i="1"/>
  <c r="T27" i="1" s="1"/>
  <c r="L26" i="5" s="1"/>
  <c r="R19" i="1"/>
  <c r="T19" i="1" s="1"/>
  <c r="L18" i="5" s="1"/>
  <c r="R12" i="1"/>
  <c r="T12" i="1" s="1"/>
  <c r="L11" i="5" s="1"/>
  <c r="R22" i="1"/>
  <c r="T22" i="1" s="1"/>
  <c r="L21" i="5" s="1"/>
  <c r="R5" i="1"/>
  <c r="T5" i="1" s="1"/>
  <c r="L4" i="5" s="1"/>
  <c r="R17" i="1"/>
  <c r="T17" i="1" s="1"/>
  <c r="L16" i="5" s="1"/>
  <c r="R8" i="1"/>
  <c r="T8" i="1" s="1"/>
  <c r="L7" i="5" s="1"/>
  <c r="T14" i="1"/>
  <c r="L13" i="5" s="1"/>
  <c r="R26" i="1"/>
  <c r="T26" i="1" s="1"/>
  <c r="L25" i="5" s="1"/>
  <c r="R20" i="1"/>
  <c r="T20" i="1" s="1"/>
  <c r="L19" i="5" s="1"/>
  <c r="R13" i="1"/>
  <c r="T13" i="1" s="1"/>
  <c r="L12" i="5" s="1"/>
  <c r="R21" i="1"/>
  <c r="T21" i="1" s="1"/>
  <c r="L20" i="5" s="1"/>
  <c r="R16" i="1"/>
  <c r="T16" i="1" s="1"/>
  <c r="L15" i="5" s="1"/>
  <c r="R11" i="1"/>
  <c r="T11" i="1" s="1"/>
  <c r="L10" i="5" s="1"/>
  <c r="R18" i="1"/>
  <c r="T18" i="1" s="1"/>
  <c r="L17" i="5" s="1"/>
  <c r="T7" i="1"/>
  <c r="L6" i="5" s="1"/>
  <c r="T15" i="1"/>
  <c r="L14" i="5" s="1"/>
  <c r="R23" i="1"/>
  <c r="T23" i="1" s="1"/>
  <c r="L22" i="5" s="1"/>
  <c r="R4" i="1"/>
  <c r="R9" i="1"/>
  <c r="T9" i="1" s="1"/>
  <c r="L8" i="5" s="1"/>
  <c r="R25" i="1"/>
  <c r="T25" i="1" s="1"/>
  <c r="L24" i="5" s="1"/>
  <c r="R6" i="1"/>
  <c r="T6" i="1" s="1"/>
  <c r="L5" i="5" s="1"/>
  <c r="S29" i="1"/>
  <c r="O29" i="1"/>
  <c r="W59" i="1"/>
  <c r="V59" i="1"/>
  <c r="Q29" i="1" l="1"/>
  <c r="U12" i="1"/>
  <c r="G10" i="2"/>
  <c r="U13" i="1"/>
  <c r="G11" i="2"/>
  <c r="U15" i="1"/>
  <c r="G13" i="2"/>
  <c r="U20" i="1"/>
  <c r="G18" i="2"/>
  <c r="U19" i="1"/>
  <c r="G17" i="2"/>
  <c r="U26" i="1"/>
  <c r="G24" i="2"/>
  <c r="U27" i="1"/>
  <c r="G25" i="2"/>
  <c r="U14" i="1"/>
  <c r="G12" i="2"/>
  <c r="U24" i="1"/>
  <c r="G22" i="2"/>
  <c r="U18" i="1"/>
  <c r="G16" i="2"/>
  <c r="U8" i="1"/>
  <c r="G6" i="2"/>
  <c r="U10" i="1"/>
  <c r="G8" i="2"/>
  <c r="U7" i="1"/>
  <c r="G5" i="2"/>
  <c r="U17" i="1"/>
  <c r="G15" i="2"/>
  <c r="U6" i="1"/>
  <c r="G4" i="2"/>
  <c r="U25" i="1"/>
  <c r="G23" i="2"/>
  <c r="U11" i="1"/>
  <c r="G9" i="2"/>
  <c r="U9" i="1"/>
  <c r="G7" i="2"/>
  <c r="U16" i="1"/>
  <c r="G14" i="2"/>
  <c r="U5" i="1"/>
  <c r="G3" i="2"/>
  <c r="H3" i="2" s="1"/>
  <c r="U23" i="1"/>
  <c r="G21" i="2"/>
  <c r="U21" i="1"/>
  <c r="G19" i="2"/>
  <c r="U22" i="1"/>
  <c r="G20" i="2"/>
  <c r="R29" i="1"/>
  <c r="S3" i="2" l="1"/>
  <c r="Q3" i="2"/>
  <c r="O3" i="2"/>
  <c r="H4" i="2"/>
  <c r="T3" i="2"/>
  <c r="P3" i="2"/>
  <c r="U4" i="1"/>
  <c r="O3" i="5" s="1"/>
  <c r="T29" i="1"/>
  <c r="T4" i="2" l="1"/>
  <c r="Q4" i="2"/>
  <c r="S4" i="2"/>
  <c r="P4" i="2"/>
  <c r="H5" i="2"/>
  <c r="O4" i="2"/>
  <c r="P5" i="2" l="1"/>
  <c r="Q5" i="2"/>
  <c r="O5" i="2"/>
  <c r="H6" i="2"/>
  <c r="T5" i="2"/>
  <c r="S5" i="2"/>
  <c r="H7" i="2" l="1"/>
  <c r="P6" i="2"/>
  <c r="Q6" i="2"/>
  <c r="S6" i="2"/>
  <c r="O6" i="2"/>
  <c r="T6" i="2"/>
  <c r="S7" i="2" l="1"/>
  <c r="P7" i="2"/>
  <c r="H8" i="2"/>
  <c r="T7" i="2"/>
  <c r="Q7" i="2"/>
  <c r="O7" i="2"/>
  <c r="H9" i="2" l="1"/>
  <c r="S8" i="2"/>
  <c r="Q8" i="2"/>
  <c r="T8" i="2"/>
  <c r="O8" i="2"/>
  <c r="P8" i="2"/>
  <c r="H10" i="2" l="1"/>
  <c r="T9" i="2"/>
  <c r="S9" i="2"/>
  <c r="Q9" i="2"/>
  <c r="O9" i="2"/>
  <c r="P9" i="2"/>
  <c r="H11" i="2" l="1"/>
  <c r="S10" i="2"/>
  <c r="T10" i="2"/>
  <c r="Q10" i="2"/>
  <c r="P10" i="2"/>
  <c r="O10" i="2"/>
  <c r="S11" i="2" l="1"/>
  <c r="T11" i="2"/>
  <c r="H12" i="2"/>
  <c r="P11" i="2"/>
  <c r="O11" i="2"/>
  <c r="Q11" i="2"/>
  <c r="Q12" i="2" l="1"/>
  <c r="T12" i="2"/>
  <c r="P12" i="2"/>
  <c r="O12" i="2"/>
  <c r="H13" i="2"/>
  <c r="S12" i="2"/>
  <c r="P13" i="2" l="1"/>
  <c r="T13" i="2"/>
  <c r="Q13" i="2"/>
  <c r="S13" i="2"/>
  <c r="O13" i="2"/>
  <c r="H14" i="2"/>
  <c r="H15" i="2" l="1"/>
  <c r="S14" i="2"/>
  <c r="T14" i="2"/>
  <c r="O14" i="2"/>
  <c r="Q14" i="2"/>
  <c r="P14" i="2"/>
  <c r="S15" i="2" l="1"/>
  <c r="T15" i="2"/>
  <c r="P15" i="2"/>
  <c r="O15" i="2"/>
  <c r="H16" i="2"/>
  <c r="Q15" i="2"/>
  <c r="S16" i="2" l="1"/>
  <c r="T16" i="2"/>
  <c r="P16" i="2"/>
  <c r="Q16" i="2"/>
  <c r="H17" i="2"/>
  <c r="O16" i="2"/>
  <c r="Q17" i="2" l="1"/>
  <c r="T17" i="2"/>
  <c r="S17" i="2"/>
  <c r="P17" i="2"/>
  <c r="H18" i="2"/>
  <c r="O17" i="2"/>
  <c r="T18" i="2" l="1"/>
  <c r="S18" i="2"/>
  <c r="H19" i="2"/>
  <c r="P18" i="2"/>
  <c r="O18" i="2"/>
  <c r="Q18" i="2"/>
  <c r="Q19" i="2" l="1"/>
  <c r="T19" i="2"/>
  <c r="P19" i="2"/>
  <c r="O19" i="2"/>
  <c r="H20" i="2"/>
  <c r="S19" i="2"/>
  <c r="Q20" i="2" l="1"/>
  <c r="T20" i="2"/>
  <c r="P20" i="2"/>
  <c r="O20" i="2"/>
  <c r="H21" i="2"/>
  <c r="S20" i="2"/>
  <c r="H22" i="2" l="1"/>
  <c r="T21" i="2"/>
  <c r="Q21" i="2"/>
  <c r="S21" i="2"/>
  <c r="P21" i="2"/>
  <c r="O21" i="2"/>
  <c r="H23" i="2" l="1"/>
  <c r="P22" i="2"/>
  <c r="S22" i="2"/>
  <c r="Q22" i="2"/>
  <c r="T22" i="2"/>
  <c r="O22" i="2"/>
  <c r="O23" i="2" l="1"/>
  <c r="S23" i="2"/>
  <c r="H24" i="2"/>
  <c r="P23" i="2"/>
  <c r="Q23" i="2"/>
  <c r="T23" i="2"/>
  <c r="H25" i="2" l="1"/>
  <c r="Q24" i="2"/>
  <c r="P24" i="2"/>
  <c r="O24" i="2"/>
  <c r="S24" i="2"/>
  <c r="T24" i="2"/>
  <c r="O25" i="2" l="1"/>
  <c r="T25" i="2"/>
  <c r="S25" i="2"/>
  <c r="Q25" i="2"/>
  <c r="H26" i="2"/>
  <c r="P25" i="2"/>
  <c r="S26" i="2" l="1"/>
  <c r="Q26" i="2"/>
  <c r="T26" i="2"/>
  <c r="O26" i="2"/>
  <c r="P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95EDA3A-23D8-4184-AA00-580F959F01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ha sumado la altura de la losa de cada piso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Se corrige por viga ya que esta contempla toda la altura, los muros de definen con altura libre (entre losas, o sea no hay solape)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N3" authorId="0" shapeId="0" xr:uid="{ADC95A59-8924-433D-B6CC-E3AF0812F0C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O3" authorId="0" shapeId="0" xr:uid="{74E051F5-858A-45F9-8491-830AF7FEE9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P3" authorId="0" shapeId="0" xr:uid="{2AA9B096-AFDA-4963-B092-9B4F030487C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Q3" authorId="0" shapeId="0" xr:uid="{BA733432-4C4B-4AFF-B8FB-66B12C41E01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de las vigas que descargan en el piso</t>
        </r>
      </text>
    </comment>
    <comment ref="R3" authorId="0" shapeId="0" xr:uid="{E54A35A7-057A-42BF-97E5-E204CF2C7AA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Muros, se considera medio hacia arriba y medio hacia abajo</t>
        </r>
      </text>
    </comment>
    <comment ref="S3" authorId="0" shapeId="0" xr:uid="{AC1A9241-34D7-4E63-94BA-34B734EBCAE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HORMIGON+SOBRELOSA+ENLUCIDO+TABIQUE+SC+MURO+VIGA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5" authorId="0" shapeId="0" xr:uid="{6AD3099F-6584-422F-8037-4FC933D8BF8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Suma de los largo de los muros, hecho con autocad</t>
        </r>
      </text>
    </comment>
    <comment ref="A6" authorId="0" shapeId="0" xr:uid="{B4A76870-7BE8-4569-A1C9-18133EB74E8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Ancho de la viga</t>
        </r>
      </text>
    </comment>
    <comment ref="A7" authorId="0" shapeId="0" xr:uid="{6D9DADFC-0D6A-48F3-8A24-E6DA5298C3E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 de la viga</t>
        </r>
      </text>
    </comment>
    <comment ref="A8" authorId="0" shapeId="0" xr:uid="{322FA5E1-7217-433C-9745-53D2C57B99D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en planta, descontar a losas!</t>
        </r>
      </text>
    </comment>
    <comment ref="A9" authorId="0" shapeId="0" xr:uid="{FA8B7A44-2B24-4C7A-84AC-D67361B5340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alto y largo</t>
        </r>
      </text>
    </comment>
    <comment ref="A10" authorId="0" shapeId="0" xr:uid="{31FAA23E-1D2D-4E15-9687-D7130E6035F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del estuco, considera área XZ y si tiene o no estuco (booleano) más la cara superior de una viga (siempre a la vista)</t>
        </r>
      </text>
    </comment>
    <comment ref="A11" authorId="0" shapeId="0" xr:uid="{F37B11CF-595A-4ACD-AEB4-E0D0A3BF8C1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Alto*Ancho*Largo</t>
        </r>
      </text>
    </comment>
    <comment ref="N12" authorId="0" shapeId="0" xr:uid="{2FB00D69-27BE-42E5-BC41-D2E42B80B9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viga tribute a la torre</t>
        </r>
      </text>
    </comment>
    <comment ref="R12" authorId="0" shapeId="0" xr:uid="{55B6E9C3-E261-4745-BE9F-75DCBB9E900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pasa la mitad</t>
        </r>
      </text>
    </comment>
    <comment ref="V12" authorId="0" shapeId="0" xr:uid="{D443E6FD-DFC5-4CCB-AD2B-222B6C5CA40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3" authorId="0" shapeId="0" xr:uid="{5AC5F0C4-01CB-49FD-BAE1-C7E89E7785F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4" authorId="0" shapeId="0" xr:uid="{03526C1C-7AD9-40DE-BD78-7EBC14BE9E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5" authorId="0" shapeId="0" xr:uid="{BE6A4F7E-E29F-4989-A9FD-E9ABDB6E0CA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6" authorId="0" shapeId="0" xr:uid="{AB2A3C1B-1736-49A9-94D3-3C3159B0F62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6" authorId="0" shapeId="0" xr:uid="{4749D284-6B11-4B4E-8FD3-458814A0AA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 debajo del estacionamiento piso 2</t>
        </r>
      </text>
    </comment>
    <comment ref="H28" authorId="0" shapeId="0" xr:uid="{DF4F64D8-C572-4D8A-8C5E-49ECF22C8E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17??</t>
        </r>
      </text>
    </comment>
    <comment ref="J28" authorId="0" shapeId="0" xr:uid="{8F695FF7-2978-472F-B97C-A02D6F11663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
</t>
        </r>
      </text>
    </comment>
  </commentList>
</comments>
</file>

<file path=xl/sharedStrings.xml><?xml version="1.0" encoding="utf-8"?>
<sst xmlns="http://schemas.openxmlformats.org/spreadsheetml/2006/main" count="192" uniqueCount="130">
  <si>
    <t>Muros</t>
  </si>
  <si>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</si>
  <si>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</si>
  <si>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</si>
  <si>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</si>
  <si>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</si>
  <si>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</si>
  <si>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</si>
  <si>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</si>
  <si>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</si>
  <si>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</si>
  <si>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</si>
  <si>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</si>
  <si>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</si>
  <si>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</si>
  <si>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</si>
  <si>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</si>
  <si>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</si>
  <si>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</si>
  <si>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Eval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</si>
  <si>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</si>
  <si>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</si>
  <si>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</si>
  <si>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</si>
  <si>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</si>
  <si>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</si>
  <si>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</si>
  <si>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</si>
  <si>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</si>
  <si>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</si>
  <si>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</si>
  <si>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</si>
  <si>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Espesores de elementos</t>
  </si>
  <si>
    <t>Enlucido</t>
  </si>
  <si>
    <t>Piso</t>
  </si>
  <si>
    <t>Altura (m)</t>
  </si>
  <si>
    <t>Altura libre (m)</t>
  </si>
  <si>
    <t>Alturas libres de pisos (entre losas)</t>
  </si>
  <si>
    <t>Losas</t>
  </si>
  <si>
    <t>Espesor (m)</t>
  </si>
  <si>
    <t>Área losa interior final (m2)</t>
  </si>
  <si>
    <t>Espesor (cm)</t>
  </si>
  <si>
    <t>Piso 1</t>
  </si>
  <si>
    <t xml:space="preserve">Piso 2 </t>
  </si>
  <si>
    <t xml:space="preserve">Piso 3 </t>
  </si>
  <si>
    <t>Piso Tipo</t>
  </si>
  <si>
    <t>Piso 24</t>
  </si>
  <si>
    <t>Cubierta</t>
  </si>
  <si>
    <t>Espesor losas</t>
  </si>
  <si>
    <t>$\gamma_{Enlucido}$</t>
  </si>
  <si>
    <t>Lx</t>
  </si>
  <si>
    <t>Ly</t>
  </si>
  <si>
    <t>Piso tipo</t>
  </si>
  <si>
    <t>y</t>
  </si>
  <si>
    <t>x</t>
  </si>
  <si>
    <t>Piso 3</t>
  </si>
  <si>
    <t>Piso 2</t>
  </si>
  <si>
    <t>Piso -1</t>
  </si>
  <si>
    <t>Tabiques</t>
  </si>
  <si>
    <t>Muro</t>
  </si>
  <si>
    <t>Muros + Tabiques</t>
  </si>
  <si>
    <t>Peso Hormigón Muro (T)</t>
  </si>
  <si>
    <t>Área en planta muro (m2)</t>
  </si>
  <si>
    <t>Área tabiques (m2)</t>
  </si>
  <si>
    <t>Peso Tabique (T)</t>
  </si>
  <si>
    <t>Peso [$T/m^2$]</t>
  </si>
  <si>
    <t>$\gamma_{Tabique}$</t>
  </si>
  <si>
    <t>Pesos volumétricos</t>
  </si>
  <si>
    <t>Pesos por área</t>
  </si>
  <si>
    <t>Peso Hormigón (T)</t>
  </si>
  <si>
    <t>Peso Enlucido+Sobrelosa (T)</t>
  </si>
  <si>
    <t>Área estacionamientos (m2)</t>
  </si>
  <si>
    <t>Área losa interior (m2)</t>
  </si>
  <si>
    <t>Peso Estuco (T)</t>
  </si>
  <si>
    <t>Área Estuco (m2)</t>
  </si>
  <si>
    <t>Peso Total (T)</t>
  </si>
  <si>
    <t>VI 20/90</t>
  </si>
  <si>
    <t>VIGA TIPO</t>
  </si>
  <si>
    <t>LARGO TOTAL</t>
  </si>
  <si>
    <t>VI 20/165</t>
  </si>
  <si>
    <t>VI 20/180</t>
  </si>
  <si>
    <t>VI 25/90</t>
  </si>
  <si>
    <t>VI 30/90</t>
  </si>
  <si>
    <t>VI 25/180</t>
  </si>
  <si>
    <t>VI 30/106</t>
  </si>
  <si>
    <t>V 25/35</t>
  </si>
  <si>
    <t>V 25/40</t>
  </si>
  <si>
    <t>V 25/25</t>
  </si>
  <si>
    <t>V 30/50</t>
  </si>
  <si>
    <t>V 30/40</t>
  </si>
  <si>
    <t>V 25/50</t>
  </si>
  <si>
    <t>VI 30/92</t>
  </si>
  <si>
    <t>VSI 25/115</t>
  </si>
  <si>
    <t>V 30/30</t>
  </si>
  <si>
    <t>Vigas</t>
  </si>
  <si>
    <t>Área estuco (m2)</t>
  </si>
  <si>
    <t>ANCHO (m)</t>
  </si>
  <si>
    <t>ALTURA (m)</t>
  </si>
  <si>
    <t>VOLUMEN TOTAL (m3)</t>
  </si>
  <si>
    <t>ÁREA XZ (m2)</t>
  </si>
  <si>
    <t>TIENE ESTUCO</t>
  </si>
  <si>
    <t>ÁREA ESTUCADO (m2)</t>
  </si>
  <si>
    <t>Peso Hormigón Vigas (T)</t>
  </si>
  <si>
    <t>Peso Estuco Vigas (T)</t>
  </si>
  <si>
    <t>Volumen vigas (m3)</t>
  </si>
  <si>
    <t>Volumen Estuco (m3)</t>
  </si>
  <si>
    <t>Área losa (m2)</t>
  </si>
  <si>
    <t>Descuento viga (m2)</t>
  </si>
  <si>
    <t>ÁREA XY (m2)</t>
  </si>
  <si>
    <t>Yg losa (m)</t>
  </si>
  <si>
    <t>Xg losa (m)</t>
  </si>
  <si>
    <t>Ix losa (m4)</t>
  </si>
  <si>
    <t>Iy losa (m4)</t>
  </si>
  <si>
    <t>Sobrecarga</t>
  </si>
  <si>
    <t>Sobrecarga (T)</t>
  </si>
  <si>
    <t>PSv Vigas (T)</t>
  </si>
  <si>
    <t>PSm Muros (T)</t>
  </si>
  <si>
    <t>PSl Losa (T)</t>
  </si>
  <si>
    <t>Ptotal (T)</t>
  </si>
  <si>
    <t>qpiso</t>
  </si>
  <si>
    <t>Losa</t>
  </si>
  <si>
    <t>P vigas (T)</t>
  </si>
  <si>
    <t>P muros (T)</t>
  </si>
  <si>
    <t>Ps losa (T)</t>
  </si>
  <si>
    <t>Ps nivel (T)</t>
  </si>
  <si>
    <t>q (T/m2)</t>
  </si>
  <si>
    <t>Peso Muro + estuco(T)</t>
  </si>
  <si>
    <t>ESPESOR (m)</t>
  </si>
  <si>
    <t>M tras (T $\cdot$ s2/m)</t>
  </si>
  <si>
    <t>M rot (T $\cdot$ s$\cdot$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</si>
</sst>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2" fontId="6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 wrapText="1"/>
    </xf>
    <xf numFmtId="2" fontId="0" fillId="6" borderId="43" xfId="0" applyNumberFormat="1" applyFill="1" applyBorder="1" applyAlignment="1">
      <alignment horizontal="center" vertical="center"/>
    </xf>
    <xf numFmtId="2" fontId="6" fillId="6" borderId="41" xfId="0" applyNumberFormat="1" applyFont="1" applyFill="1" applyBorder="1" applyAlignment="1">
      <alignment horizontal="center" vertical="center"/>
    </xf>
    <xf numFmtId="2" fontId="0" fillId="6" borderId="41" xfId="0" applyNumberFormat="1" applyFill="1" applyBorder="1" applyAlignment="1">
      <alignment horizontal="center" vertical="center"/>
    </xf>
    <xf numFmtId="2" fontId="0" fillId="6" borderId="42" xfId="0" applyNumberFormat="1" applyFill="1" applyBorder="1" applyAlignment="1">
      <alignment horizontal="center" vertical="center"/>
    </xf>
    <xf numFmtId="2" fontId="6" fillId="0" borderId="4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2" fontId="0" fillId="6" borderId="40" xfId="0" applyNumberFormat="1" applyFill="1" applyBorder="1" applyAlignment="1">
      <alignment horizontal="center" vertical="center"/>
    </xf>
    <xf numFmtId="2" fontId="0" fillId="6" borderId="38" xfId="0" applyNumberFormat="1" applyFill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6" fillId="6" borderId="43" xfId="0" applyNumberFormat="1" applyFont="1" applyFill="1" applyBorder="1" applyAlignment="1">
      <alignment horizontal="center" vertical="center"/>
    </xf>
    <xf numFmtId="2" fontId="0" fillId="8" borderId="43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2" fontId="0" fillId="6" borderId="47" xfId="0" applyNumberFormat="1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2" fontId="2" fillId="6" borderId="47" xfId="0" applyNumberFormat="1" applyFont="1" applyFill="1" applyBorder="1" applyAlignment="1">
      <alignment horizontal="center" vertical="center"/>
    </xf>
    <xf numFmtId="2" fontId="2" fillId="0" borderId="47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6" borderId="17" xfId="0" applyNumberFormat="1" applyFon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6" borderId="48" xfId="0" applyNumberFormat="1" applyFill="1" applyBorder="1" applyAlignment="1">
      <alignment horizontal="center" vertical="center"/>
    </xf>
    <xf numFmtId="2" fontId="2" fillId="6" borderId="48" xfId="0" applyNumberFormat="1" applyFont="1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2" fontId="0" fillId="8" borderId="41" xfId="0" applyNumberFormat="1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2" fontId="0" fillId="6" borderId="20" xfId="0" applyNumberFormat="1" applyFill="1" applyBorder="1" applyAlignment="1">
      <alignment horizontal="center" vertical="center"/>
    </xf>
    <xf numFmtId="2" fontId="0" fillId="8" borderId="42" xfId="0" applyNumberFormat="1" applyFill="1" applyBorder="1" applyAlignment="1">
      <alignment horizontal="center" vertical="center"/>
    </xf>
    <xf numFmtId="2" fontId="6" fillId="6" borderId="11" xfId="0" applyNumberFormat="1" applyFont="1" applyFill="1" applyBorder="1" applyAlignment="1">
      <alignment horizontal="center" vertical="center"/>
    </xf>
    <xf numFmtId="2" fontId="6" fillId="6" borderId="12" xfId="0" applyNumberFormat="1" applyFont="1" applyFill="1" applyBorder="1" applyAlignment="1">
      <alignment horizontal="center" vertical="center"/>
    </xf>
    <xf numFmtId="2" fontId="6" fillId="8" borderId="4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2" fontId="0" fillId="6" borderId="33" xfId="0" applyNumberFormat="1" applyFill="1" applyBorder="1" applyAlignment="1">
      <alignment horizontal="center" vertical="center"/>
    </xf>
    <xf numFmtId="2" fontId="6" fillId="6" borderId="34" xfId="0" applyNumberFormat="1" applyFont="1" applyFill="1" applyBorder="1" applyAlignment="1">
      <alignment horizontal="center" vertical="center"/>
    </xf>
    <xf numFmtId="2" fontId="0" fillId="6" borderId="34" xfId="0" applyNumberFormat="1" applyFill="1" applyBorder="1" applyAlignment="1">
      <alignment horizontal="center" vertical="center"/>
    </xf>
    <xf numFmtId="2" fontId="0" fillId="6" borderId="35" xfId="0" applyNumberForma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 wrapText="1"/>
    </xf>
    <xf numFmtId="0" fontId="2" fillId="9" borderId="30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2" fontId="0" fillId="9" borderId="31" xfId="0" applyNumberFormat="1" applyFill="1" applyBorder="1" applyAlignment="1">
      <alignment horizontal="center" vertical="center"/>
    </xf>
    <xf numFmtId="2" fontId="0" fillId="9" borderId="43" xfId="0" applyNumberFormat="1" applyFill="1" applyBorder="1" applyAlignment="1">
      <alignment horizontal="center" vertical="center"/>
    </xf>
    <xf numFmtId="2" fontId="6" fillId="9" borderId="29" xfId="0" applyNumberFormat="1" applyFont="1" applyFill="1" applyBorder="1" applyAlignment="1">
      <alignment horizontal="center" vertical="center"/>
    </xf>
    <xf numFmtId="2" fontId="6" fillId="9" borderId="41" xfId="0" applyNumberFormat="1" applyFont="1" applyFill="1" applyBorder="1" applyAlignment="1">
      <alignment horizontal="center" vertical="center"/>
    </xf>
    <xf numFmtId="2" fontId="0" fillId="9" borderId="29" xfId="0" applyNumberFormat="1" applyFill="1" applyBorder="1" applyAlignment="1">
      <alignment horizontal="center" vertical="center"/>
    </xf>
    <xf numFmtId="2" fontId="0" fillId="9" borderId="41" xfId="0" applyNumberFormat="1" applyFill="1" applyBorder="1" applyAlignment="1">
      <alignment horizontal="center" vertical="center"/>
    </xf>
    <xf numFmtId="2" fontId="0" fillId="9" borderId="32" xfId="0" applyNumberFormat="1" applyFill="1" applyBorder="1" applyAlignment="1">
      <alignment horizontal="center" vertical="center"/>
    </xf>
    <xf numFmtId="2" fontId="0" fillId="9" borderId="42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8" borderId="49" xfId="0" applyNumberFormat="1" applyFill="1" applyBorder="1" applyAlignment="1">
      <alignment horizontal="center" vertical="center"/>
    </xf>
    <xf numFmtId="2" fontId="6" fillId="8" borderId="33" xfId="0" applyNumberFormat="1" applyFont="1" applyFill="1" applyBorder="1" applyAlignment="1">
      <alignment horizontal="center" vertical="center"/>
    </xf>
    <xf numFmtId="2" fontId="0" fillId="8" borderId="33" xfId="0" applyNumberFormat="1" applyFill="1" applyBorder="1" applyAlignment="1">
      <alignment horizontal="center" vertical="center"/>
    </xf>
    <xf numFmtId="2" fontId="0" fillId="8" borderId="16" xfId="0" applyNumberFormat="1" applyFill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8" borderId="40" xfId="0" applyFont="1" applyFill="1" applyBorder="1" applyAlignment="1">
      <alignment horizontal="center" vertical="center" wrapText="1"/>
    </xf>
    <xf numFmtId="0" fontId="2" fillId="8" borderId="42" xfId="0" applyFont="1" applyFill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 wrapText="1"/>
    </xf>
    <xf numFmtId="0" fontId="2" fillId="6" borderId="38" xfId="0" applyFont="1" applyFill="1" applyBorder="1" applyAlignment="1">
      <alignment horizontal="center" vertical="center" wrapText="1"/>
    </xf>
    <xf numFmtId="0" fontId="2" fillId="6" borderId="40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C993-9D55-4C0F-8C91-B5D1B8478DED}">
  <sheetPr>
    <tabColor theme="4" tint="-0.249977111117893"/>
  </sheetPr>
  <dimension ref="B2:O27"/>
  <sheetViews>
    <sheetView tabSelected="1" topLeftCell="A4" workbookViewId="0">
      <selection activeCell="E3" sqref="E3:I26"/>
    </sheetView>
  </sheetViews>
  <sheetFormatPr baseColWidth="10" defaultColWidth="11.5546875" defaultRowHeight="14.4" x14ac:dyDescent="0.3"/>
  <cols>
    <col min="1" max="1" width="4.6640625" style="52" customWidth="1"/>
    <col min="2" max="3" width="11.5546875" style="52"/>
    <col min="4" max="4" width="13.109375" style="52" bestFit="1" customWidth="1"/>
    <col min="5" max="12" width="11.5546875" style="52"/>
    <col min="13" max="13" width="18.44140625" style="52" bestFit="1" customWidth="1"/>
    <col min="14" max="14" width="25.77734375" style="52" bestFit="1" customWidth="1"/>
    <col min="15" max="16384" width="11.5546875" style="52"/>
  </cols>
  <sheetData>
    <row r="2" spans="2:15" x14ac:dyDescent="0.3">
      <c r="B2" s="87" t="s">
        <v>120</v>
      </c>
      <c r="C2" s="171" t="s">
        <v>35</v>
      </c>
      <c r="D2" s="171" t="s">
        <v>106</v>
      </c>
      <c r="E2" s="171" t="s">
        <v>110</v>
      </c>
      <c r="F2" s="171" t="s">
        <v>109</v>
      </c>
      <c r="G2" s="214" t="s">
        <v>111</v>
      </c>
      <c r="H2" s="214" t="s">
        <v>112</v>
      </c>
      <c r="I2" s="214" t="s">
        <v>123</v>
      </c>
      <c r="J2" s="214" t="s">
        <v>121</v>
      </c>
      <c r="K2" s="214" t="s">
        <v>122</v>
      </c>
      <c r="L2" s="214" t="s">
        <v>124</v>
      </c>
      <c r="M2" s="214" t="s">
        <v>128</v>
      </c>
      <c r="N2" s="214" t="s">
        <v>129</v>
      </c>
      <c r="O2" s="214" t="s">
        <v>125</v>
      </c>
    </row>
    <row r="3" spans="2:15" x14ac:dyDescent="0.3">
      <c r="B3" s="75">
        <v>24</v>
      </c>
      <c r="C3" s="148">
        <f>'Pesos elementos'!F4+'Pesos elementos'!I4</f>
        <v>2.46</v>
      </c>
      <c r="D3" s="148">
        <f>'Pesos elementos'!L4+'Pesos elementos'!M4</f>
        <v>42.327999999999989</v>
      </c>
      <c r="E3" s="75"/>
      <c r="F3" s="75"/>
      <c r="J3" s="76">
        <f>'Pesos elementos'!N63</f>
        <v>71.462699999999998</v>
      </c>
      <c r="K3" s="76">
        <f>'Pesos elementos'!W34</f>
        <v>51.68954999999999</v>
      </c>
      <c r="L3" s="76">
        <f>'Pesos elementos'!T4</f>
        <v>209.70329500000003</v>
      </c>
      <c r="M3" s="220">
        <f>L3/9.8</f>
        <v>21.398295408163268</v>
      </c>
      <c r="N3" s="52">
        <f>M3/D3*(G3+H3)</f>
        <v>0</v>
      </c>
      <c r="O3" s="76">
        <f>'Pesos elementos'!U4</f>
        <v>3.0525385746309941</v>
      </c>
    </row>
    <row r="4" spans="2:15" x14ac:dyDescent="0.3">
      <c r="B4" s="197">
        <v>23</v>
      </c>
      <c r="C4" s="148">
        <f>'Pesos elementos'!F5+'Pesos elementos'!I5</f>
        <v>2.46</v>
      </c>
      <c r="D4" s="148">
        <f>'Pesos elementos'!L5+'Pesos elementos'!M5</f>
        <v>395.03299999999996</v>
      </c>
      <c r="E4" s="75"/>
      <c r="F4" s="75"/>
      <c r="J4" s="76">
        <f>'Pesos elementos'!N64</f>
        <v>44.458700000000007</v>
      </c>
      <c r="K4" s="76">
        <f>'Pesos elementos'!W35</f>
        <v>132.61860000000001</v>
      </c>
      <c r="L4" s="76">
        <f>'Pesos elementos'!T5</f>
        <v>468.62789500000002</v>
      </c>
      <c r="M4" s="220">
        <f t="shared" ref="M4:M26" si="0">L4/9.8</f>
        <v>47.819172959183675</v>
      </c>
      <c r="N4" s="52">
        <f t="shared" ref="N4:N26" si="1">M4/D4*(G4+H4)</f>
        <v>0</v>
      </c>
      <c r="O4" s="76">
        <f>'Pesos elementos'!U5</f>
        <v>1.1424292240671083</v>
      </c>
    </row>
    <row r="5" spans="2:15" x14ac:dyDescent="0.3">
      <c r="B5" s="197">
        <v>22</v>
      </c>
      <c r="C5" s="148">
        <f>'Pesos elementos'!F6+'Pesos elementos'!I6</f>
        <v>2.46</v>
      </c>
      <c r="D5" s="148">
        <f>'Pesos elementos'!L6+'Pesos elementos'!M6</f>
        <v>395.03299999999996</v>
      </c>
      <c r="E5" s="75"/>
      <c r="F5" s="75"/>
      <c r="J5" s="76">
        <f>'Pesos elementos'!N65</f>
        <v>44.458700000000007</v>
      </c>
      <c r="K5" s="76">
        <f>'Pesos elementos'!W36</f>
        <v>132.61860000000001</v>
      </c>
      <c r="L5" s="76">
        <f>'Pesos elementos'!T6</f>
        <v>468.62789500000002</v>
      </c>
      <c r="M5" s="220">
        <f t="shared" si="0"/>
        <v>47.819172959183675</v>
      </c>
      <c r="N5" s="52">
        <f t="shared" si="1"/>
        <v>0</v>
      </c>
      <c r="O5" s="76">
        <f>'Pesos elementos'!U6</f>
        <v>1.1424292240671083</v>
      </c>
    </row>
    <row r="6" spans="2:15" x14ac:dyDescent="0.3">
      <c r="B6" s="197">
        <v>21</v>
      </c>
      <c r="C6" s="148">
        <f>'Pesos elementos'!F7+'Pesos elementos'!I7</f>
        <v>2.46</v>
      </c>
      <c r="D6" s="148">
        <f>'Pesos elementos'!L7+'Pesos elementos'!M7</f>
        <v>395.03299999999996</v>
      </c>
      <c r="E6" s="75"/>
      <c r="F6" s="75"/>
      <c r="J6" s="76">
        <f>'Pesos elementos'!N66</f>
        <v>44.458700000000007</v>
      </c>
      <c r="K6" s="76">
        <f>'Pesos elementos'!W37</f>
        <v>132.61860000000001</v>
      </c>
      <c r="L6" s="76">
        <f>'Pesos elementos'!T7</f>
        <v>468.62789500000002</v>
      </c>
      <c r="M6" s="220">
        <f t="shared" si="0"/>
        <v>47.819172959183675</v>
      </c>
      <c r="N6" s="52">
        <f t="shared" si="1"/>
        <v>0</v>
      </c>
      <c r="O6" s="76">
        <f>'Pesos elementos'!U7</f>
        <v>1.1424292240671083</v>
      </c>
    </row>
    <row r="7" spans="2:15" x14ac:dyDescent="0.3">
      <c r="B7" s="197">
        <v>20</v>
      </c>
      <c r="C7" s="148">
        <f>'Pesos elementos'!F8+'Pesos elementos'!I8</f>
        <v>2.46</v>
      </c>
      <c r="D7" s="148">
        <f>'Pesos elementos'!L8+'Pesos elementos'!M8</f>
        <v>395.03299999999996</v>
      </c>
      <c r="E7" s="75"/>
      <c r="F7" s="75"/>
      <c r="J7" s="76">
        <f>'Pesos elementos'!N67</f>
        <v>44.458700000000007</v>
      </c>
      <c r="K7" s="76">
        <f>'Pesos elementos'!W38</f>
        <v>132.61860000000001</v>
      </c>
      <c r="L7" s="76">
        <f>'Pesos elementos'!T8</f>
        <v>468.62789500000002</v>
      </c>
      <c r="M7" s="220">
        <f t="shared" si="0"/>
        <v>47.819172959183675</v>
      </c>
      <c r="N7" s="52">
        <f t="shared" si="1"/>
        <v>0</v>
      </c>
      <c r="O7" s="76">
        <f>'Pesos elementos'!U8</f>
        <v>1.1424292240671083</v>
      </c>
    </row>
    <row r="8" spans="2:15" x14ac:dyDescent="0.3">
      <c r="B8" s="197">
        <v>19</v>
      </c>
      <c r="C8" s="148">
        <f>'Pesos elementos'!F9+'Pesos elementos'!I9</f>
        <v>2.46</v>
      </c>
      <c r="D8" s="148">
        <f>'Pesos elementos'!L9+'Pesos elementos'!M9</f>
        <v>395.03299999999996</v>
      </c>
      <c r="E8" s="75"/>
      <c r="F8" s="75"/>
      <c r="J8" s="76">
        <f>'Pesos elementos'!N68</f>
        <v>44.458700000000007</v>
      </c>
      <c r="K8" s="76">
        <f>'Pesos elementos'!W39</f>
        <v>132.61860000000001</v>
      </c>
      <c r="L8" s="76">
        <f>'Pesos elementos'!T9</f>
        <v>468.62789500000002</v>
      </c>
      <c r="M8" s="220">
        <f t="shared" si="0"/>
        <v>47.819172959183675</v>
      </c>
      <c r="N8" s="52">
        <f t="shared" si="1"/>
        <v>0</v>
      </c>
      <c r="O8" s="76">
        <f>'Pesos elementos'!U9</f>
        <v>1.1424292240671083</v>
      </c>
    </row>
    <row r="9" spans="2:15" x14ac:dyDescent="0.3">
      <c r="B9" s="197">
        <v>18</v>
      </c>
      <c r="C9" s="148">
        <f>'Pesos elementos'!F10+'Pesos elementos'!I10</f>
        <v>2.46</v>
      </c>
      <c r="D9" s="148">
        <f>'Pesos elementos'!L10+'Pesos elementos'!M10</f>
        <v>395.03299999999996</v>
      </c>
      <c r="E9" s="75"/>
      <c r="F9" s="75"/>
      <c r="J9" s="76">
        <f>'Pesos elementos'!N69</f>
        <v>44.458700000000007</v>
      </c>
      <c r="K9" s="76">
        <f>'Pesos elementos'!W40</f>
        <v>132.61860000000001</v>
      </c>
      <c r="L9" s="76">
        <f>'Pesos elementos'!T10</f>
        <v>468.62789500000002</v>
      </c>
      <c r="M9" s="220">
        <f t="shared" si="0"/>
        <v>47.819172959183675</v>
      </c>
      <c r="N9" s="52">
        <f t="shared" si="1"/>
        <v>0</v>
      </c>
      <c r="O9" s="76">
        <f>'Pesos elementos'!U10</f>
        <v>1.1424292240671083</v>
      </c>
    </row>
    <row r="10" spans="2:15" x14ac:dyDescent="0.3">
      <c r="B10" s="197">
        <v>17</v>
      </c>
      <c r="C10" s="148">
        <f>'Pesos elementos'!F11+'Pesos elementos'!I11</f>
        <v>2.46</v>
      </c>
      <c r="D10" s="148">
        <f>'Pesos elementos'!L11+'Pesos elementos'!M11</f>
        <v>395.03299999999996</v>
      </c>
      <c r="E10" s="75"/>
      <c r="F10" s="75"/>
      <c r="J10" s="76">
        <f>'Pesos elementos'!N70</f>
        <v>44.458700000000007</v>
      </c>
      <c r="K10" s="76">
        <f>'Pesos elementos'!W41</f>
        <v>132.61860000000001</v>
      </c>
      <c r="L10" s="76">
        <f>'Pesos elementos'!T11</f>
        <v>468.62789500000002</v>
      </c>
      <c r="M10" s="220">
        <f t="shared" si="0"/>
        <v>47.819172959183675</v>
      </c>
      <c r="N10" s="52">
        <f t="shared" si="1"/>
        <v>0</v>
      </c>
      <c r="O10" s="76">
        <f>'Pesos elementos'!U11</f>
        <v>1.1424292240671083</v>
      </c>
    </row>
    <row r="11" spans="2:15" x14ac:dyDescent="0.3">
      <c r="B11" s="197">
        <v>16</v>
      </c>
      <c r="C11" s="148">
        <f>'Pesos elementos'!F12+'Pesos elementos'!I12</f>
        <v>2.46</v>
      </c>
      <c r="D11" s="148">
        <f>'Pesos elementos'!L12+'Pesos elementos'!M12</f>
        <v>395.03299999999996</v>
      </c>
      <c r="E11" s="75"/>
      <c r="F11" s="75"/>
      <c r="J11" s="76">
        <f>'Pesos elementos'!N71</f>
        <v>44.458700000000007</v>
      </c>
      <c r="K11" s="76">
        <f>'Pesos elementos'!W42</f>
        <v>132.61860000000001</v>
      </c>
      <c r="L11" s="76">
        <f>'Pesos elementos'!T12</f>
        <v>468.62789500000002</v>
      </c>
      <c r="M11" s="220">
        <f t="shared" si="0"/>
        <v>47.819172959183675</v>
      </c>
      <c r="N11" s="52">
        <f t="shared" si="1"/>
        <v>0</v>
      </c>
      <c r="O11" s="76">
        <f>'Pesos elementos'!U12</f>
        <v>1.1424292240671083</v>
      </c>
    </row>
    <row r="12" spans="2:15" x14ac:dyDescent="0.3">
      <c r="B12" s="197">
        <v>15</v>
      </c>
      <c r="C12" s="148">
        <f>'Pesos elementos'!F13+'Pesos elementos'!I13</f>
        <v>2.46</v>
      </c>
      <c r="D12" s="148">
        <f>'Pesos elementos'!L13+'Pesos elementos'!M13</f>
        <v>395.03299999999996</v>
      </c>
      <c r="E12" s="75"/>
      <c r="F12" s="75"/>
      <c r="J12" s="76">
        <f>'Pesos elementos'!N72</f>
        <v>44.458700000000007</v>
      </c>
      <c r="K12" s="76">
        <f>'Pesos elementos'!W43</f>
        <v>132.61860000000001</v>
      </c>
      <c r="L12" s="76">
        <f>'Pesos elementos'!T13</f>
        <v>468.62789500000002</v>
      </c>
      <c r="M12" s="220">
        <f t="shared" si="0"/>
        <v>47.819172959183675</v>
      </c>
      <c r="N12" s="52">
        <f t="shared" si="1"/>
        <v>0</v>
      </c>
      <c r="O12" s="76">
        <f>'Pesos elementos'!U13</f>
        <v>1.1424292240671083</v>
      </c>
    </row>
    <row r="13" spans="2:15" x14ac:dyDescent="0.3">
      <c r="B13" s="197">
        <v>14</v>
      </c>
      <c r="C13" s="148">
        <f>'Pesos elementos'!F14+'Pesos elementos'!I14</f>
        <v>2.46</v>
      </c>
      <c r="D13" s="148">
        <f>'Pesos elementos'!L14+'Pesos elementos'!M14</f>
        <v>395.03299999999996</v>
      </c>
      <c r="E13" s="75"/>
      <c r="F13" s="75"/>
      <c r="J13" s="76">
        <f>'Pesos elementos'!N73</f>
        <v>44.458700000000007</v>
      </c>
      <c r="K13" s="76">
        <f>'Pesos elementos'!W44</f>
        <v>132.61860000000001</v>
      </c>
      <c r="L13" s="76">
        <f>'Pesos elementos'!T14</f>
        <v>468.62789500000002</v>
      </c>
      <c r="M13" s="220">
        <f t="shared" si="0"/>
        <v>47.819172959183675</v>
      </c>
      <c r="N13" s="52">
        <f t="shared" si="1"/>
        <v>0</v>
      </c>
      <c r="O13" s="76">
        <f>'Pesos elementos'!U14</f>
        <v>1.1424292240671083</v>
      </c>
    </row>
    <row r="14" spans="2:15" x14ac:dyDescent="0.3">
      <c r="B14" s="197">
        <v>13</v>
      </c>
      <c r="C14" s="148">
        <f>'Pesos elementos'!F15+'Pesos elementos'!I15</f>
        <v>2.46</v>
      </c>
      <c r="D14" s="148">
        <f>'Pesos elementos'!L15+'Pesos elementos'!M15</f>
        <v>395.03299999999996</v>
      </c>
      <c r="E14" s="75"/>
      <c r="F14" s="75"/>
      <c r="J14" s="76">
        <f>'Pesos elementos'!N74</f>
        <v>44.458700000000007</v>
      </c>
      <c r="K14" s="76">
        <f>'Pesos elementos'!W45</f>
        <v>132.61860000000001</v>
      </c>
      <c r="L14" s="76">
        <f>'Pesos elementos'!T15</f>
        <v>468.62789500000002</v>
      </c>
      <c r="M14" s="220">
        <f t="shared" si="0"/>
        <v>47.819172959183675</v>
      </c>
      <c r="N14" s="52">
        <f t="shared" si="1"/>
        <v>0</v>
      </c>
      <c r="O14" s="76">
        <f>'Pesos elementos'!U15</f>
        <v>1.1424292240671083</v>
      </c>
    </row>
    <row r="15" spans="2:15" x14ac:dyDescent="0.3">
      <c r="B15" s="197">
        <v>12</v>
      </c>
      <c r="C15" s="148">
        <f>'Pesos elementos'!F16+'Pesos elementos'!I16</f>
        <v>2.46</v>
      </c>
      <c r="D15" s="148">
        <f>'Pesos elementos'!L16+'Pesos elementos'!M16</f>
        <v>395.03299999999996</v>
      </c>
      <c r="E15" s="75"/>
      <c r="F15" s="75"/>
      <c r="J15" s="76">
        <f>'Pesos elementos'!N75</f>
        <v>44.458700000000007</v>
      </c>
      <c r="K15" s="76">
        <f>'Pesos elementos'!W46</f>
        <v>132.61860000000001</v>
      </c>
      <c r="L15" s="76">
        <f>'Pesos elementos'!T16</f>
        <v>468.62789500000002</v>
      </c>
      <c r="M15" s="220">
        <f t="shared" si="0"/>
        <v>47.819172959183675</v>
      </c>
      <c r="N15" s="52">
        <f t="shared" si="1"/>
        <v>0</v>
      </c>
      <c r="O15" s="76">
        <f>'Pesos elementos'!U16</f>
        <v>1.1424292240671083</v>
      </c>
    </row>
    <row r="16" spans="2:15" x14ac:dyDescent="0.3">
      <c r="B16" s="197">
        <v>11</v>
      </c>
      <c r="C16" s="148">
        <f>'Pesos elementos'!F17+'Pesos elementos'!I17</f>
        <v>2.46</v>
      </c>
      <c r="D16" s="148">
        <f>'Pesos elementos'!L17+'Pesos elementos'!M17</f>
        <v>395.03299999999996</v>
      </c>
      <c r="E16" s="75"/>
      <c r="F16" s="75"/>
      <c r="J16" s="76">
        <f>'Pesos elementos'!N76</f>
        <v>44.458700000000007</v>
      </c>
      <c r="K16" s="76">
        <f>'Pesos elementos'!W47</f>
        <v>132.61860000000001</v>
      </c>
      <c r="L16" s="76">
        <f>'Pesos elementos'!T17</f>
        <v>468.62789500000002</v>
      </c>
      <c r="M16" s="220">
        <f t="shared" si="0"/>
        <v>47.819172959183675</v>
      </c>
      <c r="N16" s="52">
        <f t="shared" si="1"/>
        <v>0</v>
      </c>
      <c r="O16" s="76">
        <f>'Pesos elementos'!U17</f>
        <v>1.1424292240671083</v>
      </c>
    </row>
    <row r="17" spans="2:15" x14ac:dyDescent="0.3">
      <c r="B17" s="197">
        <v>10</v>
      </c>
      <c r="C17" s="148">
        <f>'Pesos elementos'!F18+'Pesos elementos'!I18</f>
        <v>2.46</v>
      </c>
      <c r="D17" s="148">
        <f>'Pesos elementos'!L18+'Pesos elementos'!M18</f>
        <v>395.03299999999996</v>
      </c>
      <c r="E17" s="75"/>
      <c r="F17" s="75"/>
      <c r="J17" s="76">
        <f>'Pesos elementos'!N77</f>
        <v>44.458700000000007</v>
      </c>
      <c r="K17" s="76">
        <f>'Pesos elementos'!W48</f>
        <v>132.61860000000001</v>
      </c>
      <c r="L17" s="76">
        <f>'Pesos elementos'!T18</f>
        <v>468.62789500000002</v>
      </c>
      <c r="M17" s="220">
        <f t="shared" si="0"/>
        <v>47.819172959183675</v>
      </c>
      <c r="N17" s="52">
        <f t="shared" si="1"/>
        <v>0</v>
      </c>
      <c r="O17" s="76">
        <f>'Pesos elementos'!U18</f>
        <v>1.1424292240671083</v>
      </c>
    </row>
    <row r="18" spans="2:15" x14ac:dyDescent="0.3">
      <c r="B18" s="197">
        <v>9</v>
      </c>
      <c r="C18" s="148">
        <f>'Pesos elementos'!F19+'Pesos elementos'!I19</f>
        <v>2.46</v>
      </c>
      <c r="D18" s="148">
        <f>'Pesos elementos'!L19+'Pesos elementos'!M19</f>
        <v>395.03299999999996</v>
      </c>
      <c r="E18" s="75"/>
      <c r="F18" s="75"/>
      <c r="J18" s="76">
        <f>'Pesos elementos'!N78</f>
        <v>44.458700000000007</v>
      </c>
      <c r="K18" s="76">
        <f>'Pesos elementos'!W49</f>
        <v>132.61860000000001</v>
      </c>
      <c r="L18" s="76">
        <f>'Pesos elementos'!T19</f>
        <v>468.62789500000002</v>
      </c>
      <c r="M18" s="220">
        <f t="shared" si="0"/>
        <v>47.819172959183675</v>
      </c>
      <c r="N18" s="52">
        <f t="shared" si="1"/>
        <v>0</v>
      </c>
      <c r="O18" s="76">
        <f>'Pesos elementos'!U19</f>
        <v>1.1424292240671083</v>
      </c>
    </row>
    <row r="19" spans="2:15" x14ac:dyDescent="0.3">
      <c r="B19" s="197">
        <v>8</v>
      </c>
      <c r="C19" s="148">
        <f>'Pesos elementos'!F20+'Pesos elementos'!I20</f>
        <v>2.46</v>
      </c>
      <c r="D19" s="148">
        <f>'Pesos elementos'!L20+'Pesos elementos'!M20</f>
        <v>395.03299999999996</v>
      </c>
      <c r="E19" s="75"/>
      <c r="F19" s="75"/>
      <c r="J19" s="76">
        <f>'Pesos elementos'!N79</f>
        <v>44.458700000000007</v>
      </c>
      <c r="K19" s="76">
        <f>'Pesos elementos'!W50</f>
        <v>132.61860000000001</v>
      </c>
      <c r="L19" s="76">
        <f>'Pesos elementos'!T20</f>
        <v>476.45945750000004</v>
      </c>
      <c r="M19" s="220">
        <f t="shared" si="0"/>
        <v>48.61831198979592</v>
      </c>
      <c r="N19" s="52">
        <f t="shared" si="1"/>
        <v>0</v>
      </c>
      <c r="O19" s="76">
        <f>'Pesos elementos'!U20</f>
        <v>1.1615211431900792</v>
      </c>
    </row>
    <row r="20" spans="2:15" x14ac:dyDescent="0.3">
      <c r="B20" s="197">
        <v>7</v>
      </c>
      <c r="C20" s="148">
        <f>'Pesos elementos'!F21+'Pesos elementos'!I21</f>
        <v>2.46</v>
      </c>
      <c r="D20" s="148">
        <f>'Pesos elementos'!L21+'Pesos elementos'!M21</f>
        <v>395.03299999999996</v>
      </c>
      <c r="E20" s="75"/>
      <c r="F20" s="75"/>
      <c r="J20" s="76">
        <f>'Pesos elementos'!N80</f>
        <v>44.458700000000007</v>
      </c>
      <c r="K20" s="76">
        <f>'Pesos elementos'!W51</f>
        <v>148.28172500000002</v>
      </c>
      <c r="L20" s="76">
        <f>'Pesos elementos'!T21</f>
        <v>492.7522075</v>
      </c>
      <c r="M20" s="220">
        <f t="shared" si="0"/>
        <v>50.280837499999997</v>
      </c>
      <c r="N20" s="52">
        <f t="shared" si="1"/>
        <v>0</v>
      </c>
      <c r="O20" s="76">
        <f>'Pesos elementos'!U21</f>
        <v>1.2012398921997158</v>
      </c>
    </row>
    <row r="21" spans="2:15" x14ac:dyDescent="0.3">
      <c r="B21" s="197">
        <v>6</v>
      </c>
      <c r="C21" s="148">
        <f>'Pesos elementos'!F22+'Pesos elementos'!I22</f>
        <v>2.46</v>
      </c>
      <c r="D21" s="148">
        <f>'Pesos elementos'!L22+'Pesos elementos'!M22</f>
        <v>395.03299999999996</v>
      </c>
      <c r="E21" s="75"/>
      <c r="F21" s="75"/>
      <c r="J21" s="76">
        <f>'Pesos elementos'!N81</f>
        <v>44.458700000000007</v>
      </c>
      <c r="K21" s="76">
        <f>'Pesos elementos'!W52</f>
        <v>165.20409999999998</v>
      </c>
      <c r="L21" s="76">
        <f>'Pesos elementos'!T22</f>
        <v>501.46251999999998</v>
      </c>
      <c r="M21" s="220">
        <f t="shared" si="0"/>
        <v>51.169644897959181</v>
      </c>
      <c r="N21" s="52">
        <f t="shared" si="1"/>
        <v>0</v>
      </c>
      <c r="O21" s="76">
        <f>'Pesos elementos'!U22</f>
        <v>1.2224740433395174</v>
      </c>
    </row>
    <row r="22" spans="2:15" x14ac:dyDescent="0.3">
      <c r="B22" s="197">
        <v>5</v>
      </c>
      <c r="C22" s="148">
        <f>'Pesos elementos'!F23+'Pesos elementos'!I23</f>
        <v>2.46</v>
      </c>
      <c r="D22" s="148">
        <f>'Pesos elementos'!L23+'Pesos elementos'!M23</f>
        <v>395.03299999999996</v>
      </c>
      <c r="E22" s="75"/>
      <c r="F22" s="75"/>
      <c r="J22" s="76">
        <f>'Pesos elementos'!N82</f>
        <v>44.458700000000007</v>
      </c>
      <c r="K22" s="76">
        <f>'Pesos elementos'!W53</f>
        <v>165.70235</v>
      </c>
      <c r="L22" s="76">
        <f>'Pesos elementos'!T23</f>
        <v>501.71164499999998</v>
      </c>
      <c r="M22" s="220">
        <f t="shared" si="0"/>
        <v>51.195065816326526</v>
      </c>
      <c r="N22" s="52">
        <f t="shared" si="1"/>
        <v>0</v>
      </c>
      <c r="O22" s="76">
        <f>'Pesos elementos'!U23</f>
        <v>1.2230813645926528</v>
      </c>
    </row>
    <row r="23" spans="2:15" x14ac:dyDescent="0.3">
      <c r="B23" s="197">
        <v>4</v>
      </c>
      <c r="C23" s="148">
        <f>'Pesos elementos'!F24+'Pesos elementos'!I24</f>
        <v>2.46</v>
      </c>
      <c r="D23" s="148">
        <f>'Pesos elementos'!L24+'Pesos elementos'!M24</f>
        <v>395.03299999999996</v>
      </c>
      <c r="E23" s="75"/>
      <c r="F23" s="75"/>
      <c r="J23" s="76">
        <f>'Pesos elementos'!N83</f>
        <v>44.458700000000007</v>
      </c>
      <c r="K23" s="76">
        <f>'Pesos elementos'!W54</f>
        <v>165.70235</v>
      </c>
      <c r="L23" s="76">
        <f>'Pesos elementos'!T24</f>
        <v>504.47644500000001</v>
      </c>
      <c r="M23" s="220">
        <f t="shared" si="0"/>
        <v>51.477188265306118</v>
      </c>
      <c r="N23" s="52">
        <f t="shared" si="1"/>
        <v>0</v>
      </c>
      <c r="O23" s="76">
        <f>'Pesos elementos'!U24</f>
        <v>1.2298214420664892</v>
      </c>
    </row>
    <row r="24" spans="2:15" x14ac:dyDescent="0.3">
      <c r="B24" s="75">
        <v>3</v>
      </c>
      <c r="C24" s="148">
        <f>'Pesos elementos'!F25+'Pesos elementos'!I25</f>
        <v>2.46</v>
      </c>
      <c r="D24" s="148">
        <f>'Pesos elementos'!L25+'Pesos elementos'!M25</f>
        <v>395.77199999999999</v>
      </c>
      <c r="E24" s="75"/>
      <c r="F24" s="75"/>
      <c r="J24" s="76">
        <f>'Pesos elementos'!N84</f>
        <v>43.80830000000001</v>
      </c>
      <c r="K24" s="76">
        <f>'Pesos elementos'!W55</f>
        <v>171.23195000000004</v>
      </c>
      <c r="L24" s="76">
        <f>'Pesos elementos'!T25</f>
        <v>513.04554250000001</v>
      </c>
      <c r="M24" s="220">
        <f t="shared" si="0"/>
        <v>52.351585969387756</v>
      </c>
      <c r="N24" s="52">
        <f t="shared" si="1"/>
        <v>0</v>
      </c>
      <c r="O24" s="76">
        <f>'Pesos elementos'!U25</f>
        <v>1.2491917314744023</v>
      </c>
    </row>
    <row r="25" spans="2:15" x14ac:dyDescent="0.3">
      <c r="B25" s="75">
        <v>2</v>
      </c>
      <c r="C25" s="148">
        <f>'Pesos elementos'!F26+'Pesos elementos'!I26</f>
        <v>2.46</v>
      </c>
      <c r="D25" s="148">
        <f>'Pesos elementos'!L26+'Pesos elementos'!M26</f>
        <v>406.70024999999998</v>
      </c>
      <c r="E25" s="75"/>
      <c r="F25" s="75"/>
      <c r="J25" s="76">
        <f>'Pesos elementos'!N85</f>
        <v>43.273891250000005</v>
      </c>
      <c r="K25" s="76">
        <f>'Pesos elementos'!W56</f>
        <v>183.37257499999996</v>
      </c>
      <c r="L25" s="76">
        <f>'Pesos elementos'!T26</f>
        <v>511.21057999999999</v>
      </c>
      <c r="M25" s="220">
        <f t="shared" si="0"/>
        <v>52.164344897959182</v>
      </c>
      <c r="N25" s="52">
        <f t="shared" si="1"/>
        <v>0</v>
      </c>
      <c r="O25" s="76">
        <f>'Pesos elementos'!U26</f>
        <v>1.1793311725012976</v>
      </c>
    </row>
    <row r="26" spans="2:15" x14ac:dyDescent="0.3">
      <c r="B26" s="75">
        <v>1</v>
      </c>
      <c r="C26" s="148">
        <f>'Pesos elementos'!F27+'Pesos elementos'!I27</f>
        <v>2.4699999999999998</v>
      </c>
      <c r="D26" s="148">
        <f>'Pesos elementos'!L27+'Pesos elementos'!M27</f>
        <v>681.13250000000005</v>
      </c>
      <c r="E26" s="75"/>
      <c r="F26" s="75"/>
      <c r="J26" s="76">
        <f>'Pesos elementos'!N86</f>
        <v>51.409775000000003</v>
      </c>
      <c r="K26" s="76">
        <f>'Pesos elementos'!W57</f>
        <v>197.65272499999995</v>
      </c>
      <c r="L26" s="76">
        <f>'Pesos elementos'!T27</f>
        <v>729.26028500000007</v>
      </c>
      <c r="M26" s="220">
        <f t="shared" si="0"/>
        <v>74.414314795918372</v>
      </c>
      <c r="N26" s="52">
        <f t="shared" si="1"/>
        <v>0</v>
      </c>
      <c r="O26" s="76">
        <f>'Pesos elementos'!U27</f>
        <v>1.0136189055155103</v>
      </c>
    </row>
    <row r="27" spans="2:15" x14ac:dyDescent="0.3">
      <c r="B27" s="52">
        <v>-1</v>
      </c>
      <c r="K27" s="76">
        <f>'Pesos elementos'!W58</f>
        <v>220.32079999999996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87"/>
  <sheetViews>
    <sheetView showGridLines="0" topLeftCell="F38" zoomScale="70" zoomScaleNormal="70" workbookViewId="0">
      <selection activeCell="F35" sqref="F35"/>
    </sheetView>
  </sheetViews>
  <sheetFormatPr baseColWidth="10" defaultColWidth="8.88671875" defaultRowHeight="14.4" x14ac:dyDescent="0.3"/>
  <cols>
    <col min="1" max="1" width="3.109375" style="52" customWidth="1"/>
    <col min="2" max="2" width="20.33203125" style="52" bestFit="1" customWidth="1"/>
    <col min="3" max="3" width="18.33203125" style="52" bestFit="1" customWidth="1"/>
    <col min="4" max="4" width="4.33203125" style="52" customWidth="1"/>
    <col min="5" max="5" width="8.88671875" style="52"/>
    <col min="6" max="6" width="13.6640625" style="52" bestFit="1" customWidth="1"/>
    <col min="7" max="8" width="8.88671875" style="52"/>
    <col min="9" max="9" width="13.33203125" style="52" customWidth="1"/>
    <col min="10" max="10" width="21" style="52" customWidth="1"/>
    <col min="11" max="11" width="13.88671875" style="52" customWidth="1"/>
    <col min="12" max="12" width="14.6640625" style="52" bestFit="1" customWidth="1"/>
    <col min="13" max="13" width="16.88671875" style="52" customWidth="1"/>
    <col min="14" max="14" width="14.33203125" style="52" customWidth="1"/>
    <col min="15" max="18" width="21" style="52" customWidth="1"/>
    <col min="19" max="19" width="10.33203125" style="52" bestFit="1" customWidth="1"/>
    <col min="20" max="20" width="14.33203125" style="52" customWidth="1"/>
    <col min="21" max="21" width="12.109375" style="52" customWidth="1"/>
    <col min="22" max="22" width="13" style="52" customWidth="1"/>
    <col min="23" max="23" width="14.44140625" style="52" customWidth="1"/>
    <col min="24" max="24" width="14.33203125" style="52" bestFit="1" customWidth="1"/>
    <col min="25" max="25" width="11.6640625" style="52" customWidth="1"/>
    <col min="26" max="16384" width="8.88671875" style="52"/>
  </cols>
  <sheetData>
    <row r="2" spans="2:21" ht="15" thickBot="1" x14ac:dyDescent="0.35">
      <c r="B2" s="50" t="s">
        <v>67</v>
      </c>
      <c r="E2" s="51" t="s">
        <v>37</v>
      </c>
      <c r="H2" s="51" t="s">
        <v>38</v>
      </c>
      <c r="I2" s="51"/>
    </row>
    <row r="3" spans="2:21" ht="43.8" thickBot="1" x14ac:dyDescent="0.35">
      <c r="B3" s="53" t="s">
        <v>7</v>
      </c>
      <c r="C3" s="54" t="s">
        <v>4</v>
      </c>
      <c r="E3" s="118" t="s">
        <v>120</v>
      </c>
      <c r="F3" s="122" t="s">
        <v>36</v>
      </c>
      <c r="H3" s="116" t="s">
        <v>120</v>
      </c>
      <c r="I3" s="111" t="s">
        <v>39</v>
      </c>
      <c r="J3" s="110" t="s">
        <v>72</v>
      </c>
      <c r="K3" s="110" t="s">
        <v>107</v>
      </c>
      <c r="L3" s="204" t="s">
        <v>40</v>
      </c>
      <c r="M3" s="205" t="s">
        <v>71</v>
      </c>
      <c r="N3" s="198" t="s">
        <v>69</v>
      </c>
      <c r="O3" s="123" t="s">
        <v>70</v>
      </c>
      <c r="P3" s="123" t="s">
        <v>114</v>
      </c>
      <c r="Q3" s="123" t="s">
        <v>115</v>
      </c>
      <c r="R3" s="123" t="s">
        <v>116</v>
      </c>
      <c r="S3" s="123" t="s">
        <v>117</v>
      </c>
      <c r="T3" s="203" t="s">
        <v>118</v>
      </c>
      <c r="U3" s="203" t="s">
        <v>119</v>
      </c>
    </row>
    <row r="4" spans="2:21" x14ac:dyDescent="0.3">
      <c r="B4" s="129" t="s">
        <v>3</v>
      </c>
      <c r="C4" s="136">
        <v>2.5</v>
      </c>
      <c r="E4" s="119">
        <v>24</v>
      </c>
      <c r="F4" s="104">
        <v>2.2999999999999998</v>
      </c>
      <c r="H4" s="101">
        <f>E4</f>
        <v>24</v>
      </c>
      <c r="I4" s="112">
        <f>C26</f>
        <v>0.16</v>
      </c>
      <c r="J4" s="88">
        <v>68.697999999999993</v>
      </c>
      <c r="K4" s="88">
        <f>'Distancias vigas'!B8</f>
        <v>26.37</v>
      </c>
      <c r="L4" s="206">
        <f t="shared" ref="L4:L26" si="0">J4-K4</f>
        <v>42.327999999999989</v>
      </c>
      <c r="M4" s="207">
        <v>0</v>
      </c>
      <c r="N4" s="199">
        <f>I4*J4*$C$4+M4*I4*$C$4</f>
        <v>27.479199999999999</v>
      </c>
      <c r="O4" s="124">
        <f t="shared" ref="O4:O27" si="1">L4*($C$6*$C$17+$C$7*$C$18)</f>
        <v>4.8677199999999994</v>
      </c>
      <c r="P4" s="124">
        <f>(J4+M4)*$C$12</f>
        <v>13.739599999999999</v>
      </c>
      <c r="Q4" s="124">
        <f>N63</f>
        <v>71.462699999999998</v>
      </c>
      <c r="R4" s="125">
        <f>0.5*(W34+W35)</f>
        <v>92.154075000000006</v>
      </c>
      <c r="S4" s="124">
        <f>SUM(N4:P4)</f>
        <v>46.086519999999993</v>
      </c>
      <c r="T4" s="140">
        <f>SUM(Q4:S4)</f>
        <v>209.70329500000003</v>
      </c>
      <c r="U4" s="140">
        <f>T4/(M4+J4)</f>
        <v>3.0525385746309941</v>
      </c>
    </row>
    <row r="5" spans="2:21" x14ac:dyDescent="0.3">
      <c r="B5" s="58" t="s">
        <v>6</v>
      </c>
      <c r="C5" s="137">
        <v>2</v>
      </c>
      <c r="E5" s="120">
        <v>23</v>
      </c>
      <c r="F5" s="99">
        <v>2.2999999999999998</v>
      </c>
      <c r="H5" s="95">
        <f t="shared" ref="H5:H28" si="2">E5</f>
        <v>23</v>
      </c>
      <c r="I5" s="113">
        <f t="shared" ref="I5:I24" si="3">$C$25</f>
        <v>0.16</v>
      </c>
      <c r="J5" s="74">
        <v>410.20299999999997</v>
      </c>
      <c r="K5" s="74">
        <f>SUM('Distancias vigas'!$C$8:$E$8)</f>
        <v>15.170000000000002</v>
      </c>
      <c r="L5" s="208">
        <f t="shared" si="0"/>
        <v>395.03299999999996</v>
      </c>
      <c r="M5" s="209">
        <v>0</v>
      </c>
      <c r="N5" s="200">
        <f t="shared" ref="N5:N27" si="4">I5*J5*$C$4+M5*I5*$C$4</f>
        <v>164.0812</v>
      </c>
      <c r="O5" s="125">
        <f t="shared" si="1"/>
        <v>45.428795000000001</v>
      </c>
      <c r="P5" s="125">
        <f t="shared" ref="P5:P27" si="5">(J5+M5)*$C$12</f>
        <v>82.040599999999998</v>
      </c>
      <c r="Q5" s="125">
        <f t="shared" ref="Q5:Q27" si="6">N64</f>
        <v>44.458700000000007</v>
      </c>
      <c r="R5" s="125">
        <f t="shared" ref="R5:R27" si="7">0.5*(W35+W36)</f>
        <v>132.61860000000001</v>
      </c>
      <c r="S5" s="125">
        <f t="shared" ref="S5:S27" si="8">SUM(N5:P5)</f>
        <v>291.55059499999999</v>
      </c>
      <c r="T5" s="194">
        <f t="shared" ref="T5:T27" si="9">SUM(Q5:S5)</f>
        <v>468.62789500000002</v>
      </c>
      <c r="U5" s="140">
        <f t="shared" ref="U5:U27" si="10">T5/(M5+J5)</f>
        <v>1.1424292240671083</v>
      </c>
    </row>
    <row r="6" spans="2:21" x14ac:dyDescent="0.3">
      <c r="B6" s="58" t="s">
        <v>49</v>
      </c>
      <c r="C6" s="137">
        <f>0.04/0.02</f>
        <v>2</v>
      </c>
      <c r="E6" s="120">
        <v>22</v>
      </c>
      <c r="F6" s="99">
        <v>2.2999999999999998</v>
      </c>
      <c r="H6" s="95">
        <f t="shared" si="2"/>
        <v>22</v>
      </c>
      <c r="I6" s="113">
        <f t="shared" si="3"/>
        <v>0.16</v>
      </c>
      <c r="J6" s="74">
        <v>410.20299999999997</v>
      </c>
      <c r="K6" s="74">
        <f>SUM('Distancias vigas'!$C$8:$E$8)</f>
        <v>15.170000000000002</v>
      </c>
      <c r="L6" s="208">
        <f t="shared" si="0"/>
        <v>395.03299999999996</v>
      </c>
      <c r="M6" s="209">
        <v>0</v>
      </c>
      <c r="N6" s="200">
        <f t="shared" si="4"/>
        <v>164.0812</v>
      </c>
      <c r="O6" s="125">
        <f t="shared" si="1"/>
        <v>45.428795000000001</v>
      </c>
      <c r="P6" s="125">
        <f t="shared" si="5"/>
        <v>82.040599999999998</v>
      </c>
      <c r="Q6" s="125">
        <f t="shared" si="6"/>
        <v>44.458700000000007</v>
      </c>
      <c r="R6" s="125">
        <f t="shared" si="7"/>
        <v>132.61860000000001</v>
      </c>
      <c r="S6" s="125">
        <f t="shared" si="8"/>
        <v>291.55059499999999</v>
      </c>
      <c r="T6" s="194">
        <f t="shared" si="9"/>
        <v>468.62789500000002</v>
      </c>
      <c r="U6" s="194">
        <f t="shared" si="10"/>
        <v>1.1424292240671083</v>
      </c>
    </row>
    <row r="7" spans="2:21" ht="15" thickBot="1" x14ac:dyDescent="0.35">
      <c r="B7" s="64" t="s">
        <v>5</v>
      </c>
      <c r="C7" s="138">
        <v>1.5</v>
      </c>
      <c r="E7" s="120">
        <v>21</v>
      </c>
      <c r="F7" s="99">
        <v>2.2999999999999998</v>
      </c>
      <c r="H7" s="95">
        <f t="shared" si="2"/>
        <v>21</v>
      </c>
      <c r="I7" s="113">
        <f t="shared" si="3"/>
        <v>0.16</v>
      </c>
      <c r="J7" s="74">
        <v>410.20299999999997</v>
      </c>
      <c r="K7" s="74">
        <f>SUM('Distancias vigas'!$C$8:$E$8)</f>
        <v>15.170000000000002</v>
      </c>
      <c r="L7" s="208">
        <f t="shared" si="0"/>
        <v>395.03299999999996</v>
      </c>
      <c r="M7" s="209">
        <v>0</v>
      </c>
      <c r="N7" s="200">
        <f t="shared" si="4"/>
        <v>164.0812</v>
      </c>
      <c r="O7" s="125">
        <f t="shared" si="1"/>
        <v>45.428795000000001</v>
      </c>
      <c r="P7" s="125">
        <f t="shared" si="5"/>
        <v>82.040599999999998</v>
      </c>
      <c r="Q7" s="125">
        <f t="shared" si="6"/>
        <v>44.458700000000007</v>
      </c>
      <c r="R7" s="125">
        <f t="shared" si="7"/>
        <v>132.61860000000001</v>
      </c>
      <c r="S7" s="125">
        <f t="shared" si="8"/>
        <v>291.55059499999999</v>
      </c>
      <c r="T7" s="194">
        <f t="shared" si="9"/>
        <v>468.62789500000002</v>
      </c>
      <c r="U7" s="194">
        <f t="shared" si="10"/>
        <v>1.1424292240671083</v>
      </c>
    </row>
    <row r="8" spans="2:21" x14ac:dyDescent="0.3">
      <c r="E8" s="120">
        <v>20</v>
      </c>
      <c r="F8" s="99">
        <v>2.2999999999999998</v>
      </c>
      <c r="H8" s="95">
        <f t="shared" si="2"/>
        <v>20</v>
      </c>
      <c r="I8" s="113">
        <f t="shared" si="3"/>
        <v>0.16</v>
      </c>
      <c r="J8" s="74">
        <v>410.20299999999997</v>
      </c>
      <c r="K8" s="74">
        <f>SUM('Distancias vigas'!$C$8:$E$8)</f>
        <v>15.170000000000002</v>
      </c>
      <c r="L8" s="208">
        <f t="shared" si="0"/>
        <v>395.03299999999996</v>
      </c>
      <c r="M8" s="209">
        <v>0</v>
      </c>
      <c r="N8" s="200">
        <f t="shared" si="4"/>
        <v>164.0812</v>
      </c>
      <c r="O8" s="125">
        <f t="shared" si="1"/>
        <v>45.428795000000001</v>
      </c>
      <c r="P8" s="125">
        <f t="shared" si="5"/>
        <v>82.040599999999998</v>
      </c>
      <c r="Q8" s="125">
        <f t="shared" si="6"/>
        <v>44.458700000000007</v>
      </c>
      <c r="R8" s="125">
        <f t="shared" si="7"/>
        <v>132.61860000000001</v>
      </c>
      <c r="S8" s="125">
        <f t="shared" si="8"/>
        <v>291.55059499999999</v>
      </c>
      <c r="T8" s="194">
        <f t="shared" si="9"/>
        <v>468.62789500000002</v>
      </c>
      <c r="U8" s="194">
        <f t="shared" si="10"/>
        <v>1.1424292240671083</v>
      </c>
    </row>
    <row r="9" spans="2:21" ht="15" thickBot="1" x14ac:dyDescent="0.35">
      <c r="B9" s="51" t="s">
        <v>68</v>
      </c>
      <c r="E9" s="120">
        <v>19</v>
      </c>
      <c r="F9" s="99">
        <v>2.2999999999999998</v>
      </c>
      <c r="H9" s="95">
        <f t="shared" si="2"/>
        <v>19</v>
      </c>
      <c r="I9" s="113">
        <f t="shared" si="3"/>
        <v>0.16</v>
      </c>
      <c r="J9" s="74">
        <v>410.20299999999997</v>
      </c>
      <c r="K9" s="74">
        <f>SUM('Distancias vigas'!$C$8:$E$8)</f>
        <v>15.170000000000002</v>
      </c>
      <c r="L9" s="208">
        <f t="shared" si="0"/>
        <v>395.03299999999996</v>
      </c>
      <c r="M9" s="209">
        <v>0</v>
      </c>
      <c r="N9" s="200">
        <f t="shared" si="4"/>
        <v>164.0812</v>
      </c>
      <c r="O9" s="125">
        <f t="shared" si="1"/>
        <v>45.428795000000001</v>
      </c>
      <c r="P9" s="125">
        <f t="shared" si="5"/>
        <v>82.040599999999998</v>
      </c>
      <c r="Q9" s="125">
        <f t="shared" si="6"/>
        <v>44.458700000000007</v>
      </c>
      <c r="R9" s="125">
        <f t="shared" si="7"/>
        <v>132.61860000000001</v>
      </c>
      <c r="S9" s="125">
        <f t="shared" si="8"/>
        <v>291.55059499999999</v>
      </c>
      <c r="T9" s="194">
        <f t="shared" si="9"/>
        <v>468.62789500000002</v>
      </c>
      <c r="U9" s="194">
        <f t="shared" si="10"/>
        <v>1.1424292240671083</v>
      </c>
    </row>
    <row r="10" spans="2:21" ht="15" thickBot="1" x14ac:dyDescent="0.35">
      <c r="B10" s="53" t="s">
        <v>7</v>
      </c>
      <c r="C10" s="54" t="s">
        <v>65</v>
      </c>
      <c r="E10" s="120">
        <v>18</v>
      </c>
      <c r="F10" s="99">
        <v>2.2999999999999998</v>
      </c>
      <c r="H10" s="95">
        <f t="shared" si="2"/>
        <v>18</v>
      </c>
      <c r="I10" s="113">
        <f t="shared" si="3"/>
        <v>0.16</v>
      </c>
      <c r="J10" s="74">
        <v>410.20299999999997</v>
      </c>
      <c r="K10" s="74">
        <f>SUM('Distancias vigas'!$C$8:$E$8)</f>
        <v>15.170000000000002</v>
      </c>
      <c r="L10" s="208">
        <f t="shared" si="0"/>
        <v>395.03299999999996</v>
      </c>
      <c r="M10" s="209">
        <v>0</v>
      </c>
      <c r="N10" s="200">
        <f t="shared" si="4"/>
        <v>164.0812</v>
      </c>
      <c r="O10" s="125">
        <f t="shared" si="1"/>
        <v>45.428795000000001</v>
      </c>
      <c r="P10" s="125">
        <f t="shared" si="5"/>
        <v>82.040599999999998</v>
      </c>
      <c r="Q10" s="125">
        <f t="shared" si="6"/>
        <v>44.458700000000007</v>
      </c>
      <c r="R10" s="125">
        <f t="shared" si="7"/>
        <v>132.61860000000001</v>
      </c>
      <c r="S10" s="125">
        <f t="shared" si="8"/>
        <v>291.55059499999999</v>
      </c>
      <c r="T10" s="194">
        <f t="shared" si="9"/>
        <v>468.62789500000002</v>
      </c>
      <c r="U10" s="194">
        <f t="shared" si="10"/>
        <v>1.1424292240671083</v>
      </c>
    </row>
    <row r="11" spans="2:21" ht="15" thickBot="1" x14ac:dyDescent="0.35">
      <c r="B11" s="130" t="s">
        <v>66</v>
      </c>
      <c r="C11" s="131">
        <v>0.1</v>
      </c>
      <c r="E11" s="120">
        <v>17</v>
      </c>
      <c r="F11" s="99">
        <v>2.2999999999999998</v>
      </c>
      <c r="H11" s="95">
        <f t="shared" si="2"/>
        <v>17</v>
      </c>
      <c r="I11" s="113">
        <f t="shared" si="3"/>
        <v>0.16</v>
      </c>
      <c r="J11" s="74">
        <v>410.20299999999997</v>
      </c>
      <c r="K11" s="74">
        <f>SUM('Distancias vigas'!$C$8:$E$8)</f>
        <v>15.170000000000002</v>
      </c>
      <c r="L11" s="208">
        <f t="shared" si="0"/>
        <v>395.03299999999996</v>
      </c>
      <c r="M11" s="209">
        <v>0</v>
      </c>
      <c r="N11" s="200">
        <f t="shared" si="4"/>
        <v>164.0812</v>
      </c>
      <c r="O11" s="125">
        <f t="shared" si="1"/>
        <v>45.428795000000001</v>
      </c>
      <c r="P11" s="125">
        <f t="shared" si="5"/>
        <v>82.040599999999998</v>
      </c>
      <c r="Q11" s="125">
        <f t="shared" si="6"/>
        <v>44.458700000000007</v>
      </c>
      <c r="R11" s="125">
        <f t="shared" si="7"/>
        <v>132.61860000000001</v>
      </c>
      <c r="S11" s="125">
        <f t="shared" si="8"/>
        <v>291.55059499999999</v>
      </c>
      <c r="T11" s="194">
        <f t="shared" si="9"/>
        <v>468.62789500000002</v>
      </c>
      <c r="U11" s="194">
        <f t="shared" si="10"/>
        <v>1.1424292240671083</v>
      </c>
    </row>
    <row r="12" spans="2:21" ht="15" thickBot="1" x14ac:dyDescent="0.35">
      <c r="B12" s="130" t="s">
        <v>113</v>
      </c>
      <c r="C12" s="131">
        <v>0.2</v>
      </c>
      <c r="E12" s="120">
        <v>16</v>
      </c>
      <c r="F12" s="99">
        <v>2.2999999999999998</v>
      </c>
      <c r="H12" s="95">
        <f t="shared" si="2"/>
        <v>16</v>
      </c>
      <c r="I12" s="113">
        <f t="shared" si="3"/>
        <v>0.16</v>
      </c>
      <c r="J12" s="74">
        <v>410.20299999999997</v>
      </c>
      <c r="K12" s="74">
        <f>SUM('Distancias vigas'!$C$8:$E$8)</f>
        <v>15.170000000000002</v>
      </c>
      <c r="L12" s="208">
        <f t="shared" si="0"/>
        <v>395.03299999999996</v>
      </c>
      <c r="M12" s="209">
        <v>0</v>
      </c>
      <c r="N12" s="200">
        <f t="shared" si="4"/>
        <v>164.0812</v>
      </c>
      <c r="O12" s="125">
        <f t="shared" si="1"/>
        <v>45.428795000000001</v>
      </c>
      <c r="P12" s="125">
        <f t="shared" si="5"/>
        <v>82.040599999999998</v>
      </c>
      <c r="Q12" s="125">
        <f t="shared" si="6"/>
        <v>44.458700000000007</v>
      </c>
      <c r="R12" s="125">
        <f t="shared" si="7"/>
        <v>132.61860000000001</v>
      </c>
      <c r="S12" s="125">
        <f t="shared" si="8"/>
        <v>291.55059499999999</v>
      </c>
      <c r="T12" s="194">
        <f t="shared" si="9"/>
        <v>468.62789500000002</v>
      </c>
      <c r="U12" s="194">
        <f t="shared" si="10"/>
        <v>1.1424292240671083</v>
      </c>
    </row>
    <row r="13" spans="2:21" x14ac:dyDescent="0.3">
      <c r="E13" s="120">
        <v>15</v>
      </c>
      <c r="F13" s="99">
        <v>2.2999999999999998</v>
      </c>
      <c r="H13" s="95">
        <f t="shared" si="2"/>
        <v>15</v>
      </c>
      <c r="I13" s="113">
        <f t="shared" si="3"/>
        <v>0.16</v>
      </c>
      <c r="J13" s="74">
        <v>410.20299999999997</v>
      </c>
      <c r="K13" s="74">
        <f>SUM('Distancias vigas'!$C$8:$E$8)</f>
        <v>15.170000000000002</v>
      </c>
      <c r="L13" s="208">
        <f t="shared" si="0"/>
        <v>395.03299999999996</v>
      </c>
      <c r="M13" s="209">
        <v>0</v>
      </c>
      <c r="N13" s="200">
        <f t="shared" si="4"/>
        <v>164.0812</v>
      </c>
      <c r="O13" s="125">
        <f t="shared" si="1"/>
        <v>45.428795000000001</v>
      </c>
      <c r="P13" s="125">
        <f t="shared" si="5"/>
        <v>82.040599999999998</v>
      </c>
      <c r="Q13" s="125">
        <f t="shared" si="6"/>
        <v>44.458700000000007</v>
      </c>
      <c r="R13" s="125">
        <f t="shared" si="7"/>
        <v>132.61860000000001</v>
      </c>
      <c r="S13" s="125">
        <f t="shared" si="8"/>
        <v>291.55059499999999</v>
      </c>
      <c r="T13" s="194">
        <f t="shared" si="9"/>
        <v>468.62789500000002</v>
      </c>
      <c r="U13" s="194">
        <f t="shared" si="10"/>
        <v>1.1424292240671083</v>
      </c>
    </row>
    <row r="14" spans="2:21" ht="15" thickBot="1" x14ac:dyDescent="0.35">
      <c r="B14" s="66" t="s">
        <v>32</v>
      </c>
      <c r="E14" s="120">
        <v>14</v>
      </c>
      <c r="F14" s="99">
        <v>2.2999999999999998</v>
      </c>
      <c r="H14" s="95">
        <f t="shared" si="2"/>
        <v>14</v>
      </c>
      <c r="I14" s="113">
        <f t="shared" si="3"/>
        <v>0.16</v>
      </c>
      <c r="J14" s="74">
        <v>410.20299999999997</v>
      </c>
      <c r="K14" s="74">
        <f>SUM('Distancias vigas'!$C$8:$E$8)</f>
        <v>15.170000000000002</v>
      </c>
      <c r="L14" s="208">
        <f t="shared" si="0"/>
        <v>395.03299999999996</v>
      </c>
      <c r="M14" s="209">
        <v>0</v>
      </c>
      <c r="N14" s="200">
        <f t="shared" si="4"/>
        <v>164.0812</v>
      </c>
      <c r="O14" s="125">
        <f t="shared" si="1"/>
        <v>45.428795000000001</v>
      </c>
      <c r="P14" s="125">
        <f t="shared" si="5"/>
        <v>82.040599999999998</v>
      </c>
      <c r="Q14" s="125">
        <f t="shared" si="6"/>
        <v>44.458700000000007</v>
      </c>
      <c r="R14" s="125">
        <f t="shared" si="7"/>
        <v>132.61860000000001</v>
      </c>
      <c r="S14" s="125">
        <f t="shared" si="8"/>
        <v>291.55059499999999</v>
      </c>
      <c r="T14" s="194">
        <f t="shared" si="9"/>
        <v>468.62789500000002</v>
      </c>
      <c r="U14" s="194">
        <f t="shared" si="10"/>
        <v>1.1424292240671083</v>
      </c>
    </row>
    <row r="15" spans="2:21" ht="15" thickBot="1" x14ac:dyDescent="0.35">
      <c r="B15" s="61" t="s">
        <v>7</v>
      </c>
      <c r="C15" s="54" t="s">
        <v>39</v>
      </c>
      <c r="E15" s="120">
        <v>13</v>
      </c>
      <c r="F15" s="99">
        <v>2.2999999999999998</v>
      </c>
      <c r="H15" s="95">
        <f t="shared" si="2"/>
        <v>13</v>
      </c>
      <c r="I15" s="113">
        <f t="shared" si="3"/>
        <v>0.16</v>
      </c>
      <c r="J15" s="74">
        <v>410.20299999999997</v>
      </c>
      <c r="K15" s="74">
        <f>SUM('Distancias vigas'!$C$8:$E$8)</f>
        <v>15.170000000000002</v>
      </c>
      <c r="L15" s="208">
        <f t="shared" si="0"/>
        <v>395.03299999999996</v>
      </c>
      <c r="M15" s="209">
        <v>0</v>
      </c>
      <c r="N15" s="200">
        <f t="shared" si="4"/>
        <v>164.0812</v>
      </c>
      <c r="O15" s="125">
        <f t="shared" si="1"/>
        <v>45.428795000000001</v>
      </c>
      <c r="P15" s="125">
        <f t="shared" si="5"/>
        <v>82.040599999999998</v>
      </c>
      <c r="Q15" s="125">
        <f t="shared" si="6"/>
        <v>44.458700000000007</v>
      </c>
      <c r="R15" s="125">
        <f t="shared" si="7"/>
        <v>132.61860000000001</v>
      </c>
      <c r="S15" s="125">
        <f t="shared" si="8"/>
        <v>291.55059499999999</v>
      </c>
      <c r="T15" s="194">
        <f t="shared" si="9"/>
        <v>468.62789500000002</v>
      </c>
      <c r="U15" s="194">
        <f t="shared" si="10"/>
        <v>1.1424292240671083</v>
      </c>
    </row>
    <row r="16" spans="2:21" x14ac:dyDescent="0.3">
      <c r="B16" s="62" t="s">
        <v>1</v>
      </c>
      <c r="C16" s="55">
        <f>2.5/100</f>
        <v>2.5000000000000001E-2</v>
      </c>
      <c r="E16" s="120">
        <v>12</v>
      </c>
      <c r="F16" s="99">
        <v>2.2999999999999998</v>
      </c>
      <c r="H16" s="95">
        <f t="shared" si="2"/>
        <v>12</v>
      </c>
      <c r="I16" s="113">
        <f t="shared" si="3"/>
        <v>0.16</v>
      </c>
      <c r="J16" s="74">
        <v>410.20299999999997</v>
      </c>
      <c r="K16" s="74">
        <f>SUM('Distancias vigas'!$C$8:$E$8)</f>
        <v>15.170000000000002</v>
      </c>
      <c r="L16" s="208">
        <f t="shared" si="0"/>
        <v>395.03299999999996</v>
      </c>
      <c r="M16" s="209">
        <v>0</v>
      </c>
      <c r="N16" s="200">
        <f t="shared" si="4"/>
        <v>164.0812</v>
      </c>
      <c r="O16" s="125">
        <f t="shared" si="1"/>
        <v>45.428795000000001</v>
      </c>
      <c r="P16" s="125">
        <f t="shared" si="5"/>
        <v>82.040599999999998</v>
      </c>
      <c r="Q16" s="125">
        <f t="shared" si="6"/>
        <v>44.458700000000007</v>
      </c>
      <c r="R16" s="125">
        <f t="shared" si="7"/>
        <v>132.61860000000001</v>
      </c>
      <c r="S16" s="125">
        <f t="shared" si="8"/>
        <v>291.55059499999999</v>
      </c>
      <c r="T16" s="194">
        <f t="shared" si="9"/>
        <v>468.62789500000002</v>
      </c>
      <c r="U16" s="194">
        <f t="shared" si="10"/>
        <v>1.1424292240671083</v>
      </c>
    </row>
    <row r="17" spans="2:24" x14ac:dyDescent="0.3">
      <c r="B17" s="63" t="s">
        <v>33</v>
      </c>
      <c r="C17" s="57">
        <v>0.02</v>
      </c>
      <c r="E17" s="120">
        <v>11</v>
      </c>
      <c r="F17" s="99">
        <v>2.2999999999999998</v>
      </c>
      <c r="H17" s="95">
        <f t="shared" si="2"/>
        <v>11</v>
      </c>
      <c r="I17" s="113">
        <f t="shared" si="3"/>
        <v>0.16</v>
      </c>
      <c r="J17" s="74">
        <v>410.20299999999997</v>
      </c>
      <c r="K17" s="74">
        <f>SUM('Distancias vigas'!$C$8:$E$8)</f>
        <v>15.170000000000002</v>
      </c>
      <c r="L17" s="208">
        <f t="shared" si="0"/>
        <v>395.03299999999996</v>
      </c>
      <c r="M17" s="209">
        <v>0</v>
      </c>
      <c r="N17" s="200">
        <f t="shared" si="4"/>
        <v>164.0812</v>
      </c>
      <c r="O17" s="125">
        <f t="shared" si="1"/>
        <v>45.428795000000001</v>
      </c>
      <c r="P17" s="125">
        <f t="shared" si="5"/>
        <v>82.040599999999998</v>
      </c>
      <c r="Q17" s="125">
        <f t="shared" si="6"/>
        <v>44.458700000000007</v>
      </c>
      <c r="R17" s="125">
        <f t="shared" si="7"/>
        <v>132.61860000000001</v>
      </c>
      <c r="S17" s="125">
        <f t="shared" si="8"/>
        <v>291.55059499999999</v>
      </c>
      <c r="T17" s="194">
        <f t="shared" si="9"/>
        <v>468.62789500000002</v>
      </c>
      <c r="U17" s="194">
        <f t="shared" si="10"/>
        <v>1.1424292240671083</v>
      </c>
    </row>
    <row r="18" spans="2:24" ht="15" thickBot="1" x14ac:dyDescent="0.35">
      <c r="B18" s="64" t="s">
        <v>2</v>
      </c>
      <c r="C18" s="60">
        <v>0.05</v>
      </c>
      <c r="E18" s="120">
        <v>10</v>
      </c>
      <c r="F18" s="99">
        <v>2.2999999999999998</v>
      </c>
      <c r="H18" s="95">
        <f t="shared" si="2"/>
        <v>10</v>
      </c>
      <c r="I18" s="113">
        <f t="shared" si="3"/>
        <v>0.16</v>
      </c>
      <c r="J18" s="74">
        <v>410.20299999999997</v>
      </c>
      <c r="K18" s="74">
        <f>SUM('Distancias vigas'!$C$8:$E$8)</f>
        <v>15.170000000000002</v>
      </c>
      <c r="L18" s="208">
        <f t="shared" si="0"/>
        <v>395.03299999999996</v>
      </c>
      <c r="M18" s="209">
        <v>0</v>
      </c>
      <c r="N18" s="200">
        <f t="shared" si="4"/>
        <v>164.0812</v>
      </c>
      <c r="O18" s="125">
        <f t="shared" si="1"/>
        <v>45.428795000000001</v>
      </c>
      <c r="P18" s="125">
        <f t="shared" si="5"/>
        <v>82.040599999999998</v>
      </c>
      <c r="Q18" s="125">
        <f t="shared" si="6"/>
        <v>44.458700000000007</v>
      </c>
      <c r="R18" s="125">
        <f t="shared" si="7"/>
        <v>132.61860000000001</v>
      </c>
      <c r="S18" s="125">
        <f t="shared" si="8"/>
        <v>291.55059499999999</v>
      </c>
      <c r="T18" s="194">
        <f t="shared" si="9"/>
        <v>468.62789500000002</v>
      </c>
      <c r="U18" s="194">
        <f t="shared" si="10"/>
        <v>1.1424292240671083</v>
      </c>
    </row>
    <row r="19" spans="2:24" x14ac:dyDescent="0.3">
      <c r="E19" s="120">
        <v>9</v>
      </c>
      <c r="F19" s="99">
        <v>2.2999999999999998</v>
      </c>
      <c r="H19" s="95">
        <f t="shared" si="2"/>
        <v>9</v>
      </c>
      <c r="I19" s="113">
        <f t="shared" si="3"/>
        <v>0.16</v>
      </c>
      <c r="J19" s="74">
        <v>410.20299999999997</v>
      </c>
      <c r="K19" s="74">
        <f>SUM('Distancias vigas'!$C$8:$E$8)</f>
        <v>15.170000000000002</v>
      </c>
      <c r="L19" s="208">
        <f t="shared" si="0"/>
        <v>395.03299999999996</v>
      </c>
      <c r="M19" s="209">
        <v>0</v>
      </c>
      <c r="N19" s="200">
        <f t="shared" si="4"/>
        <v>164.0812</v>
      </c>
      <c r="O19" s="125">
        <f t="shared" si="1"/>
        <v>45.428795000000001</v>
      </c>
      <c r="P19" s="125">
        <f t="shared" si="5"/>
        <v>82.040599999999998</v>
      </c>
      <c r="Q19" s="125">
        <f t="shared" si="6"/>
        <v>44.458700000000007</v>
      </c>
      <c r="R19" s="125">
        <f t="shared" si="7"/>
        <v>132.61860000000001</v>
      </c>
      <c r="S19" s="125">
        <f t="shared" si="8"/>
        <v>291.55059499999999</v>
      </c>
      <c r="T19" s="194">
        <f t="shared" si="9"/>
        <v>468.62789500000002</v>
      </c>
      <c r="U19" s="194">
        <f t="shared" si="10"/>
        <v>1.1424292240671083</v>
      </c>
    </row>
    <row r="20" spans="2:24" ht="15" thickBot="1" x14ac:dyDescent="0.35">
      <c r="E20" s="120">
        <v>8</v>
      </c>
      <c r="F20" s="99">
        <v>2.2999999999999998</v>
      </c>
      <c r="H20" s="95">
        <f t="shared" si="2"/>
        <v>8</v>
      </c>
      <c r="I20" s="113">
        <f t="shared" si="3"/>
        <v>0.16</v>
      </c>
      <c r="J20" s="74">
        <v>410.20299999999997</v>
      </c>
      <c r="K20" s="74">
        <f>SUM('Distancias vigas'!$C$8:$E$8)</f>
        <v>15.170000000000002</v>
      </c>
      <c r="L20" s="208">
        <f t="shared" si="0"/>
        <v>395.03299999999996</v>
      </c>
      <c r="M20" s="209">
        <v>0</v>
      </c>
      <c r="N20" s="200">
        <f t="shared" si="4"/>
        <v>164.0812</v>
      </c>
      <c r="O20" s="125">
        <f t="shared" si="1"/>
        <v>45.428795000000001</v>
      </c>
      <c r="P20" s="125">
        <f t="shared" si="5"/>
        <v>82.040599999999998</v>
      </c>
      <c r="Q20" s="125">
        <f t="shared" si="6"/>
        <v>44.458700000000007</v>
      </c>
      <c r="R20" s="125">
        <f t="shared" si="7"/>
        <v>140.45016250000003</v>
      </c>
      <c r="S20" s="125">
        <f t="shared" si="8"/>
        <v>291.55059499999999</v>
      </c>
      <c r="T20" s="194">
        <f t="shared" si="9"/>
        <v>476.45945750000004</v>
      </c>
      <c r="U20" s="194">
        <f t="shared" si="10"/>
        <v>1.1615211431900792</v>
      </c>
    </row>
    <row r="21" spans="2:24" ht="15" thickBot="1" x14ac:dyDescent="0.35">
      <c r="B21" s="51" t="s">
        <v>48</v>
      </c>
      <c r="C21" s="133" t="s">
        <v>41</v>
      </c>
      <c r="E21" s="120">
        <v>7</v>
      </c>
      <c r="F21" s="99">
        <v>2.2999999999999998</v>
      </c>
      <c r="H21" s="95">
        <f t="shared" si="2"/>
        <v>7</v>
      </c>
      <c r="I21" s="113">
        <f t="shared" si="3"/>
        <v>0.16</v>
      </c>
      <c r="J21" s="74">
        <v>410.20299999999997</v>
      </c>
      <c r="K21" s="74">
        <f>SUM('Distancias vigas'!$C$8:$E$8)</f>
        <v>15.170000000000002</v>
      </c>
      <c r="L21" s="208">
        <f t="shared" si="0"/>
        <v>395.03299999999996</v>
      </c>
      <c r="M21" s="209">
        <v>0</v>
      </c>
      <c r="N21" s="200">
        <f t="shared" si="4"/>
        <v>164.0812</v>
      </c>
      <c r="O21" s="125">
        <f t="shared" si="1"/>
        <v>45.428795000000001</v>
      </c>
      <c r="P21" s="125">
        <f t="shared" si="5"/>
        <v>82.040599999999998</v>
      </c>
      <c r="Q21" s="125">
        <f t="shared" si="6"/>
        <v>44.458700000000007</v>
      </c>
      <c r="R21" s="125">
        <f t="shared" si="7"/>
        <v>156.74291249999999</v>
      </c>
      <c r="S21" s="125">
        <f t="shared" si="8"/>
        <v>291.55059499999999</v>
      </c>
      <c r="T21" s="194">
        <f t="shared" si="9"/>
        <v>492.7522075</v>
      </c>
      <c r="U21" s="194">
        <f t="shared" si="10"/>
        <v>1.2012398921997158</v>
      </c>
    </row>
    <row r="22" spans="2:24" x14ac:dyDescent="0.3">
      <c r="B22" s="68" t="s">
        <v>42</v>
      </c>
      <c r="C22" s="69">
        <f>17/100</f>
        <v>0.17</v>
      </c>
      <c r="E22" s="120">
        <v>6</v>
      </c>
      <c r="F22" s="99">
        <v>2.2999999999999998</v>
      </c>
      <c r="H22" s="95">
        <f t="shared" si="2"/>
        <v>6</v>
      </c>
      <c r="I22" s="113">
        <f t="shared" si="3"/>
        <v>0.16</v>
      </c>
      <c r="J22" s="74">
        <v>410.20299999999997</v>
      </c>
      <c r="K22" s="74">
        <f>SUM('Distancias vigas'!$C$8:$E$8)</f>
        <v>15.170000000000002</v>
      </c>
      <c r="L22" s="208">
        <f t="shared" si="0"/>
        <v>395.03299999999996</v>
      </c>
      <c r="M22" s="209">
        <v>0</v>
      </c>
      <c r="N22" s="200">
        <f t="shared" si="4"/>
        <v>164.0812</v>
      </c>
      <c r="O22" s="125">
        <f t="shared" si="1"/>
        <v>45.428795000000001</v>
      </c>
      <c r="P22" s="125">
        <f t="shared" si="5"/>
        <v>82.040599999999998</v>
      </c>
      <c r="Q22" s="125">
        <f t="shared" si="6"/>
        <v>44.458700000000007</v>
      </c>
      <c r="R22" s="125">
        <f t="shared" si="7"/>
        <v>165.45322499999997</v>
      </c>
      <c r="S22" s="125">
        <f t="shared" si="8"/>
        <v>291.55059499999999</v>
      </c>
      <c r="T22" s="194">
        <f t="shared" si="9"/>
        <v>501.46251999999998</v>
      </c>
      <c r="U22" s="194">
        <f t="shared" si="10"/>
        <v>1.2224740433395174</v>
      </c>
    </row>
    <row r="23" spans="2:24" x14ac:dyDescent="0.3">
      <c r="B23" s="70" t="s">
        <v>43</v>
      </c>
      <c r="C23" s="71">
        <v>0.16</v>
      </c>
      <c r="E23" s="120">
        <v>5</v>
      </c>
      <c r="F23" s="99">
        <v>2.2999999999999998</v>
      </c>
      <c r="H23" s="95">
        <f t="shared" si="2"/>
        <v>5</v>
      </c>
      <c r="I23" s="113">
        <f t="shared" si="3"/>
        <v>0.16</v>
      </c>
      <c r="J23" s="74">
        <v>410.20299999999997</v>
      </c>
      <c r="K23" s="74">
        <f>SUM('Distancias vigas'!$C$8:$E$8)</f>
        <v>15.170000000000002</v>
      </c>
      <c r="L23" s="208">
        <f t="shared" si="0"/>
        <v>395.03299999999996</v>
      </c>
      <c r="M23" s="209">
        <v>0</v>
      </c>
      <c r="N23" s="200">
        <f t="shared" si="4"/>
        <v>164.0812</v>
      </c>
      <c r="O23" s="125">
        <f t="shared" si="1"/>
        <v>45.428795000000001</v>
      </c>
      <c r="P23" s="125">
        <f t="shared" si="5"/>
        <v>82.040599999999998</v>
      </c>
      <c r="Q23" s="125">
        <f t="shared" si="6"/>
        <v>44.458700000000007</v>
      </c>
      <c r="R23" s="125">
        <f t="shared" si="7"/>
        <v>165.70235</v>
      </c>
      <c r="S23" s="125">
        <f t="shared" si="8"/>
        <v>291.55059499999999</v>
      </c>
      <c r="T23" s="194">
        <f t="shared" si="9"/>
        <v>501.71164499999998</v>
      </c>
      <c r="U23" s="194">
        <f t="shared" si="10"/>
        <v>1.2230813645926528</v>
      </c>
    </row>
    <row r="24" spans="2:24" x14ac:dyDescent="0.3">
      <c r="B24" s="70" t="s">
        <v>44</v>
      </c>
      <c r="C24" s="71">
        <v>0.16</v>
      </c>
      <c r="E24" s="120">
        <v>4</v>
      </c>
      <c r="F24" s="99">
        <v>2.2999999999999998</v>
      </c>
      <c r="H24" s="95">
        <f t="shared" si="2"/>
        <v>4</v>
      </c>
      <c r="I24" s="113">
        <f t="shared" si="3"/>
        <v>0.16</v>
      </c>
      <c r="J24" s="74">
        <v>410.20299999999997</v>
      </c>
      <c r="K24" s="74">
        <f>SUM('Distancias vigas'!$C$8:$E$8)</f>
        <v>15.170000000000002</v>
      </c>
      <c r="L24" s="208">
        <f t="shared" si="0"/>
        <v>395.03299999999996</v>
      </c>
      <c r="M24" s="209">
        <v>0</v>
      </c>
      <c r="N24" s="200">
        <f t="shared" si="4"/>
        <v>164.0812</v>
      </c>
      <c r="O24" s="125">
        <f t="shared" si="1"/>
        <v>45.428795000000001</v>
      </c>
      <c r="P24" s="125">
        <f t="shared" si="5"/>
        <v>82.040599999999998</v>
      </c>
      <c r="Q24" s="125">
        <f t="shared" si="6"/>
        <v>44.458700000000007</v>
      </c>
      <c r="R24" s="125">
        <f t="shared" si="7"/>
        <v>168.46715</v>
      </c>
      <c r="S24" s="125">
        <f t="shared" si="8"/>
        <v>291.55059499999999</v>
      </c>
      <c r="T24" s="194">
        <f t="shared" si="9"/>
        <v>504.47644500000001</v>
      </c>
      <c r="U24" s="194">
        <f t="shared" si="10"/>
        <v>1.2298214420664892</v>
      </c>
    </row>
    <row r="25" spans="2:24" x14ac:dyDescent="0.3">
      <c r="B25" s="70" t="s">
        <v>45</v>
      </c>
      <c r="C25" s="71">
        <v>0.16</v>
      </c>
      <c r="E25" s="120">
        <v>3</v>
      </c>
      <c r="F25" s="99">
        <v>2.2999999999999998</v>
      </c>
      <c r="H25" s="94">
        <f t="shared" si="2"/>
        <v>3</v>
      </c>
      <c r="I25" s="114">
        <f>C24</f>
        <v>0.16</v>
      </c>
      <c r="J25" s="67">
        <v>410.702</v>
      </c>
      <c r="K25" s="67">
        <f>SUM('Distancias vigas'!F8:H8)</f>
        <v>14.930000000000001</v>
      </c>
      <c r="L25" s="210">
        <f t="shared" si="0"/>
        <v>395.77199999999999</v>
      </c>
      <c r="M25" s="211">
        <v>0</v>
      </c>
      <c r="N25" s="201">
        <f t="shared" si="4"/>
        <v>164.2808</v>
      </c>
      <c r="O25" s="126">
        <f t="shared" si="1"/>
        <v>45.513780000000004</v>
      </c>
      <c r="P25" s="126">
        <f t="shared" si="5"/>
        <v>82.1404</v>
      </c>
      <c r="Q25" s="126">
        <f t="shared" si="6"/>
        <v>43.80830000000001</v>
      </c>
      <c r="R25" s="126">
        <f t="shared" si="7"/>
        <v>177.30226249999998</v>
      </c>
      <c r="S25" s="126">
        <f t="shared" si="8"/>
        <v>291.93498</v>
      </c>
      <c r="T25" s="188">
        <f t="shared" si="9"/>
        <v>513.04554250000001</v>
      </c>
      <c r="U25" s="188">
        <f t="shared" si="10"/>
        <v>1.2491917314744023</v>
      </c>
    </row>
    <row r="26" spans="2:24" ht="15" thickBot="1" x14ac:dyDescent="0.35">
      <c r="B26" s="72" t="s">
        <v>47</v>
      </c>
      <c r="C26" s="73">
        <v>0.16</v>
      </c>
      <c r="E26" s="120">
        <v>2</v>
      </c>
      <c r="F26" s="99">
        <v>2.2999999999999998</v>
      </c>
      <c r="H26" s="94">
        <f t="shared" si="2"/>
        <v>2</v>
      </c>
      <c r="I26" s="114">
        <f>C23</f>
        <v>0.16</v>
      </c>
      <c r="J26" s="67">
        <v>177.54900000000001</v>
      </c>
      <c r="K26" s="67">
        <f>SUM('Distancias vigas'!I8:R8)</f>
        <v>26.774750000000001</v>
      </c>
      <c r="L26" s="210">
        <f t="shared" si="0"/>
        <v>150.77424999999999</v>
      </c>
      <c r="M26" s="211">
        <v>255.92599999999999</v>
      </c>
      <c r="N26" s="201">
        <f t="shared" si="4"/>
        <v>173.39</v>
      </c>
      <c r="O26" s="126">
        <f t="shared" si="1"/>
        <v>17.339038750000004</v>
      </c>
      <c r="P26" s="126">
        <f t="shared" si="5"/>
        <v>86.695000000000007</v>
      </c>
      <c r="Q26" s="126">
        <f t="shared" si="6"/>
        <v>43.273891250000005</v>
      </c>
      <c r="R26" s="126">
        <f t="shared" si="7"/>
        <v>190.51264999999995</v>
      </c>
      <c r="S26" s="126">
        <f t="shared" si="8"/>
        <v>277.42403875000002</v>
      </c>
      <c r="T26" s="188">
        <f t="shared" si="9"/>
        <v>511.21057999999999</v>
      </c>
      <c r="U26" s="188">
        <f t="shared" si="10"/>
        <v>1.1793311725012976</v>
      </c>
    </row>
    <row r="27" spans="2:24" ht="15" thickBot="1" x14ac:dyDescent="0.35">
      <c r="E27" s="120">
        <v>1</v>
      </c>
      <c r="F27" s="99">
        <v>2.2999999999999998</v>
      </c>
      <c r="H27" s="96">
        <f t="shared" si="2"/>
        <v>1</v>
      </c>
      <c r="I27" s="115">
        <f>C22</f>
        <v>0.17</v>
      </c>
      <c r="J27" s="93">
        <v>205.286</v>
      </c>
      <c r="K27" s="93">
        <f>SUM('Distancias vigas'!S8:Z8)</f>
        <v>38.329499999999996</v>
      </c>
      <c r="L27" s="212">
        <f t="shared" ref="L27:L28" si="11">J27-K27</f>
        <v>166.95650000000001</v>
      </c>
      <c r="M27" s="213">
        <v>514.17600000000004</v>
      </c>
      <c r="N27" s="202">
        <f t="shared" si="4"/>
        <v>305.77135000000004</v>
      </c>
      <c r="O27" s="127">
        <f t="shared" si="1"/>
        <v>19.199997500000002</v>
      </c>
      <c r="P27" s="127">
        <f t="shared" si="5"/>
        <v>143.89240000000001</v>
      </c>
      <c r="Q27" s="127">
        <f t="shared" si="6"/>
        <v>51.409775000000003</v>
      </c>
      <c r="R27" s="127">
        <f t="shared" si="7"/>
        <v>208.98676249999994</v>
      </c>
      <c r="S27" s="127">
        <f t="shared" si="8"/>
        <v>468.86374750000004</v>
      </c>
      <c r="T27" s="191">
        <f t="shared" si="9"/>
        <v>729.26028500000007</v>
      </c>
      <c r="U27" s="191">
        <f t="shared" si="10"/>
        <v>1.0136189055155103</v>
      </c>
    </row>
    <row r="28" spans="2:24" ht="15" hidden="1" thickBot="1" x14ac:dyDescent="0.35">
      <c r="E28" s="121">
        <v>-1</v>
      </c>
      <c r="F28" s="100">
        <v>2.2999999999999998</v>
      </c>
      <c r="H28" s="109">
        <f t="shared" si="2"/>
        <v>-1</v>
      </c>
      <c r="I28" s="109">
        <v>0</v>
      </c>
      <c r="J28" s="109">
        <v>0</v>
      </c>
      <c r="K28" s="109">
        <v>0</v>
      </c>
      <c r="L28" s="109">
        <f t="shared" si="11"/>
        <v>0</v>
      </c>
      <c r="M28" s="109">
        <v>0</v>
      </c>
      <c r="N28" s="109">
        <v>0</v>
      </c>
      <c r="O28" s="109">
        <v>0</v>
      </c>
      <c r="P28" s="109"/>
      <c r="Q28" s="109"/>
      <c r="R28" s="109"/>
      <c r="S28" s="109">
        <v>0</v>
      </c>
    </row>
    <row r="29" spans="2:24" x14ac:dyDescent="0.3">
      <c r="M29" s="52" t="s">
        <v>31</v>
      </c>
      <c r="N29" s="196">
        <f t="shared" ref="N29:R29" si="12">SUM(N4:N27)</f>
        <v>3952.5453500000008</v>
      </c>
      <c r="O29" s="196">
        <f t="shared" si="12"/>
        <v>995.49643625000022</v>
      </c>
      <c r="P29" s="196">
        <f t="shared" si="12"/>
        <v>1967.2794000000004</v>
      </c>
      <c r="Q29" s="196">
        <f t="shared" si="12"/>
        <v>1099.1286662500004</v>
      </c>
      <c r="R29" s="196">
        <f t="shared" si="12"/>
        <v>3455.0505499999999</v>
      </c>
      <c r="S29" s="195">
        <f>SUM(S4:S27)</f>
        <v>6915.3211862499993</v>
      </c>
      <c r="T29" s="195">
        <f>SUM(T4:T27)</f>
        <v>11469.500402499998</v>
      </c>
    </row>
    <row r="30" spans="2:24" x14ac:dyDescent="0.3">
      <c r="N30" s="77"/>
    </row>
    <row r="31" spans="2:24" ht="15" thickBot="1" x14ac:dyDescent="0.35">
      <c r="H31" s="51" t="s">
        <v>60</v>
      </c>
      <c r="N31" s="77"/>
    </row>
    <row r="32" spans="2:24" ht="14.4" customHeight="1" x14ac:dyDescent="0.3">
      <c r="H32" s="232" t="s">
        <v>34</v>
      </c>
      <c r="I32" s="229" t="s">
        <v>59</v>
      </c>
      <c r="J32" s="230"/>
      <c r="K32" s="230"/>
      <c r="L32" s="231"/>
      <c r="M32" s="225" t="s">
        <v>58</v>
      </c>
      <c r="N32" s="226"/>
      <c r="O32" s="226"/>
      <c r="P32" s="227"/>
      <c r="Q32" s="221" t="s">
        <v>62</v>
      </c>
      <c r="R32" s="221" t="s">
        <v>74</v>
      </c>
      <c r="S32" s="221" t="s">
        <v>63</v>
      </c>
      <c r="T32" s="234" t="s">
        <v>61</v>
      </c>
      <c r="U32" s="236" t="s">
        <v>64</v>
      </c>
      <c r="V32" s="236" t="s">
        <v>73</v>
      </c>
      <c r="W32" s="223" t="s">
        <v>75</v>
      </c>
      <c r="X32" s="221" t="s">
        <v>126</v>
      </c>
    </row>
    <row r="33" spans="8:24" ht="15" thickBot="1" x14ac:dyDescent="0.35">
      <c r="H33" s="233"/>
      <c r="I33" s="105" t="s">
        <v>13</v>
      </c>
      <c r="J33" s="106" t="s">
        <v>14</v>
      </c>
      <c r="K33" s="106" t="s">
        <v>50</v>
      </c>
      <c r="L33" s="107" t="s">
        <v>51</v>
      </c>
      <c r="M33" s="105" t="s">
        <v>13</v>
      </c>
      <c r="N33" s="106" t="s">
        <v>14</v>
      </c>
      <c r="O33" s="106" t="s">
        <v>50</v>
      </c>
      <c r="P33" s="108" t="s">
        <v>51</v>
      </c>
      <c r="Q33" s="228"/>
      <c r="R33" s="228"/>
      <c r="S33" s="228"/>
      <c r="T33" s="235"/>
      <c r="U33" s="237"/>
      <c r="V33" s="237"/>
      <c r="W33" s="224"/>
      <c r="X33" s="222"/>
    </row>
    <row r="34" spans="8:24" x14ac:dyDescent="0.3">
      <c r="H34" s="101">
        <f>E4</f>
        <v>24</v>
      </c>
      <c r="I34" s="102">
        <f>I35</f>
        <v>0.2</v>
      </c>
      <c r="J34" s="88">
        <f>J35</f>
        <v>0.2</v>
      </c>
      <c r="K34" s="88">
        <f>'Distancias muros'!M4</f>
        <v>26.919999999999995</v>
      </c>
      <c r="L34" s="56">
        <f>'Distancias muros'!L4</f>
        <v>17.600000000000001</v>
      </c>
      <c r="M34" s="102">
        <v>0.2</v>
      </c>
      <c r="N34" s="88">
        <v>0.2</v>
      </c>
      <c r="O34" s="88">
        <f>'Distancias tabiques'!M4</f>
        <v>10.25</v>
      </c>
      <c r="P34" s="103">
        <f>'Distancias tabiques'!L4</f>
        <v>8.7000000000000028</v>
      </c>
      <c r="Q34" s="104">
        <f t="shared" ref="Q34:Q58" si="13">J34*L34+I34*K34</f>
        <v>8.9039999999999999</v>
      </c>
      <c r="R34" s="104">
        <f t="shared" ref="R34:R58" si="14">2*(L34+2*$C$16+J34)*$C$16+2*(K34+2*$C$16+I34)*$C$16</f>
        <v>2.2509999999999999</v>
      </c>
      <c r="S34" s="104">
        <f t="shared" ref="S34:S58" si="15">M34*O34+N34*P34</f>
        <v>3.7900000000000009</v>
      </c>
      <c r="T34" s="124">
        <f t="shared" ref="T34:T58" si="16">Q34*F4*$C$4</f>
        <v>51.197999999999993</v>
      </c>
      <c r="U34" s="134">
        <f>S34*$C$11</f>
        <v>0.37900000000000011</v>
      </c>
      <c r="V34" s="134">
        <f t="shared" ref="V34:V58" si="17">R34*$C$16*$C$5</f>
        <v>0.11255</v>
      </c>
      <c r="W34" s="215">
        <f>T34+U34+V34</f>
        <v>51.68954999999999</v>
      </c>
      <c r="X34" s="219">
        <f>T34+V34</f>
        <v>51.310549999999992</v>
      </c>
    </row>
    <row r="35" spans="8:24" x14ac:dyDescent="0.3">
      <c r="H35" s="95">
        <f t="shared" ref="H35:H58" si="18">E5</f>
        <v>23</v>
      </c>
      <c r="I35" s="90">
        <f>'Verificación corte muros'!K3</f>
        <v>0.2</v>
      </c>
      <c r="J35" s="74">
        <f>'Verificación corte muros'!L3</f>
        <v>0.2</v>
      </c>
      <c r="K35" s="74">
        <f>'Distancias muros'!$C$4</f>
        <v>54.480000000000011</v>
      </c>
      <c r="L35" s="91">
        <f>'Distancias muros'!$B$4</f>
        <v>58.86</v>
      </c>
      <c r="M35" s="90">
        <v>0.2</v>
      </c>
      <c r="N35" s="74">
        <v>0.2</v>
      </c>
      <c r="O35" s="74">
        <f>'Distancias tabiques'!$C$4</f>
        <v>60.46</v>
      </c>
      <c r="P35" s="117">
        <f>'Distancias tabiques'!$B$4</f>
        <v>39.19</v>
      </c>
      <c r="Q35" s="128">
        <f t="shared" si="13"/>
        <v>22.668000000000003</v>
      </c>
      <c r="R35" s="128">
        <f t="shared" si="14"/>
        <v>5.6920000000000011</v>
      </c>
      <c r="S35" s="128">
        <f t="shared" si="15"/>
        <v>19.93</v>
      </c>
      <c r="T35" s="125">
        <f t="shared" si="16"/>
        <v>130.34100000000001</v>
      </c>
      <c r="U35" s="139">
        <f t="shared" ref="U35:U58" si="19">S35*$C$11</f>
        <v>1.9930000000000001</v>
      </c>
      <c r="V35" s="139">
        <f t="shared" si="17"/>
        <v>0.28460000000000008</v>
      </c>
      <c r="W35" s="216">
        <f t="shared" ref="W35:W58" si="20">T35+U35+V35</f>
        <v>132.61860000000001</v>
      </c>
      <c r="X35" s="99">
        <f t="shared" ref="X35:X58" si="21">T35+V35</f>
        <v>130.62560000000002</v>
      </c>
    </row>
    <row r="36" spans="8:24" x14ac:dyDescent="0.3">
      <c r="H36" s="95">
        <f t="shared" si="18"/>
        <v>22</v>
      </c>
      <c r="I36" s="90">
        <f>'Verificación corte muros'!K4</f>
        <v>0.2</v>
      </c>
      <c r="J36" s="74">
        <f>'Verificación corte muros'!L4</f>
        <v>0.2</v>
      </c>
      <c r="K36" s="74">
        <f>'Distancias muros'!$C$4</f>
        <v>54.480000000000011</v>
      </c>
      <c r="L36" s="91">
        <f>'Distancias muros'!$B$4</f>
        <v>58.86</v>
      </c>
      <c r="M36" s="90">
        <v>0.2</v>
      </c>
      <c r="N36" s="74">
        <v>0.2</v>
      </c>
      <c r="O36" s="74">
        <f>'Distancias tabiques'!$C$4</f>
        <v>60.46</v>
      </c>
      <c r="P36" s="117">
        <f>'Distancias tabiques'!$B$4</f>
        <v>39.19</v>
      </c>
      <c r="Q36" s="128">
        <f t="shared" si="13"/>
        <v>22.668000000000003</v>
      </c>
      <c r="R36" s="128">
        <f t="shared" si="14"/>
        <v>5.6920000000000011</v>
      </c>
      <c r="S36" s="128">
        <f t="shared" si="15"/>
        <v>19.93</v>
      </c>
      <c r="T36" s="125">
        <f t="shared" si="16"/>
        <v>130.34100000000001</v>
      </c>
      <c r="U36" s="139">
        <f t="shared" si="19"/>
        <v>1.9930000000000001</v>
      </c>
      <c r="V36" s="139">
        <f t="shared" si="17"/>
        <v>0.28460000000000008</v>
      </c>
      <c r="W36" s="216">
        <f t="shared" si="20"/>
        <v>132.61860000000001</v>
      </c>
      <c r="X36" s="99">
        <f t="shared" si="21"/>
        <v>130.62560000000002</v>
      </c>
    </row>
    <row r="37" spans="8:24" x14ac:dyDescent="0.3">
      <c r="H37" s="95">
        <f t="shared" si="18"/>
        <v>21</v>
      </c>
      <c r="I37" s="90">
        <f>'Verificación corte muros'!K5</f>
        <v>0.2</v>
      </c>
      <c r="J37" s="74">
        <f>'Verificación corte muros'!L5</f>
        <v>0.2</v>
      </c>
      <c r="K37" s="74">
        <f>'Distancias muros'!$C$4</f>
        <v>54.480000000000011</v>
      </c>
      <c r="L37" s="91">
        <f>'Distancias muros'!$B$4</f>
        <v>58.86</v>
      </c>
      <c r="M37" s="90">
        <v>0.2</v>
      </c>
      <c r="N37" s="74">
        <v>0.2</v>
      </c>
      <c r="O37" s="74">
        <f>'Distancias tabiques'!$C$4</f>
        <v>60.46</v>
      </c>
      <c r="P37" s="117">
        <f>'Distancias tabiques'!$B$4</f>
        <v>39.19</v>
      </c>
      <c r="Q37" s="128">
        <f t="shared" si="13"/>
        <v>22.668000000000003</v>
      </c>
      <c r="R37" s="128">
        <f t="shared" si="14"/>
        <v>5.6920000000000011</v>
      </c>
      <c r="S37" s="128">
        <f t="shared" si="15"/>
        <v>19.93</v>
      </c>
      <c r="T37" s="125">
        <f t="shared" si="16"/>
        <v>130.34100000000001</v>
      </c>
      <c r="U37" s="139">
        <f t="shared" si="19"/>
        <v>1.9930000000000001</v>
      </c>
      <c r="V37" s="139">
        <f t="shared" si="17"/>
        <v>0.28460000000000008</v>
      </c>
      <c r="W37" s="216">
        <f t="shared" si="20"/>
        <v>132.61860000000001</v>
      </c>
      <c r="X37" s="99">
        <f t="shared" si="21"/>
        <v>130.62560000000002</v>
      </c>
    </row>
    <row r="38" spans="8:24" x14ac:dyDescent="0.3">
      <c r="H38" s="95">
        <f t="shared" si="18"/>
        <v>20</v>
      </c>
      <c r="I38" s="90">
        <f>'Verificación corte muros'!K6</f>
        <v>0.2</v>
      </c>
      <c r="J38" s="74">
        <f>'Verificación corte muros'!L6</f>
        <v>0.2</v>
      </c>
      <c r="K38" s="74">
        <f>'Distancias muros'!$C$4</f>
        <v>54.480000000000011</v>
      </c>
      <c r="L38" s="91">
        <f>'Distancias muros'!$B$4</f>
        <v>58.86</v>
      </c>
      <c r="M38" s="90">
        <v>0.2</v>
      </c>
      <c r="N38" s="74">
        <v>0.2</v>
      </c>
      <c r="O38" s="74">
        <f>'Distancias tabiques'!$C$4</f>
        <v>60.46</v>
      </c>
      <c r="P38" s="117">
        <f>'Distancias tabiques'!$B$4</f>
        <v>39.19</v>
      </c>
      <c r="Q38" s="128">
        <f t="shared" si="13"/>
        <v>22.668000000000003</v>
      </c>
      <c r="R38" s="128">
        <f t="shared" si="14"/>
        <v>5.6920000000000011</v>
      </c>
      <c r="S38" s="128">
        <f t="shared" si="15"/>
        <v>19.93</v>
      </c>
      <c r="T38" s="125">
        <f t="shared" si="16"/>
        <v>130.34100000000001</v>
      </c>
      <c r="U38" s="139">
        <f t="shared" si="19"/>
        <v>1.9930000000000001</v>
      </c>
      <c r="V38" s="139">
        <f t="shared" si="17"/>
        <v>0.28460000000000008</v>
      </c>
      <c r="W38" s="216">
        <f t="shared" si="20"/>
        <v>132.61860000000001</v>
      </c>
      <c r="X38" s="99">
        <f t="shared" si="21"/>
        <v>130.62560000000002</v>
      </c>
    </row>
    <row r="39" spans="8:24" x14ac:dyDescent="0.3">
      <c r="H39" s="95">
        <f t="shared" si="18"/>
        <v>19</v>
      </c>
      <c r="I39" s="90">
        <f>'Verificación corte muros'!K7</f>
        <v>0.2</v>
      </c>
      <c r="J39" s="74">
        <f>'Verificación corte muros'!L7</f>
        <v>0.2</v>
      </c>
      <c r="K39" s="74">
        <f>'Distancias muros'!$C$4</f>
        <v>54.480000000000011</v>
      </c>
      <c r="L39" s="91">
        <f>'Distancias muros'!$B$4</f>
        <v>58.86</v>
      </c>
      <c r="M39" s="90">
        <v>0.2</v>
      </c>
      <c r="N39" s="74">
        <v>0.2</v>
      </c>
      <c r="O39" s="74">
        <f>'Distancias tabiques'!$C$4</f>
        <v>60.46</v>
      </c>
      <c r="P39" s="117">
        <f>'Distancias tabiques'!$B$4</f>
        <v>39.19</v>
      </c>
      <c r="Q39" s="128">
        <f t="shared" si="13"/>
        <v>22.668000000000003</v>
      </c>
      <c r="R39" s="128">
        <f t="shared" si="14"/>
        <v>5.6920000000000011</v>
      </c>
      <c r="S39" s="128">
        <f t="shared" si="15"/>
        <v>19.93</v>
      </c>
      <c r="T39" s="125">
        <f t="shared" si="16"/>
        <v>130.34100000000001</v>
      </c>
      <c r="U39" s="139">
        <f t="shared" si="19"/>
        <v>1.9930000000000001</v>
      </c>
      <c r="V39" s="139">
        <f t="shared" si="17"/>
        <v>0.28460000000000008</v>
      </c>
      <c r="W39" s="216">
        <f t="shared" si="20"/>
        <v>132.61860000000001</v>
      </c>
      <c r="X39" s="99">
        <f t="shared" si="21"/>
        <v>130.62560000000002</v>
      </c>
    </row>
    <row r="40" spans="8:24" x14ac:dyDescent="0.3">
      <c r="H40" s="95">
        <f t="shared" si="18"/>
        <v>18</v>
      </c>
      <c r="I40" s="90">
        <f>'Verificación corte muros'!K8</f>
        <v>0.2</v>
      </c>
      <c r="J40" s="74">
        <f>'Verificación corte muros'!L8</f>
        <v>0.2</v>
      </c>
      <c r="K40" s="74">
        <f>'Distancias muros'!$C$4</f>
        <v>54.480000000000011</v>
      </c>
      <c r="L40" s="91">
        <f>'Distancias muros'!$B$4</f>
        <v>58.86</v>
      </c>
      <c r="M40" s="90">
        <v>0.2</v>
      </c>
      <c r="N40" s="74">
        <v>0.2</v>
      </c>
      <c r="O40" s="74">
        <f>'Distancias tabiques'!$C$4</f>
        <v>60.46</v>
      </c>
      <c r="P40" s="117">
        <f>'Distancias tabiques'!$B$4</f>
        <v>39.19</v>
      </c>
      <c r="Q40" s="128">
        <f t="shared" si="13"/>
        <v>22.668000000000003</v>
      </c>
      <c r="R40" s="128">
        <f t="shared" si="14"/>
        <v>5.6920000000000011</v>
      </c>
      <c r="S40" s="128">
        <f t="shared" si="15"/>
        <v>19.93</v>
      </c>
      <c r="T40" s="125">
        <f t="shared" si="16"/>
        <v>130.34100000000001</v>
      </c>
      <c r="U40" s="139">
        <f t="shared" si="19"/>
        <v>1.9930000000000001</v>
      </c>
      <c r="V40" s="139">
        <f t="shared" si="17"/>
        <v>0.28460000000000008</v>
      </c>
      <c r="W40" s="216">
        <f t="shared" si="20"/>
        <v>132.61860000000001</v>
      </c>
      <c r="X40" s="99">
        <f t="shared" si="21"/>
        <v>130.62560000000002</v>
      </c>
    </row>
    <row r="41" spans="8:24" x14ac:dyDescent="0.3">
      <c r="H41" s="95">
        <f t="shared" si="18"/>
        <v>17</v>
      </c>
      <c r="I41" s="90">
        <f>'Verificación corte muros'!K9</f>
        <v>0.2</v>
      </c>
      <c r="J41" s="74">
        <f>'Verificación corte muros'!L9</f>
        <v>0.2</v>
      </c>
      <c r="K41" s="74">
        <f>'Distancias muros'!$C$4</f>
        <v>54.480000000000011</v>
      </c>
      <c r="L41" s="91">
        <f>'Distancias muros'!$B$4</f>
        <v>58.86</v>
      </c>
      <c r="M41" s="90">
        <v>0.2</v>
      </c>
      <c r="N41" s="74">
        <v>0.2</v>
      </c>
      <c r="O41" s="74">
        <f>'Distancias tabiques'!$C$4</f>
        <v>60.46</v>
      </c>
      <c r="P41" s="117">
        <f>'Distancias tabiques'!$B$4</f>
        <v>39.19</v>
      </c>
      <c r="Q41" s="128">
        <f t="shared" si="13"/>
        <v>22.668000000000003</v>
      </c>
      <c r="R41" s="128">
        <f t="shared" si="14"/>
        <v>5.6920000000000011</v>
      </c>
      <c r="S41" s="128">
        <f t="shared" si="15"/>
        <v>19.93</v>
      </c>
      <c r="T41" s="125">
        <f t="shared" si="16"/>
        <v>130.34100000000001</v>
      </c>
      <c r="U41" s="139">
        <f t="shared" si="19"/>
        <v>1.9930000000000001</v>
      </c>
      <c r="V41" s="139">
        <f t="shared" si="17"/>
        <v>0.28460000000000008</v>
      </c>
      <c r="W41" s="216">
        <f t="shared" si="20"/>
        <v>132.61860000000001</v>
      </c>
      <c r="X41" s="99">
        <f t="shared" si="21"/>
        <v>130.62560000000002</v>
      </c>
    </row>
    <row r="42" spans="8:24" x14ac:dyDescent="0.3">
      <c r="H42" s="95">
        <f t="shared" si="18"/>
        <v>16</v>
      </c>
      <c r="I42" s="90">
        <f>'Verificación corte muros'!K10</f>
        <v>0.2</v>
      </c>
      <c r="J42" s="74">
        <f>'Verificación corte muros'!L10</f>
        <v>0.2</v>
      </c>
      <c r="K42" s="74">
        <f>'Distancias muros'!$C$4</f>
        <v>54.480000000000011</v>
      </c>
      <c r="L42" s="91">
        <f>'Distancias muros'!$B$4</f>
        <v>58.86</v>
      </c>
      <c r="M42" s="90">
        <v>0.2</v>
      </c>
      <c r="N42" s="74">
        <v>0.2</v>
      </c>
      <c r="O42" s="74">
        <f>'Distancias tabiques'!$C$4</f>
        <v>60.46</v>
      </c>
      <c r="P42" s="117">
        <f>'Distancias tabiques'!$B$4</f>
        <v>39.19</v>
      </c>
      <c r="Q42" s="128">
        <f t="shared" si="13"/>
        <v>22.668000000000003</v>
      </c>
      <c r="R42" s="128">
        <f t="shared" si="14"/>
        <v>5.6920000000000011</v>
      </c>
      <c r="S42" s="128">
        <f t="shared" si="15"/>
        <v>19.93</v>
      </c>
      <c r="T42" s="125">
        <f t="shared" si="16"/>
        <v>130.34100000000001</v>
      </c>
      <c r="U42" s="139">
        <f t="shared" si="19"/>
        <v>1.9930000000000001</v>
      </c>
      <c r="V42" s="139">
        <f t="shared" si="17"/>
        <v>0.28460000000000008</v>
      </c>
      <c r="W42" s="216">
        <f t="shared" si="20"/>
        <v>132.61860000000001</v>
      </c>
      <c r="X42" s="99">
        <f t="shared" si="21"/>
        <v>130.62560000000002</v>
      </c>
    </row>
    <row r="43" spans="8:24" x14ac:dyDescent="0.3">
      <c r="H43" s="95">
        <f t="shared" si="18"/>
        <v>15</v>
      </c>
      <c r="I43" s="90">
        <f>'Verificación corte muros'!K11</f>
        <v>0.2</v>
      </c>
      <c r="J43" s="74">
        <f>'Verificación corte muros'!L11</f>
        <v>0.2</v>
      </c>
      <c r="K43" s="74">
        <f>'Distancias muros'!$C$4</f>
        <v>54.480000000000011</v>
      </c>
      <c r="L43" s="91">
        <f>'Distancias muros'!$B$4</f>
        <v>58.86</v>
      </c>
      <c r="M43" s="90">
        <v>0.2</v>
      </c>
      <c r="N43" s="74">
        <v>0.2</v>
      </c>
      <c r="O43" s="74">
        <f>'Distancias tabiques'!$C$4</f>
        <v>60.46</v>
      </c>
      <c r="P43" s="117">
        <f>'Distancias tabiques'!$B$4</f>
        <v>39.19</v>
      </c>
      <c r="Q43" s="128">
        <f t="shared" si="13"/>
        <v>22.668000000000003</v>
      </c>
      <c r="R43" s="128">
        <f t="shared" si="14"/>
        <v>5.6920000000000011</v>
      </c>
      <c r="S43" s="128">
        <f t="shared" si="15"/>
        <v>19.93</v>
      </c>
      <c r="T43" s="125">
        <f t="shared" si="16"/>
        <v>130.34100000000001</v>
      </c>
      <c r="U43" s="139">
        <f t="shared" si="19"/>
        <v>1.9930000000000001</v>
      </c>
      <c r="V43" s="139">
        <f t="shared" si="17"/>
        <v>0.28460000000000008</v>
      </c>
      <c r="W43" s="216">
        <f t="shared" si="20"/>
        <v>132.61860000000001</v>
      </c>
      <c r="X43" s="99">
        <f t="shared" si="21"/>
        <v>130.62560000000002</v>
      </c>
    </row>
    <row r="44" spans="8:24" x14ac:dyDescent="0.3">
      <c r="H44" s="95">
        <f t="shared" si="18"/>
        <v>14</v>
      </c>
      <c r="I44" s="90">
        <f>'Verificación corte muros'!K12</f>
        <v>0.2</v>
      </c>
      <c r="J44" s="74">
        <f>'Verificación corte muros'!L12</f>
        <v>0.2</v>
      </c>
      <c r="K44" s="74">
        <f>'Distancias muros'!$C$4</f>
        <v>54.480000000000011</v>
      </c>
      <c r="L44" s="91">
        <f>'Distancias muros'!$B$4</f>
        <v>58.86</v>
      </c>
      <c r="M44" s="90">
        <v>0.2</v>
      </c>
      <c r="N44" s="74">
        <v>0.2</v>
      </c>
      <c r="O44" s="74">
        <f>'Distancias tabiques'!$C$4</f>
        <v>60.46</v>
      </c>
      <c r="P44" s="117">
        <f>'Distancias tabiques'!$B$4</f>
        <v>39.19</v>
      </c>
      <c r="Q44" s="128">
        <f t="shared" si="13"/>
        <v>22.668000000000003</v>
      </c>
      <c r="R44" s="128">
        <f t="shared" si="14"/>
        <v>5.6920000000000011</v>
      </c>
      <c r="S44" s="128">
        <f t="shared" si="15"/>
        <v>19.93</v>
      </c>
      <c r="T44" s="125">
        <f t="shared" si="16"/>
        <v>130.34100000000001</v>
      </c>
      <c r="U44" s="139">
        <f t="shared" si="19"/>
        <v>1.9930000000000001</v>
      </c>
      <c r="V44" s="139">
        <f t="shared" si="17"/>
        <v>0.28460000000000008</v>
      </c>
      <c r="W44" s="216">
        <f t="shared" si="20"/>
        <v>132.61860000000001</v>
      </c>
      <c r="X44" s="99">
        <f t="shared" si="21"/>
        <v>130.62560000000002</v>
      </c>
    </row>
    <row r="45" spans="8:24" x14ac:dyDescent="0.3">
      <c r="H45" s="95">
        <f t="shared" si="18"/>
        <v>13</v>
      </c>
      <c r="I45" s="90">
        <f>'Verificación corte muros'!K13</f>
        <v>0.2</v>
      </c>
      <c r="J45" s="74">
        <f>'Verificación corte muros'!L13</f>
        <v>0.2</v>
      </c>
      <c r="K45" s="74">
        <f>'Distancias muros'!$C$4</f>
        <v>54.480000000000011</v>
      </c>
      <c r="L45" s="91">
        <f>'Distancias muros'!$B$4</f>
        <v>58.86</v>
      </c>
      <c r="M45" s="90">
        <v>0.2</v>
      </c>
      <c r="N45" s="74">
        <v>0.2</v>
      </c>
      <c r="O45" s="74">
        <f>'Distancias tabiques'!$C$4</f>
        <v>60.46</v>
      </c>
      <c r="P45" s="117">
        <f>'Distancias tabiques'!$B$4</f>
        <v>39.19</v>
      </c>
      <c r="Q45" s="128">
        <f t="shared" si="13"/>
        <v>22.668000000000003</v>
      </c>
      <c r="R45" s="128">
        <f t="shared" si="14"/>
        <v>5.6920000000000011</v>
      </c>
      <c r="S45" s="128">
        <f t="shared" si="15"/>
        <v>19.93</v>
      </c>
      <c r="T45" s="125">
        <f t="shared" si="16"/>
        <v>130.34100000000001</v>
      </c>
      <c r="U45" s="139">
        <f t="shared" si="19"/>
        <v>1.9930000000000001</v>
      </c>
      <c r="V45" s="139">
        <f t="shared" si="17"/>
        <v>0.28460000000000008</v>
      </c>
      <c r="W45" s="216">
        <f t="shared" si="20"/>
        <v>132.61860000000001</v>
      </c>
      <c r="X45" s="99">
        <f t="shared" si="21"/>
        <v>130.62560000000002</v>
      </c>
    </row>
    <row r="46" spans="8:24" x14ac:dyDescent="0.3">
      <c r="H46" s="95">
        <f t="shared" si="18"/>
        <v>12</v>
      </c>
      <c r="I46" s="90">
        <f>'Verificación corte muros'!K14</f>
        <v>0.2</v>
      </c>
      <c r="J46" s="74">
        <f>'Verificación corte muros'!L14</f>
        <v>0.2</v>
      </c>
      <c r="K46" s="74">
        <f>'Distancias muros'!$C$4</f>
        <v>54.480000000000011</v>
      </c>
      <c r="L46" s="91">
        <f>'Distancias muros'!$B$4</f>
        <v>58.86</v>
      </c>
      <c r="M46" s="90">
        <v>0.2</v>
      </c>
      <c r="N46" s="74">
        <v>0.2</v>
      </c>
      <c r="O46" s="74">
        <f>'Distancias tabiques'!$C$4</f>
        <v>60.46</v>
      </c>
      <c r="P46" s="117">
        <f>'Distancias tabiques'!$B$4</f>
        <v>39.19</v>
      </c>
      <c r="Q46" s="128">
        <f t="shared" si="13"/>
        <v>22.668000000000003</v>
      </c>
      <c r="R46" s="128">
        <f t="shared" si="14"/>
        <v>5.6920000000000011</v>
      </c>
      <c r="S46" s="128">
        <f t="shared" si="15"/>
        <v>19.93</v>
      </c>
      <c r="T46" s="125">
        <f t="shared" si="16"/>
        <v>130.34100000000001</v>
      </c>
      <c r="U46" s="139">
        <f t="shared" si="19"/>
        <v>1.9930000000000001</v>
      </c>
      <c r="V46" s="139">
        <f t="shared" si="17"/>
        <v>0.28460000000000008</v>
      </c>
      <c r="W46" s="216">
        <f t="shared" si="20"/>
        <v>132.61860000000001</v>
      </c>
      <c r="X46" s="99">
        <f t="shared" si="21"/>
        <v>130.62560000000002</v>
      </c>
    </row>
    <row r="47" spans="8:24" x14ac:dyDescent="0.3">
      <c r="H47" s="95">
        <f t="shared" si="18"/>
        <v>11</v>
      </c>
      <c r="I47" s="90">
        <f>'Verificación corte muros'!K15</f>
        <v>0.2</v>
      </c>
      <c r="J47" s="74">
        <f>'Verificación corte muros'!L15</f>
        <v>0.2</v>
      </c>
      <c r="K47" s="74">
        <f>'Distancias muros'!$C$4</f>
        <v>54.480000000000011</v>
      </c>
      <c r="L47" s="91">
        <f>'Distancias muros'!$B$4</f>
        <v>58.86</v>
      </c>
      <c r="M47" s="90">
        <v>0.2</v>
      </c>
      <c r="N47" s="74">
        <v>0.2</v>
      </c>
      <c r="O47" s="74">
        <f>'Distancias tabiques'!$C$4</f>
        <v>60.46</v>
      </c>
      <c r="P47" s="117">
        <f>'Distancias tabiques'!$B$4</f>
        <v>39.19</v>
      </c>
      <c r="Q47" s="128">
        <f t="shared" si="13"/>
        <v>22.668000000000003</v>
      </c>
      <c r="R47" s="128">
        <f t="shared" si="14"/>
        <v>5.6920000000000011</v>
      </c>
      <c r="S47" s="128">
        <f t="shared" si="15"/>
        <v>19.93</v>
      </c>
      <c r="T47" s="125">
        <f t="shared" si="16"/>
        <v>130.34100000000001</v>
      </c>
      <c r="U47" s="139">
        <f t="shared" si="19"/>
        <v>1.9930000000000001</v>
      </c>
      <c r="V47" s="139">
        <f t="shared" si="17"/>
        <v>0.28460000000000008</v>
      </c>
      <c r="W47" s="216">
        <f t="shared" si="20"/>
        <v>132.61860000000001</v>
      </c>
      <c r="X47" s="99">
        <f t="shared" si="21"/>
        <v>130.62560000000002</v>
      </c>
    </row>
    <row r="48" spans="8:24" x14ac:dyDescent="0.3">
      <c r="H48" s="95">
        <f t="shared" si="18"/>
        <v>10</v>
      </c>
      <c r="I48" s="90">
        <f>'Verificación corte muros'!K16</f>
        <v>0.2</v>
      </c>
      <c r="J48" s="74">
        <f>'Verificación corte muros'!L16</f>
        <v>0.2</v>
      </c>
      <c r="K48" s="74">
        <f>'Distancias muros'!$C$4</f>
        <v>54.480000000000011</v>
      </c>
      <c r="L48" s="91">
        <f>'Distancias muros'!$B$4</f>
        <v>58.86</v>
      </c>
      <c r="M48" s="90">
        <v>0.2</v>
      </c>
      <c r="N48" s="74">
        <v>0.2</v>
      </c>
      <c r="O48" s="74">
        <f>'Distancias tabiques'!$C$4</f>
        <v>60.46</v>
      </c>
      <c r="P48" s="117">
        <f>'Distancias tabiques'!$B$4</f>
        <v>39.19</v>
      </c>
      <c r="Q48" s="128">
        <f t="shared" si="13"/>
        <v>22.668000000000003</v>
      </c>
      <c r="R48" s="128">
        <f t="shared" si="14"/>
        <v>5.6920000000000011</v>
      </c>
      <c r="S48" s="128">
        <f t="shared" si="15"/>
        <v>19.93</v>
      </c>
      <c r="T48" s="125">
        <f t="shared" si="16"/>
        <v>130.34100000000001</v>
      </c>
      <c r="U48" s="139">
        <f t="shared" si="19"/>
        <v>1.9930000000000001</v>
      </c>
      <c r="V48" s="139">
        <f t="shared" si="17"/>
        <v>0.28460000000000008</v>
      </c>
      <c r="W48" s="216">
        <f t="shared" si="20"/>
        <v>132.61860000000001</v>
      </c>
      <c r="X48" s="99">
        <f t="shared" si="21"/>
        <v>130.62560000000002</v>
      </c>
    </row>
    <row r="49" spans="8:24" x14ac:dyDescent="0.3">
      <c r="H49" s="95">
        <f t="shared" si="18"/>
        <v>9</v>
      </c>
      <c r="I49" s="90">
        <f>'Verificación corte muros'!K17</f>
        <v>0.2</v>
      </c>
      <c r="J49" s="74">
        <f>'Verificación corte muros'!L17</f>
        <v>0.2</v>
      </c>
      <c r="K49" s="74">
        <f>'Distancias muros'!$C$4</f>
        <v>54.480000000000011</v>
      </c>
      <c r="L49" s="91">
        <f>'Distancias muros'!$B$4</f>
        <v>58.86</v>
      </c>
      <c r="M49" s="90">
        <v>0.2</v>
      </c>
      <c r="N49" s="74">
        <v>0.2</v>
      </c>
      <c r="O49" s="74">
        <f>'Distancias tabiques'!$C$4</f>
        <v>60.46</v>
      </c>
      <c r="P49" s="117">
        <f>'Distancias tabiques'!$B$4</f>
        <v>39.19</v>
      </c>
      <c r="Q49" s="128">
        <f t="shared" si="13"/>
        <v>22.668000000000003</v>
      </c>
      <c r="R49" s="128">
        <f t="shared" si="14"/>
        <v>5.6920000000000011</v>
      </c>
      <c r="S49" s="128">
        <f t="shared" si="15"/>
        <v>19.93</v>
      </c>
      <c r="T49" s="125">
        <f t="shared" si="16"/>
        <v>130.34100000000001</v>
      </c>
      <c r="U49" s="139">
        <f t="shared" si="19"/>
        <v>1.9930000000000001</v>
      </c>
      <c r="V49" s="139">
        <f t="shared" si="17"/>
        <v>0.28460000000000008</v>
      </c>
      <c r="W49" s="216">
        <f t="shared" si="20"/>
        <v>132.61860000000001</v>
      </c>
      <c r="X49" s="99">
        <f t="shared" si="21"/>
        <v>130.62560000000002</v>
      </c>
    </row>
    <row r="50" spans="8:24" x14ac:dyDescent="0.3">
      <c r="H50" s="95">
        <f t="shared" si="18"/>
        <v>8</v>
      </c>
      <c r="I50" s="90">
        <f>'Verificación corte muros'!K18</f>
        <v>0.2</v>
      </c>
      <c r="J50" s="74">
        <f>'Verificación corte muros'!L18</f>
        <v>0.2</v>
      </c>
      <c r="K50" s="74">
        <f>'Distancias muros'!$C$4</f>
        <v>54.480000000000011</v>
      </c>
      <c r="L50" s="91">
        <f>'Distancias muros'!$B$4</f>
        <v>58.86</v>
      </c>
      <c r="M50" s="90">
        <v>0.2</v>
      </c>
      <c r="N50" s="74">
        <v>0.2</v>
      </c>
      <c r="O50" s="74">
        <f>'Distancias tabiques'!$C$4</f>
        <v>60.46</v>
      </c>
      <c r="P50" s="117">
        <f>'Distancias tabiques'!$B$4</f>
        <v>39.19</v>
      </c>
      <c r="Q50" s="128">
        <f t="shared" si="13"/>
        <v>22.668000000000003</v>
      </c>
      <c r="R50" s="128">
        <f t="shared" si="14"/>
        <v>5.6920000000000011</v>
      </c>
      <c r="S50" s="128">
        <f t="shared" si="15"/>
        <v>19.93</v>
      </c>
      <c r="T50" s="125">
        <f t="shared" si="16"/>
        <v>130.34100000000001</v>
      </c>
      <c r="U50" s="139">
        <f t="shared" si="19"/>
        <v>1.9930000000000001</v>
      </c>
      <c r="V50" s="139">
        <f t="shared" si="17"/>
        <v>0.28460000000000008</v>
      </c>
      <c r="W50" s="216">
        <f t="shared" si="20"/>
        <v>132.61860000000001</v>
      </c>
      <c r="X50" s="99">
        <f t="shared" si="21"/>
        <v>130.62560000000002</v>
      </c>
    </row>
    <row r="51" spans="8:24" x14ac:dyDescent="0.3">
      <c r="H51" s="95">
        <f t="shared" si="18"/>
        <v>7</v>
      </c>
      <c r="I51" s="90">
        <f>'Verificación corte muros'!K19</f>
        <v>0.25</v>
      </c>
      <c r="J51" s="74">
        <f>'Verificación corte muros'!L19</f>
        <v>0.2</v>
      </c>
      <c r="K51" s="74">
        <f>'Distancias muros'!$C$4</f>
        <v>54.480000000000011</v>
      </c>
      <c r="L51" s="91">
        <f>'Distancias muros'!$B$4</f>
        <v>58.86</v>
      </c>
      <c r="M51" s="90">
        <v>0.2</v>
      </c>
      <c r="N51" s="74">
        <v>0.2</v>
      </c>
      <c r="O51" s="74">
        <f>'Distancias tabiques'!$C$4</f>
        <v>60.46</v>
      </c>
      <c r="P51" s="117">
        <f>'Distancias tabiques'!$B$4</f>
        <v>39.19</v>
      </c>
      <c r="Q51" s="128">
        <f t="shared" si="13"/>
        <v>25.392000000000003</v>
      </c>
      <c r="R51" s="128">
        <f t="shared" si="14"/>
        <v>5.6945000000000014</v>
      </c>
      <c r="S51" s="128">
        <f t="shared" si="15"/>
        <v>19.93</v>
      </c>
      <c r="T51" s="125">
        <f t="shared" si="16"/>
        <v>146.00400000000002</v>
      </c>
      <c r="U51" s="139">
        <f t="shared" si="19"/>
        <v>1.9930000000000001</v>
      </c>
      <c r="V51" s="139">
        <f t="shared" si="17"/>
        <v>0.28472500000000006</v>
      </c>
      <c r="W51" s="216">
        <f t="shared" si="20"/>
        <v>148.28172500000002</v>
      </c>
      <c r="X51" s="99">
        <f t="shared" si="21"/>
        <v>146.28872500000003</v>
      </c>
    </row>
    <row r="52" spans="8:24" x14ac:dyDescent="0.3">
      <c r="H52" s="95">
        <f t="shared" si="18"/>
        <v>6</v>
      </c>
      <c r="I52" s="90">
        <f>'Verificación corte muros'!K20</f>
        <v>0.25</v>
      </c>
      <c r="J52" s="74">
        <f>'Verificación corte muros'!L20</f>
        <v>0.25</v>
      </c>
      <c r="K52" s="74">
        <f>'Distancias muros'!$C$4</f>
        <v>54.480000000000011</v>
      </c>
      <c r="L52" s="91">
        <f>'Distancias muros'!$B$4</f>
        <v>58.86</v>
      </c>
      <c r="M52" s="90">
        <v>0.2</v>
      </c>
      <c r="N52" s="74">
        <v>0.2</v>
      </c>
      <c r="O52" s="74">
        <f>'Distancias tabiques'!$C$4</f>
        <v>60.46</v>
      </c>
      <c r="P52" s="117">
        <f>'Distancias tabiques'!$B$4</f>
        <v>39.19</v>
      </c>
      <c r="Q52" s="128">
        <f t="shared" si="13"/>
        <v>28.335000000000001</v>
      </c>
      <c r="R52" s="128">
        <f t="shared" si="14"/>
        <v>5.697000000000001</v>
      </c>
      <c r="S52" s="128">
        <f t="shared" si="15"/>
        <v>19.93</v>
      </c>
      <c r="T52" s="125">
        <f t="shared" si="16"/>
        <v>162.92624999999998</v>
      </c>
      <c r="U52" s="139">
        <f t="shared" si="19"/>
        <v>1.9930000000000001</v>
      </c>
      <c r="V52" s="139">
        <f t="shared" si="17"/>
        <v>0.28485000000000005</v>
      </c>
      <c r="W52" s="216">
        <f t="shared" si="20"/>
        <v>165.20409999999998</v>
      </c>
      <c r="X52" s="99">
        <f t="shared" si="21"/>
        <v>163.21109999999999</v>
      </c>
    </row>
    <row r="53" spans="8:24" x14ac:dyDescent="0.3">
      <c r="H53" s="95">
        <f t="shared" si="18"/>
        <v>5</v>
      </c>
      <c r="I53" s="90">
        <f>'Verificación corte muros'!K21</f>
        <v>0.25</v>
      </c>
      <c r="J53" s="74">
        <f>'Verificación corte muros'!L21</f>
        <v>0.25</v>
      </c>
      <c r="K53" s="74">
        <f>'Distancias muros'!$C$4</f>
        <v>54.480000000000011</v>
      </c>
      <c r="L53" s="91">
        <f>'Distancias muros'!$B$4</f>
        <v>58.86</v>
      </c>
      <c r="M53" s="90">
        <v>0.25</v>
      </c>
      <c r="N53" s="74">
        <v>0.25</v>
      </c>
      <c r="O53" s="74">
        <f>'Distancias tabiques'!$C$4</f>
        <v>60.46</v>
      </c>
      <c r="P53" s="117">
        <f>'Distancias tabiques'!$B$4</f>
        <v>39.19</v>
      </c>
      <c r="Q53" s="128">
        <f t="shared" si="13"/>
        <v>28.335000000000001</v>
      </c>
      <c r="R53" s="128">
        <f t="shared" si="14"/>
        <v>5.697000000000001</v>
      </c>
      <c r="S53" s="128">
        <f t="shared" si="15"/>
        <v>24.912500000000001</v>
      </c>
      <c r="T53" s="125">
        <f t="shared" si="16"/>
        <v>162.92624999999998</v>
      </c>
      <c r="U53" s="139">
        <f t="shared" si="19"/>
        <v>2.4912500000000004</v>
      </c>
      <c r="V53" s="139">
        <f t="shared" si="17"/>
        <v>0.28485000000000005</v>
      </c>
      <c r="W53" s="216">
        <f t="shared" si="20"/>
        <v>165.70235</v>
      </c>
      <c r="X53" s="99">
        <f t="shared" si="21"/>
        <v>163.21109999999999</v>
      </c>
    </row>
    <row r="54" spans="8:24" x14ac:dyDescent="0.3">
      <c r="H54" s="95">
        <f t="shared" si="18"/>
        <v>4</v>
      </c>
      <c r="I54" s="90">
        <f>'Verificación corte muros'!K22</f>
        <v>0.25</v>
      </c>
      <c r="J54" s="74">
        <f>'Verificación corte muros'!L22</f>
        <v>0.25</v>
      </c>
      <c r="K54" s="74">
        <f>'Distancias muros'!$C$4</f>
        <v>54.480000000000011</v>
      </c>
      <c r="L54" s="91">
        <f>'Distancias muros'!$B$4</f>
        <v>58.86</v>
      </c>
      <c r="M54" s="90">
        <v>0.25</v>
      </c>
      <c r="N54" s="74">
        <v>0.25</v>
      </c>
      <c r="O54" s="74">
        <f>'Distancias tabiques'!$C$4</f>
        <v>60.46</v>
      </c>
      <c r="P54" s="117">
        <f>'Distancias tabiques'!$B$4</f>
        <v>39.19</v>
      </c>
      <c r="Q54" s="128">
        <f t="shared" si="13"/>
        <v>28.335000000000001</v>
      </c>
      <c r="R54" s="128">
        <f t="shared" si="14"/>
        <v>5.697000000000001</v>
      </c>
      <c r="S54" s="128">
        <f t="shared" si="15"/>
        <v>24.912500000000001</v>
      </c>
      <c r="T54" s="125">
        <f t="shared" si="16"/>
        <v>162.92624999999998</v>
      </c>
      <c r="U54" s="139">
        <f t="shared" si="19"/>
        <v>2.4912500000000004</v>
      </c>
      <c r="V54" s="139">
        <f t="shared" si="17"/>
        <v>0.28485000000000005</v>
      </c>
      <c r="W54" s="216">
        <f t="shared" si="20"/>
        <v>165.70235</v>
      </c>
      <c r="X54" s="99">
        <f t="shared" si="21"/>
        <v>163.21109999999999</v>
      </c>
    </row>
    <row r="55" spans="8:24" x14ac:dyDescent="0.3">
      <c r="H55" s="94">
        <f t="shared" si="18"/>
        <v>3</v>
      </c>
      <c r="I55" s="89">
        <f>'Verificación corte muros'!K23</f>
        <v>0.25</v>
      </c>
      <c r="J55" s="67">
        <f>'Verificación corte muros'!L23</f>
        <v>0.25</v>
      </c>
      <c r="K55" s="67">
        <f>'Distancias muros'!E4</f>
        <v>58.320000000000014</v>
      </c>
      <c r="L55" s="59">
        <f>'Distancias muros'!D4</f>
        <v>58.86</v>
      </c>
      <c r="M55" s="89">
        <v>0.25</v>
      </c>
      <c r="N55" s="67">
        <v>0.25</v>
      </c>
      <c r="O55" s="67">
        <f>'Distancias tabiques'!E4</f>
        <v>60.46</v>
      </c>
      <c r="P55" s="97">
        <f>'Distancias tabiques'!D4</f>
        <v>39.19</v>
      </c>
      <c r="Q55" s="99">
        <f t="shared" si="13"/>
        <v>29.295000000000002</v>
      </c>
      <c r="R55" s="99">
        <f t="shared" si="14"/>
        <v>5.8890000000000011</v>
      </c>
      <c r="S55" s="99">
        <f t="shared" si="15"/>
        <v>24.912500000000001</v>
      </c>
      <c r="T55" s="126">
        <f t="shared" si="16"/>
        <v>168.44625000000002</v>
      </c>
      <c r="U55" s="124">
        <f t="shared" si="19"/>
        <v>2.4912500000000004</v>
      </c>
      <c r="V55" s="124">
        <f t="shared" si="17"/>
        <v>0.29445000000000005</v>
      </c>
      <c r="W55" s="217">
        <f t="shared" si="20"/>
        <v>171.23195000000004</v>
      </c>
      <c r="X55" s="99">
        <f t="shared" si="21"/>
        <v>168.74070000000003</v>
      </c>
    </row>
    <row r="56" spans="8:24" x14ac:dyDescent="0.3">
      <c r="H56" s="94">
        <f t="shared" si="18"/>
        <v>2</v>
      </c>
      <c r="I56" s="89">
        <f>'Verificación corte muros'!K24</f>
        <v>0.25</v>
      </c>
      <c r="J56" s="67">
        <f>'Verificación corte muros'!L24</f>
        <v>0.3</v>
      </c>
      <c r="K56" s="67">
        <f>'Distancias muros'!G4</f>
        <v>65.349999999999994</v>
      </c>
      <c r="L56" s="59">
        <f>'Distancias muros'!F4</f>
        <v>50.47999999999999</v>
      </c>
      <c r="M56" s="89">
        <v>0.25</v>
      </c>
      <c r="N56" s="67">
        <v>0.3</v>
      </c>
      <c r="O56" s="67">
        <f>'Distancias tabiques'!G4</f>
        <v>36.07</v>
      </c>
      <c r="P56" s="97">
        <f>'Distancias tabiques'!F4</f>
        <v>38.700000000000017</v>
      </c>
      <c r="Q56" s="99">
        <f t="shared" si="13"/>
        <v>31.481499999999997</v>
      </c>
      <c r="R56" s="99">
        <f t="shared" si="14"/>
        <v>5.823999999999999</v>
      </c>
      <c r="S56" s="99">
        <f t="shared" si="15"/>
        <v>20.627500000000005</v>
      </c>
      <c r="T56" s="126">
        <f t="shared" si="16"/>
        <v>181.01862499999996</v>
      </c>
      <c r="U56" s="124">
        <f t="shared" si="19"/>
        <v>2.0627500000000007</v>
      </c>
      <c r="V56" s="124">
        <f t="shared" si="17"/>
        <v>0.29119999999999996</v>
      </c>
      <c r="W56" s="217">
        <f t="shared" si="20"/>
        <v>183.37257499999996</v>
      </c>
      <c r="X56" s="99">
        <f t="shared" si="21"/>
        <v>181.30982499999996</v>
      </c>
    </row>
    <row r="57" spans="8:24" x14ac:dyDescent="0.3">
      <c r="H57" s="94">
        <f t="shared" si="18"/>
        <v>1</v>
      </c>
      <c r="I57" s="89">
        <f>'Verificación corte muros'!K25</f>
        <v>0.25</v>
      </c>
      <c r="J57" s="67">
        <f>'Verificación corte muros'!L25</f>
        <v>0.3</v>
      </c>
      <c r="K57" s="67">
        <f>'Distancias muros'!I4</f>
        <v>69.97999999999999</v>
      </c>
      <c r="L57" s="59">
        <f>'Distancias muros'!H4</f>
        <v>54.98</v>
      </c>
      <c r="M57" s="89">
        <v>0.25</v>
      </c>
      <c r="N57" s="67">
        <v>0.3</v>
      </c>
      <c r="O57" s="67">
        <f>'Distancias tabiques'!I4</f>
        <v>38.11</v>
      </c>
      <c r="P57" s="97">
        <f>'Distancias tabiques'!H4</f>
        <v>31.640000000000004</v>
      </c>
      <c r="Q57" s="99">
        <f t="shared" si="13"/>
        <v>33.988999999999997</v>
      </c>
      <c r="R57" s="99">
        <f t="shared" si="14"/>
        <v>6.2804999999999991</v>
      </c>
      <c r="S57" s="99">
        <f t="shared" si="15"/>
        <v>19.019500000000001</v>
      </c>
      <c r="T57" s="126">
        <f t="shared" si="16"/>
        <v>195.43674999999996</v>
      </c>
      <c r="U57" s="124">
        <f t="shared" si="19"/>
        <v>1.9019500000000003</v>
      </c>
      <c r="V57" s="124">
        <f t="shared" si="17"/>
        <v>0.314025</v>
      </c>
      <c r="W57" s="217">
        <f t="shared" si="20"/>
        <v>197.65272499999995</v>
      </c>
      <c r="X57" s="99">
        <f t="shared" si="21"/>
        <v>195.75077499999995</v>
      </c>
    </row>
    <row r="58" spans="8:24" ht="15" thickBot="1" x14ac:dyDescent="0.35">
      <c r="H58" s="96">
        <f t="shared" si="18"/>
        <v>-1</v>
      </c>
      <c r="I58" s="92">
        <f>'Verificación corte muros'!K26</f>
        <v>0.25</v>
      </c>
      <c r="J58" s="93">
        <f>'Verificación corte muros'!L26</f>
        <v>0.3</v>
      </c>
      <c r="K58" s="93">
        <f>'Distancias muros'!K4</f>
        <v>78.44</v>
      </c>
      <c r="L58" s="65">
        <f>'Distancias muros'!J4</f>
        <v>61.529999999999987</v>
      </c>
      <c r="M58" s="92">
        <v>0.25</v>
      </c>
      <c r="N58" s="93">
        <v>0.3</v>
      </c>
      <c r="O58" s="93">
        <f>'Distancias tabiques'!K4</f>
        <v>22.62</v>
      </c>
      <c r="P58" s="98">
        <f>'Distancias tabiques'!J4</f>
        <v>16.899999999999995</v>
      </c>
      <c r="Q58" s="100">
        <f t="shared" si="13"/>
        <v>38.068999999999996</v>
      </c>
      <c r="R58" s="100">
        <f t="shared" si="14"/>
        <v>7.0309999999999988</v>
      </c>
      <c r="S58" s="100">
        <f t="shared" si="15"/>
        <v>10.724999999999998</v>
      </c>
      <c r="T58" s="127">
        <f t="shared" si="16"/>
        <v>218.89674999999997</v>
      </c>
      <c r="U58" s="135">
        <f t="shared" si="19"/>
        <v>1.0724999999999998</v>
      </c>
      <c r="V58" s="135">
        <f t="shared" si="17"/>
        <v>0.35154999999999997</v>
      </c>
      <c r="W58" s="218">
        <f t="shared" si="20"/>
        <v>220.32079999999996</v>
      </c>
      <c r="X58" s="100">
        <f t="shared" si="21"/>
        <v>219.24829999999997</v>
      </c>
    </row>
    <row r="59" spans="8:24" x14ac:dyDescent="0.3">
      <c r="S59" s="52" t="s">
        <v>31</v>
      </c>
      <c r="T59" s="76">
        <f>SUM(T34:T58)</f>
        <v>3535.2351249999988</v>
      </c>
      <c r="U59" s="76">
        <f>SUM(U34:U58)</f>
        <v>48.763949999999994</v>
      </c>
      <c r="V59" s="76">
        <f>SUM(V34:V58)</f>
        <v>7.056650000000003</v>
      </c>
      <c r="W59" s="195">
        <f>SUM(W34:W58)</f>
        <v>3591.0557249999997</v>
      </c>
    </row>
    <row r="60" spans="8:24" x14ac:dyDescent="0.3">
      <c r="H60" s="52" t="s">
        <v>94</v>
      </c>
    </row>
    <row r="61" spans="8:24" ht="15" thickBot="1" x14ac:dyDescent="0.35"/>
    <row r="62" spans="8:24" ht="29.4" thickBot="1" x14ac:dyDescent="0.35">
      <c r="H62" s="132" t="s">
        <v>34</v>
      </c>
      <c r="I62" s="178" t="s">
        <v>104</v>
      </c>
      <c r="J62" s="179" t="s">
        <v>95</v>
      </c>
      <c r="K62" s="180" t="s">
        <v>105</v>
      </c>
      <c r="L62" s="181" t="s">
        <v>102</v>
      </c>
      <c r="M62" s="182" t="s">
        <v>103</v>
      </c>
      <c r="N62" s="183" t="s">
        <v>75</v>
      </c>
    </row>
    <row r="63" spans="8:24" x14ac:dyDescent="0.3">
      <c r="H63" s="119">
        <v>24</v>
      </c>
      <c r="I63" s="102">
        <f>'Distancias vigas'!B11</f>
        <v>23.733000000000001</v>
      </c>
      <c r="J63" s="103">
        <f>'Distancias vigas'!B10</f>
        <v>242.60399999999998</v>
      </c>
      <c r="K63" s="88">
        <f t="shared" ref="K63:K86" si="22">J63*$C$16</f>
        <v>6.0651000000000002</v>
      </c>
      <c r="L63" s="184">
        <f>I63*$C$4</f>
        <v>59.332500000000003</v>
      </c>
      <c r="M63" s="185">
        <f>K63*$C$5</f>
        <v>12.1302</v>
      </c>
      <c r="N63" s="140">
        <f t="shared" ref="N63:N86" si="23">L63+M63</f>
        <v>71.462699999999998</v>
      </c>
    </row>
    <row r="64" spans="8:24" x14ac:dyDescent="0.3">
      <c r="H64" s="177">
        <v>23</v>
      </c>
      <c r="I64" s="90">
        <f>SUM('Distancias vigas'!$C$11:$E$11)</f>
        <v>14.769000000000002</v>
      </c>
      <c r="J64" s="117">
        <f>SUM('Distancias vigas'!$C$10:$E$10)</f>
        <v>150.72399999999999</v>
      </c>
      <c r="K64" s="74">
        <f t="shared" si="22"/>
        <v>3.7681</v>
      </c>
      <c r="L64" s="192">
        <f t="shared" ref="L64:L86" si="24">I64*$C$4</f>
        <v>36.922500000000007</v>
      </c>
      <c r="M64" s="193">
        <f t="shared" ref="M64:M86" si="25">K64*$C$5</f>
        <v>7.5362</v>
      </c>
      <c r="N64" s="194">
        <f t="shared" si="23"/>
        <v>44.458700000000007</v>
      </c>
    </row>
    <row r="65" spans="8:14" x14ac:dyDescent="0.3">
      <c r="H65" s="177">
        <v>22</v>
      </c>
      <c r="I65" s="90">
        <f>SUM('Distancias vigas'!$C$11:$E$11)</f>
        <v>14.769000000000002</v>
      </c>
      <c r="J65" s="117">
        <f>SUM('Distancias vigas'!$C$10:$E$10)</f>
        <v>150.72399999999999</v>
      </c>
      <c r="K65" s="74">
        <f t="shared" si="22"/>
        <v>3.7681</v>
      </c>
      <c r="L65" s="192">
        <f t="shared" si="24"/>
        <v>36.922500000000007</v>
      </c>
      <c r="M65" s="193">
        <f t="shared" si="25"/>
        <v>7.5362</v>
      </c>
      <c r="N65" s="194">
        <f t="shared" si="23"/>
        <v>44.458700000000007</v>
      </c>
    </row>
    <row r="66" spans="8:14" x14ac:dyDescent="0.3">
      <c r="H66" s="177">
        <v>21</v>
      </c>
      <c r="I66" s="90">
        <f>SUM('Distancias vigas'!$C$11:$E$11)</f>
        <v>14.769000000000002</v>
      </c>
      <c r="J66" s="117">
        <f>SUM('Distancias vigas'!$C$10:$E$10)</f>
        <v>150.72399999999999</v>
      </c>
      <c r="K66" s="74">
        <f t="shared" si="22"/>
        <v>3.7681</v>
      </c>
      <c r="L66" s="192">
        <f t="shared" si="24"/>
        <v>36.922500000000007</v>
      </c>
      <c r="M66" s="193">
        <f t="shared" si="25"/>
        <v>7.5362</v>
      </c>
      <c r="N66" s="194">
        <f t="shared" si="23"/>
        <v>44.458700000000007</v>
      </c>
    </row>
    <row r="67" spans="8:14" x14ac:dyDescent="0.3">
      <c r="H67" s="177">
        <v>20</v>
      </c>
      <c r="I67" s="90">
        <f>SUM('Distancias vigas'!$C$11:$E$11)</f>
        <v>14.769000000000002</v>
      </c>
      <c r="J67" s="117">
        <f>SUM('Distancias vigas'!$C$10:$E$10)</f>
        <v>150.72399999999999</v>
      </c>
      <c r="K67" s="74">
        <f t="shared" si="22"/>
        <v>3.7681</v>
      </c>
      <c r="L67" s="192">
        <f t="shared" si="24"/>
        <v>36.922500000000007</v>
      </c>
      <c r="M67" s="193">
        <f t="shared" si="25"/>
        <v>7.5362</v>
      </c>
      <c r="N67" s="194">
        <f t="shared" si="23"/>
        <v>44.458700000000007</v>
      </c>
    </row>
    <row r="68" spans="8:14" x14ac:dyDescent="0.3">
      <c r="H68" s="177">
        <v>19</v>
      </c>
      <c r="I68" s="90">
        <f>SUM('Distancias vigas'!$C$11:$E$11)</f>
        <v>14.769000000000002</v>
      </c>
      <c r="J68" s="117">
        <f>SUM('Distancias vigas'!$C$10:$E$10)</f>
        <v>150.72399999999999</v>
      </c>
      <c r="K68" s="74">
        <f t="shared" si="22"/>
        <v>3.7681</v>
      </c>
      <c r="L68" s="192">
        <f t="shared" si="24"/>
        <v>36.922500000000007</v>
      </c>
      <c r="M68" s="193">
        <f t="shared" si="25"/>
        <v>7.5362</v>
      </c>
      <c r="N68" s="194">
        <f t="shared" si="23"/>
        <v>44.458700000000007</v>
      </c>
    </row>
    <row r="69" spans="8:14" x14ac:dyDescent="0.3">
      <c r="H69" s="177">
        <v>18</v>
      </c>
      <c r="I69" s="90">
        <f>SUM('Distancias vigas'!$C$11:$E$11)</f>
        <v>14.769000000000002</v>
      </c>
      <c r="J69" s="117">
        <f>SUM('Distancias vigas'!$C$10:$E$10)</f>
        <v>150.72399999999999</v>
      </c>
      <c r="K69" s="74">
        <f t="shared" si="22"/>
        <v>3.7681</v>
      </c>
      <c r="L69" s="192">
        <f t="shared" si="24"/>
        <v>36.922500000000007</v>
      </c>
      <c r="M69" s="193">
        <f t="shared" si="25"/>
        <v>7.5362</v>
      </c>
      <c r="N69" s="194">
        <f t="shared" si="23"/>
        <v>44.458700000000007</v>
      </c>
    </row>
    <row r="70" spans="8:14" x14ac:dyDescent="0.3">
      <c r="H70" s="177">
        <v>17</v>
      </c>
      <c r="I70" s="90">
        <f>SUM('Distancias vigas'!$C$11:$E$11)</f>
        <v>14.769000000000002</v>
      </c>
      <c r="J70" s="117">
        <f>SUM('Distancias vigas'!$C$10:$E$10)</f>
        <v>150.72399999999999</v>
      </c>
      <c r="K70" s="74">
        <f t="shared" si="22"/>
        <v>3.7681</v>
      </c>
      <c r="L70" s="192">
        <f t="shared" si="24"/>
        <v>36.922500000000007</v>
      </c>
      <c r="M70" s="193">
        <f t="shared" si="25"/>
        <v>7.5362</v>
      </c>
      <c r="N70" s="194">
        <f t="shared" si="23"/>
        <v>44.458700000000007</v>
      </c>
    </row>
    <row r="71" spans="8:14" x14ac:dyDescent="0.3">
      <c r="H71" s="177">
        <v>16</v>
      </c>
      <c r="I71" s="90">
        <f>SUM('Distancias vigas'!$C$11:$E$11)</f>
        <v>14.769000000000002</v>
      </c>
      <c r="J71" s="117">
        <f>SUM('Distancias vigas'!$C$10:$E$10)</f>
        <v>150.72399999999999</v>
      </c>
      <c r="K71" s="74">
        <f t="shared" si="22"/>
        <v>3.7681</v>
      </c>
      <c r="L71" s="192">
        <f t="shared" si="24"/>
        <v>36.922500000000007</v>
      </c>
      <c r="M71" s="193">
        <f t="shared" si="25"/>
        <v>7.5362</v>
      </c>
      <c r="N71" s="194">
        <f t="shared" si="23"/>
        <v>44.458700000000007</v>
      </c>
    </row>
    <row r="72" spans="8:14" x14ac:dyDescent="0.3">
      <c r="H72" s="177">
        <v>15</v>
      </c>
      <c r="I72" s="90">
        <f>SUM('Distancias vigas'!$C$11:$E$11)</f>
        <v>14.769000000000002</v>
      </c>
      <c r="J72" s="117">
        <f>SUM('Distancias vigas'!$C$10:$E$10)</f>
        <v>150.72399999999999</v>
      </c>
      <c r="K72" s="74">
        <f t="shared" si="22"/>
        <v>3.7681</v>
      </c>
      <c r="L72" s="192">
        <f t="shared" si="24"/>
        <v>36.922500000000007</v>
      </c>
      <c r="M72" s="193">
        <f t="shared" si="25"/>
        <v>7.5362</v>
      </c>
      <c r="N72" s="194">
        <f t="shared" si="23"/>
        <v>44.458700000000007</v>
      </c>
    </row>
    <row r="73" spans="8:14" x14ac:dyDescent="0.3">
      <c r="H73" s="177">
        <v>14</v>
      </c>
      <c r="I73" s="90">
        <f>SUM('Distancias vigas'!$C$11:$E$11)</f>
        <v>14.769000000000002</v>
      </c>
      <c r="J73" s="117">
        <f>SUM('Distancias vigas'!$C$10:$E$10)</f>
        <v>150.72399999999999</v>
      </c>
      <c r="K73" s="74">
        <f t="shared" si="22"/>
        <v>3.7681</v>
      </c>
      <c r="L73" s="192">
        <f t="shared" si="24"/>
        <v>36.922500000000007</v>
      </c>
      <c r="M73" s="193">
        <f t="shared" si="25"/>
        <v>7.5362</v>
      </c>
      <c r="N73" s="194">
        <f t="shared" si="23"/>
        <v>44.458700000000007</v>
      </c>
    </row>
    <row r="74" spans="8:14" x14ac:dyDescent="0.3">
      <c r="H74" s="177">
        <v>13</v>
      </c>
      <c r="I74" s="90">
        <f>SUM('Distancias vigas'!$C$11:$E$11)</f>
        <v>14.769000000000002</v>
      </c>
      <c r="J74" s="117">
        <f>SUM('Distancias vigas'!$C$10:$E$10)</f>
        <v>150.72399999999999</v>
      </c>
      <c r="K74" s="74">
        <f t="shared" si="22"/>
        <v>3.7681</v>
      </c>
      <c r="L74" s="192">
        <f t="shared" si="24"/>
        <v>36.922500000000007</v>
      </c>
      <c r="M74" s="193">
        <f t="shared" si="25"/>
        <v>7.5362</v>
      </c>
      <c r="N74" s="194">
        <f t="shared" si="23"/>
        <v>44.458700000000007</v>
      </c>
    </row>
    <row r="75" spans="8:14" x14ac:dyDescent="0.3">
      <c r="H75" s="177">
        <v>12</v>
      </c>
      <c r="I75" s="90">
        <f>SUM('Distancias vigas'!$C$11:$E$11)</f>
        <v>14.769000000000002</v>
      </c>
      <c r="J75" s="117">
        <f>SUM('Distancias vigas'!$C$10:$E$10)</f>
        <v>150.72399999999999</v>
      </c>
      <c r="K75" s="74">
        <f t="shared" si="22"/>
        <v>3.7681</v>
      </c>
      <c r="L75" s="192">
        <f t="shared" si="24"/>
        <v>36.922500000000007</v>
      </c>
      <c r="M75" s="193">
        <f t="shared" si="25"/>
        <v>7.5362</v>
      </c>
      <c r="N75" s="194">
        <f t="shared" si="23"/>
        <v>44.458700000000007</v>
      </c>
    </row>
    <row r="76" spans="8:14" x14ac:dyDescent="0.3">
      <c r="H76" s="177">
        <v>11</v>
      </c>
      <c r="I76" s="90">
        <f>SUM('Distancias vigas'!$C$11:$E$11)</f>
        <v>14.769000000000002</v>
      </c>
      <c r="J76" s="117">
        <f>SUM('Distancias vigas'!$C$10:$E$10)</f>
        <v>150.72399999999999</v>
      </c>
      <c r="K76" s="74">
        <f t="shared" si="22"/>
        <v>3.7681</v>
      </c>
      <c r="L76" s="192">
        <f t="shared" si="24"/>
        <v>36.922500000000007</v>
      </c>
      <c r="M76" s="193">
        <f t="shared" si="25"/>
        <v>7.5362</v>
      </c>
      <c r="N76" s="194">
        <f t="shared" si="23"/>
        <v>44.458700000000007</v>
      </c>
    </row>
    <row r="77" spans="8:14" x14ac:dyDescent="0.3">
      <c r="H77" s="177">
        <v>10</v>
      </c>
      <c r="I77" s="90">
        <f>SUM('Distancias vigas'!$C$11:$E$11)</f>
        <v>14.769000000000002</v>
      </c>
      <c r="J77" s="117">
        <f>SUM('Distancias vigas'!$C$10:$E$10)</f>
        <v>150.72399999999999</v>
      </c>
      <c r="K77" s="74">
        <f t="shared" si="22"/>
        <v>3.7681</v>
      </c>
      <c r="L77" s="192">
        <f t="shared" si="24"/>
        <v>36.922500000000007</v>
      </c>
      <c r="M77" s="193">
        <f t="shared" si="25"/>
        <v>7.5362</v>
      </c>
      <c r="N77" s="194">
        <f t="shared" si="23"/>
        <v>44.458700000000007</v>
      </c>
    </row>
    <row r="78" spans="8:14" x14ac:dyDescent="0.3">
      <c r="H78" s="177">
        <v>9</v>
      </c>
      <c r="I78" s="90">
        <f>SUM('Distancias vigas'!$C$11:$E$11)</f>
        <v>14.769000000000002</v>
      </c>
      <c r="J78" s="117">
        <f>SUM('Distancias vigas'!$C$10:$E$10)</f>
        <v>150.72399999999999</v>
      </c>
      <c r="K78" s="74">
        <f t="shared" si="22"/>
        <v>3.7681</v>
      </c>
      <c r="L78" s="192">
        <f t="shared" si="24"/>
        <v>36.922500000000007</v>
      </c>
      <c r="M78" s="193">
        <f t="shared" si="25"/>
        <v>7.5362</v>
      </c>
      <c r="N78" s="194">
        <f t="shared" si="23"/>
        <v>44.458700000000007</v>
      </c>
    </row>
    <row r="79" spans="8:14" x14ac:dyDescent="0.3">
      <c r="H79" s="177">
        <v>8</v>
      </c>
      <c r="I79" s="90">
        <f>SUM('Distancias vigas'!$C$11:$E$11)</f>
        <v>14.769000000000002</v>
      </c>
      <c r="J79" s="117">
        <f>SUM('Distancias vigas'!$C$10:$E$10)</f>
        <v>150.72399999999999</v>
      </c>
      <c r="K79" s="74">
        <f t="shared" si="22"/>
        <v>3.7681</v>
      </c>
      <c r="L79" s="192">
        <f t="shared" si="24"/>
        <v>36.922500000000007</v>
      </c>
      <c r="M79" s="193">
        <f t="shared" si="25"/>
        <v>7.5362</v>
      </c>
      <c r="N79" s="194">
        <f t="shared" si="23"/>
        <v>44.458700000000007</v>
      </c>
    </row>
    <row r="80" spans="8:14" x14ac:dyDescent="0.3">
      <c r="H80" s="177">
        <v>7</v>
      </c>
      <c r="I80" s="90">
        <f>SUM('Distancias vigas'!$C$11:$E$11)</f>
        <v>14.769000000000002</v>
      </c>
      <c r="J80" s="117">
        <f>SUM('Distancias vigas'!$C$10:$E$10)</f>
        <v>150.72399999999999</v>
      </c>
      <c r="K80" s="74">
        <f t="shared" si="22"/>
        <v>3.7681</v>
      </c>
      <c r="L80" s="192">
        <f t="shared" si="24"/>
        <v>36.922500000000007</v>
      </c>
      <c r="M80" s="193">
        <f t="shared" si="25"/>
        <v>7.5362</v>
      </c>
      <c r="N80" s="194">
        <f t="shared" si="23"/>
        <v>44.458700000000007</v>
      </c>
    </row>
    <row r="81" spans="8:14" x14ac:dyDescent="0.3">
      <c r="H81" s="177">
        <v>6</v>
      </c>
      <c r="I81" s="90">
        <f>SUM('Distancias vigas'!$C$11:$E$11)</f>
        <v>14.769000000000002</v>
      </c>
      <c r="J81" s="117">
        <f>SUM('Distancias vigas'!$C$10:$E$10)</f>
        <v>150.72399999999999</v>
      </c>
      <c r="K81" s="74">
        <f t="shared" si="22"/>
        <v>3.7681</v>
      </c>
      <c r="L81" s="192">
        <f t="shared" si="24"/>
        <v>36.922500000000007</v>
      </c>
      <c r="M81" s="193">
        <f t="shared" si="25"/>
        <v>7.5362</v>
      </c>
      <c r="N81" s="194">
        <f t="shared" si="23"/>
        <v>44.458700000000007</v>
      </c>
    </row>
    <row r="82" spans="8:14" x14ac:dyDescent="0.3">
      <c r="H82" s="177">
        <v>5</v>
      </c>
      <c r="I82" s="90">
        <f>SUM('Distancias vigas'!$C$11:$E$11)</f>
        <v>14.769000000000002</v>
      </c>
      <c r="J82" s="117">
        <f>SUM('Distancias vigas'!$C$10:$E$10)</f>
        <v>150.72399999999999</v>
      </c>
      <c r="K82" s="74">
        <f t="shared" si="22"/>
        <v>3.7681</v>
      </c>
      <c r="L82" s="192">
        <f t="shared" si="24"/>
        <v>36.922500000000007</v>
      </c>
      <c r="M82" s="193">
        <f t="shared" si="25"/>
        <v>7.5362</v>
      </c>
      <c r="N82" s="194">
        <f t="shared" si="23"/>
        <v>44.458700000000007</v>
      </c>
    </row>
    <row r="83" spans="8:14" x14ac:dyDescent="0.3">
      <c r="H83" s="177">
        <v>4</v>
      </c>
      <c r="I83" s="90">
        <f>SUM('Distancias vigas'!$C$11:$E$11)</f>
        <v>14.769000000000002</v>
      </c>
      <c r="J83" s="117">
        <f>SUM('Distancias vigas'!$C$10:$E$10)</f>
        <v>150.72399999999999</v>
      </c>
      <c r="K83" s="74">
        <f t="shared" si="22"/>
        <v>3.7681</v>
      </c>
      <c r="L83" s="192">
        <f t="shared" si="24"/>
        <v>36.922500000000007</v>
      </c>
      <c r="M83" s="193">
        <f t="shared" si="25"/>
        <v>7.5362</v>
      </c>
      <c r="N83" s="194">
        <f t="shared" si="23"/>
        <v>44.458700000000007</v>
      </c>
    </row>
    <row r="84" spans="8:14" x14ac:dyDescent="0.3">
      <c r="H84" s="120">
        <v>3</v>
      </c>
      <c r="I84" s="89">
        <f>SUM('Distancias vigas'!F11:H11)</f>
        <v>14.553000000000003</v>
      </c>
      <c r="J84" s="97">
        <f>SUM('Distancias vigas'!F10:H10)</f>
        <v>148.51599999999999</v>
      </c>
      <c r="K84" s="67">
        <f t="shared" si="22"/>
        <v>3.7128999999999999</v>
      </c>
      <c r="L84" s="186">
        <f t="shared" si="24"/>
        <v>36.382500000000007</v>
      </c>
      <c r="M84" s="187">
        <f t="shared" si="25"/>
        <v>7.4257999999999997</v>
      </c>
      <c r="N84" s="188">
        <f t="shared" si="23"/>
        <v>43.80830000000001</v>
      </c>
    </row>
    <row r="85" spans="8:14" x14ac:dyDescent="0.3">
      <c r="H85" s="120">
        <v>2</v>
      </c>
      <c r="I85" s="89">
        <f>SUM('Distancias vigas'!I11:R11)</f>
        <v>16.179212500000002</v>
      </c>
      <c r="J85" s="97">
        <f>SUM('Distancias vigas'!I10:R10)</f>
        <v>56.51720000000001</v>
      </c>
      <c r="K85" s="67">
        <f t="shared" si="22"/>
        <v>1.4129300000000002</v>
      </c>
      <c r="L85" s="186">
        <f t="shared" si="24"/>
        <v>40.448031250000007</v>
      </c>
      <c r="M85" s="187">
        <f t="shared" si="25"/>
        <v>2.8258600000000005</v>
      </c>
      <c r="N85" s="188">
        <f t="shared" si="23"/>
        <v>43.273891250000005</v>
      </c>
    </row>
    <row r="86" spans="8:14" ht="15" thickBot="1" x14ac:dyDescent="0.35">
      <c r="H86" s="121">
        <v>1</v>
      </c>
      <c r="I86" s="92">
        <f>SUM('Distancias vigas'!S11:Z11)</f>
        <v>19.7407</v>
      </c>
      <c r="J86" s="98">
        <f>SUM('Distancias vigas'!S10:Z10)</f>
        <v>41.160499999999999</v>
      </c>
      <c r="K86" s="93">
        <f t="shared" si="22"/>
        <v>1.0290125000000001</v>
      </c>
      <c r="L86" s="189">
        <f t="shared" si="24"/>
        <v>49.351750000000003</v>
      </c>
      <c r="M86" s="190">
        <f t="shared" si="25"/>
        <v>2.0580250000000002</v>
      </c>
      <c r="N86" s="191">
        <f t="shared" si="23"/>
        <v>51.409775000000003</v>
      </c>
    </row>
    <row r="87" spans="8:14" x14ac:dyDescent="0.3">
      <c r="K87" s="52" t="s">
        <v>31</v>
      </c>
      <c r="L87" s="76">
        <f t="shared" ref="L87:M87" si="26">SUM(L63:L86)</f>
        <v>923.96478125000033</v>
      </c>
      <c r="M87" s="76">
        <f t="shared" si="26"/>
        <v>175.16388499999999</v>
      </c>
      <c r="N87" s="195">
        <f>SUM(N63:N86)</f>
        <v>1099.1286662500004</v>
      </c>
    </row>
  </sheetData>
  <mergeCells count="11">
    <mergeCell ref="I32:L32"/>
    <mergeCell ref="H32:H33"/>
    <mergeCell ref="T32:T33"/>
    <mergeCell ref="U32:U33"/>
    <mergeCell ref="V32:V33"/>
    <mergeCell ref="X32:X33"/>
    <mergeCell ref="W32:W33"/>
    <mergeCell ref="M32:P32"/>
    <mergeCell ref="Q32:Q33"/>
    <mergeCell ref="R32:R33"/>
    <mergeCell ref="S32:S33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dimension ref="A1:T26"/>
  <sheetViews>
    <sheetView showGridLines="0" topLeftCell="C1" zoomScaleNormal="100" workbookViewId="0">
      <selection activeCell="J29" sqref="J29:K29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6.5546875" bestFit="1" customWidth="1"/>
    <col min="8" max="8" width="7.5546875" bestFit="1" customWidth="1"/>
    <col min="9" max="9" width="12" bestFit="1" customWidth="1"/>
    <col min="10" max="10" width="12.109375" bestFit="1" customWidth="1"/>
    <col min="11" max="12" width="4.5546875" bestFit="1" customWidth="1"/>
    <col min="13" max="14" width="7.5546875" bestFit="1" customWidth="1"/>
    <col min="15" max="15" width="7.109375" bestFit="1" customWidth="1"/>
    <col min="16" max="16" width="7" bestFit="1" customWidth="1"/>
    <col min="17" max="17" width="0" hidden="1" customWidth="1"/>
    <col min="18" max="18" width="5.109375" customWidth="1"/>
  </cols>
  <sheetData>
    <row r="1" spans="1:20" ht="15" thickBot="1" x14ac:dyDescent="0.35"/>
    <row r="2" spans="1:20" ht="15" thickBot="1" x14ac:dyDescent="0.35">
      <c r="B2" s="3" t="s">
        <v>22</v>
      </c>
      <c r="C2" s="2" t="s">
        <v>23</v>
      </c>
      <c r="D2" s="2">
        <v>1</v>
      </c>
      <c r="F2" s="5" t="s">
        <v>8</v>
      </c>
      <c r="G2" s="6" t="s">
        <v>9</v>
      </c>
      <c r="H2" s="7" t="s">
        <v>10</v>
      </c>
      <c r="I2" s="6" t="s">
        <v>11</v>
      </c>
      <c r="J2" s="7" t="s">
        <v>12</v>
      </c>
      <c r="K2" s="5" t="s">
        <v>13</v>
      </c>
      <c r="L2" s="7" t="s">
        <v>14</v>
      </c>
      <c r="M2" s="5" t="s">
        <v>15</v>
      </c>
      <c r="N2" s="6" t="s">
        <v>16</v>
      </c>
      <c r="O2" s="5" t="s">
        <v>17</v>
      </c>
      <c r="P2" s="7" t="s">
        <v>18</v>
      </c>
      <c r="Q2" s="7" t="s">
        <v>19</v>
      </c>
      <c r="S2" s="8" t="s">
        <v>20</v>
      </c>
      <c r="T2" s="9" t="s">
        <v>21</v>
      </c>
    </row>
    <row r="3" spans="1:20" x14ac:dyDescent="0.3">
      <c r="B3" s="3" t="s">
        <v>24</v>
      </c>
      <c r="C3" s="2" t="s">
        <v>25</v>
      </c>
      <c r="D3" s="2">
        <v>1</v>
      </c>
      <c r="E3" s="1"/>
      <c r="F3" s="10">
        <v>23</v>
      </c>
      <c r="G3" s="32">
        <f>'Pesos elementos'!T5*$D$4</f>
        <v>46.862789500000005</v>
      </c>
      <c r="H3" s="12">
        <f>G3</f>
        <v>46.862789500000005</v>
      </c>
      <c r="I3" s="13">
        <v>54.480000000000011</v>
      </c>
      <c r="J3" s="14">
        <v>58.86</v>
      </c>
      <c r="K3" s="15">
        <v>0.2</v>
      </c>
      <c r="L3" s="16">
        <v>0.2</v>
      </c>
      <c r="M3" s="17">
        <f t="shared" ref="M3:M26" si="0">I3*K3*$D$6*100*100</f>
        <v>762.72000000000025</v>
      </c>
      <c r="N3" s="13">
        <f t="shared" ref="N3:N26" si="1">J3*L3*$D$6*100*100</f>
        <v>824.04000000000008</v>
      </c>
      <c r="O3" s="18">
        <f>H3/M3</f>
        <v>6.1441668633312345E-2</v>
      </c>
      <c r="P3" s="19">
        <f>H3/N3</f>
        <v>5.6869556696276878E-2</v>
      </c>
      <c r="Q3" s="20" t="str">
        <f>IF(OR(M3&lt;H3,N3&lt;H3),"MALO","WENO")</f>
        <v>WENO</v>
      </c>
      <c r="S3" s="21">
        <f>M3-H3</f>
        <v>715.85721050000029</v>
      </c>
      <c r="T3" s="22">
        <f>N3-H3</f>
        <v>777.17721050000011</v>
      </c>
    </row>
    <row r="4" spans="1:20" x14ac:dyDescent="0.3">
      <c r="B4" s="3" t="s">
        <v>26</v>
      </c>
      <c r="C4" s="2" t="s">
        <v>27</v>
      </c>
      <c r="D4" s="49">
        <v>0.1</v>
      </c>
      <c r="E4" s="1"/>
      <c r="F4" s="10">
        <v>22</v>
      </c>
      <c r="G4" s="11">
        <f>'Pesos elementos'!T6*$D$4</f>
        <v>46.862789500000005</v>
      </c>
      <c r="H4" s="12">
        <f>H3+G4</f>
        <v>93.72557900000001</v>
      </c>
      <c r="I4" s="13">
        <v>54.480000000000011</v>
      </c>
      <c r="J4" s="14">
        <v>58.86</v>
      </c>
      <c r="K4" s="15">
        <v>0.2</v>
      </c>
      <c r="L4" s="16">
        <v>0.2</v>
      </c>
      <c r="M4" s="17">
        <f t="shared" si="0"/>
        <v>762.72000000000025</v>
      </c>
      <c r="N4" s="13">
        <f t="shared" si="1"/>
        <v>824.04000000000008</v>
      </c>
      <c r="O4" s="18">
        <f t="shared" ref="O4:O26" si="2">H4/M4</f>
        <v>0.12288333726662469</v>
      </c>
      <c r="P4" s="19">
        <f t="shared" ref="P4:P26" si="3">H4/N4</f>
        <v>0.11373911339255376</v>
      </c>
      <c r="Q4" s="20" t="str">
        <f t="shared" ref="Q4:Q26" si="4">IF(OR(M4&lt;H4,N4&lt;H4),"MALO","WENO")</f>
        <v>WENO</v>
      </c>
      <c r="S4" s="24">
        <f t="shared" ref="S4:S26" si="5">M4-H4</f>
        <v>668.99442100000022</v>
      </c>
      <c r="T4" s="25">
        <f t="shared" ref="T4:T26" si="6">N4-H4</f>
        <v>730.31442100000004</v>
      </c>
    </row>
    <row r="5" spans="1:20" x14ac:dyDescent="0.3">
      <c r="B5" s="3" t="s">
        <v>28</v>
      </c>
      <c r="C5" s="2" t="s">
        <v>29</v>
      </c>
      <c r="D5" s="2">
        <v>7</v>
      </c>
      <c r="E5" s="1"/>
      <c r="F5" s="10">
        <v>21</v>
      </c>
      <c r="G5" s="11">
        <f>'Pesos elementos'!T7*$D$4</f>
        <v>46.862789500000005</v>
      </c>
      <c r="H5" s="12">
        <f t="shared" ref="H5:H26" si="7">H4+G5</f>
        <v>140.5883685</v>
      </c>
      <c r="I5" s="13">
        <v>54.480000000000011</v>
      </c>
      <c r="J5" s="14">
        <v>58.86</v>
      </c>
      <c r="K5" s="15">
        <v>0.2</v>
      </c>
      <c r="L5" s="16">
        <v>0.2</v>
      </c>
      <c r="M5" s="17">
        <f t="shared" si="0"/>
        <v>762.72000000000025</v>
      </c>
      <c r="N5" s="13">
        <f t="shared" si="1"/>
        <v>824.04000000000008</v>
      </c>
      <c r="O5" s="18">
        <f t="shared" si="2"/>
        <v>0.184325005899937</v>
      </c>
      <c r="P5" s="19">
        <f t="shared" si="3"/>
        <v>0.17060867008883063</v>
      </c>
      <c r="Q5" s="20" t="str">
        <f t="shared" si="4"/>
        <v>WENO</v>
      </c>
      <c r="S5" s="24">
        <f t="shared" si="5"/>
        <v>622.13163150000025</v>
      </c>
      <c r="T5" s="25">
        <f t="shared" si="6"/>
        <v>683.45163150000008</v>
      </c>
    </row>
    <row r="6" spans="1:20" x14ac:dyDescent="0.3">
      <c r="B6" s="3" t="s">
        <v>28</v>
      </c>
      <c r="C6" s="2" t="s">
        <v>30</v>
      </c>
      <c r="D6" s="2">
        <f>D5/1000</f>
        <v>7.0000000000000001E-3</v>
      </c>
      <c r="E6" s="26"/>
      <c r="F6" s="10">
        <v>20</v>
      </c>
      <c r="G6" s="11">
        <f>'Pesos elementos'!T8*$D$4</f>
        <v>46.862789500000005</v>
      </c>
      <c r="H6" s="12">
        <f t="shared" si="7"/>
        <v>187.45115800000002</v>
      </c>
      <c r="I6" s="13">
        <v>54.480000000000011</v>
      </c>
      <c r="J6" s="14">
        <v>58.86</v>
      </c>
      <c r="K6" s="15">
        <v>0.2</v>
      </c>
      <c r="L6" s="16">
        <v>0.2</v>
      </c>
      <c r="M6" s="17">
        <f t="shared" si="0"/>
        <v>762.72000000000025</v>
      </c>
      <c r="N6" s="13">
        <f t="shared" si="1"/>
        <v>824.04000000000008</v>
      </c>
      <c r="O6" s="18">
        <f t="shared" si="2"/>
        <v>0.24576667453324938</v>
      </c>
      <c r="P6" s="19">
        <f t="shared" si="3"/>
        <v>0.22747822678510751</v>
      </c>
      <c r="Q6" s="20" t="str">
        <f t="shared" si="4"/>
        <v>WENO</v>
      </c>
      <c r="S6" s="24">
        <f t="shared" si="5"/>
        <v>575.26884200000018</v>
      </c>
      <c r="T6" s="25">
        <f t="shared" si="6"/>
        <v>636.58884200000011</v>
      </c>
    </row>
    <row r="7" spans="1:20" x14ac:dyDescent="0.3">
      <c r="F7" s="10">
        <v>19</v>
      </c>
      <c r="G7" s="11">
        <f>'Pesos elementos'!T9*$D$4</f>
        <v>46.862789500000005</v>
      </c>
      <c r="H7" s="12">
        <f t="shared" si="7"/>
        <v>234.31394750000004</v>
      </c>
      <c r="I7" s="13">
        <v>54.480000000000011</v>
      </c>
      <c r="J7" s="14">
        <v>58.86</v>
      </c>
      <c r="K7" s="15">
        <v>0.2</v>
      </c>
      <c r="L7" s="16">
        <v>0.2</v>
      </c>
      <c r="M7" s="17">
        <f t="shared" si="0"/>
        <v>762.72000000000025</v>
      </c>
      <c r="N7" s="13">
        <f t="shared" si="1"/>
        <v>824.04000000000008</v>
      </c>
      <c r="O7" s="18">
        <f t="shared" si="2"/>
        <v>0.3072083431665617</v>
      </c>
      <c r="P7" s="19">
        <f t="shared" si="3"/>
        <v>0.2843477834813844</v>
      </c>
      <c r="Q7" s="20" t="str">
        <f t="shared" si="4"/>
        <v>WENO</v>
      </c>
      <c r="S7" s="24">
        <f t="shared" si="5"/>
        <v>528.40605250000021</v>
      </c>
      <c r="T7" s="25">
        <f t="shared" si="6"/>
        <v>589.72605250000004</v>
      </c>
    </row>
    <row r="8" spans="1:20" x14ac:dyDescent="0.3">
      <c r="A8" s="27"/>
      <c r="F8" s="10">
        <v>18</v>
      </c>
      <c r="G8" s="11">
        <f>'Pesos elementos'!T10*$D$4</f>
        <v>46.862789500000005</v>
      </c>
      <c r="H8" s="12">
        <f t="shared" si="7"/>
        <v>281.17673700000006</v>
      </c>
      <c r="I8" s="13">
        <v>54.480000000000011</v>
      </c>
      <c r="J8" s="14">
        <v>58.86</v>
      </c>
      <c r="K8" s="15">
        <v>0.2</v>
      </c>
      <c r="L8" s="16">
        <v>0.2</v>
      </c>
      <c r="M8" s="17">
        <f t="shared" si="0"/>
        <v>762.72000000000025</v>
      </c>
      <c r="N8" s="13">
        <f t="shared" si="1"/>
        <v>824.04000000000008</v>
      </c>
      <c r="O8" s="18">
        <f t="shared" si="2"/>
        <v>0.36865001179987411</v>
      </c>
      <c r="P8" s="19">
        <f t="shared" si="3"/>
        <v>0.34121734017766131</v>
      </c>
      <c r="Q8" s="20" t="str">
        <f t="shared" si="4"/>
        <v>WENO</v>
      </c>
      <c r="S8" s="24">
        <f t="shared" si="5"/>
        <v>481.5432630000002</v>
      </c>
      <c r="T8" s="25">
        <f t="shared" si="6"/>
        <v>542.86326299999996</v>
      </c>
    </row>
    <row r="9" spans="1:20" x14ac:dyDescent="0.3">
      <c r="A9" s="27"/>
      <c r="B9" s="28"/>
      <c r="C9" s="29"/>
      <c r="D9" s="27"/>
      <c r="F9" s="10">
        <v>17</v>
      </c>
      <c r="G9" s="11">
        <f>'Pesos elementos'!T11*$D$4</f>
        <v>46.862789500000005</v>
      </c>
      <c r="H9" s="12">
        <f t="shared" si="7"/>
        <v>328.03952650000008</v>
      </c>
      <c r="I9" s="13">
        <v>54.480000000000011</v>
      </c>
      <c r="J9" s="14">
        <v>58.86</v>
      </c>
      <c r="K9" s="15">
        <v>0.2</v>
      </c>
      <c r="L9" s="16">
        <v>0.2</v>
      </c>
      <c r="M9" s="17">
        <f t="shared" si="0"/>
        <v>762.72000000000025</v>
      </c>
      <c r="N9" s="13">
        <f t="shared" si="1"/>
        <v>824.04000000000008</v>
      </c>
      <c r="O9" s="18">
        <f t="shared" si="2"/>
        <v>0.43009168043318646</v>
      </c>
      <c r="P9" s="19">
        <f t="shared" si="3"/>
        <v>0.39808689687393822</v>
      </c>
      <c r="Q9" s="20" t="str">
        <f t="shared" si="4"/>
        <v>WENO</v>
      </c>
      <c r="S9" s="24">
        <f t="shared" si="5"/>
        <v>434.68047350000018</v>
      </c>
      <c r="T9" s="25">
        <f t="shared" si="6"/>
        <v>496.0004735</v>
      </c>
    </row>
    <row r="10" spans="1:20" x14ac:dyDescent="0.3">
      <c r="A10" s="27"/>
      <c r="B10" s="28"/>
      <c r="C10" s="29"/>
      <c r="D10" s="27"/>
      <c r="F10" s="10">
        <v>16</v>
      </c>
      <c r="G10" s="11">
        <f>'Pesos elementos'!T12*$D$4</f>
        <v>46.862789500000005</v>
      </c>
      <c r="H10" s="12">
        <f t="shared" si="7"/>
        <v>374.9023160000001</v>
      </c>
      <c r="I10" s="13">
        <v>54.480000000000011</v>
      </c>
      <c r="J10" s="14">
        <v>58.86</v>
      </c>
      <c r="K10" s="15">
        <v>0.2</v>
      </c>
      <c r="L10" s="16">
        <v>0.2</v>
      </c>
      <c r="M10" s="17">
        <f t="shared" si="0"/>
        <v>762.72000000000025</v>
      </c>
      <c r="N10" s="13">
        <f t="shared" si="1"/>
        <v>824.04000000000008</v>
      </c>
      <c r="O10" s="18">
        <f t="shared" si="2"/>
        <v>0.49153334906649881</v>
      </c>
      <c r="P10" s="19">
        <f t="shared" si="3"/>
        <v>0.45495645357021514</v>
      </c>
      <c r="Q10" s="20" t="str">
        <f t="shared" si="4"/>
        <v>WENO</v>
      </c>
      <c r="S10" s="24">
        <f t="shared" si="5"/>
        <v>387.81768400000016</v>
      </c>
      <c r="T10" s="25">
        <f t="shared" si="6"/>
        <v>449.13768399999998</v>
      </c>
    </row>
    <row r="11" spans="1:20" x14ac:dyDescent="0.3">
      <c r="A11" s="27"/>
      <c r="B11" s="28"/>
      <c r="C11" s="29"/>
      <c r="D11" s="29"/>
      <c r="F11" s="10">
        <v>15</v>
      </c>
      <c r="G11" s="11">
        <f>'Pesos elementos'!T13*$D$4</f>
        <v>46.862789500000005</v>
      </c>
      <c r="H11" s="12">
        <f t="shared" si="7"/>
        <v>421.76510550000012</v>
      </c>
      <c r="I11" s="13">
        <v>54.480000000000011</v>
      </c>
      <c r="J11" s="14">
        <v>58.86</v>
      </c>
      <c r="K11" s="15">
        <v>0.2</v>
      </c>
      <c r="L11" s="16">
        <v>0.2</v>
      </c>
      <c r="M11" s="17">
        <f t="shared" si="0"/>
        <v>762.72000000000025</v>
      </c>
      <c r="N11" s="13">
        <f t="shared" si="1"/>
        <v>824.04000000000008</v>
      </c>
      <c r="O11" s="18">
        <f t="shared" si="2"/>
        <v>0.55297501769981117</v>
      </c>
      <c r="P11" s="19">
        <f t="shared" si="3"/>
        <v>0.51182601026649199</v>
      </c>
      <c r="Q11" s="20" t="str">
        <f t="shared" si="4"/>
        <v>WENO</v>
      </c>
      <c r="S11" s="24">
        <f t="shared" si="5"/>
        <v>340.95489450000014</v>
      </c>
      <c r="T11" s="25">
        <f t="shared" si="6"/>
        <v>402.27489449999996</v>
      </c>
    </row>
    <row r="12" spans="1:20" x14ac:dyDescent="0.3">
      <c r="A12" s="27"/>
      <c r="B12" s="28"/>
      <c r="C12" s="29"/>
      <c r="D12" s="27"/>
      <c r="F12" s="10">
        <v>14</v>
      </c>
      <c r="G12" s="11">
        <f>'Pesos elementos'!T14*$D$4</f>
        <v>46.862789500000005</v>
      </c>
      <c r="H12" s="12">
        <f t="shared" si="7"/>
        <v>468.62789500000014</v>
      </c>
      <c r="I12" s="13">
        <v>54.480000000000011</v>
      </c>
      <c r="J12" s="14">
        <v>58.86</v>
      </c>
      <c r="K12" s="15">
        <v>0.2</v>
      </c>
      <c r="L12" s="16">
        <v>0.2</v>
      </c>
      <c r="M12" s="17">
        <f t="shared" si="0"/>
        <v>762.72000000000025</v>
      </c>
      <c r="N12" s="13">
        <f t="shared" si="1"/>
        <v>824.04000000000008</v>
      </c>
      <c r="O12" s="18">
        <f t="shared" si="2"/>
        <v>0.61441668633312352</v>
      </c>
      <c r="P12" s="19">
        <f t="shared" si="3"/>
        <v>0.56869556696276891</v>
      </c>
      <c r="Q12" s="20" t="str">
        <f t="shared" si="4"/>
        <v>WENO</v>
      </c>
      <c r="S12" s="24">
        <f t="shared" si="5"/>
        <v>294.09210500000012</v>
      </c>
      <c r="T12" s="25">
        <f t="shared" si="6"/>
        <v>355.41210499999994</v>
      </c>
    </row>
    <row r="13" spans="1:20" x14ac:dyDescent="0.3">
      <c r="A13" s="27"/>
      <c r="B13" s="28"/>
      <c r="C13" s="29"/>
      <c r="D13" s="27"/>
      <c r="F13" s="10">
        <v>13</v>
      </c>
      <c r="G13" s="11">
        <f>'Pesos elementos'!T15*$D$4</f>
        <v>46.862789500000005</v>
      </c>
      <c r="H13" s="12">
        <f t="shared" si="7"/>
        <v>515.49068450000016</v>
      </c>
      <c r="I13" s="13">
        <v>54.480000000000011</v>
      </c>
      <c r="J13" s="14">
        <v>58.86</v>
      </c>
      <c r="K13" s="15">
        <v>0.2</v>
      </c>
      <c r="L13" s="16">
        <v>0.2</v>
      </c>
      <c r="M13" s="17">
        <f t="shared" si="0"/>
        <v>762.72000000000025</v>
      </c>
      <c r="N13" s="13">
        <f t="shared" si="1"/>
        <v>824.04000000000008</v>
      </c>
      <c r="O13" s="18">
        <f t="shared" si="2"/>
        <v>0.67585835496643587</v>
      </c>
      <c r="P13" s="19">
        <f t="shared" si="3"/>
        <v>0.62556512365904582</v>
      </c>
      <c r="Q13" s="20" t="str">
        <f t="shared" si="4"/>
        <v>WENO</v>
      </c>
      <c r="S13" s="24">
        <f t="shared" si="5"/>
        <v>247.2293155000001</v>
      </c>
      <c r="T13" s="25">
        <f t="shared" si="6"/>
        <v>308.54931549999992</v>
      </c>
    </row>
    <row r="14" spans="1:20" x14ac:dyDescent="0.3">
      <c r="A14" s="27"/>
      <c r="B14" s="28"/>
      <c r="C14" s="28"/>
      <c r="D14" s="27"/>
      <c r="F14" s="10">
        <v>12</v>
      </c>
      <c r="G14" s="11">
        <f>'Pesos elementos'!T16*$D$4</f>
        <v>46.862789500000005</v>
      </c>
      <c r="H14" s="12">
        <f t="shared" si="7"/>
        <v>562.35347400000012</v>
      </c>
      <c r="I14" s="13">
        <v>54.480000000000011</v>
      </c>
      <c r="J14" s="14">
        <v>58.86</v>
      </c>
      <c r="K14" s="15">
        <v>0.2</v>
      </c>
      <c r="L14" s="16">
        <v>0.2</v>
      </c>
      <c r="M14" s="17">
        <f t="shared" si="0"/>
        <v>762.72000000000025</v>
      </c>
      <c r="N14" s="13">
        <f t="shared" si="1"/>
        <v>824.04000000000008</v>
      </c>
      <c r="O14" s="18">
        <f t="shared" si="2"/>
        <v>0.73730002359974822</v>
      </c>
      <c r="P14" s="19">
        <f t="shared" si="3"/>
        <v>0.68243468035532262</v>
      </c>
      <c r="Q14" s="20" t="str">
        <f t="shared" si="4"/>
        <v>WENO</v>
      </c>
      <c r="S14" s="24">
        <f t="shared" si="5"/>
        <v>200.36652600000014</v>
      </c>
      <c r="T14" s="25">
        <f t="shared" si="6"/>
        <v>261.68652599999996</v>
      </c>
    </row>
    <row r="15" spans="1:20" x14ac:dyDescent="0.3">
      <c r="A15" s="27"/>
      <c r="B15" s="28"/>
      <c r="C15" s="29"/>
      <c r="D15" s="27"/>
      <c r="F15" s="10">
        <v>11</v>
      </c>
      <c r="G15" s="11">
        <f>'Pesos elementos'!T17*$D$4</f>
        <v>46.862789500000005</v>
      </c>
      <c r="H15" s="12">
        <f t="shared" si="7"/>
        <v>609.21626350000008</v>
      </c>
      <c r="I15" s="13">
        <v>54.480000000000011</v>
      </c>
      <c r="J15" s="14">
        <v>58.86</v>
      </c>
      <c r="K15" s="15">
        <v>0.2</v>
      </c>
      <c r="L15" s="16">
        <v>0.2</v>
      </c>
      <c r="M15" s="17">
        <f t="shared" si="0"/>
        <v>762.72000000000025</v>
      </c>
      <c r="N15" s="13">
        <f t="shared" si="1"/>
        <v>824.04000000000008</v>
      </c>
      <c r="O15" s="18">
        <f t="shared" si="2"/>
        <v>0.79874169223306046</v>
      </c>
      <c r="P15" s="19">
        <f t="shared" si="3"/>
        <v>0.73930423705159942</v>
      </c>
      <c r="Q15" s="20" t="str">
        <f t="shared" si="4"/>
        <v>WENO</v>
      </c>
      <c r="S15" s="24">
        <f t="shared" si="5"/>
        <v>153.50373650000017</v>
      </c>
      <c r="T15" s="25">
        <f t="shared" si="6"/>
        <v>214.8237365</v>
      </c>
    </row>
    <row r="16" spans="1:20" x14ac:dyDescent="0.3">
      <c r="A16" s="27"/>
      <c r="B16" s="28"/>
      <c r="C16" s="29"/>
      <c r="D16" s="27"/>
      <c r="F16" s="10">
        <v>10</v>
      </c>
      <c r="G16" s="11">
        <f>'Pesos elementos'!T18*$D$4</f>
        <v>46.862789500000005</v>
      </c>
      <c r="H16" s="12">
        <f t="shared" si="7"/>
        <v>656.07905300000004</v>
      </c>
      <c r="I16" s="13">
        <v>54.480000000000011</v>
      </c>
      <c r="J16" s="14">
        <v>58.86</v>
      </c>
      <c r="K16" s="15">
        <v>0.2</v>
      </c>
      <c r="L16" s="16">
        <v>0.2</v>
      </c>
      <c r="M16" s="17">
        <f t="shared" si="0"/>
        <v>762.72000000000025</v>
      </c>
      <c r="N16" s="13">
        <f t="shared" si="1"/>
        <v>824.04000000000008</v>
      </c>
      <c r="O16" s="18">
        <f t="shared" si="2"/>
        <v>0.8601833608663727</v>
      </c>
      <c r="P16" s="19">
        <f t="shared" si="3"/>
        <v>0.79617379374787633</v>
      </c>
      <c r="Q16" s="20" t="str">
        <f t="shared" si="4"/>
        <v>WENO</v>
      </c>
      <c r="S16" s="24">
        <f t="shared" si="5"/>
        <v>106.64094700000021</v>
      </c>
      <c r="T16" s="25">
        <f t="shared" si="6"/>
        <v>167.96094700000003</v>
      </c>
    </row>
    <row r="17" spans="1:20" x14ac:dyDescent="0.3">
      <c r="A17" s="27"/>
      <c r="B17" s="28"/>
      <c r="C17" s="29"/>
      <c r="D17" s="27"/>
      <c r="F17" s="10">
        <v>9</v>
      </c>
      <c r="G17" s="11">
        <f>'Pesos elementos'!T19*$D$4</f>
        <v>46.862789500000005</v>
      </c>
      <c r="H17" s="12">
        <f t="shared" si="7"/>
        <v>702.94184250000001</v>
      </c>
      <c r="I17" s="13">
        <v>54.480000000000011</v>
      </c>
      <c r="J17" s="14">
        <v>58.86</v>
      </c>
      <c r="K17" s="15">
        <v>0.2</v>
      </c>
      <c r="L17" s="16">
        <v>0.2</v>
      </c>
      <c r="M17" s="17">
        <f t="shared" si="0"/>
        <v>762.72000000000025</v>
      </c>
      <c r="N17" s="13">
        <f t="shared" si="1"/>
        <v>824.04000000000008</v>
      </c>
      <c r="O17" s="18">
        <f t="shared" si="2"/>
        <v>0.92162502949968506</v>
      </c>
      <c r="P17" s="19">
        <f t="shared" si="3"/>
        <v>0.85304335044415314</v>
      </c>
      <c r="Q17" s="20" t="str">
        <f t="shared" si="4"/>
        <v>WENO</v>
      </c>
      <c r="S17" s="24">
        <f t="shared" si="5"/>
        <v>59.778157500000248</v>
      </c>
      <c r="T17" s="25">
        <f t="shared" si="6"/>
        <v>121.09815750000007</v>
      </c>
    </row>
    <row r="18" spans="1:20" x14ac:dyDescent="0.3">
      <c r="A18" s="27"/>
      <c r="B18" s="28"/>
      <c r="C18" s="29"/>
      <c r="D18" s="27"/>
      <c r="F18" s="10">
        <v>8</v>
      </c>
      <c r="G18" s="11">
        <f>'Pesos elementos'!T20*$D$4</f>
        <v>47.64594575000001</v>
      </c>
      <c r="H18" s="12">
        <f t="shared" si="7"/>
        <v>750.58778825000002</v>
      </c>
      <c r="I18" s="13">
        <v>54.480000000000011</v>
      </c>
      <c r="J18" s="14">
        <v>58.86</v>
      </c>
      <c r="K18" s="15">
        <v>0.2</v>
      </c>
      <c r="L18" s="16">
        <v>0.2</v>
      </c>
      <c r="M18" s="17">
        <f t="shared" si="0"/>
        <v>762.72000000000025</v>
      </c>
      <c r="N18" s="13">
        <f t="shared" si="1"/>
        <v>824.04000000000008</v>
      </c>
      <c r="O18" s="18">
        <f t="shared" si="2"/>
        <v>0.98409349204164009</v>
      </c>
      <c r="P18" s="19">
        <f t="shared" si="3"/>
        <v>0.91086329334741023</v>
      </c>
      <c r="Q18" s="20" t="str">
        <f t="shared" si="4"/>
        <v>WENO</v>
      </c>
      <c r="S18" s="24">
        <f t="shared" si="5"/>
        <v>12.132211750000238</v>
      </c>
      <c r="T18" s="25">
        <f t="shared" si="6"/>
        <v>73.45221175000006</v>
      </c>
    </row>
    <row r="19" spans="1:20" x14ac:dyDescent="0.3">
      <c r="A19" s="27"/>
      <c r="B19" s="28"/>
      <c r="C19" s="29"/>
      <c r="D19" s="27"/>
      <c r="F19" s="10">
        <v>7</v>
      </c>
      <c r="G19" s="11">
        <f>'Pesos elementos'!T21*$D$4</f>
        <v>49.275220750000003</v>
      </c>
      <c r="H19" s="12">
        <f t="shared" si="7"/>
        <v>799.86300900000003</v>
      </c>
      <c r="I19" s="13">
        <v>54.480000000000011</v>
      </c>
      <c r="J19" s="14">
        <v>58.86</v>
      </c>
      <c r="K19" s="30">
        <v>0.25</v>
      </c>
      <c r="L19" s="16">
        <v>0.2</v>
      </c>
      <c r="M19" s="17">
        <f t="shared" si="0"/>
        <v>953.4000000000002</v>
      </c>
      <c r="N19" s="13">
        <f t="shared" si="1"/>
        <v>824.04000000000008</v>
      </c>
      <c r="O19" s="18">
        <f t="shared" si="2"/>
        <v>0.83895847388294509</v>
      </c>
      <c r="P19" s="19">
        <f t="shared" si="3"/>
        <v>0.97066041575651663</v>
      </c>
      <c r="Q19" s="20" t="str">
        <f t="shared" si="4"/>
        <v>WENO</v>
      </c>
      <c r="S19" s="24">
        <f t="shared" si="5"/>
        <v>153.53699100000017</v>
      </c>
      <c r="T19" s="25">
        <f t="shared" si="6"/>
        <v>24.176991000000044</v>
      </c>
    </row>
    <row r="20" spans="1:20" x14ac:dyDescent="0.3">
      <c r="A20" s="27"/>
      <c r="B20" s="28"/>
      <c r="D20" s="29"/>
      <c r="F20" s="10">
        <v>6</v>
      </c>
      <c r="G20" s="11">
        <f>'Pesos elementos'!T22*$D$4</f>
        <v>50.146252000000004</v>
      </c>
      <c r="H20" s="12">
        <f t="shared" si="7"/>
        <v>850.00926100000004</v>
      </c>
      <c r="I20" s="13">
        <v>54.480000000000011</v>
      </c>
      <c r="J20" s="14">
        <v>58.86</v>
      </c>
      <c r="K20" s="30">
        <v>0.25</v>
      </c>
      <c r="L20" s="31">
        <v>0.25</v>
      </c>
      <c r="M20" s="17">
        <f t="shared" si="0"/>
        <v>953.4000000000002</v>
      </c>
      <c r="N20" s="13">
        <f t="shared" si="1"/>
        <v>1030.05</v>
      </c>
      <c r="O20" s="18">
        <f t="shared" si="2"/>
        <v>0.89155575938745524</v>
      </c>
      <c r="P20" s="19">
        <f t="shared" si="3"/>
        <v>0.82521165089073356</v>
      </c>
      <c r="Q20" s="20" t="str">
        <f t="shared" si="4"/>
        <v>WENO</v>
      </c>
      <c r="S20" s="24">
        <f t="shared" si="5"/>
        <v>103.39073900000017</v>
      </c>
      <c r="T20" s="25">
        <f t="shared" si="6"/>
        <v>180.04073899999992</v>
      </c>
    </row>
    <row r="21" spans="1:20" x14ac:dyDescent="0.3">
      <c r="A21" s="27"/>
      <c r="B21" s="28"/>
      <c r="C21" s="29"/>
      <c r="D21" s="27"/>
      <c r="F21" s="10">
        <v>5</v>
      </c>
      <c r="G21" s="11">
        <f>'Pesos elementos'!T23*$D$4</f>
        <v>50.171164500000003</v>
      </c>
      <c r="H21" s="12">
        <f t="shared" si="7"/>
        <v>900.18042550000007</v>
      </c>
      <c r="I21" s="13">
        <v>54.480000000000011</v>
      </c>
      <c r="J21" s="14">
        <v>58.86</v>
      </c>
      <c r="K21" s="30">
        <v>0.25</v>
      </c>
      <c r="L21" s="31">
        <v>0.25</v>
      </c>
      <c r="M21" s="17">
        <f t="shared" si="0"/>
        <v>953.4000000000002</v>
      </c>
      <c r="N21" s="13">
        <f t="shared" si="1"/>
        <v>1030.05</v>
      </c>
      <c r="O21" s="18">
        <f t="shared" si="2"/>
        <v>0.94417917505768811</v>
      </c>
      <c r="P21" s="19">
        <f t="shared" si="3"/>
        <v>0.87391915489539351</v>
      </c>
      <c r="Q21" s="20" t="str">
        <f t="shared" si="4"/>
        <v>WENO</v>
      </c>
      <c r="S21" s="24">
        <f t="shared" si="5"/>
        <v>53.219574500000135</v>
      </c>
      <c r="T21" s="25">
        <f t="shared" si="6"/>
        <v>129.86957449999989</v>
      </c>
    </row>
    <row r="22" spans="1:20" x14ac:dyDescent="0.3">
      <c r="F22" s="10">
        <v>4</v>
      </c>
      <c r="G22" s="11">
        <f>'Pesos elementos'!T24*$D$4</f>
        <v>50.447644500000003</v>
      </c>
      <c r="H22" s="12">
        <f t="shared" si="7"/>
        <v>950.62807000000009</v>
      </c>
      <c r="I22" s="13">
        <v>54.480000000000011</v>
      </c>
      <c r="J22" s="14">
        <v>58.86</v>
      </c>
      <c r="K22" s="30">
        <v>0.25</v>
      </c>
      <c r="L22" s="31">
        <v>0.25</v>
      </c>
      <c r="M22" s="17">
        <f t="shared" si="0"/>
        <v>953.4000000000002</v>
      </c>
      <c r="N22" s="13">
        <f t="shared" si="1"/>
        <v>1030.05</v>
      </c>
      <c r="O22" s="18">
        <f t="shared" si="2"/>
        <v>0.99709258443465476</v>
      </c>
      <c r="P22" s="19">
        <f t="shared" si="3"/>
        <v>0.92289507305470619</v>
      </c>
      <c r="Q22" s="20" t="str">
        <f t="shared" si="4"/>
        <v>WENO</v>
      </c>
      <c r="S22" s="24">
        <f t="shared" si="5"/>
        <v>2.7719300000001112</v>
      </c>
      <c r="T22" s="25">
        <f t="shared" si="6"/>
        <v>79.421929999999861</v>
      </c>
    </row>
    <row r="23" spans="1:20" x14ac:dyDescent="0.3">
      <c r="F23" s="10">
        <v>3</v>
      </c>
      <c r="G23" s="11">
        <f>'Pesos elementos'!T25*$D$4</f>
        <v>51.304554250000002</v>
      </c>
      <c r="H23" s="12">
        <f t="shared" si="7"/>
        <v>1001.9326242500001</v>
      </c>
      <c r="I23" s="13">
        <v>58.320000000000014</v>
      </c>
      <c r="J23" s="14">
        <v>58.86</v>
      </c>
      <c r="K23" s="30">
        <v>0.25</v>
      </c>
      <c r="L23" s="31">
        <v>0.25</v>
      </c>
      <c r="M23" s="17">
        <f t="shared" si="0"/>
        <v>1020.6000000000004</v>
      </c>
      <c r="N23" s="13">
        <f t="shared" si="1"/>
        <v>1030.05</v>
      </c>
      <c r="O23" s="18">
        <f t="shared" si="2"/>
        <v>0.98170941039584536</v>
      </c>
      <c r="P23" s="19">
        <f t="shared" si="3"/>
        <v>0.97270290204359022</v>
      </c>
      <c r="Q23" s="20" t="str">
        <f t="shared" si="4"/>
        <v>WENO</v>
      </c>
      <c r="S23" s="24">
        <f t="shared" si="5"/>
        <v>18.667375750000247</v>
      </c>
      <c r="T23" s="25">
        <f t="shared" si="6"/>
        <v>28.117375749999837</v>
      </c>
    </row>
    <row r="24" spans="1:20" x14ac:dyDescent="0.3">
      <c r="C24" s="4"/>
      <c r="F24" s="10">
        <v>2</v>
      </c>
      <c r="G24" s="32">
        <f>'Pesos elementos'!T26*$D$4</f>
        <v>51.121058000000005</v>
      </c>
      <c r="H24" s="12">
        <f t="shared" si="7"/>
        <v>1053.0536822500001</v>
      </c>
      <c r="I24" s="13">
        <v>65.349999999999994</v>
      </c>
      <c r="J24" s="14">
        <v>50.47999999999999</v>
      </c>
      <c r="K24" s="33">
        <v>0.25</v>
      </c>
      <c r="L24" s="34">
        <v>0.3</v>
      </c>
      <c r="M24" s="17">
        <f t="shared" si="0"/>
        <v>1143.625</v>
      </c>
      <c r="N24" s="13">
        <f t="shared" si="1"/>
        <v>1060.0799999999997</v>
      </c>
      <c r="O24" s="18">
        <f t="shared" si="2"/>
        <v>0.92080330724669368</v>
      </c>
      <c r="P24" s="19">
        <f t="shared" si="3"/>
        <v>0.99337189858312613</v>
      </c>
      <c r="Q24" s="20" t="str">
        <f t="shared" si="4"/>
        <v>WENO</v>
      </c>
      <c r="S24" s="24">
        <f t="shared" si="5"/>
        <v>90.571317749999935</v>
      </c>
      <c r="T24" s="25">
        <f t="shared" si="6"/>
        <v>7.0263177499996345</v>
      </c>
    </row>
    <row r="25" spans="1:20" x14ac:dyDescent="0.3">
      <c r="F25" s="10">
        <v>1</v>
      </c>
      <c r="G25" s="32">
        <f>'Pesos elementos'!T27*$D$4</f>
        <v>72.926028500000015</v>
      </c>
      <c r="H25" s="35">
        <f t="shared" si="7"/>
        <v>1125.9797107500001</v>
      </c>
      <c r="I25" s="13">
        <v>69.97999999999999</v>
      </c>
      <c r="J25" s="14">
        <v>54.98</v>
      </c>
      <c r="K25" s="33">
        <v>0.25</v>
      </c>
      <c r="L25" s="34">
        <v>0.3</v>
      </c>
      <c r="M25" s="17">
        <f t="shared" si="0"/>
        <v>1224.6499999999999</v>
      </c>
      <c r="N25" s="13">
        <f t="shared" si="1"/>
        <v>1154.58</v>
      </c>
      <c r="O25" s="18">
        <f t="shared" si="2"/>
        <v>0.91942980504633998</v>
      </c>
      <c r="P25" s="19">
        <f t="shared" si="3"/>
        <v>0.9752288371095984</v>
      </c>
      <c r="Q25" s="20" t="str">
        <f t="shared" si="4"/>
        <v>WENO</v>
      </c>
      <c r="S25" s="24">
        <f t="shared" si="5"/>
        <v>98.670289249999769</v>
      </c>
      <c r="T25" s="25">
        <f t="shared" si="6"/>
        <v>28.600289249999832</v>
      </c>
    </row>
    <row r="26" spans="1:20" ht="15" thickBot="1" x14ac:dyDescent="0.35">
      <c r="F26" s="36">
        <v>-1</v>
      </c>
      <c r="G26" s="37">
        <f>'Pesos elementos'!T28*$D$4</f>
        <v>0</v>
      </c>
      <c r="H26" s="38">
        <f t="shared" si="7"/>
        <v>1125.9797107500001</v>
      </c>
      <c r="I26" s="39">
        <v>78.44</v>
      </c>
      <c r="J26" s="40">
        <v>61.529999999999987</v>
      </c>
      <c r="K26" s="41">
        <v>0.25</v>
      </c>
      <c r="L26" s="42">
        <v>0.3</v>
      </c>
      <c r="M26" s="43">
        <f t="shared" si="0"/>
        <v>1372.7</v>
      </c>
      <c r="N26" s="39">
        <f t="shared" si="1"/>
        <v>1292.1299999999997</v>
      </c>
      <c r="O26" s="44">
        <f t="shared" si="2"/>
        <v>0.82026641709769077</v>
      </c>
      <c r="P26" s="45">
        <f t="shared" si="3"/>
        <v>0.87141364317057912</v>
      </c>
      <c r="Q26" s="46" t="str">
        <f t="shared" si="4"/>
        <v>WENO</v>
      </c>
      <c r="S26" s="47">
        <f t="shared" si="5"/>
        <v>246.72028924999995</v>
      </c>
      <c r="T26" s="48">
        <f t="shared" si="6"/>
        <v>166.15028924999956</v>
      </c>
    </row>
  </sheetData>
  <conditionalFormatting sqref="S3:T2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F94C-0078-4BC6-BBC2-2D7B08FA856E}">
  <dimension ref="A1:AA207"/>
  <sheetViews>
    <sheetView workbookViewId="0">
      <pane xSplit="1" topLeftCell="B1" activePane="topRight" state="frozen"/>
      <selection pane="topRight" activeCell="Q16" sqref="Q16"/>
    </sheetView>
  </sheetViews>
  <sheetFormatPr baseColWidth="10" defaultColWidth="11.5546875" defaultRowHeight="14.4" x14ac:dyDescent="0.3"/>
  <cols>
    <col min="1" max="1" width="20.33203125" style="52" bestFit="1" customWidth="1"/>
    <col min="2" max="2" width="11.5546875" style="145"/>
    <col min="3" max="3" width="11.5546875" style="143"/>
    <col min="4" max="5" width="11.5546875" style="52"/>
    <col min="6" max="6" width="11.5546875" style="145"/>
    <col min="7" max="8" width="11.5546875" style="153"/>
    <col min="9" max="9" width="11.5546875" style="143"/>
    <col min="10" max="11" width="11.5546875" style="52"/>
    <col min="12" max="12" width="11.5546875" style="66"/>
    <col min="13" max="18" width="11.5546875" style="165"/>
    <col min="19" max="19" width="11.5546875" style="145"/>
    <col min="20" max="20" width="11.5546875" style="153"/>
    <col min="21" max="21" width="11.5546875" style="163"/>
    <col min="22" max="26" width="11.5546875" style="153"/>
    <col min="27" max="27" width="11.5546875" style="143"/>
    <col min="28" max="16384" width="11.5546875" style="52"/>
  </cols>
  <sheetData>
    <row r="1" spans="1:27" s="150" customFormat="1" ht="15" thickBot="1" x14ac:dyDescent="0.35">
      <c r="B1" s="151" t="s">
        <v>46</v>
      </c>
      <c r="C1" s="238" t="s">
        <v>52</v>
      </c>
      <c r="D1" s="239"/>
      <c r="E1" s="239"/>
      <c r="F1" s="240" t="s">
        <v>55</v>
      </c>
      <c r="G1" s="241"/>
      <c r="H1" s="241"/>
      <c r="I1" s="238" t="s">
        <v>56</v>
      </c>
      <c r="J1" s="239"/>
      <c r="K1" s="239"/>
      <c r="L1" s="239"/>
      <c r="M1" s="239"/>
      <c r="N1" s="239"/>
      <c r="O1" s="239"/>
      <c r="P1" s="239"/>
      <c r="Q1" s="239"/>
      <c r="S1" s="240" t="s">
        <v>42</v>
      </c>
      <c r="T1" s="241"/>
      <c r="U1" s="241"/>
      <c r="V1" s="241"/>
      <c r="W1" s="241"/>
      <c r="X1" s="241"/>
      <c r="Y1" s="241"/>
      <c r="Z1" s="241"/>
      <c r="AA1" s="155"/>
    </row>
    <row r="2" spans="1:27" s="141" customFormat="1" ht="15" thickBot="1" x14ac:dyDescent="0.35">
      <c r="A2" s="141" t="s">
        <v>77</v>
      </c>
      <c r="B2" s="174" t="s">
        <v>76</v>
      </c>
      <c r="C2" s="175" t="s">
        <v>76</v>
      </c>
      <c r="D2" s="141" t="s">
        <v>79</v>
      </c>
      <c r="E2" s="141" t="s">
        <v>80</v>
      </c>
      <c r="F2" s="149" t="s">
        <v>76</v>
      </c>
      <c r="G2" s="154" t="s">
        <v>79</v>
      </c>
      <c r="H2" s="154" t="s">
        <v>80</v>
      </c>
      <c r="I2" s="175" t="s">
        <v>81</v>
      </c>
      <c r="J2" s="141" t="s">
        <v>82</v>
      </c>
      <c r="K2" s="141" t="s">
        <v>83</v>
      </c>
      <c r="L2" s="176" t="s">
        <v>85</v>
      </c>
      <c r="M2" s="176" t="s">
        <v>86</v>
      </c>
      <c r="N2" s="176" t="s">
        <v>87</v>
      </c>
      <c r="O2" s="176" t="s">
        <v>90</v>
      </c>
      <c r="P2" s="176" t="s">
        <v>88</v>
      </c>
      <c r="Q2" s="176" t="s">
        <v>89</v>
      </c>
      <c r="R2" s="176" t="s">
        <v>92</v>
      </c>
      <c r="S2" s="149" t="s">
        <v>84</v>
      </c>
      <c r="T2" s="154" t="s">
        <v>91</v>
      </c>
      <c r="U2" s="154" t="s">
        <v>86</v>
      </c>
      <c r="V2" s="154" t="s">
        <v>87</v>
      </c>
      <c r="W2" s="154" t="s">
        <v>90</v>
      </c>
      <c r="X2" s="154" t="s">
        <v>89</v>
      </c>
      <c r="Y2" s="154" t="s">
        <v>93</v>
      </c>
      <c r="Z2" s="154" t="s">
        <v>85</v>
      </c>
      <c r="AA2" s="175"/>
    </row>
    <row r="3" spans="1:27" s="141" customFormat="1" ht="15" thickBot="1" x14ac:dyDescent="0.35">
      <c r="A3" s="141" t="s">
        <v>100</v>
      </c>
      <c r="B3" s="174">
        <v>1</v>
      </c>
      <c r="C3" s="175">
        <v>1</v>
      </c>
      <c r="D3" s="141">
        <v>1</v>
      </c>
      <c r="E3" s="141">
        <v>1</v>
      </c>
      <c r="F3" s="149">
        <v>1</v>
      </c>
      <c r="G3" s="154">
        <v>1</v>
      </c>
      <c r="H3" s="154">
        <v>1</v>
      </c>
      <c r="I3" s="175">
        <v>1</v>
      </c>
      <c r="J3" s="141">
        <v>1</v>
      </c>
      <c r="K3" s="141">
        <v>1</v>
      </c>
      <c r="L3" s="176">
        <v>0</v>
      </c>
      <c r="M3" s="176">
        <v>0</v>
      </c>
      <c r="N3" s="176">
        <v>0</v>
      </c>
      <c r="O3" s="176">
        <v>0</v>
      </c>
      <c r="P3" s="176">
        <v>0</v>
      </c>
      <c r="Q3" s="176">
        <v>0</v>
      </c>
      <c r="R3" s="176">
        <v>0</v>
      </c>
      <c r="S3" s="149">
        <v>1</v>
      </c>
      <c r="T3" s="154">
        <v>1</v>
      </c>
      <c r="U3" s="154">
        <v>0</v>
      </c>
      <c r="V3" s="154">
        <v>0</v>
      </c>
      <c r="W3" s="154">
        <v>0</v>
      </c>
      <c r="X3" s="154">
        <v>0</v>
      </c>
      <c r="Y3" s="154">
        <v>0</v>
      </c>
      <c r="Z3" s="154">
        <v>0</v>
      </c>
      <c r="AA3" s="175"/>
    </row>
    <row r="4" spans="1:27" s="141" customFormat="1" ht="15" thickBot="1" x14ac:dyDescent="0.35">
      <c r="A4" s="141" t="s">
        <v>127</v>
      </c>
      <c r="B4" s="174">
        <v>0.16</v>
      </c>
      <c r="C4" s="174">
        <v>0.16</v>
      </c>
      <c r="D4" s="174">
        <v>0.16</v>
      </c>
      <c r="E4" s="174">
        <v>0.16</v>
      </c>
      <c r="F4" s="174">
        <v>0.16</v>
      </c>
      <c r="G4" s="174">
        <v>0.16</v>
      </c>
      <c r="H4" s="174">
        <v>0.16</v>
      </c>
      <c r="I4" s="174">
        <v>0.16</v>
      </c>
      <c r="J4" s="174">
        <v>0.16</v>
      </c>
      <c r="K4" s="174">
        <v>0.16</v>
      </c>
      <c r="L4" s="174">
        <v>0.16</v>
      </c>
      <c r="M4" s="174">
        <v>0.16</v>
      </c>
      <c r="N4" s="174">
        <v>0.16</v>
      </c>
      <c r="O4" s="174">
        <v>0.16</v>
      </c>
      <c r="P4" s="174">
        <v>0.16</v>
      </c>
      <c r="Q4" s="174">
        <v>0.16</v>
      </c>
      <c r="R4" s="174">
        <v>0.16</v>
      </c>
      <c r="S4" s="149">
        <v>0.17</v>
      </c>
      <c r="T4" s="149">
        <v>0.17</v>
      </c>
      <c r="U4" s="149">
        <v>0.17</v>
      </c>
      <c r="V4" s="149">
        <v>0.17</v>
      </c>
      <c r="W4" s="149">
        <v>0.17</v>
      </c>
      <c r="X4" s="149">
        <v>0.17</v>
      </c>
      <c r="Y4" s="149">
        <v>0.17</v>
      </c>
      <c r="Z4" s="149">
        <v>0.17</v>
      </c>
      <c r="AA4" s="175"/>
    </row>
    <row r="5" spans="1:27" s="150" customFormat="1" ht="15" thickBot="1" x14ac:dyDescent="0.35">
      <c r="A5" s="150" t="s">
        <v>78</v>
      </c>
      <c r="B5" s="173">
        <f>SUM(B12:B76)</f>
        <v>131.85</v>
      </c>
      <c r="C5" s="157">
        <f t="shared" ref="C5:T5" si="0">SUM(C12:C76)</f>
        <v>69.05</v>
      </c>
      <c r="D5" s="158">
        <f t="shared" si="0"/>
        <v>3.5999999999999996</v>
      </c>
      <c r="E5" s="158">
        <f t="shared" si="0"/>
        <v>3.2</v>
      </c>
      <c r="F5" s="156">
        <f t="shared" ref="F5:H5" si="1">SUM(F12:F76)</f>
        <v>67.849999999999994</v>
      </c>
      <c r="G5" s="159">
        <f t="shared" si="1"/>
        <v>3.5999999999999996</v>
      </c>
      <c r="H5" s="159">
        <f t="shared" si="1"/>
        <v>3.2</v>
      </c>
      <c r="I5" s="157">
        <f t="shared" si="0"/>
        <v>22.92</v>
      </c>
      <c r="J5" s="158">
        <f t="shared" si="0"/>
        <v>3.76</v>
      </c>
      <c r="K5" s="158">
        <f t="shared" si="0"/>
        <v>1.6</v>
      </c>
      <c r="L5" s="168">
        <f t="shared" si="0"/>
        <v>5</v>
      </c>
      <c r="M5" s="168">
        <f t="shared" si="0"/>
        <v>38.44</v>
      </c>
      <c r="N5" s="168">
        <f t="shared" si="0"/>
        <v>0</v>
      </c>
      <c r="O5" s="168">
        <f t="shared" si="0"/>
        <v>14.5</v>
      </c>
      <c r="P5" s="168">
        <f t="shared" si="0"/>
        <v>7</v>
      </c>
      <c r="Q5" s="168">
        <f t="shared" si="0"/>
        <v>5.46</v>
      </c>
      <c r="R5" s="168">
        <f t="shared" si="0"/>
        <v>5.1749999999999998</v>
      </c>
      <c r="S5" s="156">
        <f t="shared" si="0"/>
        <v>8.75</v>
      </c>
      <c r="T5" s="159">
        <f t="shared" si="0"/>
        <v>10.899999999999999</v>
      </c>
      <c r="U5" s="159">
        <f t="shared" ref="U5:Z5" si="2">SUM(U12:U76)</f>
        <v>27.68</v>
      </c>
      <c r="V5" s="159">
        <f t="shared" si="2"/>
        <v>0</v>
      </c>
      <c r="W5" s="159">
        <f t="shared" si="2"/>
        <v>56.010000000000005</v>
      </c>
      <c r="X5" s="159">
        <f t="shared" si="2"/>
        <v>12.44</v>
      </c>
      <c r="Y5" s="159">
        <f t="shared" si="2"/>
        <v>2.35</v>
      </c>
      <c r="Z5" s="159">
        <f t="shared" si="2"/>
        <v>28.299999999999997</v>
      </c>
      <c r="AA5" s="157"/>
    </row>
    <row r="6" spans="1:27" s="141" customFormat="1" ht="15" thickBot="1" x14ac:dyDescent="0.35">
      <c r="A6" s="141" t="s">
        <v>96</v>
      </c>
      <c r="B6" s="172">
        <v>0.2</v>
      </c>
      <c r="C6" s="144">
        <v>0.2</v>
      </c>
      <c r="D6" s="142">
        <v>0.2</v>
      </c>
      <c r="E6" s="142">
        <v>0.2</v>
      </c>
      <c r="F6" s="146">
        <v>0.2</v>
      </c>
      <c r="G6" s="152">
        <v>0.2</v>
      </c>
      <c r="H6" s="152">
        <v>0.2</v>
      </c>
      <c r="I6" s="144">
        <v>0.25</v>
      </c>
      <c r="J6" s="142">
        <v>0.3</v>
      </c>
      <c r="K6" s="142">
        <v>0.25</v>
      </c>
      <c r="L6" s="166">
        <v>0.25</v>
      </c>
      <c r="M6" s="166">
        <v>0.25</v>
      </c>
      <c r="N6" s="166">
        <v>0.25</v>
      </c>
      <c r="O6" s="166">
        <v>0.25</v>
      </c>
      <c r="P6" s="166">
        <v>0.3</v>
      </c>
      <c r="Q6" s="166">
        <v>0.3</v>
      </c>
      <c r="R6" s="166">
        <v>0.25</v>
      </c>
      <c r="S6" s="146">
        <v>0.3</v>
      </c>
      <c r="T6" s="152">
        <v>0.3</v>
      </c>
      <c r="U6" s="152">
        <v>0.25</v>
      </c>
      <c r="V6" s="152">
        <v>0.25</v>
      </c>
      <c r="W6" s="152">
        <v>0.25</v>
      </c>
      <c r="X6" s="152">
        <v>0.3</v>
      </c>
      <c r="Y6" s="152">
        <v>0.3</v>
      </c>
      <c r="Z6" s="152">
        <v>0.25</v>
      </c>
      <c r="AA6" s="144"/>
    </row>
    <row r="7" spans="1:27" s="141" customFormat="1" ht="15" thickBot="1" x14ac:dyDescent="0.35">
      <c r="A7" s="141" t="s">
        <v>97</v>
      </c>
      <c r="B7" s="172">
        <v>0.9</v>
      </c>
      <c r="C7" s="144">
        <v>0.9</v>
      </c>
      <c r="D7" s="142">
        <v>1.65</v>
      </c>
      <c r="E7" s="142">
        <v>1.8</v>
      </c>
      <c r="F7" s="146">
        <v>0.9</v>
      </c>
      <c r="G7" s="152">
        <v>1.65</v>
      </c>
      <c r="H7" s="152">
        <v>1.8</v>
      </c>
      <c r="I7" s="144">
        <v>0.9</v>
      </c>
      <c r="J7" s="142">
        <v>0.9</v>
      </c>
      <c r="K7" s="142">
        <v>1.8</v>
      </c>
      <c r="L7" s="166">
        <v>0.35</v>
      </c>
      <c r="M7" s="166">
        <v>0.4</v>
      </c>
      <c r="N7" s="166">
        <v>0.25</v>
      </c>
      <c r="O7" s="166">
        <v>0.5</v>
      </c>
      <c r="P7" s="166">
        <v>0.5</v>
      </c>
      <c r="Q7" s="166">
        <v>0.4</v>
      </c>
      <c r="R7" s="166">
        <v>1.1499999999999999</v>
      </c>
      <c r="S7" s="146">
        <v>1.06</v>
      </c>
      <c r="T7" s="152">
        <v>0.92</v>
      </c>
      <c r="U7" s="152">
        <v>0.4</v>
      </c>
      <c r="V7" s="152">
        <v>0.25</v>
      </c>
      <c r="W7" s="152">
        <v>0.5</v>
      </c>
      <c r="X7" s="152">
        <v>0.4</v>
      </c>
      <c r="Y7" s="152">
        <v>0.3</v>
      </c>
      <c r="Z7" s="152">
        <v>0.35</v>
      </c>
      <c r="AA7" s="144"/>
    </row>
    <row r="8" spans="1:27" s="141" customFormat="1" ht="15" thickBot="1" x14ac:dyDescent="0.35">
      <c r="A8" s="141" t="s">
        <v>108</v>
      </c>
      <c r="B8" s="172">
        <f>B5*B6</f>
        <v>26.37</v>
      </c>
      <c r="C8" s="144">
        <f t="shared" ref="C8:Z8" si="3">C5*C6</f>
        <v>13.81</v>
      </c>
      <c r="D8" s="142">
        <f t="shared" si="3"/>
        <v>0.72</v>
      </c>
      <c r="E8" s="142">
        <f t="shared" si="3"/>
        <v>0.64000000000000012</v>
      </c>
      <c r="F8" s="146">
        <f t="shared" si="3"/>
        <v>13.57</v>
      </c>
      <c r="G8" s="152">
        <f t="shared" si="3"/>
        <v>0.72</v>
      </c>
      <c r="H8" s="152">
        <f t="shared" si="3"/>
        <v>0.64000000000000012</v>
      </c>
      <c r="I8" s="144">
        <f t="shared" si="3"/>
        <v>5.73</v>
      </c>
      <c r="J8" s="142">
        <f t="shared" si="3"/>
        <v>1.1279999999999999</v>
      </c>
      <c r="K8" s="142">
        <f t="shared" si="3"/>
        <v>0.4</v>
      </c>
      <c r="L8" s="166">
        <f t="shared" si="3"/>
        <v>1.25</v>
      </c>
      <c r="M8" s="166">
        <f t="shared" si="3"/>
        <v>9.61</v>
      </c>
      <c r="N8" s="166">
        <f t="shared" si="3"/>
        <v>0</v>
      </c>
      <c r="O8" s="166">
        <f t="shared" si="3"/>
        <v>3.625</v>
      </c>
      <c r="P8" s="166">
        <f t="shared" si="3"/>
        <v>2.1</v>
      </c>
      <c r="Q8" s="166">
        <f t="shared" si="3"/>
        <v>1.6379999999999999</v>
      </c>
      <c r="R8" s="166">
        <f t="shared" si="3"/>
        <v>1.29375</v>
      </c>
      <c r="S8" s="146">
        <f>S5*S6</f>
        <v>2.625</v>
      </c>
      <c r="T8" s="152">
        <f t="shared" si="3"/>
        <v>3.2699999999999996</v>
      </c>
      <c r="U8" s="152">
        <f t="shared" si="3"/>
        <v>6.92</v>
      </c>
      <c r="V8" s="152">
        <f t="shared" si="3"/>
        <v>0</v>
      </c>
      <c r="W8" s="152">
        <f t="shared" si="3"/>
        <v>14.002500000000001</v>
      </c>
      <c r="X8" s="152">
        <f t="shared" si="3"/>
        <v>3.7319999999999998</v>
      </c>
      <c r="Y8" s="152">
        <f t="shared" si="3"/>
        <v>0.70499999999999996</v>
      </c>
      <c r="Z8" s="152">
        <f t="shared" si="3"/>
        <v>7.0749999999999993</v>
      </c>
      <c r="AA8" s="144"/>
    </row>
    <row r="9" spans="1:27" s="141" customFormat="1" ht="15" thickBot="1" x14ac:dyDescent="0.35">
      <c r="A9" s="141" t="s">
        <v>99</v>
      </c>
      <c r="B9" s="172">
        <f>2*B7*B5</f>
        <v>237.32999999999998</v>
      </c>
      <c r="C9" s="144">
        <f t="shared" ref="C9:Z9" si="4">2*C7*C5</f>
        <v>124.28999999999999</v>
      </c>
      <c r="D9" s="142">
        <f t="shared" si="4"/>
        <v>11.879999999999999</v>
      </c>
      <c r="E9" s="142">
        <f t="shared" si="4"/>
        <v>11.520000000000001</v>
      </c>
      <c r="F9" s="146">
        <f t="shared" si="4"/>
        <v>122.13</v>
      </c>
      <c r="G9" s="152">
        <f t="shared" si="4"/>
        <v>11.879999999999999</v>
      </c>
      <c r="H9" s="152">
        <f t="shared" si="4"/>
        <v>11.520000000000001</v>
      </c>
      <c r="I9" s="144">
        <f t="shared" si="4"/>
        <v>41.256000000000007</v>
      </c>
      <c r="J9" s="142">
        <f t="shared" si="4"/>
        <v>6.7679999999999998</v>
      </c>
      <c r="K9" s="142">
        <f t="shared" si="4"/>
        <v>5.7600000000000007</v>
      </c>
      <c r="L9" s="166">
        <f t="shared" si="4"/>
        <v>3.5</v>
      </c>
      <c r="M9" s="166">
        <f t="shared" si="4"/>
        <v>30.751999999999999</v>
      </c>
      <c r="N9" s="166">
        <f t="shared" si="4"/>
        <v>0</v>
      </c>
      <c r="O9" s="166">
        <f>2*O7*O5</f>
        <v>14.5</v>
      </c>
      <c r="P9" s="166">
        <f t="shared" si="4"/>
        <v>7</v>
      </c>
      <c r="Q9" s="166">
        <f t="shared" si="4"/>
        <v>4.3680000000000003</v>
      </c>
      <c r="R9" s="166">
        <f t="shared" si="4"/>
        <v>11.902499999999998</v>
      </c>
      <c r="S9" s="146">
        <f>2*S7*S5</f>
        <v>18.55</v>
      </c>
      <c r="T9" s="152">
        <f t="shared" si="4"/>
        <v>20.055999999999997</v>
      </c>
      <c r="U9" s="152">
        <f t="shared" si="4"/>
        <v>22.144000000000002</v>
      </c>
      <c r="V9" s="152">
        <f t="shared" si="4"/>
        <v>0</v>
      </c>
      <c r="W9" s="152">
        <f t="shared" si="4"/>
        <v>56.010000000000005</v>
      </c>
      <c r="X9" s="152">
        <f t="shared" si="4"/>
        <v>9.952</v>
      </c>
      <c r="Y9" s="152">
        <f t="shared" si="4"/>
        <v>1.41</v>
      </c>
      <c r="Z9" s="152">
        <f t="shared" si="4"/>
        <v>19.809999999999995</v>
      </c>
      <c r="AA9" s="144"/>
    </row>
    <row r="10" spans="1:27" s="141" customFormat="1" ht="15" thickBot="1" x14ac:dyDescent="0.35">
      <c r="A10" s="141" t="s">
        <v>101</v>
      </c>
      <c r="B10" s="172">
        <f>B3*(B9+B5*B6-B4*B5)</f>
        <v>242.60399999999998</v>
      </c>
      <c r="C10" s="172">
        <f t="shared" ref="C10:Z10" si="5">C3*(C9+C5*C6-C4*C5)</f>
        <v>127.05199999999999</v>
      </c>
      <c r="D10" s="172">
        <f t="shared" si="5"/>
        <v>12.023999999999999</v>
      </c>
      <c r="E10" s="172">
        <f t="shared" si="5"/>
        <v>11.648000000000001</v>
      </c>
      <c r="F10" s="172">
        <f t="shared" si="5"/>
        <v>124.84399999999999</v>
      </c>
      <c r="G10" s="172">
        <f t="shared" si="5"/>
        <v>12.023999999999999</v>
      </c>
      <c r="H10" s="172">
        <f t="shared" si="5"/>
        <v>11.648000000000001</v>
      </c>
      <c r="I10" s="172">
        <f t="shared" si="5"/>
        <v>43.318800000000003</v>
      </c>
      <c r="J10" s="172">
        <f t="shared" si="5"/>
        <v>7.2943999999999996</v>
      </c>
      <c r="K10" s="172">
        <f t="shared" si="5"/>
        <v>5.9040000000000008</v>
      </c>
      <c r="L10" s="172">
        <f t="shared" si="5"/>
        <v>0</v>
      </c>
      <c r="M10" s="172">
        <f t="shared" si="5"/>
        <v>0</v>
      </c>
      <c r="N10" s="172">
        <f t="shared" si="5"/>
        <v>0</v>
      </c>
      <c r="O10" s="172">
        <f t="shared" si="5"/>
        <v>0</v>
      </c>
      <c r="P10" s="172">
        <f t="shared" si="5"/>
        <v>0</v>
      </c>
      <c r="Q10" s="172">
        <f t="shared" si="5"/>
        <v>0</v>
      </c>
      <c r="R10" s="172">
        <f t="shared" si="5"/>
        <v>0</v>
      </c>
      <c r="S10" s="172">
        <f t="shared" si="5"/>
        <v>19.6875</v>
      </c>
      <c r="T10" s="172">
        <f t="shared" si="5"/>
        <v>21.472999999999995</v>
      </c>
      <c r="U10" s="172">
        <f t="shared" si="5"/>
        <v>0</v>
      </c>
      <c r="V10" s="172">
        <f t="shared" si="5"/>
        <v>0</v>
      </c>
      <c r="W10" s="172">
        <f t="shared" si="5"/>
        <v>0</v>
      </c>
      <c r="X10" s="172">
        <f t="shared" si="5"/>
        <v>0</v>
      </c>
      <c r="Y10" s="172">
        <f t="shared" si="5"/>
        <v>0</v>
      </c>
      <c r="Z10" s="172">
        <f t="shared" si="5"/>
        <v>0</v>
      </c>
      <c r="AA10" s="144"/>
    </row>
    <row r="11" spans="1:27" s="150" customFormat="1" ht="15" thickBot="1" x14ac:dyDescent="0.35">
      <c r="A11" s="150" t="s">
        <v>98</v>
      </c>
      <c r="B11" s="173">
        <f t="shared" ref="B11:Z11" si="6">B5*B6*B7</f>
        <v>23.733000000000001</v>
      </c>
      <c r="C11" s="157">
        <f t="shared" si="6"/>
        <v>12.429</v>
      </c>
      <c r="D11" s="158">
        <f t="shared" si="6"/>
        <v>1.1879999999999999</v>
      </c>
      <c r="E11" s="158">
        <f t="shared" si="6"/>
        <v>1.1520000000000004</v>
      </c>
      <c r="F11" s="156">
        <f t="shared" si="6"/>
        <v>12.213000000000001</v>
      </c>
      <c r="G11" s="159">
        <f t="shared" si="6"/>
        <v>1.1879999999999999</v>
      </c>
      <c r="H11" s="159">
        <f t="shared" si="6"/>
        <v>1.1520000000000004</v>
      </c>
      <c r="I11" s="157">
        <f t="shared" si="6"/>
        <v>5.1570000000000009</v>
      </c>
      <c r="J11" s="158">
        <f t="shared" si="6"/>
        <v>1.0151999999999999</v>
      </c>
      <c r="K11" s="158">
        <f t="shared" si="6"/>
        <v>0.72000000000000008</v>
      </c>
      <c r="L11" s="167">
        <f t="shared" si="6"/>
        <v>0.4375</v>
      </c>
      <c r="M11" s="168">
        <f t="shared" si="6"/>
        <v>3.8439999999999999</v>
      </c>
      <c r="N11" s="168">
        <f t="shared" si="6"/>
        <v>0</v>
      </c>
      <c r="O11" s="168">
        <f t="shared" si="6"/>
        <v>1.8125</v>
      </c>
      <c r="P11" s="168">
        <f t="shared" si="6"/>
        <v>1.05</v>
      </c>
      <c r="Q11" s="168">
        <f t="shared" si="6"/>
        <v>0.6552</v>
      </c>
      <c r="R11" s="168">
        <f t="shared" si="6"/>
        <v>1.4878124999999998</v>
      </c>
      <c r="S11" s="156">
        <f>S5*S6*S7</f>
        <v>2.7825000000000002</v>
      </c>
      <c r="T11" s="159">
        <f t="shared" si="6"/>
        <v>3.0083999999999995</v>
      </c>
      <c r="U11" s="164">
        <f t="shared" si="6"/>
        <v>2.7680000000000002</v>
      </c>
      <c r="V11" s="159">
        <f t="shared" si="6"/>
        <v>0</v>
      </c>
      <c r="W11" s="159">
        <f t="shared" si="6"/>
        <v>7.0012500000000006</v>
      </c>
      <c r="X11" s="159">
        <f t="shared" si="6"/>
        <v>1.4927999999999999</v>
      </c>
      <c r="Y11" s="159">
        <f t="shared" si="6"/>
        <v>0.21149999999999999</v>
      </c>
      <c r="Z11" s="159">
        <f t="shared" si="6"/>
        <v>2.4762499999999994</v>
      </c>
      <c r="AA11" s="155"/>
    </row>
    <row r="12" spans="1:27" x14ac:dyDescent="0.3">
      <c r="B12" s="160">
        <v>13.9</v>
      </c>
      <c r="C12" s="161">
        <v>1.1499999999999999</v>
      </c>
      <c r="D12" s="76">
        <v>0.5</v>
      </c>
      <c r="E12" s="76">
        <v>1.6</v>
      </c>
      <c r="F12" s="160">
        <v>1.1499999999999999</v>
      </c>
      <c r="G12" s="162">
        <v>0.5</v>
      </c>
      <c r="H12" s="162">
        <v>1.6</v>
      </c>
      <c r="I12" s="161">
        <v>0.8</v>
      </c>
      <c r="J12" s="76">
        <v>1.4</v>
      </c>
      <c r="K12" s="76">
        <v>1.6</v>
      </c>
      <c r="L12" s="169">
        <v>5</v>
      </c>
      <c r="M12" s="170">
        <v>5.6</v>
      </c>
      <c r="N12" s="170">
        <f>3.17*0</f>
        <v>0</v>
      </c>
      <c r="O12" s="170">
        <v>14.5</v>
      </c>
      <c r="P12" s="170">
        <v>7</v>
      </c>
      <c r="Q12" s="170">
        <v>5.46</v>
      </c>
      <c r="R12" s="170">
        <f>10.35*0.5</f>
        <v>5.1749999999999998</v>
      </c>
      <c r="S12" s="160">
        <v>8.75</v>
      </c>
      <c r="T12" s="162">
        <v>5.3</v>
      </c>
      <c r="U12" s="147">
        <v>5.67</v>
      </c>
      <c r="V12" s="162">
        <f>3.17*0</f>
        <v>0</v>
      </c>
      <c r="W12" s="162">
        <v>6.67</v>
      </c>
      <c r="X12" s="162">
        <v>12.44</v>
      </c>
      <c r="Y12" s="162">
        <v>2.35</v>
      </c>
      <c r="Z12" s="162">
        <v>10.35</v>
      </c>
    </row>
    <row r="13" spans="1:27" x14ac:dyDescent="0.3">
      <c r="B13" s="160">
        <v>5.8</v>
      </c>
      <c r="C13" s="161">
        <v>3</v>
      </c>
      <c r="D13" s="76">
        <v>0.5</v>
      </c>
      <c r="E13" s="76">
        <v>1.6</v>
      </c>
      <c r="F13" s="160">
        <v>3</v>
      </c>
      <c r="G13" s="162">
        <v>0.5</v>
      </c>
      <c r="H13" s="162">
        <v>1.6</v>
      </c>
      <c r="I13" s="161">
        <v>1</v>
      </c>
      <c r="J13" s="76">
        <v>2.36</v>
      </c>
      <c r="K13" s="76"/>
      <c r="L13" s="169"/>
      <c r="M13" s="170">
        <v>5.6</v>
      </c>
      <c r="N13" s="170">
        <f t="shared" ref="N13:N15" si="7">3.17*0</f>
        <v>0</v>
      </c>
      <c r="O13" s="170"/>
      <c r="P13" s="170"/>
      <c r="Q13" s="170"/>
      <c r="R13" s="170"/>
      <c r="S13" s="160"/>
      <c r="T13" s="162">
        <v>5.6</v>
      </c>
      <c r="U13" s="147">
        <v>5.55</v>
      </c>
      <c r="V13" s="162">
        <f t="shared" ref="V13:V16" si="8">3.17*0</f>
        <v>0</v>
      </c>
      <c r="W13" s="162">
        <v>7.86</v>
      </c>
      <c r="X13" s="162"/>
      <c r="Y13" s="162"/>
      <c r="Z13" s="153">
        <v>8.6</v>
      </c>
    </row>
    <row r="14" spans="1:27" x14ac:dyDescent="0.3">
      <c r="B14" s="160">
        <v>6.15</v>
      </c>
      <c r="C14" s="161">
        <v>0.8</v>
      </c>
      <c r="D14" s="76">
        <v>0.5</v>
      </c>
      <c r="E14" s="76"/>
      <c r="F14" s="160">
        <v>0.8</v>
      </c>
      <c r="G14" s="162">
        <v>0.5</v>
      </c>
      <c r="H14" s="162"/>
      <c r="I14" s="161">
        <v>6.6</v>
      </c>
      <c r="J14" s="76"/>
      <c r="K14" s="76"/>
      <c r="L14" s="169"/>
      <c r="M14" s="170">
        <v>5.47</v>
      </c>
      <c r="N14" s="170">
        <f t="shared" si="7"/>
        <v>0</v>
      </c>
      <c r="O14" s="170"/>
      <c r="P14" s="170"/>
      <c r="Q14" s="170"/>
      <c r="R14" s="170"/>
      <c r="S14" s="160"/>
      <c r="T14" s="162"/>
      <c r="U14" s="147">
        <v>5.73</v>
      </c>
      <c r="V14" s="162">
        <f t="shared" si="8"/>
        <v>0</v>
      </c>
      <c r="W14" s="162">
        <v>7</v>
      </c>
      <c r="X14" s="162"/>
      <c r="Y14" s="162"/>
      <c r="Z14" s="162">
        <v>5</v>
      </c>
    </row>
    <row r="15" spans="1:27" x14ac:dyDescent="0.3">
      <c r="B15" s="160">
        <v>3</v>
      </c>
      <c r="C15" s="161">
        <v>0.8</v>
      </c>
      <c r="D15" s="76">
        <v>0.5</v>
      </c>
      <c r="E15" s="76"/>
      <c r="F15" s="160">
        <v>0.8</v>
      </c>
      <c r="G15" s="162">
        <v>0.5</v>
      </c>
      <c r="H15" s="162"/>
      <c r="I15" s="161">
        <v>1.4</v>
      </c>
      <c r="J15" s="76"/>
      <c r="K15" s="76"/>
      <c r="L15" s="169"/>
      <c r="M15" s="170">
        <v>5</v>
      </c>
      <c r="N15" s="170">
        <f t="shared" si="7"/>
        <v>0</v>
      </c>
      <c r="O15" s="170"/>
      <c r="P15" s="170"/>
      <c r="Q15" s="170"/>
      <c r="R15" s="170"/>
      <c r="S15" s="160"/>
      <c r="T15" s="162"/>
      <c r="U15" s="147">
        <v>5.63</v>
      </c>
      <c r="V15" s="162">
        <f t="shared" si="8"/>
        <v>0</v>
      </c>
      <c r="W15" s="162">
        <v>21.86</v>
      </c>
      <c r="X15" s="162"/>
      <c r="Y15" s="162"/>
      <c r="Z15" s="162">
        <v>4.3499999999999996</v>
      </c>
    </row>
    <row r="16" spans="1:27" x14ac:dyDescent="0.3">
      <c r="B16" s="160">
        <v>9</v>
      </c>
      <c r="C16" s="161">
        <v>3</v>
      </c>
      <c r="D16" s="76">
        <v>0.8</v>
      </c>
      <c r="E16" s="76"/>
      <c r="F16" s="160">
        <v>3</v>
      </c>
      <c r="G16" s="162">
        <v>0.8</v>
      </c>
      <c r="H16" s="162"/>
      <c r="I16" s="161">
        <v>5.6</v>
      </c>
      <c r="J16" s="76"/>
      <c r="K16" s="76"/>
      <c r="L16" s="169"/>
      <c r="M16" s="170">
        <v>5.17</v>
      </c>
      <c r="N16" s="170"/>
      <c r="O16" s="170"/>
      <c r="P16" s="170"/>
      <c r="Q16" s="170"/>
      <c r="R16" s="170"/>
      <c r="T16" s="162"/>
      <c r="U16" s="162">
        <v>5.0999999999999996</v>
      </c>
      <c r="V16" s="162">
        <f t="shared" si="8"/>
        <v>0</v>
      </c>
      <c r="W16" s="162">
        <v>5.42</v>
      </c>
      <c r="X16" s="162"/>
      <c r="Y16" s="162"/>
      <c r="Z16" s="162"/>
    </row>
    <row r="17" spans="2:26" x14ac:dyDescent="0.3">
      <c r="B17" s="160">
        <v>1.47</v>
      </c>
      <c r="C17" s="161">
        <v>1.1499999999999999</v>
      </c>
      <c r="D17" s="76">
        <v>0.8</v>
      </c>
      <c r="E17" s="76"/>
      <c r="F17" s="160">
        <v>1.1499999999999999</v>
      </c>
      <c r="G17" s="162">
        <v>0.8</v>
      </c>
      <c r="H17" s="162"/>
      <c r="I17" s="161">
        <v>5.12</v>
      </c>
      <c r="J17" s="76"/>
      <c r="K17" s="76"/>
      <c r="L17" s="169"/>
      <c r="M17" s="170">
        <v>7.6</v>
      </c>
      <c r="N17" s="170"/>
      <c r="O17" s="170"/>
      <c r="P17" s="170"/>
      <c r="Q17" s="170"/>
      <c r="R17" s="170"/>
      <c r="T17" s="162"/>
      <c r="U17" s="147"/>
      <c r="V17" s="162"/>
      <c r="W17" s="162">
        <v>7.2</v>
      </c>
      <c r="X17" s="162"/>
      <c r="Y17" s="162"/>
      <c r="Z17" s="162"/>
    </row>
    <row r="18" spans="2:26" x14ac:dyDescent="0.3">
      <c r="B18" s="160">
        <v>1.25</v>
      </c>
      <c r="C18" s="161">
        <v>0.6</v>
      </c>
      <c r="D18" s="76"/>
      <c r="E18" s="76"/>
      <c r="F18" s="160">
        <v>0.6</v>
      </c>
      <c r="G18" s="162"/>
      <c r="H18" s="162"/>
      <c r="I18" s="161">
        <v>1.8</v>
      </c>
      <c r="J18" s="76"/>
      <c r="K18" s="76"/>
      <c r="L18" s="169"/>
      <c r="M18" s="170">
        <v>4</v>
      </c>
      <c r="N18" s="170"/>
      <c r="O18" s="170"/>
      <c r="P18" s="170"/>
      <c r="Q18" s="170"/>
      <c r="R18" s="170"/>
      <c r="T18" s="162"/>
      <c r="U18" s="147"/>
      <c r="V18" s="162"/>
      <c r="W18" s="162"/>
      <c r="X18" s="162"/>
      <c r="Y18" s="162"/>
      <c r="Z18" s="162"/>
    </row>
    <row r="19" spans="2:26" x14ac:dyDescent="0.3">
      <c r="B19" s="160">
        <v>3.2</v>
      </c>
      <c r="C19" s="161">
        <v>1</v>
      </c>
      <c r="D19" s="76"/>
      <c r="E19" s="76"/>
      <c r="F19" s="160">
        <v>1</v>
      </c>
      <c r="G19" s="162"/>
      <c r="H19" s="162"/>
      <c r="I19" s="161">
        <v>0.6</v>
      </c>
      <c r="J19" s="76"/>
      <c r="K19" s="76"/>
      <c r="L19" s="169"/>
      <c r="M19" s="170"/>
      <c r="N19" s="170"/>
      <c r="O19" s="170"/>
      <c r="P19" s="170"/>
      <c r="Q19" s="170"/>
      <c r="R19" s="170"/>
      <c r="S19" s="160"/>
      <c r="T19" s="162"/>
      <c r="U19" s="147"/>
      <c r="V19" s="162"/>
      <c r="W19" s="162"/>
      <c r="X19" s="162"/>
      <c r="Y19" s="162"/>
      <c r="Z19" s="162"/>
    </row>
    <row r="20" spans="2:26" x14ac:dyDescent="0.3">
      <c r="B20" s="160">
        <v>4</v>
      </c>
      <c r="C20" s="161">
        <v>8</v>
      </c>
      <c r="D20" s="76"/>
      <c r="E20" s="76"/>
      <c r="F20" s="160">
        <v>8</v>
      </c>
      <c r="G20" s="162"/>
      <c r="H20" s="162"/>
      <c r="I20" s="161"/>
      <c r="J20" s="76"/>
      <c r="K20" s="76"/>
      <c r="L20" s="169"/>
      <c r="M20" s="170"/>
      <c r="N20" s="170"/>
      <c r="O20" s="170"/>
      <c r="P20" s="170"/>
      <c r="Q20" s="170"/>
      <c r="R20" s="170"/>
      <c r="S20" s="160"/>
      <c r="T20" s="162"/>
      <c r="U20" s="147"/>
      <c r="V20" s="162"/>
      <c r="W20" s="162"/>
      <c r="X20" s="162"/>
      <c r="Y20" s="162"/>
      <c r="Z20" s="162"/>
    </row>
    <row r="21" spans="2:26" x14ac:dyDescent="0.3">
      <c r="B21" s="160">
        <v>11.2</v>
      </c>
      <c r="C21" s="161">
        <v>1</v>
      </c>
      <c r="D21" s="76"/>
      <c r="E21" s="76"/>
      <c r="F21" s="160">
        <v>1</v>
      </c>
      <c r="G21" s="162"/>
      <c r="H21" s="162"/>
      <c r="I21" s="161"/>
      <c r="J21" s="76"/>
      <c r="K21" s="76"/>
      <c r="L21" s="169"/>
      <c r="M21" s="170"/>
      <c r="N21" s="170"/>
      <c r="O21" s="170"/>
      <c r="P21" s="170"/>
      <c r="Q21" s="170"/>
      <c r="R21" s="170"/>
      <c r="S21" s="160"/>
      <c r="T21" s="162"/>
      <c r="U21" s="147"/>
      <c r="V21" s="162"/>
      <c r="W21" s="162"/>
      <c r="X21" s="162"/>
      <c r="Y21" s="162"/>
      <c r="Z21" s="162"/>
    </row>
    <row r="22" spans="2:26" x14ac:dyDescent="0.3">
      <c r="B22" s="160">
        <v>2.1</v>
      </c>
      <c r="C22" s="161">
        <v>10.6</v>
      </c>
      <c r="D22" s="76"/>
      <c r="E22" s="76"/>
      <c r="F22" s="160">
        <v>10.6</v>
      </c>
      <c r="G22" s="162"/>
      <c r="H22" s="162"/>
      <c r="I22" s="161"/>
      <c r="J22" s="76"/>
      <c r="K22" s="76"/>
      <c r="L22" s="169"/>
      <c r="M22" s="170"/>
      <c r="N22" s="170"/>
      <c r="O22" s="170"/>
      <c r="P22" s="170"/>
      <c r="Q22" s="170"/>
      <c r="R22" s="170"/>
      <c r="S22" s="160"/>
      <c r="T22" s="162"/>
      <c r="U22" s="147"/>
      <c r="V22" s="162"/>
      <c r="W22" s="162"/>
      <c r="X22" s="162"/>
      <c r="Y22" s="162"/>
      <c r="Z22" s="162"/>
    </row>
    <row r="23" spans="2:26" x14ac:dyDescent="0.3">
      <c r="B23" s="160">
        <v>1.4</v>
      </c>
      <c r="C23" s="161">
        <v>1</v>
      </c>
      <c r="D23" s="76"/>
      <c r="E23" s="76"/>
      <c r="F23" s="160">
        <v>1</v>
      </c>
      <c r="G23" s="162"/>
      <c r="H23" s="162"/>
      <c r="I23" s="161"/>
      <c r="J23" s="76"/>
      <c r="K23" s="76"/>
      <c r="L23" s="169"/>
      <c r="M23" s="170"/>
      <c r="N23" s="170"/>
      <c r="O23" s="170"/>
      <c r="P23" s="170"/>
      <c r="Q23" s="170"/>
      <c r="R23" s="170"/>
      <c r="S23" s="160"/>
      <c r="T23" s="162"/>
      <c r="U23" s="147"/>
      <c r="V23" s="162"/>
      <c r="W23" s="162"/>
      <c r="X23" s="162"/>
      <c r="Y23" s="162"/>
      <c r="Z23" s="162"/>
    </row>
    <row r="24" spans="2:26" x14ac:dyDescent="0.3">
      <c r="B24" s="160">
        <v>1.36</v>
      </c>
      <c r="C24" s="161">
        <v>1</v>
      </c>
      <c r="D24" s="76"/>
      <c r="E24" s="76"/>
      <c r="F24" s="160">
        <v>1</v>
      </c>
      <c r="G24" s="162"/>
      <c r="H24" s="162"/>
      <c r="I24" s="161"/>
      <c r="J24" s="76"/>
      <c r="K24" s="76"/>
      <c r="L24" s="169"/>
      <c r="M24" s="170"/>
      <c r="N24" s="170"/>
      <c r="O24" s="170"/>
      <c r="P24" s="170"/>
      <c r="Q24" s="170"/>
      <c r="R24" s="170"/>
      <c r="S24" s="160"/>
      <c r="T24" s="162"/>
      <c r="U24" s="147"/>
      <c r="V24" s="162"/>
      <c r="W24" s="162"/>
      <c r="X24" s="162"/>
      <c r="Y24" s="162"/>
      <c r="Z24" s="162"/>
    </row>
    <row r="25" spans="2:26" x14ac:dyDescent="0.3">
      <c r="B25" s="160">
        <v>1.6</v>
      </c>
      <c r="C25" s="161">
        <v>0.6</v>
      </c>
      <c r="D25" s="76"/>
      <c r="E25" s="76"/>
      <c r="F25" s="160">
        <v>0.6</v>
      </c>
      <c r="G25" s="162"/>
      <c r="H25" s="162"/>
      <c r="I25" s="161"/>
      <c r="J25" s="76"/>
      <c r="K25" s="76"/>
      <c r="L25" s="169"/>
      <c r="M25" s="170"/>
      <c r="N25" s="170"/>
      <c r="O25" s="170"/>
      <c r="P25" s="170"/>
      <c r="Q25" s="170"/>
      <c r="R25" s="170"/>
      <c r="S25" s="160"/>
      <c r="T25" s="162"/>
      <c r="U25" s="147"/>
      <c r="V25" s="162"/>
      <c r="W25" s="162"/>
      <c r="X25" s="162"/>
      <c r="Y25" s="162"/>
      <c r="Z25" s="162"/>
    </row>
    <row r="26" spans="2:26" x14ac:dyDescent="0.3">
      <c r="B26" s="160">
        <v>1.63</v>
      </c>
      <c r="C26" s="161">
        <v>0.6</v>
      </c>
      <c r="D26" s="76"/>
      <c r="E26" s="76"/>
      <c r="F26" s="160">
        <v>0.6</v>
      </c>
      <c r="G26" s="162"/>
      <c r="H26" s="162"/>
      <c r="I26" s="161"/>
      <c r="J26" s="76"/>
      <c r="K26" s="76"/>
      <c r="L26" s="169"/>
      <c r="M26" s="170"/>
      <c r="N26" s="170"/>
      <c r="O26" s="170"/>
      <c r="P26" s="170"/>
      <c r="Q26" s="170"/>
      <c r="R26" s="170"/>
      <c r="S26" s="160"/>
      <c r="T26" s="162"/>
      <c r="U26" s="147"/>
      <c r="V26" s="162"/>
      <c r="W26" s="162"/>
      <c r="X26" s="162"/>
      <c r="Y26" s="162"/>
      <c r="Z26" s="162"/>
    </row>
    <row r="27" spans="2:26" x14ac:dyDescent="0.3">
      <c r="B27" s="160">
        <v>15.2</v>
      </c>
      <c r="C27" s="161">
        <v>3</v>
      </c>
      <c r="D27" s="76"/>
      <c r="E27" s="76"/>
      <c r="F27" s="160">
        <v>3</v>
      </c>
      <c r="G27" s="162"/>
      <c r="H27" s="162"/>
      <c r="I27" s="161"/>
      <c r="J27" s="76"/>
      <c r="K27" s="76"/>
      <c r="L27" s="169"/>
      <c r="M27" s="170"/>
      <c r="N27" s="170"/>
      <c r="O27" s="170"/>
      <c r="P27" s="170"/>
      <c r="Q27" s="170"/>
      <c r="R27" s="170"/>
      <c r="S27" s="160"/>
      <c r="T27" s="162"/>
      <c r="U27" s="147"/>
      <c r="V27" s="162"/>
      <c r="W27" s="162"/>
      <c r="X27" s="162"/>
      <c r="Y27" s="162"/>
      <c r="Z27" s="162"/>
    </row>
    <row r="28" spans="2:26" x14ac:dyDescent="0.3">
      <c r="B28" s="160">
        <v>9.0500000000000007</v>
      </c>
      <c r="C28" s="161">
        <v>1</v>
      </c>
      <c r="D28" s="76"/>
      <c r="E28" s="76"/>
      <c r="F28" s="160">
        <v>0.6</v>
      </c>
      <c r="G28" s="162"/>
      <c r="H28" s="162"/>
      <c r="I28" s="161"/>
      <c r="J28" s="76"/>
      <c r="K28" s="76"/>
      <c r="L28" s="169"/>
      <c r="M28" s="170"/>
      <c r="N28" s="170"/>
      <c r="O28" s="170"/>
      <c r="P28" s="170"/>
      <c r="Q28" s="170"/>
      <c r="R28" s="170"/>
      <c r="S28" s="160"/>
      <c r="T28" s="162"/>
      <c r="U28" s="147"/>
      <c r="V28" s="162"/>
      <c r="W28" s="162"/>
      <c r="X28" s="162"/>
      <c r="Y28" s="162"/>
      <c r="Z28" s="162"/>
    </row>
    <row r="29" spans="2:26" x14ac:dyDescent="0.3">
      <c r="B29" s="160">
        <v>6.15</v>
      </c>
      <c r="C29" s="161">
        <v>0.6</v>
      </c>
      <c r="D29" s="76"/>
      <c r="E29" s="76"/>
      <c r="F29" s="160">
        <v>1.4</v>
      </c>
      <c r="G29" s="162"/>
      <c r="H29" s="162"/>
      <c r="I29" s="161"/>
      <c r="J29" s="76"/>
      <c r="K29" s="76"/>
      <c r="L29" s="169"/>
      <c r="M29" s="170"/>
      <c r="N29" s="170"/>
      <c r="O29" s="170"/>
      <c r="P29" s="170"/>
      <c r="Q29" s="170"/>
      <c r="R29" s="170"/>
      <c r="S29" s="160"/>
      <c r="T29" s="162"/>
      <c r="U29" s="147"/>
      <c r="V29" s="162"/>
      <c r="W29" s="162"/>
      <c r="X29" s="162"/>
      <c r="Y29" s="162"/>
      <c r="Z29" s="162"/>
    </row>
    <row r="30" spans="2:26" x14ac:dyDescent="0.3">
      <c r="B30" s="160">
        <v>1.53</v>
      </c>
      <c r="C30" s="161">
        <v>3</v>
      </c>
      <c r="D30" s="76"/>
      <c r="E30" s="76"/>
      <c r="F30" s="160">
        <v>3</v>
      </c>
      <c r="G30" s="162"/>
      <c r="H30" s="162"/>
      <c r="I30" s="161"/>
      <c r="J30" s="76"/>
      <c r="K30" s="76"/>
      <c r="L30" s="169"/>
      <c r="M30" s="170"/>
      <c r="N30" s="170"/>
      <c r="O30" s="170"/>
      <c r="P30" s="170"/>
      <c r="Q30" s="170"/>
      <c r="R30" s="170"/>
      <c r="S30" s="160"/>
      <c r="T30" s="162"/>
      <c r="U30" s="147"/>
      <c r="V30" s="162"/>
      <c r="W30" s="162"/>
      <c r="X30" s="162"/>
      <c r="Y30" s="162"/>
      <c r="Z30" s="162"/>
    </row>
    <row r="31" spans="2:26" x14ac:dyDescent="0.3">
      <c r="B31" s="160">
        <v>3.3</v>
      </c>
      <c r="C31" s="161">
        <v>1</v>
      </c>
      <c r="D31" s="76"/>
      <c r="E31" s="76"/>
      <c r="F31" s="160">
        <v>1</v>
      </c>
      <c r="G31" s="162"/>
      <c r="H31" s="162"/>
      <c r="I31" s="161"/>
      <c r="J31" s="76"/>
      <c r="K31" s="76"/>
      <c r="L31" s="169"/>
      <c r="M31" s="170"/>
      <c r="N31" s="170"/>
      <c r="O31" s="170"/>
      <c r="P31" s="170"/>
      <c r="Q31" s="170"/>
      <c r="R31" s="170"/>
      <c r="S31" s="160"/>
      <c r="T31" s="162"/>
      <c r="U31" s="147"/>
      <c r="V31" s="162"/>
      <c r="W31" s="162"/>
      <c r="X31" s="162"/>
      <c r="Y31" s="162"/>
      <c r="Z31" s="162"/>
    </row>
    <row r="32" spans="2:26" x14ac:dyDescent="0.3">
      <c r="B32" s="160">
        <v>0.8</v>
      </c>
      <c r="C32" s="161">
        <v>0.8</v>
      </c>
      <c r="D32" s="76"/>
      <c r="E32" s="76"/>
      <c r="F32" s="160">
        <v>0.8</v>
      </c>
      <c r="G32" s="162"/>
      <c r="H32" s="162"/>
      <c r="I32" s="161"/>
      <c r="J32" s="76"/>
      <c r="K32" s="76"/>
      <c r="L32" s="169"/>
      <c r="M32" s="170"/>
      <c r="N32" s="170"/>
      <c r="O32" s="170"/>
      <c r="P32" s="170"/>
      <c r="Q32" s="170"/>
      <c r="R32" s="170"/>
      <c r="S32" s="160"/>
      <c r="T32" s="162"/>
      <c r="U32" s="147"/>
      <c r="V32" s="162"/>
      <c r="W32" s="162"/>
      <c r="X32" s="162"/>
      <c r="Y32" s="162"/>
      <c r="Z32" s="162"/>
    </row>
    <row r="33" spans="2:26" x14ac:dyDescent="0.3">
      <c r="B33" s="160">
        <v>1.1000000000000001</v>
      </c>
      <c r="C33" s="161">
        <v>0.9</v>
      </c>
      <c r="D33" s="76"/>
      <c r="E33" s="76"/>
      <c r="F33" s="160">
        <v>0.9</v>
      </c>
      <c r="G33" s="162"/>
      <c r="H33" s="162"/>
      <c r="I33" s="161"/>
      <c r="J33" s="76"/>
      <c r="K33" s="76"/>
      <c r="L33" s="169"/>
      <c r="M33" s="170"/>
      <c r="N33" s="170"/>
      <c r="O33" s="170"/>
      <c r="P33" s="170"/>
      <c r="Q33" s="170"/>
      <c r="R33" s="170"/>
      <c r="S33" s="160"/>
      <c r="T33" s="162"/>
      <c r="U33" s="147"/>
      <c r="V33" s="162"/>
      <c r="W33" s="162"/>
      <c r="X33" s="162"/>
      <c r="Y33" s="162"/>
      <c r="Z33" s="162"/>
    </row>
    <row r="34" spans="2:26" x14ac:dyDescent="0.3">
      <c r="B34" s="160">
        <v>3.46</v>
      </c>
      <c r="C34" s="161">
        <v>4.5999999999999996</v>
      </c>
      <c r="D34" s="76"/>
      <c r="E34" s="76"/>
      <c r="F34" s="160">
        <v>4.5999999999999996</v>
      </c>
      <c r="G34" s="162"/>
      <c r="H34" s="162"/>
      <c r="I34" s="161"/>
      <c r="J34" s="76"/>
      <c r="K34" s="76"/>
      <c r="L34" s="169"/>
      <c r="M34" s="170"/>
      <c r="N34" s="170"/>
      <c r="O34" s="170"/>
      <c r="P34" s="170"/>
      <c r="Q34" s="170"/>
      <c r="R34" s="170"/>
      <c r="S34" s="160"/>
      <c r="T34" s="162"/>
      <c r="U34" s="147"/>
      <c r="V34" s="162"/>
      <c r="W34" s="162"/>
      <c r="X34" s="162"/>
      <c r="Y34" s="162"/>
      <c r="Z34" s="162"/>
    </row>
    <row r="35" spans="2:26" x14ac:dyDescent="0.3">
      <c r="B35" s="160">
        <v>1.6</v>
      </c>
      <c r="C35" s="161">
        <v>1.4</v>
      </c>
      <c r="D35" s="76"/>
      <c r="E35" s="76"/>
      <c r="F35" s="160">
        <v>1.4</v>
      </c>
      <c r="G35" s="162"/>
      <c r="H35" s="162"/>
      <c r="I35" s="161"/>
      <c r="J35" s="76"/>
      <c r="K35" s="76"/>
      <c r="L35" s="169"/>
      <c r="M35" s="170"/>
      <c r="N35" s="170"/>
      <c r="O35" s="170"/>
      <c r="P35" s="170"/>
      <c r="Q35" s="170"/>
      <c r="R35" s="170"/>
      <c r="S35" s="160"/>
      <c r="T35" s="162"/>
      <c r="U35" s="147"/>
      <c r="V35" s="162"/>
      <c r="W35" s="162"/>
      <c r="X35" s="162"/>
      <c r="Y35" s="162"/>
      <c r="Z35" s="162"/>
    </row>
    <row r="36" spans="2:26" x14ac:dyDescent="0.3">
      <c r="B36" s="160">
        <v>5</v>
      </c>
      <c r="C36" s="161">
        <v>11.05</v>
      </c>
      <c r="D36" s="76"/>
      <c r="E36" s="76"/>
      <c r="F36" s="160">
        <v>11.05</v>
      </c>
      <c r="G36" s="162"/>
      <c r="H36" s="162"/>
      <c r="I36" s="161"/>
      <c r="J36" s="76"/>
      <c r="K36" s="76"/>
      <c r="L36" s="169"/>
      <c r="M36" s="170"/>
      <c r="N36" s="170"/>
      <c r="O36" s="170"/>
      <c r="P36" s="170"/>
      <c r="Q36" s="170"/>
      <c r="R36" s="170"/>
      <c r="S36" s="160"/>
      <c r="T36" s="162"/>
      <c r="U36" s="147"/>
      <c r="V36" s="162"/>
      <c r="W36" s="162"/>
      <c r="X36" s="162"/>
      <c r="Y36" s="162"/>
      <c r="Z36" s="162"/>
    </row>
    <row r="37" spans="2:26" x14ac:dyDescent="0.3">
      <c r="B37" s="160">
        <v>5.4</v>
      </c>
      <c r="C37" s="161">
        <v>1.4</v>
      </c>
      <c r="D37" s="76"/>
      <c r="E37" s="76"/>
      <c r="F37" s="160">
        <v>1.4</v>
      </c>
      <c r="G37" s="162"/>
      <c r="H37" s="162"/>
      <c r="I37" s="161"/>
      <c r="J37" s="76"/>
      <c r="K37" s="76"/>
      <c r="L37" s="169"/>
      <c r="M37" s="170"/>
      <c r="N37" s="170"/>
      <c r="O37" s="170"/>
      <c r="P37" s="170"/>
      <c r="Q37" s="170"/>
      <c r="R37" s="170"/>
      <c r="S37" s="160"/>
      <c r="T37" s="162"/>
      <c r="U37" s="147"/>
      <c r="V37" s="162"/>
      <c r="W37" s="162"/>
      <c r="X37" s="162"/>
      <c r="Y37" s="162"/>
      <c r="Z37" s="162"/>
    </row>
    <row r="38" spans="2:26" x14ac:dyDescent="0.3">
      <c r="B38" s="160">
        <v>5.6</v>
      </c>
      <c r="C38" s="161">
        <v>4.4000000000000004</v>
      </c>
      <c r="D38" s="76"/>
      <c r="E38" s="76"/>
      <c r="F38" s="160">
        <v>4.4000000000000004</v>
      </c>
      <c r="G38" s="162"/>
      <c r="H38" s="162"/>
      <c r="I38" s="161"/>
      <c r="J38" s="76"/>
      <c r="K38" s="76"/>
      <c r="L38" s="169"/>
      <c r="M38" s="170"/>
      <c r="N38" s="170"/>
      <c r="O38" s="170"/>
      <c r="P38" s="170"/>
      <c r="Q38" s="170"/>
      <c r="R38" s="170"/>
      <c r="S38" s="160"/>
      <c r="T38" s="162"/>
      <c r="U38" s="147"/>
      <c r="V38" s="162"/>
      <c r="W38" s="162"/>
      <c r="X38" s="162"/>
      <c r="Y38" s="162"/>
      <c r="Z38" s="162"/>
    </row>
    <row r="39" spans="2:26" x14ac:dyDescent="0.3">
      <c r="B39" s="160">
        <v>1.2</v>
      </c>
      <c r="C39" s="161">
        <v>1</v>
      </c>
      <c r="D39" s="76"/>
      <c r="E39" s="76"/>
      <c r="F39" s="160"/>
      <c r="G39" s="162"/>
      <c r="H39" s="162"/>
      <c r="I39" s="161"/>
      <c r="J39" s="76"/>
      <c r="K39" s="76"/>
      <c r="L39" s="169"/>
      <c r="M39" s="170"/>
      <c r="N39" s="170"/>
      <c r="O39" s="170"/>
      <c r="P39" s="170"/>
      <c r="Q39" s="170"/>
      <c r="R39" s="170"/>
      <c r="S39" s="160"/>
      <c r="T39" s="162"/>
      <c r="U39" s="147"/>
      <c r="V39" s="162"/>
      <c r="W39" s="162"/>
      <c r="X39" s="162"/>
      <c r="Y39" s="162"/>
      <c r="Z39" s="162"/>
    </row>
    <row r="40" spans="2:26" x14ac:dyDescent="0.3">
      <c r="B40" s="160">
        <v>1.2</v>
      </c>
      <c r="C40" s="161">
        <v>0.6</v>
      </c>
      <c r="D40" s="76"/>
      <c r="E40" s="76"/>
      <c r="F40" s="160"/>
      <c r="G40" s="162"/>
      <c r="H40" s="162"/>
      <c r="I40" s="161"/>
      <c r="J40" s="76"/>
      <c r="K40" s="76"/>
      <c r="L40" s="169"/>
      <c r="M40" s="170"/>
      <c r="N40" s="170"/>
      <c r="O40" s="170"/>
      <c r="P40" s="170"/>
      <c r="Q40" s="170"/>
      <c r="R40" s="170"/>
      <c r="S40" s="160"/>
      <c r="T40" s="162"/>
      <c r="U40" s="147"/>
      <c r="V40" s="162"/>
      <c r="W40" s="162"/>
      <c r="X40" s="162"/>
      <c r="Y40" s="162"/>
      <c r="Z40" s="162"/>
    </row>
    <row r="41" spans="2:26" x14ac:dyDescent="0.3">
      <c r="B41" s="160">
        <v>2.8</v>
      </c>
      <c r="C41" s="161"/>
      <c r="D41" s="76"/>
      <c r="E41" s="76"/>
      <c r="F41" s="160"/>
      <c r="G41" s="162"/>
      <c r="H41" s="162"/>
      <c r="I41" s="161"/>
      <c r="J41" s="76"/>
      <c r="K41" s="76"/>
      <c r="L41" s="169"/>
      <c r="M41" s="170"/>
      <c r="N41" s="170"/>
      <c r="O41" s="170"/>
      <c r="P41" s="170"/>
      <c r="Q41" s="170"/>
      <c r="R41" s="170"/>
      <c r="S41" s="160"/>
      <c r="T41" s="162"/>
      <c r="U41" s="147"/>
      <c r="V41" s="162"/>
      <c r="W41" s="162"/>
      <c r="X41" s="162"/>
      <c r="Y41" s="162"/>
      <c r="Z41" s="162"/>
    </row>
    <row r="42" spans="2:26" x14ac:dyDescent="0.3">
      <c r="B42" s="160">
        <v>1.4</v>
      </c>
      <c r="C42" s="161"/>
      <c r="D42" s="76"/>
      <c r="E42" s="76"/>
      <c r="F42" s="160"/>
      <c r="G42" s="162"/>
      <c r="H42" s="162"/>
      <c r="I42" s="161"/>
      <c r="J42" s="76"/>
      <c r="K42" s="76"/>
      <c r="L42" s="169"/>
      <c r="M42" s="170"/>
      <c r="N42" s="170"/>
      <c r="O42" s="170"/>
      <c r="P42" s="170"/>
      <c r="Q42" s="170"/>
      <c r="R42" s="170"/>
      <c r="S42" s="160"/>
      <c r="T42" s="162"/>
      <c r="U42" s="147"/>
      <c r="V42" s="162"/>
      <c r="W42" s="162"/>
      <c r="X42" s="162"/>
      <c r="Y42" s="162"/>
      <c r="Z42" s="162"/>
    </row>
    <row r="43" spans="2:26" x14ac:dyDescent="0.3">
      <c r="B43" s="160"/>
      <c r="C43" s="161"/>
      <c r="D43" s="76"/>
      <c r="E43" s="76"/>
      <c r="F43" s="160"/>
      <c r="G43" s="162"/>
      <c r="H43" s="162"/>
      <c r="I43" s="161"/>
      <c r="J43" s="76"/>
      <c r="K43" s="76"/>
      <c r="L43" s="169"/>
      <c r="M43" s="170"/>
      <c r="N43" s="170"/>
      <c r="O43" s="170"/>
      <c r="P43" s="170"/>
      <c r="Q43" s="170"/>
      <c r="R43" s="170"/>
      <c r="S43" s="160"/>
      <c r="T43" s="162"/>
      <c r="U43" s="147"/>
      <c r="V43" s="162"/>
      <c r="W43" s="162"/>
      <c r="X43" s="162"/>
      <c r="Y43" s="162"/>
      <c r="Z43" s="162"/>
    </row>
    <row r="44" spans="2:26" x14ac:dyDescent="0.3">
      <c r="B44" s="160"/>
      <c r="C44" s="161"/>
      <c r="D44" s="76"/>
      <c r="E44" s="76"/>
      <c r="F44" s="160"/>
      <c r="G44" s="162"/>
      <c r="H44" s="162"/>
      <c r="I44" s="161"/>
      <c r="J44" s="76"/>
      <c r="K44" s="76"/>
      <c r="L44" s="169"/>
      <c r="M44" s="170"/>
      <c r="N44" s="170"/>
      <c r="O44" s="170"/>
      <c r="P44" s="170"/>
      <c r="Q44" s="170"/>
      <c r="R44" s="170"/>
      <c r="S44" s="160"/>
      <c r="T44" s="162"/>
      <c r="U44" s="147"/>
      <c r="V44" s="162"/>
      <c r="W44" s="162"/>
      <c r="X44" s="162"/>
      <c r="Y44" s="162"/>
      <c r="Z44" s="162"/>
    </row>
    <row r="45" spans="2:26" x14ac:dyDescent="0.3">
      <c r="B45" s="160"/>
      <c r="C45" s="161"/>
      <c r="D45" s="76"/>
      <c r="E45" s="76"/>
      <c r="F45" s="160"/>
      <c r="G45" s="162"/>
      <c r="H45" s="162"/>
      <c r="I45" s="161"/>
      <c r="J45" s="76"/>
      <c r="K45" s="76"/>
      <c r="L45" s="169"/>
      <c r="M45" s="170"/>
      <c r="N45" s="170"/>
      <c r="O45" s="170"/>
      <c r="P45" s="170"/>
      <c r="Q45" s="170"/>
      <c r="R45" s="170"/>
      <c r="S45" s="160"/>
      <c r="T45" s="162"/>
      <c r="U45" s="147"/>
      <c r="V45" s="162"/>
      <c r="W45" s="162"/>
      <c r="X45" s="162"/>
      <c r="Y45" s="162"/>
      <c r="Z45" s="162"/>
    </row>
    <row r="46" spans="2:26" x14ac:dyDescent="0.3">
      <c r="B46" s="160"/>
      <c r="C46" s="161"/>
      <c r="D46" s="76"/>
      <c r="E46" s="76"/>
      <c r="F46" s="160"/>
      <c r="G46" s="162"/>
      <c r="H46" s="162"/>
      <c r="I46" s="161"/>
      <c r="J46" s="76"/>
      <c r="K46" s="76"/>
      <c r="L46" s="169"/>
      <c r="M46" s="170"/>
      <c r="N46" s="170"/>
      <c r="O46" s="170"/>
      <c r="P46" s="170"/>
      <c r="Q46" s="170"/>
      <c r="R46" s="170"/>
      <c r="S46" s="160"/>
      <c r="T46" s="162"/>
      <c r="U46" s="147"/>
      <c r="V46" s="162"/>
      <c r="W46" s="162"/>
      <c r="X46" s="162"/>
      <c r="Y46" s="162"/>
      <c r="Z46" s="162"/>
    </row>
    <row r="47" spans="2:26" x14ac:dyDescent="0.3">
      <c r="B47" s="160"/>
      <c r="C47" s="161"/>
      <c r="D47" s="76"/>
      <c r="E47" s="76"/>
      <c r="F47" s="160"/>
      <c r="G47" s="162"/>
      <c r="H47" s="162"/>
      <c r="I47" s="161"/>
      <c r="J47" s="76"/>
      <c r="K47" s="76"/>
      <c r="L47" s="169"/>
      <c r="M47" s="170"/>
      <c r="N47" s="170"/>
      <c r="O47" s="170"/>
      <c r="P47" s="170"/>
      <c r="Q47" s="170"/>
      <c r="R47" s="170"/>
      <c r="S47" s="160"/>
      <c r="T47" s="162"/>
      <c r="U47" s="147"/>
      <c r="V47" s="162"/>
      <c r="W47" s="162"/>
      <c r="X47" s="162"/>
      <c r="Y47" s="162"/>
      <c r="Z47" s="162"/>
    </row>
    <row r="48" spans="2:26" x14ac:dyDescent="0.3">
      <c r="B48" s="160"/>
      <c r="C48" s="161"/>
      <c r="D48" s="76"/>
      <c r="E48" s="76"/>
      <c r="F48" s="160"/>
      <c r="G48" s="162"/>
      <c r="H48" s="162"/>
      <c r="I48" s="161"/>
      <c r="J48" s="76"/>
      <c r="K48" s="76"/>
      <c r="L48" s="169"/>
      <c r="M48" s="170"/>
      <c r="N48" s="170"/>
      <c r="O48" s="170"/>
      <c r="P48" s="170"/>
      <c r="Q48" s="170"/>
      <c r="R48" s="170"/>
      <c r="S48" s="160"/>
      <c r="T48" s="162"/>
      <c r="U48" s="147"/>
      <c r="V48" s="162"/>
      <c r="W48" s="162"/>
      <c r="X48" s="162"/>
      <c r="Y48" s="162"/>
      <c r="Z48" s="162"/>
    </row>
    <row r="49" spans="2:26" x14ac:dyDescent="0.3">
      <c r="B49" s="160"/>
      <c r="C49" s="161"/>
      <c r="D49" s="76"/>
      <c r="E49" s="76"/>
      <c r="F49" s="160"/>
      <c r="G49" s="162"/>
      <c r="H49" s="162"/>
      <c r="I49" s="161"/>
      <c r="J49" s="76"/>
      <c r="K49" s="76"/>
      <c r="L49" s="169"/>
      <c r="M49" s="170"/>
      <c r="N49" s="170"/>
      <c r="O49" s="170"/>
      <c r="P49" s="170"/>
      <c r="Q49" s="170"/>
      <c r="R49" s="170"/>
      <c r="S49" s="160"/>
      <c r="T49" s="162"/>
      <c r="U49" s="147"/>
      <c r="V49" s="162"/>
      <c r="W49" s="162"/>
      <c r="X49" s="162"/>
      <c r="Y49" s="162"/>
      <c r="Z49" s="162"/>
    </row>
    <row r="50" spans="2:26" x14ac:dyDescent="0.3">
      <c r="B50" s="160"/>
      <c r="C50" s="161"/>
      <c r="D50" s="76"/>
      <c r="E50" s="76"/>
      <c r="F50" s="160"/>
      <c r="G50" s="162"/>
      <c r="H50" s="162"/>
      <c r="I50" s="161"/>
      <c r="J50" s="76"/>
      <c r="K50" s="76"/>
      <c r="L50" s="169"/>
      <c r="M50" s="170"/>
      <c r="N50" s="170"/>
      <c r="O50" s="170"/>
      <c r="P50" s="170"/>
      <c r="Q50" s="170"/>
      <c r="R50" s="170"/>
      <c r="S50" s="160"/>
      <c r="T50" s="162"/>
      <c r="U50" s="147"/>
      <c r="V50" s="162"/>
      <c r="W50" s="162"/>
      <c r="X50" s="162"/>
      <c r="Y50" s="162"/>
      <c r="Z50" s="162"/>
    </row>
    <row r="51" spans="2:26" x14ac:dyDescent="0.3">
      <c r="B51" s="160"/>
      <c r="C51" s="161"/>
      <c r="D51" s="76"/>
      <c r="E51" s="76"/>
      <c r="F51" s="160"/>
      <c r="G51" s="162"/>
      <c r="H51" s="162"/>
      <c r="I51" s="161"/>
      <c r="J51" s="76"/>
      <c r="K51" s="76"/>
      <c r="L51" s="169"/>
      <c r="M51" s="170"/>
      <c r="N51" s="170"/>
      <c r="O51" s="170"/>
      <c r="P51" s="170"/>
      <c r="Q51" s="170"/>
      <c r="R51" s="170"/>
      <c r="S51" s="160"/>
      <c r="T51" s="162"/>
      <c r="U51" s="147"/>
      <c r="V51" s="162"/>
      <c r="W51" s="162"/>
      <c r="X51" s="162"/>
      <c r="Y51" s="162"/>
      <c r="Z51" s="162"/>
    </row>
    <row r="52" spans="2:26" x14ac:dyDescent="0.3">
      <c r="B52" s="160"/>
      <c r="C52" s="161"/>
      <c r="D52" s="76"/>
      <c r="E52" s="76"/>
      <c r="F52" s="160"/>
      <c r="G52" s="162"/>
      <c r="H52" s="162"/>
      <c r="I52" s="161"/>
      <c r="J52" s="76"/>
      <c r="K52" s="76"/>
      <c r="L52" s="169"/>
      <c r="M52" s="170"/>
      <c r="N52" s="170"/>
      <c r="O52" s="170"/>
      <c r="P52" s="170"/>
      <c r="Q52" s="170"/>
      <c r="R52" s="170"/>
      <c r="S52" s="160"/>
      <c r="T52" s="162"/>
      <c r="U52" s="147"/>
      <c r="V52" s="162"/>
      <c r="W52" s="162"/>
      <c r="X52" s="162"/>
      <c r="Y52" s="162"/>
      <c r="Z52" s="162"/>
    </row>
    <row r="53" spans="2:26" x14ac:dyDescent="0.3">
      <c r="B53" s="160"/>
      <c r="C53" s="161"/>
      <c r="D53" s="76"/>
      <c r="E53" s="76"/>
      <c r="F53" s="160"/>
      <c r="G53" s="162"/>
      <c r="H53" s="162"/>
      <c r="I53" s="161"/>
      <c r="J53" s="76"/>
      <c r="K53" s="76"/>
      <c r="L53" s="169"/>
      <c r="M53" s="170"/>
      <c r="N53" s="170"/>
      <c r="O53" s="170"/>
      <c r="P53" s="170"/>
      <c r="Q53" s="170"/>
      <c r="R53" s="170"/>
      <c r="S53" s="160"/>
      <c r="T53" s="162"/>
      <c r="U53" s="147"/>
      <c r="V53" s="162"/>
      <c r="W53" s="162"/>
      <c r="X53" s="162"/>
      <c r="Y53" s="162"/>
      <c r="Z53" s="162"/>
    </row>
    <row r="54" spans="2:26" x14ac:dyDescent="0.3">
      <c r="B54" s="160"/>
      <c r="C54" s="161"/>
      <c r="D54" s="76"/>
      <c r="E54" s="76"/>
      <c r="F54" s="160"/>
      <c r="G54" s="162"/>
      <c r="H54" s="162"/>
      <c r="I54" s="161"/>
      <c r="J54" s="76"/>
      <c r="K54" s="76"/>
      <c r="L54" s="169"/>
      <c r="M54" s="170"/>
      <c r="N54" s="170"/>
      <c r="O54" s="170"/>
      <c r="P54" s="170"/>
      <c r="Q54" s="170"/>
      <c r="R54" s="170"/>
      <c r="S54" s="160"/>
      <c r="T54" s="162"/>
      <c r="U54" s="147"/>
      <c r="V54" s="162"/>
      <c r="W54" s="162"/>
      <c r="X54" s="162"/>
      <c r="Y54" s="162"/>
      <c r="Z54" s="162"/>
    </row>
    <row r="55" spans="2:26" x14ac:dyDescent="0.3">
      <c r="B55" s="160"/>
      <c r="C55" s="161"/>
      <c r="D55" s="76"/>
      <c r="E55" s="76"/>
      <c r="F55" s="160"/>
      <c r="G55" s="162"/>
      <c r="H55" s="162"/>
      <c r="I55" s="161"/>
      <c r="J55" s="76"/>
      <c r="K55" s="76"/>
      <c r="L55" s="169"/>
      <c r="M55" s="170"/>
      <c r="N55" s="170"/>
      <c r="O55" s="170"/>
      <c r="P55" s="170"/>
      <c r="Q55" s="170"/>
      <c r="R55" s="170"/>
      <c r="S55" s="160"/>
      <c r="T55" s="162"/>
      <c r="U55" s="147"/>
      <c r="V55" s="162"/>
      <c r="W55" s="162"/>
      <c r="X55" s="162"/>
      <c r="Y55" s="162"/>
      <c r="Z55" s="162"/>
    </row>
    <row r="56" spans="2:26" x14ac:dyDescent="0.3">
      <c r="B56" s="160"/>
      <c r="C56" s="161"/>
      <c r="D56" s="76"/>
      <c r="E56" s="76"/>
      <c r="F56" s="160"/>
      <c r="G56" s="162"/>
      <c r="H56" s="162"/>
      <c r="I56" s="161"/>
      <c r="J56" s="76"/>
      <c r="K56" s="76"/>
      <c r="L56" s="169"/>
      <c r="M56" s="170"/>
      <c r="N56" s="170"/>
      <c r="O56" s="170"/>
      <c r="P56" s="170"/>
      <c r="Q56" s="170"/>
      <c r="R56" s="170"/>
      <c r="S56" s="160"/>
      <c r="T56" s="162"/>
      <c r="U56" s="147"/>
      <c r="V56" s="162"/>
      <c r="W56" s="162"/>
      <c r="X56" s="162"/>
      <c r="Y56" s="162"/>
      <c r="Z56" s="162"/>
    </row>
    <row r="57" spans="2:26" x14ac:dyDescent="0.3">
      <c r="B57" s="160"/>
      <c r="C57" s="161"/>
      <c r="D57" s="76"/>
      <c r="E57" s="76"/>
      <c r="F57" s="160"/>
      <c r="G57" s="162"/>
      <c r="H57" s="162"/>
      <c r="I57" s="161"/>
      <c r="J57" s="76"/>
      <c r="K57" s="76"/>
      <c r="L57" s="169"/>
      <c r="M57" s="170"/>
      <c r="N57" s="170"/>
      <c r="O57" s="170"/>
      <c r="P57" s="170"/>
      <c r="Q57" s="170"/>
      <c r="R57" s="170"/>
      <c r="S57" s="160"/>
      <c r="T57" s="162"/>
      <c r="U57" s="147"/>
      <c r="V57" s="162"/>
      <c r="W57" s="162"/>
      <c r="X57" s="162"/>
      <c r="Y57" s="162"/>
      <c r="Z57" s="162"/>
    </row>
    <row r="58" spans="2:26" x14ac:dyDescent="0.3">
      <c r="B58" s="160"/>
      <c r="C58" s="161"/>
      <c r="D58" s="76"/>
      <c r="E58" s="76"/>
      <c r="F58" s="160"/>
      <c r="G58" s="162"/>
      <c r="H58" s="162"/>
      <c r="I58" s="161"/>
      <c r="J58" s="76"/>
      <c r="K58" s="76"/>
      <c r="L58" s="169"/>
      <c r="M58" s="170"/>
      <c r="N58" s="170"/>
      <c r="O58" s="170"/>
      <c r="P58" s="170"/>
      <c r="Q58" s="170"/>
      <c r="R58" s="170"/>
      <c r="S58" s="160"/>
      <c r="T58" s="162"/>
      <c r="U58" s="147"/>
      <c r="V58" s="162"/>
      <c r="W58" s="162"/>
      <c r="X58" s="162"/>
      <c r="Y58" s="162"/>
      <c r="Z58" s="162"/>
    </row>
    <row r="59" spans="2:26" x14ac:dyDescent="0.3">
      <c r="B59" s="160"/>
      <c r="C59" s="161"/>
      <c r="D59" s="76"/>
      <c r="E59" s="76"/>
      <c r="F59" s="160"/>
      <c r="G59" s="162"/>
      <c r="H59" s="162"/>
      <c r="I59" s="161"/>
      <c r="J59" s="76"/>
      <c r="K59" s="76"/>
      <c r="L59" s="169"/>
      <c r="M59" s="170"/>
      <c r="N59" s="170"/>
      <c r="O59" s="170"/>
      <c r="P59" s="170"/>
      <c r="Q59" s="170"/>
      <c r="R59" s="170"/>
      <c r="S59" s="160"/>
      <c r="T59" s="162"/>
      <c r="U59" s="147"/>
      <c r="V59" s="162"/>
      <c r="W59" s="162"/>
      <c r="X59" s="162"/>
      <c r="Y59" s="162"/>
      <c r="Z59" s="162"/>
    </row>
    <row r="60" spans="2:26" x14ac:dyDescent="0.3">
      <c r="B60" s="160"/>
      <c r="C60" s="161"/>
      <c r="D60" s="76"/>
      <c r="E60" s="76"/>
      <c r="F60" s="160"/>
      <c r="G60" s="162"/>
      <c r="H60" s="162"/>
      <c r="I60" s="161"/>
      <c r="J60" s="76"/>
      <c r="K60" s="76"/>
      <c r="L60" s="169"/>
      <c r="M60" s="170"/>
      <c r="N60" s="170"/>
      <c r="O60" s="170"/>
      <c r="P60" s="170"/>
      <c r="Q60" s="170"/>
      <c r="R60" s="170"/>
      <c r="S60" s="160"/>
      <c r="T60" s="162"/>
      <c r="U60" s="147"/>
      <c r="V60" s="162"/>
      <c r="W60" s="162"/>
      <c r="X60" s="162"/>
      <c r="Y60" s="162"/>
      <c r="Z60" s="162"/>
    </row>
    <row r="61" spans="2:26" x14ac:dyDescent="0.3">
      <c r="B61" s="160"/>
      <c r="C61" s="161"/>
      <c r="D61" s="76"/>
      <c r="E61" s="76"/>
      <c r="F61" s="160"/>
      <c r="G61" s="162"/>
      <c r="H61" s="162"/>
      <c r="I61" s="161"/>
      <c r="J61" s="76"/>
      <c r="K61" s="76"/>
      <c r="L61" s="169"/>
      <c r="M61" s="170"/>
      <c r="N61" s="170"/>
      <c r="O61" s="170"/>
      <c r="P61" s="170"/>
      <c r="Q61" s="170"/>
      <c r="R61" s="170"/>
      <c r="S61" s="160"/>
      <c r="T61" s="162"/>
      <c r="U61" s="147"/>
      <c r="V61" s="162"/>
      <c r="W61" s="162"/>
      <c r="X61" s="162"/>
      <c r="Y61" s="162"/>
      <c r="Z61" s="162"/>
    </row>
    <row r="62" spans="2:26" x14ac:dyDescent="0.3">
      <c r="B62" s="160"/>
      <c r="C62" s="161"/>
      <c r="D62" s="76"/>
      <c r="E62" s="76"/>
      <c r="F62" s="160"/>
      <c r="G62" s="162"/>
      <c r="H62" s="162"/>
      <c r="I62" s="161"/>
      <c r="J62" s="76"/>
      <c r="K62" s="76"/>
      <c r="L62" s="169"/>
      <c r="M62" s="170"/>
      <c r="N62" s="170"/>
      <c r="O62" s="170"/>
      <c r="P62" s="170"/>
      <c r="Q62" s="170"/>
      <c r="R62" s="170"/>
      <c r="S62" s="160"/>
      <c r="T62" s="162"/>
      <c r="U62" s="147"/>
      <c r="V62" s="162"/>
      <c r="W62" s="162"/>
      <c r="X62" s="162"/>
      <c r="Y62" s="162"/>
      <c r="Z62" s="162"/>
    </row>
    <row r="63" spans="2:26" x14ac:dyDescent="0.3">
      <c r="B63" s="160"/>
      <c r="C63" s="161"/>
      <c r="D63" s="76"/>
      <c r="E63" s="76"/>
      <c r="F63" s="160"/>
      <c r="G63" s="162"/>
      <c r="H63" s="162"/>
      <c r="I63" s="161"/>
      <c r="J63" s="76"/>
      <c r="K63" s="76"/>
      <c r="L63" s="169"/>
      <c r="M63" s="170"/>
      <c r="N63" s="170"/>
      <c r="O63" s="170"/>
      <c r="P63" s="170"/>
      <c r="Q63" s="170"/>
      <c r="R63" s="170"/>
      <c r="S63" s="160"/>
      <c r="T63" s="162"/>
      <c r="U63" s="147"/>
      <c r="V63" s="162"/>
      <c r="W63" s="162"/>
      <c r="X63" s="162"/>
      <c r="Y63" s="162"/>
      <c r="Z63" s="162"/>
    </row>
    <row r="64" spans="2:26" x14ac:dyDescent="0.3">
      <c r="B64" s="160"/>
      <c r="C64" s="161"/>
      <c r="D64" s="76"/>
      <c r="E64" s="76"/>
      <c r="F64" s="160"/>
      <c r="G64" s="162"/>
      <c r="H64" s="162"/>
      <c r="I64" s="161"/>
      <c r="J64" s="76"/>
      <c r="K64" s="76"/>
      <c r="L64" s="169"/>
      <c r="M64" s="170"/>
      <c r="N64" s="170"/>
      <c r="O64" s="170"/>
      <c r="P64" s="170"/>
      <c r="Q64" s="170"/>
      <c r="R64" s="170"/>
      <c r="S64" s="160"/>
      <c r="T64" s="162"/>
      <c r="U64" s="147"/>
      <c r="V64" s="162"/>
      <c r="W64" s="162"/>
      <c r="X64" s="162"/>
      <c r="Y64" s="162"/>
      <c r="Z64" s="162"/>
    </row>
    <row r="65" spans="2:26" x14ac:dyDescent="0.3">
      <c r="B65" s="160"/>
      <c r="C65" s="161"/>
      <c r="D65" s="76"/>
      <c r="E65" s="76"/>
      <c r="F65" s="160"/>
      <c r="G65" s="162"/>
      <c r="H65" s="162"/>
      <c r="I65" s="161"/>
      <c r="J65" s="76"/>
      <c r="K65" s="76"/>
      <c r="L65" s="169"/>
      <c r="M65" s="170"/>
      <c r="N65" s="170"/>
      <c r="O65" s="170"/>
      <c r="P65" s="170"/>
      <c r="Q65" s="170"/>
      <c r="R65" s="170"/>
      <c r="S65" s="160"/>
      <c r="T65" s="162"/>
      <c r="U65" s="147"/>
      <c r="V65" s="162"/>
      <c r="W65" s="162"/>
      <c r="X65" s="162"/>
      <c r="Y65" s="162"/>
      <c r="Z65" s="162"/>
    </row>
    <row r="66" spans="2:26" x14ac:dyDescent="0.3">
      <c r="B66" s="160"/>
      <c r="C66" s="161"/>
      <c r="D66" s="76"/>
      <c r="E66" s="76"/>
      <c r="F66" s="160"/>
      <c r="G66" s="162"/>
      <c r="H66" s="162"/>
      <c r="I66" s="161"/>
      <c r="J66" s="76"/>
      <c r="K66" s="76"/>
      <c r="L66" s="169"/>
      <c r="M66" s="170"/>
      <c r="N66" s="170"/>
      <c r="O66" s="170"/>
      <c r="P66" s="170"/>
      <c r="Q66" s="170"/>
      <c r="R66" s="170"/>
      <c r="S66" s="160"/>
      <c r="T66" s="162"/>
      <c r="U66" s="147"/>
      <c r="V66" s="162"/>
      <c r="W66" s="162"/>
      <c r="X66" s="162"/>
      <c r="Y66" s="162"/>
      <c r="Z66" s="162"/>
    </row>
    <row r="67" spans="2:26" x14ac:dyDescent="0.3">
      <c r="B67" s="160"/>
      <c r="C67" s="161"/>
      <c r="D67" s="76"/>
      <c r="E67" s="76"/>
      <c r="F67" s="160"/>
      <c r="G67" s="162"/>
      <c r="H67" s="162"/>
      <c r="I67" s="161"/>
      <c r="J67" s="76"/>
      <c r="K67" s="76"/>
      <c r="L67" s="169"/>
      <c r="M67" s="170"/>
      <c r="N67" s="170"/>
      <c r="O67" s="170"/>
      <c r="P67" s="170"/>
      <c r="Q67" s="170"/>
      <c r="R67" s="170"/>
      <c r="S67" s="160"/>
      <c r="T67" s="162"/>
      <c r="U67" s="147"/>
      <c r="V67" s="162"/>
      <c r="W67" s="162"/>
      <c r="X67" s="162"/>
      <c r="Y67" s="162"/>
      <c r="Z67" s="162"/>
    </row>
    <row r="68" spans="2:26" x14ac:dyDescent="0.3">
      <c r="B68" s="160"/>
      <c r="C68" s="161"/>
      <c r="D68" s="76"/>
      <c r="E68" s="76"/>
      <c r="F68" s="160"/>
      <c r="G68" s="162"/>
      <c r="H68" s="162"/>
      <c r="I68" s="161"/>
      <c r="J68" s="76"/>
      <c r="K68" s="76"/>
      <c r="L68" s="169"/>
      <c r="M68" s="170"/>
      <c r="N68" s="170"/>
      <c r="O68" s="170"/>
      <c r="P68" s="170"/>
      <c r="Q68" s="170"/>
      <c r="R68" s="170"/>
      <c r="S68" s="160"/>
      <c r="T68" s="162"/>
      <c r="U68" s="147"/>
      <c r="V68" s="162"/>
      <c r="W68" s="162"/>
      <c r="X68" s="162"/>
      <c r="Y68" s="162"/>
      <c r="Z68" s="162"/>
    </row>
    <row r="69" spans="2:26" x14ac:dyDescent="0.3">
      <c r="B69" s="160"/>
      <c r="C69" s="161"/>
      <c r="D69" s="76"/>
      <c r="E69" s="76"/>
      <c r="F69" s="160"/>
      <c r="G69" s="162"/>
      <c r="H69" s="162"/>
      <c r="I69" s="161"/>
      <c r="J69" s="76"/>
      <c r="K69" s="76"/>
      <c r="L69" s="169"/>
      <c r="M69" s="170"/>
      <c r="N69" s="170"/>
      <c r="O69" s="170"/>
      <c r="P69" s="170"/>
      <c r="Q69" s="170"/>
      <c r="R69" s="170"/>
      <c r="S69" s="160"/>
      <c r="T69" s="162"/>
      <c r="U69" s="147"/>
      <c r="V69" s="162"/>
      <c r="W69" s="162"/>
      <c r="X69" s="162"/>
      <c r="Y69" s="162"/>
      <c r="Z69" s="162"/>
    </row>
    <row r="70" spans="2:26" x14ac:dyDescent="0.3">
      <c r="B70" s="160"/>
      <c r="C70" s="161"/>
      <c r="D70" s="76"/>
      <c r="E70" s="76"/>
      <c r="F70" s="160"/>
      <c r="G70" s="162"/>
      <c r="H70" s="162"/>
      <c r="I70" s="161"/>
      <c r="J70" s="76"/>
      <c r="K70" s="76"/>
      <c r="L70" s="169"/>
      <c r="M70" s="170"/>
      <c r="N70" s="170"/>
      <c r="O70" s="170"/>
      <c r="P70" s="170"/>
      <c r="Q70" s="170"/>
      <c r="R70" s="170"/>
      <c r="S70" s="160"/>
      <c r="T70" s="162"/>
      <c r="U70" s="147"/>
      <c r="V70" s="162"/>
      <c r="W70" s="162"/>
      <c r="X70" s="162"/>
      <c r="Y70" s="162"/>
      <c r="Z70" s="162"/>
    </row>
    <row r="71" spans="2:26" x14ac:dyDescent="0.3">
      <c r="B71" s="160"/>
      <c r="C71" s="161"/>
      <c r="D71" s="76"/>
      <c r="E71" s="76"/>
      <c r="F71" s="160"/>
      <c r="G71" s="162"/>
      <c r="H71" s="162"/>
      <c r="I71" s="161"/>
      <c r="J71" s="76"/>
      <c r="K71" s="76"/>
      <c r="L71" s="169"/>
      <c r="M71" s="170"/>
      <c r="N71" s="170"/>
      <c r="O71" s="170"/>
      <c r="P71" s="170"/>
      <c r="Q71" s="170"/>
      <c r="R71" s="170"/>
      <c r="S71" s="160"/>
      <c r="T71" s="162"/>
      <c r="U71" s="147"/>
      <c r="V71" s="162"/>
      <c r="W71" s="162"/>
      <c r="X71" s="162"/>
      <c r="Y71" s="162"/>
      <c r="Z71" s="162"/>
    </row>
    <row r="72" spans="2:26" x14ac:dyDescent="0.3">
      <c r="B72" s="160"/>
      <c r="C72" s="161"/>
      <c r="D72" s="76"/>
      <c r="E72" s="76"/>
      <c r="F72" s="160"/>
      <c r="G72" s="162"/>
      <c r="H72" s="162"/>
      <c r="I72" s="161"/>
      <c r="J72" s="76"/>
      <c r="K72" s="76"/>
      <c r="L72" s="169"/>
      <c r="M72" s="170"/>
      <c r="N72" s="170"/>
      <c r="O72" s="170"/>
      <c r="P72" s="170"/>
      <c r="Q72" s="170"/>
      <c r="R72" s="170"/>
      <c r="S72" s="160"/>
      <c r="T72" s="162"/>
      <c r="U72" s="147"/>
      <c r="V72" s="162"/>
      <c r="W72" s="162"/>
      <c r="X72" s="162"/>
      <c r="Y72" s="162"/>
      <c r="Z72" s="162"/>
    </row>
    <row r="73" spans="2:26" x14ac:dyDescent="0.3">
      <c r="B73" s="160"/>
      <c r="C73" s="161"/>
      <c r="D73" s="76"/>
      <c r="E73" s="76"/>
      <c r="F73" s="160"/>
      <c r="G73" s="162"/>
      <c r="H73" s="162"/>
      <c r="I73" s="161"/>
      <c r="J73" s="76"/>
      <c r="K73" s="76"/>
      <c r="L73" s="169"/>
      <c r="M73" s="170"/>
      <c r="N73" s="170"/>
      <c r="O73" s="170"/>
      <c r="P73" s="170"/>
      <c r="Q73" s="170"/>
      <c r="R73" s="170"/>
      <c r="S73" s="160"/>
      <c r="T73" s="162"/>
      <c r="U73" s="147"/>
      <c r="V73" s="162"/>
      <c r="W73" s="162"/>
      <c r="X73" s="162"/>
      <c r="Y73" s="162"/>
      <c r="Z73" s="162"/>
    </row>
    <row r="74" spans="2:26" x14ac:dyDescent="0.3">
      <c r="B74" s="160"/>
      <c r="C74" s="161"/>
      <c r="D74" s="76"/>
      <c r="E74" s="76"/>
      <c r="F74" s="160"/>
      <c r="G74" s="162"/>
      <c r="H74" s="162"/>
      <c r="I74" s="161"/>
      <c r="J74" s="76"/>
      <c r="K74" s="76"/>
      <c r="L74" s="169"/>
      <c r="M74" s="170"/>
      <c r="N74" s="170"/>
      <c r="O74" s="170"/>
      <c r="P74" s="170"/>
      <c r="Q74" s="170"/>
      <c r="R74" s="170"/>
      <c r="S74" s="160"/>
      <c r="T74" s="162"/>
      <c r="U74" s="147"/>
      <c r="V74" s="162"/>
      <c r="W74" s="162"/>
      <c r="X74" s="162"/>
      <c r="Y74" s="162"/>
      <c r="Z74" s="162"/>
    </row>
    <row r="75" spans="2:26" x14ac:dyDescent="0.3">
      <c r="B75" s="160"/>
      <c r="C75" s="161"/>
      <c r="D75" s="76"/>
      <c r="E75" s="76"/>
      <c r="F75" s="160"/>
      <c r="G75" s="162"/>
      <c r="H75" s="162"/>
      <c r="I75" s="161"/>
      <c r="J75" s="76"/>
      <c r="K75" s="76"/>
      <c r="L75" s="169"/>
      <c r="M75" s="170"/>
      <c r="N75" s="170"/>
      <c r="O75" s="170"/>
      <c r="P75" s="170"/>
      <c r="Q75" s="170"/>
      <c r="R75" s="170"/>
      <c r="S75" s="160"/>
      <c r="T75" s="162"/>
      <c r="U75" s="147"/>
      <c r="V75" s="162"/>
      <c r="W75" s="162"/>
      <c r="X75" s="162"/>
      <c r="Y75" s="162"/>
      <c r="Z75" s="162"/>
    </row>
    <row r="76" spans="2:26" x14ac:dyDescent="0.3">
      <c r="B76" s="160"/>
      <c r="C76" s="161"/>
      <c r="D76" s="76"/>
      <c r="E76" s="76"/>
      <c r="F76" s="160"/>
      <c r="G76" s="162"/>
      <c r="H76" s="162"/>
      <c r="I76" s="161"/>
      <c r="J76" s="76"/>
      <c r="K76" s="76"/>
      <c r="L76" s="169"/>
      <c r="M76" s="170"/>
      <c r="N76" s="170"/>
      <c r="O76" s="170"/>
      <c r="P76" s="170"/>
      <c r="Q76" s="170"/>
      <c r="R76" s="170"/>
      <c r="S76" s="160"/>
      <c r="T76" s="162"/>
      <c r="U76" s="147"/>
      <c r="V76" s="162"/>
      <c r="W76" s="162"/>
      <c r="X76" s="162"/>
      <c r="Y76" s="162"/>
      <c r="Z76" s="162"/>
    </row>
    <row r="77" spans="2:26" x14ac:dyDescent="0.3">
      <c r="B77" s="160"/>
      <c r="C77" s="161"/>
      <c r="D77" s="76"/>
      <c r="E77" s="76"/>
      <c r="F77" s="160"/>
      <c r="G77" s="162"/>
      <c r="H77" s="162"/>
      <c r="I77" s="161"/>
      <c r="J77" s="76"/>
      <c r="K77" s="76"/>
      <c r="L77" s="169"/>
      <c r="M77" s="170"/>
      <c r="N77" s="170"/>
      <c r="O77" s="170"/>
      <c r="P77" s="170"/>
      <c r="Q77" s="170"/>
      <c r="R77" s="170"/>
      <c r="S77" s="160"/>
      <c r="T77" s="162"/>
      <c r="U77" s="147"/>
      <c r="V77" s="162"/>
      <c r="W77" s="162"/>
      <c r="X77" s="162"/>
      <c r="Y77" s="162"/>
      <c r="Z77" s="162"/>
    </row>
    <row r="78" spans="2:26" x14ac:dyDescent="0.3">
      <c r="B78" s="160"/>
      <c r="C78" s="161"/>
      <c r="D78" s="76"/>
      <c r="E78" s="76"/>
      <c r="F78" s="160"/>
      <c r="G78" s="162"/>
      <c r="H78" s="162"/>
      <c r="I78" s="161"/>
      <c r="J78" s="76"/>
      <c r="K78" s="76"/>
      <c r="L78" s="169"/>
      <c r="M78" s="170"/>
      <c r="N78" s="170"/>
      <c r="O78" s="170"/>
      <c r="P78" s="170"/>
      <c r="Q78" s="170"/>
      <c r="R78" s="170"/>
      <c r="S78" s="160"/>
      <c r="T78" s="162"/>
      <c r="U78" s="147"/>
      <c r="V78" s="162"/>
      <c r="W78" s="162"/>
      <c r="X78" s="162"/>
      <c r="Y78" s="162"/>
      <c r="Z78" s="162"/>
    </row>
    <row r="79" spans="2:26" x14ac:dyDescent="0.3">
      <c r="B79" s="160"/>
      <c r="C79" s="161"/>
      <c r="D79" s="76"/>
      <c r="E79" s="76"/>
      <c r="F79" s="160"/>
      <c r="G79" s="162"/>
      <c r="H79" s="162"/>
      <c r="I79" s="161"/>
      <c r="J79" s="76"/>
      <c r="K79" s="76"/>
      <c r="L79" s="169"/>
      <c r="M79" s="170"/>
      <c r="N79" s="170"/>
      <c r="O79" s="170"/>
      <c r="P79" s="170"/>
      <c r="Q79" s="170"/>
      <c r="R79" s="170"/>
      <c r="S79" s="160"/>
      <c r="T79" s="162"/>
      <c r="U79" s="147"/>
      <c r="V79" s="162"/>
      <c r="W79" s="162"/>
      <c r="X79" s="162"/>
      <c r="Y79" s="162"/>
      <c r="Z79" s="162"/>
    </row>
    <row r="80" spans="2:26" x14ac:dyDescent="0.3">
      <c r="B80" s="160"/>
      <c r="C80" s="161"/>
      <c r="D80" s="76"/>
      <c r="E80" s="76"/>
      <c r="F80" s="160"/>
      <c r="G80" s="162"/>
      <c r="H80" s="162"/>
      <c r="I80" s="161"/>
      <c r="J80" s="76"/>
      <c r="K80" s="76"/>
      <c r="L80" s="169"/>
      <c r="M80" s="170"/>
      <c r="N80" s="170"/>
      <c r="O80" s="170"/>
      <c r="P80" s="170"/>
      <c r="Q80" s="170"/>
      <c r="R80" s="170"/>
      <c r="S80" s="160"/>
      <c r="T80" s="162"/>
      <c r="U80" s="147"/>
      <c r="V80" s="162"/>
      <c r="W80" s="162"/>
      <c r="X80" s="162"/>
      <c r="Y80" s="162"/>
      <c r="Z80" s="162"/>
    </row>
    <row r="81" spans="2:26" x14ac:dyDescent="0.3">
      <c r="B81" s="160"/>
      <c r="C81" s="161"/>
      <c r="D81" s="76"/>
      <c r="E81" s="76"/>
      <c r="F81" s="160"/>
      <c r="G81" s="162"/>
      <c r="H81" s="162"/>
      <c r="I81" s="161"/>
      <c r="J81" s="76"/>
      <c r="K81" s="76"/>
      <c r="L81" s="169"/>
      <c r="M81" s="170"/>
      <c r="N81" s="170"/>
      <c r="O81" s="170"/>
      <c r="P81" s="170"/>
      <c r="Q81" s="170"/>
      <c r="R81" s="170"/>
      <c r="S81" s="160"/>
      <c r="T81" s="162"/>
      <c r="U81" s="147"/>
      <c r="V81" s="162"/>
      <c r="W81" s="162"/>
      <c r="X81" s="162"/>
      <c r="Y81" s="162"/>
      <c r="Z81" s="162"/>
    </row>
    <row r="82" spans="2:26" x14ac:dyDescent="0.3">
      <c r="B82" s="160"/>
      <c r="C82" s="161"/>
      <c r="D82" s="76"/>
      <c r="E82" s="76"/>
      <c r="F82" s="160"/>
      <c r="G82" s="162"/>
      <c r="H82" s="162"/>
      <c r="I82" s="161"/>
      <c r="J82" s="76"/>
      <c r="K82" s="76"/>
      <c r="L82" s="169"/>
      <c r="M82" s="170"/>
      <c r="N82" s="170"/>
      <c r="O82" s="170"/>
      <c r="P82" s="170"/>
      <c r="Q82" s="170"/>
      <c r="R82" s="170"/>
      <c r="S82" s="160"/>
      <c r="T82" s="162"/>
      <c r="U82" s="147"/>
      <c r="V82" s="162"/>
      <c r="W82" s="162"/>
      <c r="X82" s="162"/>
      <c r="Y82" s="162"/>
      <c r="Z82" s="162"/>
    </row>
    <row r="83" spans="2:26" x14ac:dyDescent="0.3">
      <c r="B83" s="160"/>
      <c r="C83" s="161"/>
      <c r="D83" s="76"/>
      <c r="E83" s="76"/>
      <c r="F83" s="160"/>
      <c r="G83" s="162"/>
      <c r="H83" s="162"/>
      <c r="I83" s="161"/>
      <c r="J83" s="76"/>
      <c r="K83" s="76"/>
      <c r="L83" s="169"/>
      <c r="M83" s="170"/>
      <c r="N83" s="170"/>
      <c r="O83" s="170"/>
      <c r="P83" s="170"/>
      <c r="Q83" s="170"/>
      <c r="R83" s="170"/>
      <c r="S83" s="160"/>
      <c r="T83" s="162"/>
      <c r="U83" s="147"/>
      <c r="V83" s="162"/>
      <c r="W83" s="162"/>
      <c r="X83" s="162"/>
      <c r="Y83" s="162"/>
      <c r="Z83" s="162"/>
    </row>
    <row r="84" spans="2:26" x14ac:dyDescent="0.3">
      <c r="B84" s="160"/>
      <c r="C84" s="161"/>
      <c r="D84" s="76"/>
      <c r="E84" s="76"/>
      <c r="F84" s="160"/>
      <c r="G84" s="162"/>
      <c r="H84" s="162"/>
      <c r="I84" s="161"/>
      <c r="J84" s="76"/>
      <c r="K84" s="76"/>
      <c r="L84" s="169"/>
      <c r="M84" s="170"/>
      <c r="N84" s="170"/>
      <c r="O84" s="170"/>
      <c r="P84" s="170"/>
      <c r="Q84" s="170"/>
      <c r="R84" s="170"/>
      <c r="S84" s="160"/>
      <c r="T84" s="162"/>
      <c r="U84" s="147"/>
      <c r="V84" s="162"/>
      <c r="W84" s="162"/>
      <c r="X84" s="162"/>
      <c r="Y84" s="162"/>
      <c r="Z84" s="162"/>
    </row>
    <row r="85" spans="2:26" x14ac:dyDescent="0.3">
      <c r="B85" s="160"/>
      <c r="C85" s="161"/>
      <c r="D85" s="76"/>
      <c r="E85" s="76"/>
      <c r="F85" s="160"/>
      <c r="G85" s="162"/>
      <c r="H85" s="162"/>
      <c r="I85" s="161"/>
      <c r="J85" s="76"/>
      <c r="K85" s="76"/>
      <c r="L85" s="169"/>
      <c r="M85" s="170"/>
      <c r="N85" s="170"/>
      <c r="O85" s="170"/>
      <c r="P85" s="170"/>
      <c r="Q85" s="170"/>
      <c r="R85" s="170"/>
      <c r="S85" s="160"/>
      <c r="T85" s="162"/>
      <c r="U85" s="147"/>
      <c r="V85" s="162"/>
      <c r="W85" s="162"/>
      <c r="X85" s="162"/>
      <c r="Y85" s="162"/>
      <c r="Z85" s="162"/>
    </row>
    <row r="86" spans="2:26" x14ac:dyDescent="0.3">
      <c r="B86" s="160"/>
      <c r="C86" s="161"/>
      <c r="D86" s="76"/>
      <c r="E86" s="76"/>
      <c r="F86" s="160"/>
      <c r="G86" s="162"/>
      <c r="H86" s="162"/>
      <c r="I86" s="161"/>
      <c r="J86" s="76"/>
      <c r="K86" s="76"/>
      <c r="L86" s="169"/>
      <c r="M86" s="170"/>
      <c r="N86" s="170"/>
      <c r="O86" s="170"/>
      <c r="P86" s="170"/>
      <c r="Q86" s="170"/>
      <c r="R86" s="170"/>
      <c r="S86" s="160"/>
      <c r="T86" s="162"/>
      <c r="U86" s="147"/>
      <c r="V86" s="162"/>
      <c r="W86" s="162"/>
      <c r="X86" s="162"/>
      <c r="Y86" s="162"/>
      <c r="Z86" s="162"/>
    </row>
    <row r="87" spans="2:26" x14ac:dyDescent="0.3">
      <c r="B87" s="160"/>
      <c r="C87" s="161"/>
      <c r="D87" s="76"/>
      <c r="E87" s="76"/>
      <c r="F87" s="160"/>
      <c r="G87" s="162"/>
      <c r="H87" s="162"/>
      <c r="I87" s="161"/>
      <c r="J87" s="76"/>
      <c r="K87" s="76"/>
      <c r="L87" s="169"/>
      <c r="M87" s="170"/>
      <c r="N87" s="170"/>
      <c r="O87" s="170"/>
      <c r="P87" s="170"/>
      <c r="Q87" s="170"/>
      <c r="R87" s="170"/>
      <c r="S87" s="160"/>
      <c r="T87" s="162"/>
      <c r="U87" s="147"/>
      <c r="V87" s="162"/>
      <c r="W87" s="162"/>
      <c r="X87" s="162"/>
      <c r="Y87" s="162"/>
      <c r="Z87" s="162"/>
    </row>
    <row r="88" spans="2:26" x14ac:dyDescent="0.3">
      <c r="B88" s="160"/>
      <c r="C88" s="161"/>
      <c r="D88" s="76"/>
      <c r="E88" s="76"/>
      <c r="F88" s="160"/>
      <c r="G88" s="162"/>
      <c r="H88" s="162"/>
      <c r="I88" s="161"/>
      <c r="J88" s="76"/>
      <c r="K88" s="76"/>
      <c r="L88" s="169"/>
      <c r="M88" s="170"/>
      <c r="N88" s="170"/>
      <c r="O88" s="170"/>
      <c r="P88" s="170"/>
      <c r="Q88" s="170"/>
      <c r="R88" s="170"/>
      <c r="S88" s="160"/>
      <c r="T88" s="162"/>
      <c r="U88" s="147"/>
      <c r="V88" s="162"/>
      <c r="W88" s="162"/>
      <c r="X88" s="162"/>
      <c r="Y88" s="162"/>
      <c r="Z88" s="162"/>
    </row>
    <row r="89" spans="2:26" x14ac:dyDescent="0.3">
      <c r="B89" s="160"/>
      <c r="C89" s="161"/>
      <c r="D89" s="76"/>
      <c r="E89" s="76"/>
      <c r="F89" s="160"/>
      <c r="G89" s="162"/>
      <c r="H89" s="162"/>
      <c r="I89" s="161"/>
      <c r="J89" s="76"/>
      <c r="K89" s="76"/>
      <c r="L89" s="169"/>
      <c r="M89" s="170"/>
      <c r="N89" s="170"/>
      <c r="O89" s="170"/>
      <c r="P89" s="170"/>
      <c r="Q89" s="170"/>
      <c r="R89" s="170"/>
      <c r="S89" s="160"/>
      <c r="T89" s="162"/>
      <c r="U89" s="147"/>
      <c r="V89" s="162"/>
      <c r="W89" s="162"/>
      <c r="X89" s="162"/>
      <c r="Y89" s="162"/>
      <c r="Z89" s="162"/>
    </row>
    <row r="90" spans="2:26" x14ac:dyDescent="0.3">
      <c r="B90" s="160"/>
      <c r="C90" s="161"/>
      <c r="D90" s="76"/>
      <c r="E90" s="76"/>
      <c r="F90" s="160"/>
      <c r="G90" s="162"/>
      <c r="H90" s="162"/>
      <c r="I90" s="161"/>
      <c r="J90" s="76"/>
      <c r="K90" s="76"/>
      <c r="L90" s="169"/>
      <c r="M90" s="170"/>
      <c r="N90" s="170"/>
      <c r="O90" s="170"/>
      <c r="P90" s="170"/>
      <c r="Q90" s="170"/>
      <c r="R90" s="170"/>
      <c r="S90" s="160"/>
      <c r="T90" s="162"/>
      <c r="U90" s="147"/>
      <c r="V90" s="162"/>
      <c r="W90" s="162"/>
      <c r="X90" s="162"/>
      <c r="Y90" s="162"/>
      <c r="Z90" s="162"/>
    </row>
    <row r="91" spans="2:26" x14ac:dyDescent="0.3">
      <c r="B91" s="160"/>
      <c r="C91" s="161"/>
      <c r="D91" s="76"/>
      <c r="E91" s="76"/>
      <c r="F91" s="160"/>
      <c r="G91" s="162"/>
      <c r="H91" s="162"/>
      <c r="I91" s="161"/>
      <c r="J91" s="76"/>
      <c r="K91" s="76"/>
      <c r="L91" s="169"/>
      <c r="M91" s="170"/>
      <c r="N91" s="170"/>
      <c r="O91" s="170"/>
      <c r="P91" s="170"/>
      <c r="Q91" s="170"/>
      <c r="R91" s="170"/>
      <c r="S91" s="160"/>
      <c r="T91" s="162"/>
      <c r="U91" s="147"/>
      <c r="V91" s="162"/>
      <c r="W91" s="162"/>
      <c r="X91" s="162"/>
      <c r="Y91" s="162"/>
      <c r="Z91" s="162"/>
    </row>
    <row r="92" spans="2:26" x14ac:dyDescent="0.3">
      <c r="B92" s="160"/>
      <c r="C92" s="161"/>
      <c r="D92" s="76"/>
      <c r="E92" s="76"/>
      <c r="F92" s="160"/>
      <c r="G92" s="162"/>
      <c r="H92" s="162"/>
      <c r="I92" s="161"/>
      <c r="J92" s="76"/>
      <c r="K92" s="76"/>
      <c r="L92" s="169"/>
      <c r="M92" s="170"/>
      <c r="N92" s="170"/>
      <c r="O92" s="170"/>
      <c r="P92" s="170"/>
      <c r="Q92" s="170"/>
      <c r="R92" s="170"/>
      <c r="S92" s="160"/>
      <c r="T92" s="162"/>
      <c r="U92" s="147"/>
      <c r="V92" s="162"/>
      <c r="W92" s="162"/>
      <c r="X92" s="162"/>
      <c r="Y92" s="162"/>
      <c r="Z92" s="162"/>
    </row>
    <row r="93" spans="2:26" x14ac:dyDescent="0.3">
      <c r="B93" s="160"/>
      <c r="C93" s="161"/>
      <c r="D93" s="76"/>
      <c r="E93" s="76"/>
      <c r="F93" s="160"/>
      <c r="G93" s="162"/>
      <c r="H93" s="162"/>
      <c r="I93" s="161"/>
      <c r="J93" s="76"/>
      <c r="K93" s="76"/>
      <c r="L93" s="169"/>
      <c r="M93" s="170"/>
      <c r="N93" s="170"/>
      <c r="O93" s="170"/>
      <c r="P93" s="170"/>
      <c r="Q93" s="170"/>
      <c r="R93" s="170"/>
      <c r="S93" s="160"/>
      <c r="T93" s="162"/>
      <c r="U93" s="147"/>
      <c r="V93" s="162"/>
      <c r="W93" s="162"/>
      <c r="X93" s="162"/>
      <c r="Y93" s="162"/>
      <c r="Z93" s="162"/>
    </row>
    <row r="94" spans="2:26" x14ac:dyDescent="0.3">
      <c r="B94" s="160"/>
      <c r="C94" s="161"/>
      <c r="D94" s="76"/>
      <c r="E94" s="76"/>
      <c r="F94" s="160"/>
      <c r="G94" s="162"/>
      <c r="H94" s="162"/>
      <c r="I94" s="161"/>
      <c r="J94" s="76"/>
      <c r="K94" s="76"/>
      <c r="L94" s="169"/>
      <c r="M94" s="170"/>
      <c r="N94" s="170"/>
      <c r="O94" s="170"/>
      <c r="P94" s="170"/>
      <c r="Q94" s="170"/>
      <c r="R94" s="170"/>
      <c r="S94" s="160"/>
      <c r="T94" s="162"/>
      <c r="U94" s="147"/>
      <c r="V94" s="162"/>
      <c r="W94" s="162"/>
      <c r="X94" s="162"/>
      <c r="Y94" s="162"/>
      <c r="Z94" s="162"/>
    </row>
    <row r="95" spans="2:26" x14ac:dyDescent="0.3">
      <c r="B95" s="160"/>
      <c r="C95" s="161"/>
      <c r="D95" s="76"/>
      <c r="E95" s="76"/>
      <c r="F95" s="160"/>
      <c r="G95" s="162"/>
      <c r="H95" s="162"/>
      <c r="I95" s="161"/>
      <c r="J95" s="76"/>
      <c r="K95" s="76"/>
      <c r="L95" s="169"/>
      <c r="M95" s="170"/>
      <c r="N95" s="170"/>
      <c r="O95" s="170"/>
      <c r="P95" s="170"/>
      <c r="Q95" s="170"/>
      <c r="R95" s="170"/>
      <c r="S95" s="160"/>
      <c r="T95" s="162"/>
      <c r="U95" s="147"/>
      <c r="V95" s="162"/>
      <c r="W95" s="162"/>
      <c r="X95" s="162"/>
      <c r="Y95" s="162"/>
      <c r="Z95" s="162"/>
    </row>
    <row r="96" spans="2:26" x14ac:dyDescent="0.3">
      <c r="B96" s="160"/>
      <c r="C96" s="161"/>
      <c r="D96" s="76"/>
      <c r="E96" s="76"/>
      <c r="F96" s="160"/>
      <c r="G96" s="162"/>
      <c r="H96" s="162"/>
      <c r="I96" s="161"/>
      <c r="J96" s="76"/>
      <c r="K96" s="76"/>
      <c r="L96" s="169"/>
      <c r="M96" s="170"/>
      <c r="N96" s="170"/>
      <c r="O96" s="170"/>
      <c r="P96" s="170"/>
      <c r="Q96" s="170"/>
      <c r="R96" s="170"/>
      <c r="S96" s="160"/>
      <c r="T96" s="162"/>
      <c r="U96" s="147"/>
      <c r="V96" s="162"/>
      <c r="W96" s="162"/>
      <c r="X96" s="162"/>
      <c r="Y96" s="162"/>
      <c r="Z96" s="162"/>
    </row>
    <row r="97" spans="2:26" x14ac:dyDescent="0.3">
      <c r="B97" s="160"/>
      <c r="C97" s="161"/>
      <c r="D97" s="76"/>
      <c r="E97" s="76"/>
      <c r="F97" s="160"/>
      <c r="G97" s="162"/>
      <c r="H97" s="162"/>
      <c r="I97" s="161"/>
      <c r="J97" s="76"/>
      <c r="K97" s="76"/>
      <c r="L97" s="169"/>
      <c r="M97" s="170"/>
      <c r="N97" s="170"/>
      <c r="O97" s="170"/>
      <c r="P97" s="170"/>
      <c r="Q97" s="170"/>
      <c r="R97" s="170"/>
      <c r="S97" s="160"/>
      <c r="T97" s="162"/>
      <c r="U97" s="147"/>
      <c r="V97" s="162"/>
      <c r="W97" s="162"/>
      <c r="X97" s="162"/>
      <c r="Y97" s="162"/>
      <c r="Z97" s="162"/>
    </row>
    <row r="98" spans="2:26" x14ac:dyDescent="0.3">
      <c r="B98" s="160"/>
      <c r="C98" s="161"/>
      <c r="D98" s="76"/>
      <c r="E98" s="76"/>
      <c r="F98" s="160"/>
      <c r="G98" s="162"/>
      <c r="H98" s="162"/>
      <c r="I98" s="161"/>
      <c r="J98" s="76"/>
      <c r="K98" s="76"/>
      <c r="L98" s="169"/>
      <c r="M98" s="170"/>
      <c r="N98" s="170"/>
      <c r="O98" s="170"/>
      <c r="P98" s="170"/>
      <c r="Q98" s="170"/>
      <c r="R98" s="170"/>
      <c r="S98" s="160"/>
      <c r="T98" s="162"/>
      <c r="U98" s="147"/>
      <c r="V98" s="162"/>
      <c r="W98" s="162"/>
      <c r="X98" s="162"/>
      <c r="Y98" s="162"/>
      <c r="Z98" s="162"/>
    </row>
    <row r="99" spans="2:26" x14ac:dyDescent="0.3">
      <c r="B99" s="160"/>
      <c r="C99" s="161"/>
      <c r="D99" s="76"/>
      <c r="E99" s="76"/>
      <c r="F99" s="160"/>
      <c r="G99" s="162"/>
      <c r="H99" s="162"/>
      <c r="I99" s="161"/>
      <c r="J99" s="76"/>
      <c r="K99" s="76"/>
      <c r="L99" s="169"/>
      <c r="M99" s="170"/>
      <c r="N99" s="170"/>
      <c r="O99" s="170"/>
      <c r="P99" s="170"/>
      <c r="Q99" s="170"/>
      <c r="R99" s="170"/>
      <c r="S99" s="160"/>
      <c r="T99" s="162"/>
      <c r="U99" s="147"/>
      <c r="V99" s="162"/>
      <c r="W99" s="162"/>
      <c r="X99" s="162"/>
      <c r="Y99" s="162"/>
      <c r="Z99" s="162"/>
    </row>
    <row r="100" spans="2:26" x14ac:dyDescent="0.3">
      <c r="B100" s="160"/>
      <c r="C100" s="161"/>
      <c r="D100" s="76"/>
      <c r="E100" s="76"/>
      <c r="F100" s="160"/>
      <c r="G100" s="162"/>
      <c r="H100" s="162"/>
      <c r="I100" s="161"/>
      <c r="J100" s="76"/>
      <c r="K100" s="76"/>
      <c r="L100" s="169"/>
      <c r="M100" s="170"/>
      <c r="N100" s="170"/>
      <c r="O100" s="170"/>
      <c r="P100" s="170"/>
      <c r="Q100" s="170"/>
      <c r="R100" s="170"/>
      <c r="S100" s="160"/>
      <c r="T100" s="162"/>
      <c r="U100" s="147"/>
      <c r="V100" s="162"/>
      <c r="W100" s="162"/>
      <c r="X100" s="162"/>
      <c r="Y100" s="162"/>
      <c r="Z100" s="162"/>
    </row>
    <row r="101" spans="2:26" x14ac:dyDescent="0.3">
      <c r="B101" s="160"/>
      <c r="C101" s="161"/>
      <c r="D101" s="76"/>
      <c r="E101" s="76"/>
      <c r="F101" s="160"/>
      <c r="G101" s="162"/>
      <c r="H101" s="162"/>
      <c r="I101" s="161"/>
      <c r="J101" s="76"/>
      <c r="K101" s="76"/>
      <c r="L101" s="169"/>
      <c r="M101" s="170"/>
      <c r="N101" s="170"/>
      <c r="O101" s="170"/>
      <c r="P101" s="170"/>
      <c r="Q101" s="170"/>
      <c r="R101" s="170"/>
      <c r="S101" s="160"/>
      <c r="T101" s="162"/>
      <c r="U101" s="147"/>
      <c r="V101" s="162"/>
      <c r="W101" s="162"/>
      <c r="X101" s="162"/>
      <c r="Y101" s="162"/>
      <c r="Z101" s="162"/>
    </row>
    <row r="102" spans="2:26" x14ac:dyDescent="0.3">
      <c r="B102" s="160"/>
      <c r="C102" s="161"/>
      <c r="D102" s="76"/>
      <c r="E102" s="76"/>
      <c r="F102" s="160"/>
      <c r="G102" s="162"/>
      <c r="H102" s="162"/>
      <c r="I102" s="161"/>
      <c r="J102" s="76"/>
      <c r="K102" s="76"/>
      <c r="L102" s="169"/>
      <c r="M102" s="170"/>
      <c r="N102" s="170"/>
      <c r="O102" s="170"/>
      <c r="P102" s="170"/>
      <c r="Q102" s="170"/>
      <c r="R102" s="170"/>
      <c r="S102" s="160"/>
      <c r="T102" s="162"/>
      <c r="U102" s="147"/>
      <c r="V102" s="162"/>
      <c r="W102" s="162"/>
      <c r="X102" s="162"/>
      <c r="Y102" s="162"/>
      <c r="Z102" s="162"/>
    </row>
    <row r="103" spans="2:26" x14ac:dyDescent="0.3">
      <c r="B103" s="160"/>
      <c r="C103" s="161"/>
      <c r="D103" s="76"/>
      <c r="E103" s="76"/>
      <c r="F103" s="160"/>
      <c r="G103" s="162"/>
      <c r="H103" s="162"/>
      <c r="I103" s="161"/>
      <c r="J103" s="76"/>
      <c r="K103" s="76"/>
      <c r="L103" s="169"/>
      <c r="M103" s="170"/>
      <c r="N103" s="170"/>
      <c r="O103" s="170"/>
      <c r="P103" s="170"/>
      <c r="Q103" s="170"/>
      <c r="R103" s="170"/>
      <c r="S103" s="160"/>
      <c r="T103" s="162"/>
      <c r="U103" s="147"/>
      <c r="V103" s="162"/>
      <c r="W103" s="162"/>
      <c r="X103" s="162"/>
      <c r="Y103" s="162"/>
      <c r="Z103" s="162"/>
    </row>
    <row r="104" spans="2:26" x14ac:dyDescent="0.3">
      <c r="B104" s="160"/>
      <c r="C104" s="161"/>
      <c r="D104" s="76"/>
      <c r="E104" s="76"/>
      <c r="F104" s="160"/>
      <c r="G104" s="162"/>
      <c r="H104" s="162"/>
      <c r="I104" s="161"/>
      <c r="J104" s="76"/>
      <c r="K104" s="76"/>
      <c r="L104" s="169"/>
      <c r="M104" s="170"/>
      <c r="N104" s="170"/>
      <c r="O104" s="170"/>
      <c r="P104" s="170"/>
      <c r="Q104" s="170"/>
      <c r="R104" s="170"/>
      <c r="S104" s="160"/>
      <c r="T104" s="162"/>
      <c r="U104" s="147"/>
      <c r="V104" s="162"/>
      <c r="W104" s="162"/>
      <c r="X104" s="162"/>
      <c r="Y104" s="162"/>
      <c r="Z104" s="162"/>
    </row>
    <row r="105" spans="2:26" x14ac:dyDescent="0.3">
      <c r="B105" s="160"/>
      <c r="C105" s="161"/>
      <c r="D105" s="76"/>
      <c r="E105" s="76"/>
      <c r="F105" s="160"/>
      <c r="G105" s="162"/>
      <c r="H105" s="162"/>
      <c r="I105" s="161"/>
      <c r="J105" s="76"/>
      <c r="K105" s="76"/>
      <c r="L105" s="169"/>
      <c r="M105" s="170"/>
      <c r="N105" s="170"/>
      <c r="O105" s="170"/>
      <c r="P105" s="170"/>
      <c r="Q105" s="170"/>
      <c r="R105" s="170"/>
      <c r="S105" s="160"/>
      <c r="T105" s="162"/>
      <c r="U105" s="147"/>
      <c r="V105" s="162"/>
      <c r="W105" s="162"/>
      <c r="X105" s="162"/>
      <c r="Y105" s="162"/>
      <c r="Z105" s="162"/>
    </row>
    <row r="106" spans="2:26" x14ac:dyDescent="0.3">
      <c r="B106" s="160"/>
      <c r="C106" s="161"/>
      <c r="D106" s="76"/>
      <c r="E106" s="76"/>
      <c r="F106" s="160"/>
      <c r="G106" s="162"/>
      <c r="H106" s="162"/>
      <c r="I106" s="161"/>
      <c r="J106" s="76"/>
      <c r="K106" s="76"/>
      <c r="L106" s="169"/>
      <c r="M106" s="170"/>
      <c r="N106" s="170"/>
      <c r="O106" s="170"/>
      <c r="P106" s="170"/>
      <c r="Q106" s="170"/>
      <c r="R106" s="170"/>
      <c r="S106" s="160"/>
      <c r="T106" s="162"/>
      <c r="U106" s="147"/>
      <c r="V106" s="162"/>
      <c r="W106" s="162"/>
      <c r="X106" s="162"/>
      <c r="Y106" s="162"/>
      <c r="Z106" s="162"/>
    </row>
    <row r="107" spans="2:26" x14ac:dyDescent="0.3">
      <c r="B107" s="160"/>
      <c r="C107" s="161"/>
      <c r="D107" s="76"/>
      <c r="E107" s="76"/>
      <c r="F107" s="160"/>
      <c r="G107" s="162"/>
      <c r="H107" s="162"/>
      <c r="I107" s="161"/>
      <c r="J107" s="76"/>
      <c r="K107" s="76"/>
      <c r="L107" s="169"/>
      <c r="M107" s="170"/>
      <c r="N107" s="170"/>
      <c r="O107" s="170"/>
      <c r="P107" s="170"/>
      <c r="Q107" s="170"/>
      <c r="R107" s="170"/>
      <c r="S107" s="160"/>
      <c r="T107" s="162"/>
      <c r="U107" s="147"/>
      <c r="V107" s="162"/>
      <c r="W107" s="162"/>
      <c r="X107" s="162"/>
      <c r="Y107" s="162"/>
      <c r="Z107" s="162"/>
    </row>
    <row r="108" spans="2:26" x14ac:dyDescent="0.3">
      <c r="B108" s="160"/>
      <c r="C108" s="161"/>
      <c r="D108" s="76"/>
      <c r="E108" s="76"/>
      <c r="F108" s="160"/>
      <c r="G108" s="162"/>
      <c r="H108" s="162"/>
      <c r="I108" s="161"/>
      <c r="J108" s="76"/>
      <c r="K108" s="76"/>
      <c r="L108" s="169"/>
      <c r="M108" s="170"/>
      <c r="N108" s="170"/>
      <c r="O108" s="170"/>
      <c r="P108" s="170"/>
      <c r="Q108" s="170"/>
      <c r="R108" s="170"/>
      <c r="S108" s="160"/>
      <c r="T108" s="162"/>
      <c r="U108" s="147"/>
      <c r="V108" s="162"/>
      <c r="W108" s="162"/>
      <c r="X108" s="162"/>
      <c r="Y108" s="162"/>
      <c r="Z108" s="162"/>
    </row>
    <row r="109" spans="2:26" x14ac:dyDescent="0.3">
      <c r="B109" s="160"/>
      <c r="C109" s="161"/>
      <c r="D109" s="76"/>
      <c r="E109" s="76"/>
      <c r="F109" s="160"/>
      <c r="G109" s="162"/>
      <c r="H109" s="162"/>
      <c r="I109" s="161"/>
      <c r="J109" s="76"/>
      <c r="K109" s="76"/>
      <c r="L109" s="169"/>
      <c r="M109" s="170"/>
      <c r="N109" s="170"/>
      <c r="O109" s="170"/>
      <c r="P109" s="170"/>
      <c r="Q109" s="170"/>
      <c r="R109" s="170"/>
      <c r="S109" s="160"/>
      <c r="T109" s="162"/>
      <c r="U109" s="147"/>
      <c r="V109" s="162"/>
      <c r="W109" s="162"/>
      <c r="X109" s="162"/>
      <c r="Y109" s="162"/>
      <c r="Z109" s="162"/>
    </row>
    <row r="110" spans="2:26" x14ac:dyDescent="0.3">
      <c r="B110" s="160"/>
      <c r="C110" s="161"/>
      <c r="D110" s="76"/>
      <c r="E110" s="76"/>
      <c r="F110" s="160"/>
      <c r="G110" s="162"/>
      <c r="H110" s="162"/>
      <c r="I110" s="161"/>
      <c r="J110" s="76"/>
      <c r="K110" s="76"/>
      <c r="L110" s="169"/>
      <c r="M110" s="170"/>
      <c r="N110" s="170"/>
      <c r="O110" s="170"/>
      <c r="P110" s="170"/>
      <c r="Q110" s="170"/>
      <c r="R110" s="170"/>
      <c r="S110" s="160"/>
      <c r="T110" s="162"/>
      <c r="U110" s="147"/>
      <c r="V110" s="162"/>
      <c r="W110" s="162"/>
      <c r="X110" s="162"/>
      <c r="Y110" s="162"/>
      <c r="Z110" s="162"/>
    </row>
    <row r="111" spans="2:26" x14ac:dyDescent="0.3">
      <c r="B111" s="160"/>
      <c r="C111" s="161"/>
      <c r="D111" s="76"/>
      <c r="E111" s="76"/>
      <c r="F111" s="160"/>
      <c r="G111" s="162"/>
      <c r="H111" s="162"/>
      <c r="I111" s="161"/>
      <c r="J111" s="76"/>
      <c r="K111" s="76"/>
      <c r="L111" s="169"/>
      <c r="M111" s="170"/>
      <c r="N111" s="170"/>
      <c r="O111" s="170"/>
      <c r="P111" s="170"/>
      <c r="Q111" s="170"/>
      <c r="R111" s="170"/>
      <c r="S111" s="160"/>
      <c r="T111" s="162"/>
      <c r="U111" s="147"/>
      <c r="V111" s="162"/>
      <c r="W111" s="162"/>
      <c r="X111" s="162"/>
      <c r="Y111" s="162"/>
      <c r="Z111" s="162"/>
    </row>
    <row r="112" spans="2:26" x14ac:dyDescent="0.3">
      <c r="B112" s="160"/>
      <c r="C112" s="161"/>
      <c r="D112" s="76"/>
      <c r="E112" s="76"/>
      <c r="F112" s="160"/>
      <c r="G112" s="162"/>
      <c r="H112" s="162"/>
      <c r="I112" s="161"/>
      <c r="J112" s="76"/>
      <c r="K112" s="76"/>
      <c r="L112" s="169"/>
      <c r="M112" s="170"/>
      <c r="N112" s="170"/>
      <c r="O112" s="170"/>
      <c r="P112" s="170"/>
      <c r="Q112" s="170"/>
      <c r="R112" s="170"/>
      <c r="S112" s="160"/>
      <c r="T112" s="162"/>
      <c r="U112" s="147"/>
      <c r="V112" s="162"/>
      <c r="W112" s="162"/>
      <c r="X112" s="162"/>
      <c r="Y112" s="162"/>
      <c r="Z112" s="162"/>
    </row>
    <row r="113" spans="2:26" x14ac:dyDescent="0.3">
      <c r="B113" s="160"/>
      <c r="C113" s="161"/>
      <c r="D113" s="76"/>
      <c r="E113" s="76"/>
      <c r="F113" s="160"/>
      <c r="G113" s="162"/>
      <c r="H113" s="162"/>
      <c r="I113" s="161"/>
      <c r="J113" s="76"/>
      <c r="K113" s="76"/>
      <c r="L113" s="169"/>
      <c r="M113" s="170"/>
      <c r="N113" s="170"/>
      <c r="O113" s="170"/>
      <c r="P113" s="170"/>
      <c r="Q113" s="170"/>
      <c r="R113" s="170"/>
      <c r="S113" s="160"/>
      <c r="T113" s="162"/>
      <c r="U113" s="147"/>
      <c r="V113" s="162"/>
      <c r="W113" s="162"/>
      <c r="X113" s="162"/>
      <c r="Y113" s="162"/>
      <c r="Z113" s="162"/>
    </row>
    <row r="114" spans="2:26" x14ac:dyDescent="0.3">
      <c r="B114" s="160"/>
      <c r="C114" s="161"/>
      <c r="D114" s="76"/>
      <c r="E114" s="76"/>
      <c r="F114" s="160"/>
      <c r="G114" s="162"/>
      <c r="H114" s="162"/>
      <c r="I114" s="161"/>
      <c r="J114" s="76"/>
      <c r="K114" s="76"/>
      <c r="L114" s="169"/>
      <c r="M114" s="170"/>
      <c r="N114" s="170"/>
      <c r="O114" s="170"/>
      <c r="P114" s="170"/>
      <c r="Q114" s="170"/>
      <c r="R114" s="170"/>
      <c r="S114" s="160"/>
      <c r="T114" s="162"/>
      <c r="U114" s="147"/>
      <c r="V114" s="162"/>
      <c r="W114" s="162"/>
      <c r="X114" s="162"/>
      <c r="Y114" s="162"/>
      <c r="Z114" s="162"/>
    </row>
    <row r="115" spans="2:26" x14ac:dyDescent="0.3">
      <c r="B115" s="160"/>
      <c r="C115" s="161"/>
      <c r="D115" s="76"/>
      <c r="E115" s="76"/>
      <c r="F115" s="160"/>
      <c r="G115" s="162"/>
      <c r="H115" s="162"/>
      <c r="I115" s="161"/>
      <c r="J115" s="76"/>
      <c r="K115" s="76"/>
      <c r="L115" s="169"/>
      <c r="M115" s="170"/>
      <c r="N115" s="170"/>
      <c r="O115" s="170"/>
      <c r="P115" s="170"/>
      <c r="Q115" s="170"/>
      <c r="R115" s="170"/>
      <c r="S115" s="160"/>
      <c r="T115" s="162"/>
      <c r="U115" s="147"/>
      <c r="V115" s="162"/>
      <c r="W115" s="162"/>
      <c r="X115" s="162"/>
      <c r="Y115" s="162"/>
      <c r="Z115" s="162"/>
    </row>
    <row r="116" spans="2:26" x14ac:dyDescent="0.3">
      <c r="B116" s="160"/>
      <c r="C116" s="161"/>
      <c r="D116" s="76"/>
      <c r="E116" s="76"/>
      <c r="F116" s="160"/>
      <c r="G116" s="162"/>
      <c r="H116" s="162"/>
      <c r="I116" s="161"/>
      <c r="J116" s="76"/>
      <c r="K116" s="76"/>
      <c r="L116" s="169"/>
      <c r="M116" s="170"/>
      <c r="N116" s="170"/>
      <c r="O116" s="170"/>
      <c r="P116" s="170"/>
      <c r="Q116" s="170"/>
      <c r="R116" s="170"/>
      <c r="S116" s="160"/>
      <c r="T116" s="162"/>
      <c r="U116" s="147"/>
      <c r="V116" s="162"/>
      <c r="W116" s="162"/>
      <c r="X116" s="162"/>
      <c r="Y116" s="162"/>
      <c r="Z116" s="162"/>
    </row>
    <row r="117" spans="2:26" x14ac:dyDescent="0.3">
      <c r="B117" s="160"/>
      <c r="C117" s="161"/>
      <c r="D117" s="76"/>
      <c r="E117" s="76"/>
      <c r="F117" s="160"/>
      <c r="G117" s="162"/>
      <c r="H117" s="162"/>
      <c r="I117" s="161"/>
      <c r="J117" s="76"/>
      <c r="K117" s="76"/>
      <c r="L117" s="169"/>
      <c r="M117" s="170"/>
      <c r="N117" s="170"/>
      <c r="O117" s="170"/>
      <c r="P117" s="170"/>
      <c r="Q117" s="170"/>
      <c r="R117" s="170"/>
      <c r="S117" s="160"/>
      <c r="T117" s="162"/>
      <c r="U117" s="147"/>
      <c r="V117" s="162"/>
      <c r="W117" s="162"/>
      <c r="X117" s="162"/>
      <c r="Y117" s="162"/>
      <c r="Z117" s="162"/>
    </row>
    <row r="118" spans="2:26" x14ac:dyDescent="0.3">
      <c r="B118" s="160"/>
      <c r="C118" s="161"/>
      <c r="D118" s="76"/>
      <c r="E118" s="76"/>
      <c r="F118" s="160"/>
      <c r="G118" s="162"/>
      <c r="H118" s="162"/>
      <c r="I118" s="161"/>
      <c r="J118" s="76"/>
      <c r="K118" s="76"/>
      <c r="L118" s="169"/>
      <c r="M118" s="170"/>
      <c r="N118" s="170"/>
      <c r="O118" s="170"/>
      <c r="P118" s="170"/>
      <c r="Q118" s="170"/>
      <c r="R118" s="170"/>
      <c r="S118" s="160"/>
      <c r="T118" s="162"/>
      <c r="U118" s="147"/>
      <c r="V118" s="162"/>
      <c r="W118" s="162"/>
      <c r="X118" s="162"/>
      <c r="Y118" s="162"/>
      <c r="Z118" s="162"/>
    </row>
    <row r="119" spans="2:26" x14ac:dyDescent="0.3">
      <c r="B119" s="160"/>
      <c r="C119" s="161"/>
      <c r="D119" s="76"/>
      <c r="E119" s="76"/>
      <c r="F119" s="160"/>
      <c r="G119" s="162"/>
      <c r="H119" s="162"/>
      <c r="I119" s="161"/>
      <c r="J119" s="76"/>
      <c r="K119" s="76"/>
      <c r="L119" s="169"/>
      <c r="M119" s="170"/>
      <c r="N119" s="170"/>
      <c r="O119" s="170"/>
      <c r="P119" s="170"/>
      <c r="Q119" s="170"/>
      <c r="R119" s="170"/>
      <c r="S119" s="160"/>
      <c r="T119" s="162"/>
      <c r="U119" s="147"/>
      <c r="V119" s="162"/>
      <c r="W119" s="162"/>
      <c r="X119" s="162"/>
      <c r="Y119" s="162"/>
      <c r="Z119" s="162"/>
    </row>
    <row r="120" spans="2:26" x14ac:dyDescent="0.3">
      <c r="B120" s="160"/>
      <c r="C120" s="161"/>
      <c r="D120" s="76"/>
      <c r="E120" s="76"/>
      <c r="F120" s="160"/>
      <c r="G120" s="162"/>
      <c r="H120" s="162"/>
      <c r="I120" s="161"/>
      <c r="J120" s="76"/>
      <c r="K120" s="76"/>
      <c r="L120" s="169"/>
      <c r="M120" s="170"/>
      <c r="N120" s="170"/>
      <c r="O120" s="170"/>
      <c r="P120" s="170"/>
      <c r="Q120" s="170"/>
      <c r="R120" s="170"/>
      <c r="S120" s="160"/>
      <c r="T120" s="162"/>
      <c r="U120" s="147"/>
      <c r="V120" s="162"/>
      <c r="W120" s="162"/>
      <c r="X120" s="162"/>
      <c r="Y120" s="162"/>
      <c r="Z120" s="162"/>
    </row>
    <row r="121" spans="2:26" x14ac:dyDescent="0.3">
      <c r="B121" s="160"/>
      <c r="C121" s="161"/>
      <c r="D121" s="76"/>
      <c r="E121" s="76"/>
      <c r="F121" s="160"/>
      <c r="G121" s="162"/>
      <c r="H121" s="162"/>
      <c r="I121" s="161"/>
      <c r="J121" s="76"/>
      <c r="K121" s="76"/>
      <c r="L121" s="169"/>
      <c r="M121" s="170"/>
      <c r="N121" s="170"/>
      <c r="O121" s="170"/>
      <c r="P121" s="170"/>
      <c r="Q121" s="170"/>
      <c r="R121" s="170"/>
      <c r="S121" s="160"/>
      <c r="T121" s="162"/>
      <c r="U121" s="147"/>
      <c r="V121" s="162"/>
      <c r="W121" s="162"/>
      <c r="X121" s="162"/>
      <c r="Y121" s="162"/>
      <c r="Z121" s="162"/>
    </row>
    <row r="122" spans="2:26" x14ac:dyDescent="0.3">
      <c r="B122" s="160"/>
      <c r="C122" s="161"/>
      <c r="D122" s="76"/>
      <c r="E122" s="76"/>
      <c r="F122" s="160"/>
      <c r="G122" s="162"/>
      <c r="H122" s="162"/>
      <c r="I122" s="161"/>
      <c r="J122" s="76"/>
      <c r="K122" s="76"/>
      <c r="L122" s="169"/>
      <c r="M122" s="170"/>
      <c r="N122" s="170"/>
      <c r="O122" s="170"/>
      <c r="P122" s="170"/>
      <c r="Q122" s="170"/>
      <c r="R122" s="170"/>
      <c r="S122" s="160"/>
      <c r="T122" s="162"/>
      <c r="U122" s="147"/>
      <c r="V122" s="162"/>
      <c r="W122" s="162"/>
      <c r="X122" s="162"/>
      <c r="Y122" s="162"/>
      <c r="Z122" s="162"/>
    </row>
    <row r="123" spans="2:26" x14ac:dyDescent="0.3">
      <c r="B123" s="160"/>
      <c r="C123" s="161"/>
      <c r="D123" s="76"/>
      <c r="E123" s="76"/>
      <c r="F123" s="160"/>
      <c r="G123" s="162"/>
      <c r="H123" s="162"/>
      <c r="I123" s="161"/>
      <c r="J123" s="76"/>
      <c r="K123" s="76"/>
      <c r="L123" s="169"/>
      <c r="M123" s="170"/>
      <c r="N123" s="170"/>
      <c r="O123" s="170"/>
      <c r="P123" s="170"/>
      <c r="Q123" s="170"/>
      <c r="R123" s="170"/>
      <c r="S123" s="160"/>
      <c r="T123" s="162"/>
      <c r="U123" s="147"/>
      <c r="V123" s="162"/>
      <c r="W123" s="162"/>
      <c r="X123" s="162"/>
      <c r="Y123" s="162"/>
      <c r="Z123" s="162"/>
    </row>
    <row r="124" spans="2:26" x14ac:dyDescent="0.3">
      <c r="B124" s="160"/>
      <c r="C124" s="161"/>
      <c r="D124" s="76"/>
      <c r="E124" s="76"/>
      <c r="F124" s="160"/>
      <c r="G124" s="162"/>
      <c r="H124" s="162"/>
      <c r="I124" s="161"/>
      <c r="J124" s="76"/>
      <c r="K124" s="76"/>
      <c r="L124" s="169"/>
      <c r="M124" s="170"/>
      <c r="N124" s="170"/>
      <c r="O124" s="170"/>
      <c r="P124" s="170"/>
      <c r="Q124" s="170"/>
      <c r="R124" s="170"/>
      <c r="S124" s="160"/>
      <c r="T124" s="162"/>
      <c r="U124" s="147"/>
      <c r="V124" s="162"/>
      <c r="W124" s="162"/>
      <c r="X124" s="162"/>
      <c r="Y124" s="162"/>
      <c r="Z124" s="162"/>
    </row>
    <row r="125" spans="2:26" x14ac:dyDescent="0.3">
      <c r="B125" s="160"/>
      <c r="C125" s="161"/>
      <c r="D125" s="76"/>
      <c r="E125" s="76"/>
      <c r="F125" s="160"/>
      <c r="G125" s="162"/>
      <c r="H125" s="162"/>
      <c r="I125" s="161"/>
      <c r="J125" s="76"/>
      <c r="K125" s="76"/>
      <c r="L125" s="169"/>
      <c r="M125" s="170"/>
      <c r="N125" s="170"/>
      <c r="O125" s="170"/>
      <c r="P125" s="170"/>
      <c r="Q125" s="170"/>
      <c r="R125" s="170"/>
      <c r="S125" s="160"/>
      <c r="T125" s="162"/>
      <c r="U125" s="147"/>
      <c r="V125" s="162"/>
      <c r="W125" s="162"/>
      <c r="X125" s="162"/>
      <c r="Y125" s="162"/>
      <c r="Z125" s="162"/>
    </row>
    <row r="126" spans="2:26" x14ac:dyDescent="0.3">
      <c r="B126" s="160"/>
      <c r="C126" s="161"/>
      <c r="D126" s="76"/>
      <c r="E126" s="76"/>
      <c r="F126" s="160"/>
      <c r="G126" s="162"/>
      <c r="H126" s="162"/>
      <c r="I126" s="161"/>
      <c r="J126" s="76"/>
      <c r="K126" s="76"/>
      <c r="L126" s="169"/>
      <c r="M126" s="170"/>
      <c r="N126" s="170"/>
      <c r="O126" s="170"/>
      <c r="P126" s="170"/>
      <c r="Q126" s="170"/>
      <c r="R126" s="170"/>
      <c r="S126" s="160"/>
      <c r="T126" s="162"/>
      <c r="U126" s="147"/>
      <c r="V126" s="162"/>
      <c r="W126" s="162"/>
      <c r="X126" s="162"/>
      <c r="Y126" s="162"/>
      <c r="Z126" s="162"/>
    </row>
    <row r="127" spans="2:26" x14ac:dyDescent="0.3">
      <c r="B127" s="160"/>
      <c r="C127" s="161"/>
      <c r="D127" s="76"/>
      <c r="E127" s="76"/>
      <c r="F127" s="160"/>
      <c r="G127" s="162"/>
      <c r="H127" s="162"/>
      <c r="I127" s="161"/>
      <c r="J127" s="76"/>
      <c r="K127" s="76"/>
      <c r="L127" s="169"/>
      <c r="M127" s="170"/>
      <c r="N127" s="170"/>
      <c r="O127" s="170"/>
      <c r="P127" s="170"/>
      <c r="Q127" s="170"/>
      <c r="R127" s="170"/>
      <c r="S127" s="160"/>
      <c r="T127" s="162"/>
      <c r="U127" s="147"/>
      <c r="V127" s="162"/>
      <c r="W127" s="162"/>
      <c r="X127" s="162"/>
      <c r="Y127" s="162"/>
      <c r="Z127" s="162"/>
    </row>
    <row r="128" spans="2:26" x14ac:dyDescent="0.3">
      <c r="B128" s="160"/>
      <c r="C128" s="161"/>
      <c r="D128" s="76"/>
      <c r="E128" s="76"/>
      <c r="F128" s="160"/>
      <c r="G128" s="162"/>
      <c r="H128" s="162"/>
      <c r="I128" s="161"/>
      <c r="J128" s="76"/>
      <c r="K128" s="76"/>
      <c r="L128" s="169"/>
      <c r="M128" s="170"/>
      <c r="N128" s="170"/>
      <c r="O128" s="170"/>
      <c r="P128" s="170"/>
      <c r="Q128" s="170"/>
      <c r="R128" s="170"/>
      <c r="S128" s="160"/>
      <c r="T128" s="162"/>
      <c r="U128" s="147"/>
      <c r="V128" s="162"/>
      <c r="W128" s="162"/>
      <c r="X128" s="162"/>
      <c r="Y128" s="162"/>
      <c r="Z128" s="162"/>
    </row>
    <row r="129" spans="2:26" x14ac:dyDescent="0.3">
      <c r="B129" s="160"/>
      <c r="C129" s="161"/>
      <c r="D129" s="76"/>
      <c r="E129" s="76"/>
      <c r="F129" s="160"/>
      <c r="G129" s="162"/>
      <c r="H129" s="162"/>
      <c r="I129" s="161"/>
      <c r="J129" s="76"/>
      <c r="K129" s="76"/>
      <c r="L129" s="169"/>
      <c r="M129" s="170"/>
      <c r="N129" s="170"/>
      <c r="O129" s="170"/>
      <c r="P129" s="170"/>
      <c r="Q129" s="170"/>
      <c r="R129" s="170"/>
      <c r="S129" s="160"/>
      <c r="T129" s="162"/>
      <c r="U129" s="147"/>
      <c r="V129" s="162"/>
      <c r="W129" s="162"/>
      <c r="X129" s="162"/>
      <c r="Y129" s="162"/>
      <c r="Z129" s="162"/>
    </row>
    <row r="130" spans="2:26" x14ac:dyDescent="0.3">
      <c r="B130" s="160"/>
      <c r="C130" s="161"/>
      <c r="D130" s="76"/>
      <c r="E130" s="76"/>
      <c r="F130" s="160"/>
      <c r="G130" s="162"/>
      <c r="H130" s="162"/>
      <c r="I130" s="161"/>
      <c r="J130" s="76"/>
      <c r="K130" s="76"/>
      <c r="L130" s="169"/>
      <c r="M130" s="170"/>
      <c r="N130" s="170"/>
      <c r="O130" s="170"/>
      <c r="P130" s="170"/>
      <c r="Q130" s="170"/>
      <c r="R130" s="170"/>
      <c r="S130" s="160"/>
      <c r="T130" s="162"/>
      <c r="U130" s="147"/>
      <c r="V130" s="162"/>
      <c r="W130" s="162"/>
      <c r="X130" s="162"/>
      <c r="Y130" s="162"/>
      <c r="Z130" s="162"/>
    </row>
    <row r="131" spans="2:26" x14ac:dyDescent="0.3">
      <c r="B131" s="160"/>
      <c r="C131" s="161"/>
      <c r="D131" s="76"/>
      <c r="E131" s="76"/>
      <c r="F131" s="160"/>
      <c r="G131" s="162"/>
      <c r="H131" s="162"/>
      <c r="I131" s="161"/>
      <c r="J131" s="76"/>
      <c r="K131" s="76"/>
      <c r="L131" s="169"/>
      <c r="M131" s="170"/>
      <c r="N131" s="170"/>
      <c r="O131" s="170"/>
      <c r="P131" s="170"/>
      <c r="Q131" s="170"/>
      <c r="R131" s="170"/>
      <c r="S131" s="160"/>
      <c r="T131" s="162"/>
      <c r="U131" s="147"/>
      <c r="V131" s="162"/>
      <c r="W131" s="162"/>
      <c r="X131" s="162"/>
      <c r="Y131" s="162"/>
      <c r="Z131" s="162"/>
    </row>
    <row r="132" spans="2:26" x14ac:dyDescent="0.3">
      <c r="B132" s="160"/>
      <c r="C132" s="161"/>
      <c r="D132" s="76"/>
      <c r="E132" s="76"/>
      <c r="F132" s="160"/>
      <c r="G132" s="162"/>
      <c r="H132" s="162"/>
      <c r="I132" s="161"/>
      <c r="J132" s="76"/>
      <c r="K132" s="76"/>
      <c r="L132" s="169"/>
      <c r="M132" s="170"/>
      <c r="N132" s="170"/>
      <c r="O132" s="170"/>
      <c r="P132" s="170"/>
      <c r="Q132" s="170"/>
      <c r="R132" s="170"/>
      <c r="S132" s="160"/>
      <c r="T132" s="162"/>
      <c r="U132" s="147"/>
      <c r="V132" s="162"/>
      <c r="W132" s="162"/>
      <c r="X132" s="162"/>
      <c r="Y132" s="162"/>
      <c r="Z132" s="162"/>
    </row>
    <row r="133" spans="2:26" x14ac:dyDescent="0.3">
      <c r="B133" s="160"/>
      <c r="C133" s="161"/>
      <c r="D133" s="76"/>
      <c r="E133" s="76"/>
      <c r="F133" s="160"/>
      <c r="G133" s="162"/>
      <c r="H133" s="162"/>
      <c r="I133" s="161"/>
      <c r="J133" s="76"/>
      <c r="K133" s="76"/>
      <c r="L133" s="169"/>
      <c r="M133" s="170"/>
      <c r="N133" s="170"/>
      <c r="O133" s="170"/>
      <c r="P133" s="170"/>
      <c r="Q133" s="170"/>
      <c r="R133" s="170"/>
      <c r="S133" s="160"/>
      <c r="T133" s="162"/>
      <c r="U133" s="147"/>
      <c r="V133" s="162"/>
      <c r="W133" s="162"/>
      <c r="X133" s="162"/>
      <c r="Y133" s="162"/>
      <c r="Z133" s="162"/>
    </row>
    <row r="134" spans="2:26" x14ac:dyDescent="0.3">
      <c r="B134" s="160"/>
      <c r="C134" s="161"/>
      <c r="D134" s="76"/>
      <c r="E134" s="76"/>
      <c r="F134" s="160"/>
      <c r="G134" s="162"/>
      <c r="H134" s="162"/>
      <c r="I134" s="161"/>
      <c r="J134" s="76"/>
      <c r="K134" s="76"/>
      <c r="L134" s="169"/>
      <c r="M134" s="170"/>
      <c r="N134" s="170"/>
      <c r="O134" s="170"/>
      <c r="P134" s="170"/>
      <c r="Q134" s="170"/>
      <c r="R134" s="170"/>
      <c r="S134" s="160"/>
      <c r="T134" s="162"/>
      <c r="U134" s="147"/>
      <c r="V134" s="162"/>
      <c r="W134" s="162"/>
      <c r="X134" s="162"/>
      <c r="Y134" s="162"/>
      <c r="Z134" s="162"/>
    </row>
    <row r="135" spans="2:26" x14ac:dyDescent="0.3">
      <c r="B135" s="160"/>
      <c r="C135" s="161"/>
      <c r="D135" s="76"/>
      <c r="E135" s="76"/>
      <c r="F135" s="160"/>
      <c r="G135" s="162"/>
      <c r="H135" s="162"/>
      <c r="I135" s="161"/>
      <c r="J135" s="76"/>
      <c r="K135" s="76"/>
      <c r="L135" s="169"/>
      <c r="M135" s="170"/>
      <c r="N135" s="170"/>
      <c r="O135" s="170"/>
      <c r="P135" s="170"/>
      <c r="Q135" s="170"/>
      <c r="R135" s="170"/>
      <c r="S135" s="160"/>
      <c r="T135" s="162"/>
      <c r="U135" s="147"/>
      <c r="V135" s="162"/>
      <c r="W135" s="162"/>
      <c r="X135" s="162"/>
      <c r="Y135" s="162"/>
      <c r="Z135" s="162"/>
    </row>
    <row r="136" spans="2:26" x14ac:dyDescent="0.3">
      <c r="B136" s="160"/>
      <c r="C136" s="161"/>
      <c r="D136" s="76"/>
      <c r="E136" s="76"/>
      <c r="F136" s="160"/>
      <c r="G136" s="162"/>
      <c r="H136" s="162"/>
      <c r="I136" s="161"/>
      <c r="J136" s="76"/>
      <c r="K136" s="76"/>
      <c r="L136" s="169"/>
      <c r="M136" s="170"/>
      <c r="N136" s="170"/>
      <c r="O136" s="170"/>
      <c r="P136" s="170"/>
      <c r="Q136" s="170"/>
      <c r="R136" s="170"/>
      <c r="S136" s="160"/>
      <c r="T136" s="162"/>
      <c r="U136" s="147"/>
      <c r="V136" s="162"/>
      <c r="W136" s="162"/>
      <c r="X136" s="162"/>
      <c r="Y136" s="162"/>
      <c r="Z136" s="162"/>
    </row>
    <row r="137" spans="2:26" x14ac:dyDescent="0.3">
      <c r="B137" s="160"/>
      <c r="C137" s="161"/>
      <c r="D137" s="76"/>
      <c r="E137" s="76"/>
      <c r="F137" s="160"/>
      <c r="G137" s="162"/>
      <c r="H137" s="162"/>
      <c r="I137" s="161"/>
      <c r="J137" s="76"/>
      <c r="K137" s="76"/>
      <c r="L137" s="169"/>
      <c r="M137" s="170"/>
      <c r="N137" s="170"/>
      <c r="O137" s="170"/>
      <c r="P137" s="170"/>
      <c r="Q137" s="170"/>
      <c r="R137" s="170"/>
      <c r="S137" s="160"/>
      <c r="T137" s="162"/>
      <c r="U137" s="147"/>
      <c r="V137" s="162"/>
      <c r="W137" s="162"/>
      <c r="X137" s="162"/>
      <c r="Y137" s="162"/>
      <c r="Z137" s="162"/>
    </row>
    <row r="138" spans="2:26" x14ac:dyDescent="0.3">
      <c r="B138" s="160"/>
      <c r="C138" s="161"/>
      <c r="D138" s="76"/>
      <c r="E138" s="76"/>
      <c r="F138" s="160"/>
      <c r="G138" s="162"/>
      <c r="H138" s="162"/>
      <c r="I138" s="161"/>
      <c r="J138" s="76"/>
      <c r="K138" s="76"/>
      <c r="L138" s="169"/>
      <c r="M138" s="170"/>
      <c r="N138" s="170"/>
      <c r="O138" s="170"/>
      <c r="P138" s="170"/>
      <c r="Q138" s="170"/>
      <c r="R138" s="170"/>
      <c r="S138" s="160"/>
      <c r="T138" s="162"/>
      <c r="U138" s="147"/>
      <c r="V138" s="162"/>
      <c r="W138" s="162"/>
      <c r="X138" s="162"/>
      <c r="Y138" s="162"/>
      <c r="Z138" s="162"/>
    </row>
    <row r="139" spans="2:26" x14ac:dyDescent="0.3">
      <c r="B139" s="160"/>
      <c r="C139" s="161"/>
      <c r="D139" s="76"/>
      <c r="E139" s="76"/>
      <c r="F139" s="160"/>
      <c r="G139" s="162"/>
      <c r="H139" s="162"/>
      <c r="I139" s="161"/>
      <c r="J139" s="76"/>
      <c r="K139" s="76"/>
      <c r="L139" s="169"/>
      <c r="M139" s="170"/>
      <c r="N139" s="170"/>
      <c r="O139" s="170"/>
      <c r="P139" s="170"/>
      <c r="Q139" s="170"/>
      <c r="R139" s="170"/>
      <c r="S139" s="160"/>
      <c r="T139" s="162"/>
      <c r="U139" s="147"/>
      <c r="V139" s="162"/>
      <c r="W139" s="162"/>
      <c r="X139" s="162"/>
      <c r="Y139" s="162"/>
      <c r="Z139" s="162"/>
    </row>
    <row r="140" spans="2:26" x14ac:dyDescent="0.3">
      <c r="B140" s="160"/>
      <c r="C140" s="161"/>
      <c r="D140" s="76"/>
      <c r="E140" s="76"/>
      <c r="F140" s="160"/>
      <c r="G140" s="162"/>
      <c r="H140" s="162"/>
      <c r="I140" s="161"/>
      <c r="J140" s="76"/>
      <c r="K140" s="76"/>
      <c r="L140" s="169"/>
      <c r="M140" s="170"/>
      <c r="N140" s="170"/>
      <c r="O140" s="170"/>
      <c r="P140" s="170"/>
      <c r="Q140" s="170"/>
      <c r="R140" s="170"/>
      <c r="S140" s="160"/>
      <c r="T140" s="162"/>
      <c r="U140" s="147"/>
      <c r="V140" s="162"/>
      <c r="W140" s="162"/>
      <c r="X140" s="162"/>
      <c r="Y140" s="162"/>
      <c r="Z140" s="162"/>
    </row>
    <row r="141" spans="2:26" x14ac:dyDescent="0.3">
      <c r="B141" s="160"/>
      <c r="C141" s="161"/>
      <c r="D141" s="76"/>
      <c r="E141" s="76"/>
      <c r="F141" s="160"/>
      <c r="G141" s="162"/>
      <c r="H141" s="162"/>
      <c r="I141" s="161"/>
      <c r="J141" s="76"/>
      <c r="K141" s="76"/>
      <c r="L141" s="169"/>
      <c r="M141" s="170"/>
      <c r="N141" s="170"/>
      <c r="O141" s="170"/>
      <c r="P141" s="170"/>
      <c r="Q141" s="170"/>
      <c r="R141" s="170"/>
      <c r="S141" s="160"/>
      <c r="T141" s="162"/>
      <c r="U141" s="147"/>
      <c r="V141" s="162"/>
      <c r="W141" s="162"/>
      <c r="X141" s="162"/>
      <c r="Y141" s="162"/>
      <c r="Z141" s="162"/>
    </row>
    <row r="142" spans="2:26" x14ac:dyDescent="0.3">
      <c r="B142" s="160"/>
      <c r="C142" s="161"/>
      <c r="D142" s="76"/>
      <c r="E142" s="76"/>
      <c r="F142" s="160"/>
      <c r="G142" s="162"/>
      <c r="H142" s="162"/>
      <c r="I142" s="161"/>
      <c r="J142" s="76"/>
      <c r="K142" s="76"/>
      <c r="L142" s="169"/>
      <c r="M142" s="170"/>
      <c r="N142" s="170"/>
      <c r="O142" s="170"/>
      <c r="P142" s="170"/>
      <c r="Q142" s="170"/>
      <c r="R142" s="170"/>
      <c r="S142" s="160"/>
      <c r="T142" s="162"/>
      <c r="U142" s="147"/>
      <c r="V142" s="162"/>
      <c r="W142" s="162"/>
      <c r="X142" s="162"/>
      <c r="Y142" s="162"/>
      <c r="Z142" s="162"/>
    </row>
    <row r="143" spans="2:26" x14ac:dyDescent="0.3">
      <c r="B143" s="160"/>
      <c r="C143" s="161"/>
      <c r="D143" s="76"/>
      <c r="E143" s="76"/>
      <c r="F143" s="160"/>
      <c r="G143" s="162"/>
      <c r="H143" s="162"/>
      <c r="I143" s="161"/>
      <c r="J143" s="76"/>
      <c r="K143" s="76"/>
      <c r="L143" s="169"/>
      <c r="M143" s="170"/>
      <c r="N143" s="170"/>
      <c r="O143" s="170"/>
      <c r="P143" s="170"/>
      <c r="Q143" s="170"/>
      <c r="R143" s="170"/>
      <c r="S143" s="160"/>
      <c r="T143" s="162"/>
      <c r="U143" s="147"/>
      <c r="V143" s="162"/>
      <c r="W143" s="162"/>
      <c r="X143" s="162"/>
      <c r="Y143" s="162"/>
      <c r="Z143" s="162"/>
    </row>
    <row r="144" spans="2:26" x14ac:dyDescent="0.3">
      <c r="B144" s="160"/>
      <c r="C144" s="161"/>
      <c r="D144" s="76"/>
      <c r="E144" s="76"/>
      <c r="F144" s="160"/>
      <c r="G144" s="162"/>
      <c r="H144" s="162"/>
      <c r="I144" s="161"/>
      <c r="J144" s="76"/>
      <c r="K144" s="76"/>
      <c r="L144" s="169"/>
      <c r="M144" s="170"/>
      <c r="N144" s="170"/>
      <c r="O144" s="170"/>
      <c r="P144" s="170"/>
      <c r="Q144" s="170"/>
      <c r="R144" s="170"/>
      <c r="S144" s="160"/>
      <c r="T144" s="162"/>
      <c r="U144" s="147"/>
      <c r="V144" s="162"/>
      <c r="W144" s="162"/>
      <c r="X144" s="162"/>
      <c r="Y144" s="162"/>
      <c r="Z144" s="162"/>
    </row>
    <row r="145" spans="2:26" x14ac:dyDescent="0.3">
      <c r="B145" s="160"/>
      <c r="C145" s="161"/>
      <c r="D145" s="76"/>
      <c r="E145" s="76"/>
      <c r="F145" s="160"/>
      <c r="G145" s="162"/>
      <c r="H145" s="162"/>
      <c r="I145" s="161"/>
      <c r="J145" s="76"/>
      <c r="K145" s="76"/>
      <c r="L145" s="169"/>
      <c r="M145" s="170"/>
      <c r="N145" s="170"/>
      <c r="O145" s="170"/>
      <c r="P145" s="170"/>
      <c r="Q145" s="170"/>
      <c r="R145" s="170"/>
      <c r="S145" s="160"/>
      <c r="T145" s="162"/>
      <c r="U145" s="147"/>
      <c r="V145" s="162"/>
      <c r="W145" s="162"/>
      <c r="X145" s="162"/>
      <c r="Y145" s="162"/>
      <c r="Z145" s="162"/>
    </row>
    <row r="146" spans="2:26" x14ac:dyDescent="0.3">
      <c r="B146" s="160"/>
      <c r="C146" s="161"/>
      <c r="D146" s="76"/>
      <c r="E146" s="76"/>
      <c r="F146" s="160"/>
      <c r="G146" s="162"/>
      <c r="H146" s="162"/>
      <c r="I146" s="161"/>
      <c r="J146" s="76"/>
      <c r="K146" s="76"/>
      <c r="L146" s="169"/>
      <c r="M146" s="170"/>
      <c r="N146" s="170"/>
      <c r="O146" s="170"/>
      <c r="P146" s="170"/>
      <c r="Q146" s="170"/>
      <c r="R146" s="170"/>
      <c r="S146" s="160"/>
      <c r="T146" s="162"/>
      <c r="U146" s="147"/>
      <c r="V146" s="162"/>
      <c r="W146" s="162"/>
      <c r="X146" s="162"/>
      <c r="Y146" s="162"/>
      <c r="Z146" s="162"/>
    </row>
    <row r="147" spans="2:26" x14ac:dyDescent="0.3">
      <c r="B147" s="160"/>
      <c r="C147" s="161"/>
      <c r="D147" s="76"/>
      <c r="E147" s="76"/>
      <c r="F147" s="160"/>
      <c r="G147" s="162"/>
      <c r="H147" s="162"/>
      <c r="I147" s="161"/>
      <c r="J147" s="76"/>
      <c r="K147" s="76"/>
      <c r="L147" s="169"/>
      <c r="M147" s="170"/>
      <c r="N147" s="170"/>
      <c r="O147" s="170"/>
      <c r="P147" s="170"/>
      <c r="Q147" s="170"/>
      <c r="R147" s="170"/>
      <c r="S147" s="160"/>
      <c r="T147" s="162"/>
      <c r="U147" s="147"/>
      <c r="V147" s="162"/>
      <c r="W147" s="162"/>
      <c r="X147" s="162"/>
      <c r="Y147" s="162"/>
      <c r="Z147" s="162"/>
    </row>
    <row r="148" spans="2:26" x14ac:dyDescent="0.3">
      <c r="B148" s="160"/>
      <c r="C148" s="161"/>
      <c r="D148" s="76"/>
      <c r="E148" s="76"/>
      <c r="F148" s="160"/>
      <c r="G148" s="162"/>
      <c r="H148" s="162"/>
      <c r="I148" s="161"/>
      <c r="J148" s="76"/>
      <c r="K148" s="76"/>
      <c r="L148" s="169"/>
      <c r="M148" s="170"/>
      <c r="N148" s="170"/>
      <c r="O148" s="170"/>
      <c r="P148" s="170"/>
      <c r="Q148" s="170"/>
      <c r="R148" s="170"/>
      <c r="S148" s="160"/>
      <c r="T148" s="162"/>
      <c r="U148" s="147"/>
      <c r="V148" s="162"/>
      <c r="W148" s="162"/>
      <c r="X148" s="162"/>
      <c r="Y148" s="162"/>
      <c r="Z148" s="162"/>
    </row>
    <row r="149" spans="2:26" x14ac:dyDescent="0.3">
      <c r="B149" s="160"/>
      <c r="C149" s="161"/>
      <c r="D149" s="76"/>
      <c r="E149" s="76"/>
      <c r="F149" s="160"/>
      <c r="G149" s="162"/>
      <c r="H149" s="162"/>
      <c r="I149" s="161"/>
      <c r="J149" s="76"/>
      <c r="K149" s="76"/>
      <c r="L149" s="169"/>
      <c r="M149" s="170"/>
      <c r="N149" s="170"/>
      <c r="O149" s="170"/>
      <c r="P149" s="170"/>
      <c r="Q149" s="170"/>
      <c r="R149" s="170"/>
      <c r="S149" s="160"/>
      <c r="T149" s="162"/>
      <c r="U149" s="147"/>
      <c r="V149" s="162"/>
      <c r="W149" s="162"/>
      <c r="X149" s="162"/>
      <c r="Y149" s="162"/>
      <c r="Z149" s="162"/>
    </row>
    <row r="150" spans="2:26" x14ac:dyDescent="0.3">
      <c r="B150" s="160"/>
      <c r="C150" s="161"/>
      <c r="D150" s="76"/>
      <c r="E150" s="76"/>
      <c r="F150" s="160"/>
      <c r="G150" s="162"/>
      <c r="H150" s="162"/>
      <c r="I150" s="161"/>
      <c r="J150" s="76"/>
      <c r="K150" s="76"/>
      <c r="L150" s="169"/>
      <c r="M150" s="170"/>
      <c r="N150" s="170"/>
      <c r="O150" s="170"/>
      <c r="P150" s="170"/>
      <c r="Q150" s="170"/>
      <c r="R150" s="170"/>
      <c r="S150" s="160"/>
      <c r="T150" s="162"/>
      <c r="U150" s="147"/>
      <c r="V150" s="162"/>
      <c r="W150" s="162"/>
      <c r="X150" s="162"/>
      <c r="Y150" s="162"/>
      <c r="Z150" s="162"/>
    </row>
    <row r="151" spans="2:26" x14ac:dyDescent="0.3">
      <c r="B151" s="160"/>
      <c r="C151" s="161"/>
      <c r="D151" s="76"/>
      <c r="E151" s="76"/>
      <c r="F151" s="160"/>
      <c r="G151" s="162"/>
      <c r="H151" s="162"/>
      <c r="I151" s="161"/>
      <c r="J151" s="76"/>
      <c r="K151" s="76"/>
      <c r="L151" s="169"/>
      <c r="M151" s="170"/>
      <c r="N151" s="170"/>
      <c r="O151" s="170"/>
      <c r="P151" s="170"/>
      <c r="Q151" s="170"/>
      <c r="R151" s="170"/>
      <c r="S151" s="160"/>
      <c r="T151" s="162"/>
      <c r="U151" s="147"/>
      <c r="V151" s="162"/>
      <c r="W151" s="162"/>
      <c r="X151" s="162"/>
      <c r="Y151" s="162"/>
      <c r="Z151" s="162"/>
    </row>
    <row r="152" spans="2:26" x14ac:dyDescent="0.3">
      <c r="B152" s="160"/>
      <c r="C152" s="161"/>
      <c r="D152" s="76"/>
      <c r="E152" s="76"/>
      <c r="F152" s="160"/>
      <c r="G152" s="162"/>
      <c r="H152" s="162"/>
      <c r="I152" s="161"/>
      <c r="J152" s="76"/>
      <c r="K152" s="76"/>
      <c r="L152" s="169"/>
      <c r="M152" s="170"/>
      <c r="N152" s="170"/>
      <c r="O152" s="170"/>
      <c r="P152" s="170"/>
      <c r="Q152" s="170"/>
      <c r="R152" s="170"/>
      <c r="S152" s="160"/>
      <c r="T152" s="162"/>
      <c r="U152" s="147"/>
      <c r="V152" s="162"/>
      <c r="W152" s="162"/>
      <c r="X152" s="162"/>
      <c r="Y152" s="162"/>
      <c r="Z152" s="162"/>
    </row>
    <row r="153" spans="2:26" x14ac:dyDescent="0.3">
      <c r="B153" s="160"/>
      <c r="C153" s="161"/>
      <c r="D153" s="76"/>
      <c r="E153" s="76"/>
      <c r="F153" s="160"/>
      <c r="G153" s="162"/>
      <c r="H153" s="162"/>
      <c r="I153" s="161"/>
      <c r="J153" s="76"/>
      <c r="K153" s="76"/>
      <c r="L153" s="169"/>
      <c r="M153" s="170"/>
      <c r="N153" s="170"/>
      <c r="O153" s="170"/>
      <c r="P153" s="170"/>
      <c r="Q153" s="170"/>
      <c r="R153" s="170"/>
      <c r="S153" s="160"/>
      <c r="T153" s="162"/>
      <c r="U153" s="147"/>
      <c r="V153" s="162"/>
      <c r="W153" s="162"/>
      <c r="X153" s="162"/>
      <c r="Y153" s="162"/>
      <c r="Z153" s="162"/>
    </row>
    <row r="154" spans="2:26" x14ac:dyDescent="0.3">
      <c r="B154" s="160"/>
      <c r="C154" s="161"/>
      <c r="D154" s="76"/>
      <c r="E154" s="76"/>
      <c r="F154" s="160"/>
      <c r="G154" s="162"/>
      <c r="H154" s="162"/>
      <c r="I154" s="161"/>
      <c r="J154" s="76"/>
      <c r="K154" s="76"/>
      <c r="L154" s="169"/>
      <c r="M154" s="170"/>
      <c r="N154" s="170"/>
      <c r="O154" s="170"/>
      <c r="P154" s="170"/>
      <c r="Q154" s="170"/>
      <c r="R154" s="170"/>
      <c r="S154" s="160"/>
      <c r="T154" s="162"/>
      <c r="U154" s="147"/>
      <c r="V154" s="162"/>
      <c r="W154" s="162"/>
      <c r="X154" s="162"/>
      <c r="Y154" s="162"/>
      <c r="Z154" s="162"/>
    </row>
    <row r="155" spans="2:26" x14ac:dyDescent="0.3">
      <c r="B155" s="160"/>
      <c r="C155" s="161"/>
      <c r="D155" s="76"/>
      <c r="E155" s="76"/>
      <c r="F155" s="160"/>
      <c r="G155" s="162"/>
      <c r="H155" s="162"/>
      <c r="I155" s="161"/>
      <c r="J155" s="76"/>
      <c r="K155" s="76"/>
      <c r="L155" s="169"/>
      <c r="M155" s="170"/>
      <c r="N155" s="170"/>
      <c r="O155" s="170"/>
      <c r="P155" s="170"/>
      <c r="Q155" s="170"/>
      <c r="R155" s="170"/>
      <c r="S155" s="160"/>
      <c r="T155" s="162"/>
      <c r="U155" s="147"/>
      <c r="V155" s="162"/>
      <c r="W155" s="162"/>
      <c r="X155" s="162"/>
      <c r="Y155" s="162"/>
      <c r="Z155" s="162"/>
    </row>
    <row r="156" spans="2:26" x14ac:dyDescent="0.3">
      <c r="B156" s="160"/>
      <c r="C156" s="161"/>
      <c r="D156" s="76"/>
      <c r="E156" s="76"/>
      <c r="F156" s="160"/>
      <c r="G156" s="162"/>
      <c r="H156" s="162"/>
      <c r="I156" s="161"/>
      <c r="J156" s="76"/>
      <c r="K156" s="76"/>
      <c r="L156" s="169"/>
      <c r="M156" s="170"/>
      <c r="N156" s="170"/>
      <c r="O156" s="170"/>
      <c r="P156" s="170"/>
      <c r="Q156" s="170"/>
      <c r="R156" s="170"/>
      <c r="S156" s="160"/>
      <c r="T156" s="162"/>
      <c r="U156" s="147"/>
      <c r="V156" s="162"/>
      <c r="W156" s="162"/>
      <c r="X156" s="162"/>
      <c r="Y156" s="162"/>
      <c r="Z156" s="162"/>
    </row>
    <row r="157" spans="2:26" x14ac:dyDescent="0.3">
      <c r="B157" s="160"/>
      <c r="C157" s="161"/>
      <c r="D157" s="76"/>
      <c r="E157" s="76"/>
      <c r="F157" s="160"/>
      <c r="G157" s="162"/>
      <c r="H157" s="162"/>
      <c r="I157" s="161"/>
      <c r="J157" s="76"/>
      <c r="K157" s="76"/>
      <c r="L157" s="169"/>
      <c r="M157" s="170"/>
      <c r="N157" s="170"/>
      <c r="O157" s="170"/>
      <c r="P157" s="170"/>
      <c r="Q157" s="170"/>
      <c r="R157" s="170"/>
      <c r="S157" s="160"/>
      <c r="T157" s="162"/>
      <c r="U157" s="147"/>
      <c r="V157" s="162"/>
      <c r="W157" s="162"/>
      <c r="X157" s="162"/>
      <c r="Y157" s="162"/>
      <c r="Z157" s="162"/>
    </row>
    <row r="158" spans="2:26" x14ac:dyDescent="0.3">
      <c r="B158" s="160"/>
      <c r="C158" s="161"/>
      <c r="D158" s="76"/>
      <c r="E158" s="76"/>
      <c r="F158" s="160"/>
      <c r="G158" s="162"/>
      <c r="H158" s="162"/>
      <c r="I158" s="161"/>
      <c r="J158" s="76"/>
      <c r="K158" s="76"/>
      <c r="L158" s="169"/>
      <c r="M158" s="170"/>
      <c r="N158" s="170"/>
      <c r="O158" s="170"/>
      <c r="P158" s="170"/>
      <c r="Q158" s="170"/>
      <c r="R158" s="170"/>
      <c r="S158" s="160"/>
      <c r="T158" s="162"/>
      <c r="U158" s="147"/>
      <c r="V158" s="162"/>
      <c r="W158" s="162"/>
      <c r="X158" s="162"/>
      <c r="Y158" s="162"/>
      <c r="Z158" s="162"/>
    </row>
    <row r="159" spans="2:26" x14ac:dyDescent="0.3">
      <c r="B159" s="160"/>
      <c r="C159" s="161"/>
      <c r="D159" s="76"/>
      <c r="E159" s="76"/>
      <c r="F159" s="160"/>
      <c r="G159" s="162"/>
      <c r="H159" s="162"/>
      <c r="I159" s="161"/>
      <c r="J159" s="76"/>
      <c r="K159" s="76"/>
      <c r="L159" s="169"/>
      <c r="M159" s="170"/>
      <c r="N159" s="170"/>
      <c r="O159" s="170"/>
      <c r="P159" s="170"/>
      <c r="Q159" s="170"/>
      <c r="R159" s="170"/>
      <c r="S159" s="160"/>
      <c r="T159" s="162"/>
      <c r="U159" s="147"/>
      <c r="V159" s="162"/>
      <c r="W159" s="162"/>
      <c r="X159" s="162"/>
      <c r="Y159" s="162"/>
      <c r="Z159" s="162"/>
    </row>
    <row r="160" spans="2:26" x14ac:dyDescent="0.3">
      <c r="B160" s="160"/>
      <c r="C160" s="161"/>
      <c r="D160" s="76"/>
      <c r="E160" s="76"/>
      <c r="F160" s="160"/>
      <c r="G160" s="162"/>
      <c r="H160" s="162"/>
      <c r="I160" s="161"/>
      <c r="J160" s="76"/>
      <c r="K160" s="76"/>
      <c r="L160" s="169"/>
      <c r="M160" s="170"/>
      <c r="N160" s="170"/>
      <c r="O160" s="170"/>
      <c r="P160" s="170"/>
      <c r="Q160" s="170"/>
      <c r="R160" s="170"/>
      <c r="S160" s="160"/>
      <c r="T160" s="162"/>
      <c r="U160" s="147"/>
      <c r="V160" s="162"/>
      <c r="W160" s="162"/>
      <c r="X160" s="162"/>
      <c r="Y160" s="162"/>
      <c r="Z160" s="162"/>
    </row>
    <row r="161" spans="2:26" x14ac:dyDescent="0.3">
      <c r="B161" s="160"/>
      <c r="C161" s="161"/>
      <c r="D161" s="76"/>
      <c r="E161" s="76"/>
      <c r="F161" s="160"/>
      <c r="G161" s="162"/>
      <c r="H161" s="162"/>
      <c r="I161" s="161"/>
      <c r="J161" s="76"/>
      <c r="K161" s="76"/>
      <c r="L161" s="169"/>
      <c r="M161" s="170"/>
      <c r="N161" s="170"/>
      <c r="O161" s="170"/>
      <c r="P161" s="170"/>
      <c r="Q161" s="170"/>
      <c r="R161" s="170"/>
      <c r="S161" s="160"/>
      <c r="T161" s="162"/>
      <c r="U161" s="147"/>
      <c r="V161" s="162"/>
      <c r="W161" s="162"/>
      <c r="X161" s="162"/>
      <c r="Y161" s="162"/>
      <c r="Z161" s="162"/>
    </row>
    <row r="162" spans="2:26" x14ac:dyDescent="0.3">
      <c r="B162" s="160"/>
      <c r="C162" s="161"/>
      <c r="D162" s="76"/>
      <c r="E162" s="76"/>
      <c r="F162" s="160"/>
      <c r="G162" s="162"/>
      <c r="H162" s="162"/>
      <c r="I162" s="161"/>
      <c r="J162" s="76"/>
      <c r="K162" s="76"/>
      <c r="L162" s="169"/>
      <c r="M162" s="170"/>
      <c r="N162" s="170"/>
      <c r="O162" s="170"/>
      <c r="P162" s="170"/>
      <c r="Q162" s="170"/>
      <c r="R162" s="170"/>
      <c r="S162" s="160"/>
      <c r="T162" s="162"/>
      <c r="U162" s="147"/>
      <c r="V162" s="162"/>
      <c r="W162" s="162"/>
      <c r="X162" s="162"/>
      <c r="Y162" s="162"/>
      <c r="Z162" s="162"/>
    </row>
    <row r="163" spans="2:26" x14ac:dyDescent="0.3">
      <c r="B163" s="160"/>
      <c r="C163" s="161"/>
      <c r="D163" s="76"/>
      <c r="E163" s="76"/>
      <c r="F163" s="160"/>
      <c r="G163" s="162"/>
      <c r="H163" s="162"/>
      <c r="I163" s="161"/>
      <c r="J163" s="76"/>
      <c r="K163" s="76"/>
      <c r="L163" s="169"/>
      <c r="M163" s="170"/>
      <c r="N163" s="170"/>
      <c r="O163" s="170"/>
      <c r="P163" s="170"/>
      <c r="Q163" s="170"/>
      <c r="R163" s="170"/>
      <c r="S163" s="160"/>
      <c r="T163" s="162"/>
      <c r="U163" s="147"/>
      <c r="V163" s="162"/>
      <c r="W163" s="162"/>
      <c r="X163" s="162"/>
      <c r="Y163" s="162"/>
      <c r="Z163" s="162"/>
    </row>
    <row r="164" spans="2:26" x14ac:dyDescent="0.3">
      <c r="B164" s="160"/>
      <c r="C164" s="161"/>
      <c r="D164" s="76"/>
      <c r="E164" s="76"/>
      <c r="F164" s="160"/>
      <c r="G164" s="162"/>
      <c r="H164" s="162"/>
      <c r="I164" s="161"/>
      <c r="J164" s="76"/>
      <c r="K164" s="76"/>
      <c r="L164" s="169"/>
      <c r="M164" s="170"/>
      <c r="N164" s="170"/>
      <c r="O164" s="170"/>
      <c r="P164" s="170"/>
      <c r="Q164" s="170"/>
      <c r="R164" s="170"/>
      <c r="S164" s="160"/>
      <c r="T164" s="162"/>
      <c r="U164" s="147"/>
      <c r="V164" s="162"/>
      <c r="W164" s="162"/>
      <c r="X164" s="162"/>
      <c r="Y164" s="162"/>
      <c r="Z164" s="162"/>
    </row>
    <row r="165" spans="2:26" x14ac:dyDescent="0.3">
      <c r="B165" s="160"/>
      <c r="C165" s="161"/>
      <c r="D165" s="76"/>
      <c r="E165" s="76"/>
      <c r="F165" s="160"/>
      <c r="G165" s="162"/>
      <c r="H165" s="162"/>
      <c r="I165" s="161"/>
      <c r="J165" s="76"/>
      <c r="K165" s="76"/>
      <c r="L165" s="169"/>
      <c r="M165" s="170"/>
      <c r="N165" s="170"/>
      <c r="O165" s="170"/>
      <c r="P165" s="170"/>
      <c r="Q165" s="170"/>
      <c r="R165" s="170"/>
      <c r="S165" s="160"/>
      <c r="T165" s="162"/>
      <c r="U165" s="147"/>
      <c r="V165" s="162"/>
      <c r="W165" s="162"/>
      <c r="X165" s="162"/>
      <c r="Y165" s="162"/>
      <c r="Z165" s="162"/>
    </row>
    <row r="166" spans="2:26" x14ac:dyDescent="0.3">
      <c r="B166" s="160"/>
      <c r="C166" s="161"/>
      <c r="D166" s="76"/>
      <c r="E166" s="76"/>
      <c r="F166" s="160"/>
      <c r="G166" s="162"/>
      <c r="H166" s="162"/>
      <c r="I166" s="161"/>
      <c r="J166" s="76"/>
      <c r="K166" s="76"/>
      <c r="L166" s="169"/>
      <c r="M166" s="170"/>
      <c r="N166" s="170"/>
      <c r="O166" s="170"/>
      <c r="P166" s="170"/>
      <c r="Q166" s="170"/>
      <c r="R166" s="170"/>
      <c r="S166" s="160"/>
      <c r="T166" s="162"/>
      <c r="U166" s="147"/>
      <c r="V166" s="162"/>
      <c r="W166" s="162"/>
      <c r="X166" s="162"/>
      <c r="Y166" s="162"/>
      <c r="Z166" s="162"/>
    </row>
    <row r="167" spans="2:26" x14ac:dyDescent="0.3">
      <c r="B167" s="160"/>
      <c r="C167" s="161"/>
      <c r="D167" s="76"/>
      <c r="E167" s="76"/>
      <c r="F167" s="160"/>
      <c r="G167" s="162"/>
      <c r="H167" s="162"/>
      <c r="I167" s="161"/>
      <c r="J167" s="76"/>
      <c r="K167" s="76"/>
      <c r="L167" s="169"/>
      <c r="M167" s="170"/>
      <c r="N167" s="170"/>
      <c r="O167" s="170"/>
      <c r="P167" s="170"/>
      <c r="Q167" s="170"/>
      <c r="R167" s="170"/>
      <c r="S167" s="160"/>
      <c r="T167" s="162"/>
      <c r="U167" s="147"/>
      <c r="V167" s="162"/>
      <c r="W167" s="162"/>
      <c r="X167" s="162"/>
      <c r="Y167" s="162"/>
      <c r="Z167" s="162"/>
    </row>
    <row r="168" spans="2:26" x14ac:dyDescent="0.3">
      <c r="B168" s="160"/>
      <c r="C168" s="161"/>
      <c r="D168" s="76"/>
      <c r="E168" s="76"/>
      <c r="F168" s="160"/>
      <c r="G168" s="162"/>
      <c r="H168" s="162"/>
      <c r="I168" s="161"/>
      <c r="J168" s="76"/>
      <c r="K168" s="76"/>
      <c r="L168" s="169"/>
      <c r="M168" s="170"/>
      <c r="N168" s="170"/>
      <c r="O168" s="170"/>
      <c r="P168" s="170"/>
      <c r="Q168" s="170"/>
      <c r="R168" s="170"/>
      <c r="S168" s="160"/>
      <c r="T168" s="162"/>
      <c r="U168" s="147"/>
      <c r="V168" s="162"/>
      <c r="W168" s="162"/>
      <c r="X168" s="162"/>
      <c r="Y168" s="162"/>
      <c r="Z168" s="162"/>
    </row>
    <row r="169" spans="2:26" x14ac:dyDescent="0.3">
      <c r="B169" s="160"/>
      <c r="C169" s="161"/>
      <c r="D169" s="76"/>
      <c r="E169" s="76"/>
      <c r="F169" s="160"/>
      <c r="G169" s="162"/>
      <c r="H169" s="162"/>
      <c r="I169" s="161"/>
      <c r="J169" s="76"/>
      <c r="K169" s="76"/>
      <c r="L169" s="169"/>
      <c r="M169" s="170"/>
      <c r="N169" s="170"/>
      <c r="O169" s="170"/>
      <c r="P169" s="170"/>
      <c r="Q169" s="170"/>
      <c r="R169" s="170"/>
      <c r="S169" s="160"/>
      <c r="T169" s="162"/>
      <c r="U169" s="147"/>
      <c r="V169" s="162"/>
      <c r="W169" s="162"/>
      <c r="X169" s="162"/>
      <c r="Y169" s="162"/>
      <c r="Z169" s="162"/>
    </row>
    <row r="170" spans="2:26" x14ac:dyDescent="0.3">
      <c r="B170" s="160"/>
      <c r="C170" s="161"/>
      <c r="D170" s="76"/>
      <c r="E170" s="76"/>
      <c r="F170" s="160"/>
      <c r="G170" s="162"/>
      <c r="H170" s="162"/>
      <c r="I170" s="161"/>
      <c r="J170" s="76"/>
      <c r="K170" s="76"/>
      <c r="L170" s="169"/>
      <c r="M170" s="170"/>
      <c r="N170" s="170"/>
      <c r="O170" s="170"/>
      <c r="P170" s="170"/>
      <c r="Q170" s="170"/>
      <c r="R170" s="170"/>
      <c r="S170" s="160"/>
      <c r="T170" s="162"/>
      <c r="U170" s="147"/>
      <c r="V170" s="162"/>
      <c r="W170" s="162"/>
      <c r="X170" s="162"/>
      <c r="Y170" s="162"/>
      <c r="Z170" s="162"/>
    </row>
    <row r="171" spans="2:26" x14ac:dyDescent="0.3">
      <c r="B171" s="160"/>
      <c r="C171" s="161"/>
      <c r="D171" s="76"/>
      <c r="E171" s="76"/>
      <c r="F171" s="160"/>
      <c r="G171" s="162"/>
      <c r="H171" s="162"/>
      <c r="I171" s="161"/>
      <c r="J171" s="76"/>
      <c r="K171" s="76"/>
      <c r="L171" s="169"/>
      <c r="M171" s="170"/>
      <c r="N171" s="170"/>
      <c r="O171" s="170"/>
      <c r="P171" s="170"/>
      <c r="Q171" s="170"/>
      <c r="R171" s="170"/>
      <c r="S171" s="160"/>
      <c r="T171" s="162"/>
      <c r="U171" s="147"/>
      <c r="V171" s="162"/>
      <c r="W171" s="162"/>
      <c r="X171" s="162"/>
      <c r="Y171" s="162"/>
      <c r="Z171" s="162"/>
    </row>
    <row r="172" spans="2:26" x14ac:dyDescent="0.3">
      <c r="B172" s="160"/>
      <c r="C172" s="161"/>
      <c r="D172" s="76"/>
      <c r="E172" s="76"/>
      <c r="F172" s="160"/>
      <c r="G172" s="162"/>
      <c r="H172" s="162"/>
      <c r="I172" s="161"/>
      <c r="J172" s="76"/>
      <c r="K172" s="76"/>
      <c r="L172" s="169"/>
      <c r="M172" s="170"/>
      <c r="N172" s="170"/>
      <c r="O172" s="170"/>
      <c r="P172" s="170"/>
      <c r="Q172" s="170"/>
      <c r="R172" s="170"/>
      <c r="S172" s="160"/>
      <c r="T172" s="162"/>
      <c r="U172" s="147"/>
      <c r="V172" s="162"/>
      <c r="W172" s="162"/>
      <c r="X172" s="162"/>
      <c r="Y172" s="162"/>
      <c r="Z172" s="162"/>
    </row>
    <row r="173" spans="2:26" x14ac:dyDescent="0.3">
      <c r="B173" s="160"/>
      <c r="C173" s="161"/>
      <c r="D173" s="76"/>
      <c r="E173" s="76"/>
      <c r="F173" s="160"/>
      <c r="G173" s="162"/>
      <c r="H173" s="162"/>
      <c r="I173" s="161"/>
      <c r="J173" s="76"/>
      <c r="K173" s="76"/>
      <c r="L173" s="169"/>
      <c r="M173" s="170"/>
      <c r="N173" s="170"/>
      <c r="O173" s="170"/>
      <c r="P173" s="170"/>
      <c r="Q173" s="170"/>
      <c r="R173" s="170"/>
      <c r="S173" s="160"/>
      <c r="T173" s="162"/>
      <c r="U173" s="147"/>
      <c r="V173" s="162"/>
      <c r="W173" s="162"/>
      <c r="X173" s="162"/>
      <c r="Y173" s="162"/>
      <c r="Z173" s="162"/>
    </row>
    <row r="174" spans="2:26" x14ac:dyDescent="0.3">
      <c r="B174" s="160"/>
      <c r="C174" s="161"/>
      <c r="D174" s="76"/>
      <c r="E174" s="76"/>
      <c r="F174" s="160"/>
      <c r="G174" s="162"/>
      <c r="H174" s="162"/>
      <c r="I174" s="161"/>
      <c r="J174" s="76"/>
      <c r="K174" s="76"/>
      <c r="L174" s="169"/>
      <c r="M174" s="170"/>
      <c r="N174" s="170"/>
      <c r="O174" s="170"/>
      <c r="P174" s="170"/>
      <c r="Q174" s="170"/>
      <c r="R174" s="170"/>
      <c r="S174" s="160"/>
      <c r="T174" s="162"/>
      <c r="U174" s="147"/>
      <c r="V174" s="162"/>
      <c r="W174" s="162"/>
      <c r="X174" s="162"/>
      <c r="Y174" s="162"/>
      <c r="Z174" s="162"/>
    </row>
    <row r="175" spans="2:26" x14ac:dyDescent="0.3">
      <c r="B175" s="160"/>
      <c r="C175" s="161"/>
      <c r="D175" s="76"/>
      <c r="E175" s="76"/>
      <c r="F175" s="160"/>
      <c r="G175" s="162"/>
      <c r="H175" s="162"/>
      <c r="I175" s="161"/>
      <c r="J175" s="76"/>
      <c r="K175" s="76"/>
      <c r="L175" s="169"/>
      <c r="M175" s="170"/>
      <c r="N175" s="170"/>
      <c r="O175" s="170"/>
      <c r="P175" s="170"/>
      <c r="Q175" s="170"/>
      <c r="R175" s="170"/>
      <c r="S175" s="160"/>
      <c r="T175" s="162"/>
      <c r="U175" s="147"/>
      <c r="V175" s="162"/>
      <c r="W175" s="162"/>
      <c r="X175" s="162"/>
      <c r="Y175" s="162"/>
      <c r="Z175" s="162"/>
    </row>
    <row r="176" spans="2:26" x14ac:dyDescent="0.3">
      <c r="B176" s="160"/>
      <c r="C176" s="161"/>
      <c r="D176" s="76"/>
      <c r="E176" s="76"/>
      <c r="F176" s="160"/>
      <c r="G176" s="162"/>
      <c r="H176" s="162"/>
      <c r="I176" s="161"/>
      <c r="J176" s="76"/>
      <c r="K176" s="76"/>
      <c r="L176" s="169"/>
      <c r="M176" s="170"/>
      <c r="N176" s="170"/>
      <c r="O176" s="170"/>
      <c r="P176" s="170"/>
      <c r="Q176" s="170"/>
      <c r="R176" s="170"/>
      <c r="S176" s="160"/>
      <c r="T176" s="162"/>
      <c r="U176" s="147"/>
      <c r="V176" s="162"/>
      <c r="W176" s="162"/>
      <c r="X176" s="162"/>
      <c r="Y176" s="162"/>
      <c r="Z176" s="162"/>
    </row>
    <row r="177" spans="2:26" x14ac:dyDescent="0.3">
      <c r="B177" s="160"/>
      <c r="C177" s="161"/>
      <c r="D177" s="76"/>
      <c r="E177" s="76"/>
      <c r="F177" s="160"/>
      <c r="G177" s="162"/>
      <c r="H177" s="162"/>
      <c r="I177" s="161"/>
      <c r="J177" s="76"/>
      <c r="K177" s="76"/>
      <c r="L177" s="169"/>
      <c r="M177" s="170"/>
      <c r="N177" s="170"/>
      <c r="O177" s="170"/>
      <c r="P177" s="170"/>
      <c r="Q177" s="170"/>
      <c r="R177" s="170"/>
      <c r="S177" s="160"/>
      <c r="T177" s="162"/>
      <c r="U177" s="147"/>
      <c r="V177" s="162"/>
      <c r="W177" s="162"/>
      <c r="X177" s="162"/>
      <c r="Y177" s="162"/>
      <c r="Z177" s="162"/>
    </row>
    <row r="178" spans="2:26" x14ac:dyDescent="0.3">
      <c r="B178" s="160"/>
      <c r="C178" s="161"/>
      <c r="D178" s="76"/>
      <c r="E178" s="76"/>
      <c r="F178" s="160"/>
      <c r="G178" s="162"/>
      <c r="H178" s="162"/>
      <c r="I178" s="161"/>
      <c r="J178" s="76"/>
      <c r="K178" s="76"/>
      <c r="L178" s="169"/>
      <c r="M178" s="170"/>
      <c r="N178" s="170"/>
      <c r="O178" s="170"/>
      <c r="P178" s="170"/>
      <c r="Q178" s="170"/>
      <c r="R178" s="170"/>
      <c r="S178" s="160"/>
      <c r="T178" s="162"/>
      <c r="U178" s="147"/>
      <c r="V178" s="162"/>
      <c r="W178" s="162"/>
      <c r="X178" s="162"/>
      <c r="Y178" s="162"/>
      <c r="Z178" s="162"/>
    </row>
    <row r="179" spans="2:26" x14ac:dyDescent="0.3">
      <c r="B179" s="160"/>
      <c r="C179" s="161"/>
      <c r="D179" s="76"/>
      <c r="E179" s="76"/>
      <c r="F179" s="160"/>
      <c r="G179" s="162"/>
      <c r="H179" s="162"/>
      <c r="I179" s="161"/>
      <c r="J179" s="76"/>
      <c r="K179" s="76"/>
      <c r="L179" s="169"/>
      <c r="M179" s="170"/>
      <c r="N179" s="170"/>
      <c r="O179" s="170"/>
      <c r="P179" s="170"/>
      <c r="Q179" s="170"/>
      <c r="R179" s="170"/>
      <c r="S179" s="160"/>
      <c r="T179" s="162"/>
      <c r="U179" s="147"/>
      <c r="V179" s="162"/>
      <c r="W179" s="162"/>
      <c r="X179" s="162"/>
      <c r="Y179" s="162"/>
      <c r="Z179" s="162"/>
    </row>
    <row r="180" spans="2:26" x14ac:dyDescent="0.3">
      <c r="B180" s="160"/>
      <c r="C180" s="161"/>
      <c r="D180" s="76"/>
      <c r="E180" s="76"/>
      <c r="F180" s="160"/>
      <c r="G180" s="162"/>
      <c r="H180" s="162"/>
      <c r="I180" s="161"/>
      <c r="J180" s="76"/>
      <c r="K180" s="76"/>
      <c r="L180" s="169"/>
      <c r="M180" s="170"/>
      <c r="N180" s="170"/>
      <c r="O180" s="170"/>
      <c r="P180" s="170"/>
      <c r="Q180" s="170"/>
      <c r="R180" s="170"/>
      <c r="S180" s="160"/>
      <c r="T180" s="162"/>
      <c r="U180" s="147"/>
      <c r="V180" s="162"/>
      <c r="W180" s="162"/>
      <c r="X180" s="162"/>
      <c r="Y180" s="162"/>
      <c r="Z180" s="162"/>
    </row>
    <row r="181" spans="2:26" x14ac:dyDescent="0.3">
      <c r="B181" s="160"/>
      <c r="C181" s="161"/>
      <c r="D181" s="76"/>
      <c r="E181" s="76"/>
      <c r="F181" s="160"/>
      <c r="G181" s="162"/>
      <c r="H181" s="162"/>
      <c r="I181" s="161"/>
      <c r="J181" s="76"/>
      <c r="K181" s="76"/>
      <c r="L181" s="169"/>
      <c r="M181" s="170"/>
      <c r="N181" s="170"/>
      <c r="O181" s="170"/>
      <c r="P181" s="170"/>
      <c r="Q181" s="170"/>
      <c r="R181" s="170"/>
      <c r="S181" s="160"/>
      <c r="T181" s="162"/>
      <c r="U181" s="147"/>
      <c r="V181" s="162"/>
      <c r="W181" s="162"/>
      <c r="X181" s="162"/>
      <c r="Y181" s="162"/>
      <c r="Z181" s="162"/>
    </row>
    <row r="182" spans="2:26" x14ac:dyDescent="0.3">
      <c r="B182" s="160"/>
      <c r="C182" s="161"/>
      <c r="D182" s="76"/>
      <c r="E182" s="76"/>
      <c r="F182" s="160"/>
      <c r="G182" s="162"/>
      <c r="H182" s="162"/>
      <c r="I182" s="161"/>
      <c r="J182" s="76"/>
      <c r="K182" s="76"/>
      <c r="L182" s="169"/>
      <c r="M182" s="170"/>
      <c r="N182" s="170"/>
      <c r="O182" s="170"/>
      <c r="P182" s="170"/>
      <c r="Q182" s="170"/>
      <c r="R182" s="170"/>
      <c r="S182" s="160"/>
      <c r="T182" s="162"/>
      <c r="U182" s="147"/>
      <c r="V182" s="162"/>
      <c r="W182" s="162"/>
      <c r="X182" s="162"/>
      <c r="Y182" s="162"/>
      <c r="Z182" s="162"/>
    </row>
    <row r="183" spans="2:26" x14ac:dyDescent="0.3">
      <c r="B183" s="160"/>
      <c r="C183" s="161"/>
      <c r="D183" s="76"/>
      <c r="E183" s="76"/>
      <c r="F183" s="160"/>
      <c r="G183" s="162"/>
      <c r="H183" s="162"/>
      <c r="I183" s="161"/>
      <c r="J183" s="76"/>
      <c r="K183" s="76"/>
      <c r="L183" s="169"/>
      <c r="M183" s="170"/>
      <c r="N183" s="170"/>
      <c r="O183" s="170"/>
      <c r="P183" s="170"/>
      <c r="Q183" s="170"/>
      <c r="R183" s="170"/>
      <c r="S183" s="160"/>
      <c r="T183" s="162"/>
      <c r="U183" s="147"/>
      <c r="V183" s="162"/>
      <c r="W183" s="162"/>
      <c r="X183" s="162"/>
      <c r="Y183" s="162"/>
      <c r="Z183" s="162"/>
    </row>
    <row r="184" spans="2:26" x14ac:dyDescent="0.3">
      <c r="B184" s="160"/>
      <c r="C184" s="161"/>
      <c r="D184" s="76"/>
      <c r="E184" s="76"/>
      <c r="F184" s="160"/>
      <c r="G184" s="162"/>
      <c r="H184" s="162"/>
      <c r="I184" s="161"/>
      <c r="J184" s="76"/>
      <c r="K184" s="76"/>
      <c r="L184" s="169"/>
      <c r="M184" s="170"/>
      <c r="N184" s="170"/>
      <c r="O184" s="170"/>
      <c r="P184" s="170"/>
      <c r="Q184" s="170"/>
      <c r="R184" s="170"/>
      <c r="S184" s="160"/>
      <c r="T184" s="162"/>
      <c r="U184" s="147"/>
      <c r="V184" s="162"/>
      <c r="W184" s="162"/>
      <c r="X184" s="162"/>
      <c r="Y184" s="162"/>
      <c r="Z184" s="162"/>
    </row>
    <row r="185" spans="2:26" x14ac:dyDescent="0.3">
      <c r="B185" s="160"/>
      <c r="C185" s="161"/>
      <c r="D185" s="76"/>
      <c r="E185" s="76"/>
      <c r="F185" s="160"/>
      <c r="G185" s="162"/>
      <c r="H185" s="162"/>
      <c r="I185" s="161"/>
      <c r="J185" s="76"/>
      <c r="K185" s="76"/>
      <c r="L185" s="169"/>
      <c r="M185" s="170"/>
      <c r="N185" s="170"/>
      <c r="O185" s="170"/>
      <c r="P185" s="170"/>
      <c r="Q185" s="170"/>
      <c r="R185" s="170"/>
      <c r="S185" s="160"/>
      <c r="T185" s="162"/>
      <c r="U185" s="147"/>
      <c r="V185" s="162"/>
      <c r="W185" s="162"/>
      <c r="X185" s="162"/>
      <c r="Y185" s="162"/>
      <c r="Z185" s="162"/>
    </row>
    <row r="186" spans="2:26" x14ac:dyDescent="0.3">
      <c r="B186" s="160"/>
      <c r="C186" s="161"/>
      <c r="D186" s="76"/>
      <c r="E186" s="76"/>
      <c r="F186" s="160"/>
      <c r="G186" s="162"/>
      <c r="H186" s="162"/>
      <c r="I186" s="161"/>
      <c r="J186" s="76"/>
      <c r="K186" s="76"/>
      <c r="L186" s="169"/>
      <c r="M186" s="170"/>
      <c r="N186" s="170"/>
      <c r="O186" s="170"/>
      <c r="P186" s="170"/>
      <c r="Q186" s="170"/>
      <c r="R186" s="170"/>
      <c r="S186" s="160"/>
      <c r="T186" s="162"/>
      <c r="U186" s="147"/>
      <c r="V186" s="162"/>
      <c r="W186" s="162"/>
      <c r="X186" s="162"/>
      <c r="Y186" s="162"/>
      <c r="Z186" s="162"/>
    </row>
    <row r="187" spans="2:26" x14ac:dyDescent="0.3">
      <c r="B187" s="160"/>
      <c r="C187" s="161"/>
      <c r="D187" s="76"/>
      <c r="E187" s="76"/>
      <c r="F187" s="160"/>
      <c r="G187" s="162"/>
      <c r="H187" s="162"/>
      <c r="I187" s="161"/>
      <c r="J187" s="76"/>
      <c r="K187" s="76"/>
      <c r="L187" s="169"/>
      <c r="M187" s="170"/>
      <c r="N187" s="170"/>
      <c r="O187" s="170"/>
      <c r="P187" s="170"/>
      <c r="Q187" s="170"/>
      <c r="R187" s="170"/>
      <c r="S187" s="160"/>
      <c r="T187" s="162"/>
      <c r="U187" s="147"/>
      <c r="V187" s="162"/>
      <c r="W187" s="162"/>
      <c r="X187" s="162"/>
      <c r="Y187" s="162"/>
      <c r="Z187" s="162"/>
    </row>
    <row r="188" spans="2:26" x14ac:dyDescent="0.3">
      <c r="B188" s="160"/>
      <c r="C188" s="161"/>
      <c r="D188" s="76"/>
      <c r="E188" s="76"/>
      <c r="F188" s="160"/>
      <c r="G188" s="162"/>
      <c r="H188" s="162"/>
      <c r="I188" s="161"/>
      <c r="J188" s="76"/>
      <c r="K188" s="76"/>
      <c r="L188" s="169"/>
      <c r="M188" s="170"/>
      <c r="N188" s="170"/>
      <c r="O188" s="170"/>
      <c r="P188" s="170"/>
      <c r="Q188" s="170"/>
      <c r="R188" s="170"/>
      <c r="S188" s="160"/>
      <c r="T188" s="162"/>
      <c r="U188" s="147"/>
      <c r="V188" s="162"/>
      <c r="W188" s="162"/>
      <c r="X188" s="162"/>
      <c r="Y188" s="162"/>
      <c r="Z188" s="162"/>
    </row>
    <row r="189" spans="2:26" x14ac:dyDescent="0.3">
      <c r="B189" s="160"/>
      <c r="C189" s="161"/>
      <c r="D189" s="76"/>
      <c r="E189" s="76"/>
      <c r="F189" s="160"/>
      <c r="G189" s="162"/>
      <c r="H189" s="162"/>
      <c r="I189" s="161"/>
      <c r="J189" s="76"/>
      <c r="K189" s="76"/>
      <c r="L189" s="169"/>
      <c r="M189" s="170"/>
      <c r="N189" s="170"/>
      <c r="O189" s="170"/>
      <c r="P189" s="170"/>
      <c r="Q189" s="170"/>
      <c r="R189" s="170"/>
      <c r="S189" s="160"/>
      <c r="T189" s="162"/>
      <c r="U189" s="147"/>
      <c r="V189" s="162"/>
      <c r="W189" s="162"/>
      <c r="X189" s="162"/>
      <c r="Y189" s="162"/>
      <c r="Z189" s="162"/>
    </row>
    <row r="190" spans="2:26" x14ac:dyDescent="0.3">
      <c r="B190" s="160"/>
      <c r="C190" s="161"/>
      <c r="D190" s="76"/>
      <c r="E190" s="76"/>
      <c r="F190" s="160"/>
      <c r="G190" s="162"/>
      <c r="H190" s="162"/>
      <c r="I190" s="161"/>
      <c r="J190" s="76"/>
      <c r="K190" s="76"/>
      <c r="L190" s="169"/>
      <c r="M190" s="170"/>
      <c r="N190" s="170"/>
      <c r="O190" s="170"/>
      <c r="P190" s="170"/>
      <c r="Q190" s="170"/>
      <c r="R190" s="170"/>
      <c r="S190" s="160"/>
      <c r="T190" s="162"/>
      <c r="U190" s="147"/>
      <c r="V190" s="162"/>
      <c r="W190" s="162"/>
      <c r="X190" s="162"/>
      <c r="Y190" s="162"/>
      <c r="Z190" s="162"/>
    </row>
    <row r="191" spans="2:26" x14ac:dyDescent="0.3">
      <c r="B191" s="160"/>
      <c r="C191" s="161"/>
      <c r="D191" s="76"/>
      <c r="E191" s="76"/>
      <c r="F191" s="160"/>
      <c r="G191" s="162"/>
      <c r="H191" s="162"/>
      <c r="I191" s="161"/>
      <c r="J191" s="76"/>
      <c r="K191" s="76"/>
      <c r="L191" s="169"/>
      <c r="M191" s="170"/>
      <c r="N191" s="170"/>
      <c r="O191" s="170"/>
      <c r="P191" s="170"/>
      <c r="Q191" s="170"/>
      <c r="R191" s="170"/>
      <c r="S191" s="160"/>
      <c r="T191" s="162"/>
      <c r="U191" s="147"/>
      <c r="V191" s="162"/>
      <c r="W191" s="162"/>
      <c r="X191" s="162"/>
      <c r="Y191" s="162"/>
      <c r="Z191" s="162"/>
    </row>
    <row r="192" spans="2:26" x14ac:dyDescent="0.3">
      <c r="B192" s="160"/>
      <c r="C192" s="161"/>
      <c r="D192" s="76"/>
      <c r="E192" s="76"/>
      <c r="F192" s="160"/>
      <c r="G192" s="162"/>
      <c r="H192" s="162"/>
      <c r="I192" s="161"/>
      <c r="J192" s="76"/>
      <c r="K192" s="76"/>
      <c r="L192" s="169"/>
      <c r="M192" s="170"/>
      <c r="N192" s="170"/>
      <c r="O192" s="170"/>
      <c r="P192" s="170"/>
      <c r="Q192" s="170"/>
      <c r="R192" s="170"/>
      <c r="S192" s="160"/>
      <c r="T192" s="162"/>
      <c r="U192" s="147"/>
      <c r="V192" s="162"/>
      <c r="W192" s="162"/>
      <c r="X192" s="162"/>
      <c r="Y192" s="162"/>
      <c r="Z192" s="162"/>
    </row>
    <row r="193" spans="2:26" x14ac:dyDescent="0.3">
      <c r="B193" s="160"/>
      <c r="C193" s="161"/>
      <c r="D193" s="76"/>
      <c r="E193" s="76"/>
      <c r="F193" s="160"/>
      <c r="G193" s="162"/>
      <c r="H193" s="162"/>
      <c r="I193" s="161"/>
      <c r="J193" s="76"/>
      <c r="K193" s="76"/>
      <c r="L193" s="169"/>
      <c r="M193" s="170"/>
      <c r="N193" s="170"/>
      <c r="O193" s="170"/>
      <c r="P193" s="170"/>
      <c r="Q193" s="170"/>
      <c r="R193" s="170"/>
      <c r="S193" s="160"/>
      <c r="T193" s="162"/>
      <c r="U193" s="147"/>
      <c r="V193" s="162"/>
      <c r="W193" s="162"/>
      <c r="X193" s="162"/>
      <c r="Y193" s="162"/>
      <c r="Z193" s="162"/>
    </row>
    <row r="194" spans="2:26" x14ac:dyDescent="0.3">
      <c r="B194" s="160"/>
      <c r="C194" s="161"/>
      <c r="D194" s="76"/>
      <c r="E194" s="76"/>
      <c r="F194" s="160"/>
      <c r="G194" s="162"/>
      <c r="H194" s="162"/>
      <c r="I194" s="161"/>
      <c r="J194" s="76"/>
      <c r="K194" s="76"/>
      <c r="L194" s="169"/>
      <c r="M194" s="170"/>
      <c r="N194" s="170"/>
      <c r="O194" s="170"/>
      <c r="P194" s="170"/>
      <c r="Q194" s="170"/>
      <c r="R194" s="170"/>
      <c r="S194" s="160"/>
      <c r="T194" s="162"/>
      <c r="U194" s="147"/>
      <c r="V194" s="162"/>
      <c r="W194" s="162"/>
      <c r="X194" s="162"/>
      <c r="Y194" s="162"/>
      <c r="Z194" s="162"/>
    </row>
    <row r="195" spans="2:26" x14ac:dyDescent="0.3">
      <c r="B195" s="160"/>
      <c r="C195" s="161"/>
      <c r="D195" s="76"/>
      <c r="E195" s="76"/>
      <c r="F195" s="160"/>
      <c r="G195" s="162"/>
      <c r="H195" s="162"/>
      <c r="I195" s="161"/>
      <c r="J195" s="76"/>
      <c r="K195" s="76"/>
      <c r="L195" s="169"/>
      <c r="M195" s="170"/>
      <c r="N195" s="170"/>
      <c r="O195" s="170"/>
      <c r="P195" s="170"/>
      <c r="Q195" s="170"/>
      <c r="R195" s="170"/>
      <c r="S195" s="160"/>
      <c r="T195" s="162"/>
      <c r="U195" s="147"/>
      <c r="V195" s="162"/>
      <c r="W195" s="162"/>
      <c r="X195" s="162"/>
      <c r="Y195" s="162"/>
      <c r="Z195" s="162"/>
    </row>
    <row r="196" spans="2:26" x14ac:dyDescent="0.3">
      <c r="B196" s="160"/>
      <c r="C196" s="161"/>
      <c r="D196" s="76"/>
      <c r="E196" s="76"/>
      <c r="F196" s="160"/>
      <c r="G196" s="162"/>
      <c r="H196" s="162"/>
      <c r="I196" s="161"/>
      <c r="J196" s="76"/>
      <c r="K196" s="76"/>
      <c r="L196" s="169"/>
      <c r="M196" s="170"/>
      <c r="N196" s="170"/>
      <c r="O196" s="170"/>
      <c r="P196" s="170"/>
      <c r="Q196" s="170"/>
      <c r="R196" s="170"/>
      <c r="S196" s="160"/>
      <c r="T196" s="162"/>
      <c r="U196" s="147"/>
      <c r="V196" s="162"/>
      <c r="W196" s="162"/>
      <c r="X196" s="162"/>
      <c r="Y196" s="162"/>
      <c r="Z196" s="162"/>
    </row>
    <row r="197" spans="2:26" x14ac:dyDescent="0.3">
      <c r="B197" s="160"/>
      <c r="C197" s="161"/>
      <c r="D197" s="76"/>
      <c r="E197" s="76"/>
      <c r="F197" s="160"/>
      <c r="G197" s="162"/>
      <c r="H197" s="162"/>
      <c r="I197" s="161"/>
      <c r="J197" s="76"/>
      <c r="K197" s="76"/>
      <c r="L197" s="169"/>
      <c r="M197" s="170"/>
      <c r="N197" s="170"/>
      <c r="O197" s="170"/>
      <c r="P197" s="170"/>
      <c r="Q197" s="170"/>
      <c r="R197" s="170"/>
      <c r="S197" s="160"/>
      <c r="T197" s="162"/>
      <c r="U197" s="147"/>
      <c r="V197" s="162"/>
      <c r="W197" s="162"/>
      <c r="X197" s="162"/>
      <c r="Y197" s="162"/>
      <c r="Z197" s="162"/>
    </row>
    <row r="198" spans="2:26" x14ac:dyDescent="0.3">
      <c r="B198" s="160"/>
      <c r="C198" s="161"/>
      <c r="D198" s="76"/>
      <c r="E198" s="76"/>
      <c r="F198" s="160"/>
      <c r="G198" s="162"/>
      <c r="H198" s="162"/>
      <c r="I198" s="161"/>
      <c r="J198" s="76"/>
      <c r="K198" s="76"/>
      <c r="L198" s="169"/>
      <c r="M198" s="170"/>
      <c r="N198" s="170"/>
      <c r="O198" s="170"/>
      <c r="P198" s="170"/>
      <c r="Q198" s="170"/>
      <c r="R198" s="170"/>
      <c r="S198" s="160"/>
      <c r="T198" s="162"/>
      <c r="U198" s="147"/>
      <c r="V198" s="162"/>
      <c r="W198" s="162"/>
      <c r="X198" s="162"/>
      <c r="Y198" s="162"/>
      <c r="Z198" s="162"/>
    </row>
    <row r="199" spans="2:26" x14ac:dyDescent="0.3">
      <c r="B199" s="160"/>
      <c r="C199" s="161"/>
      <c r="D199" s="76"/>
      <c r="E199" s="76"/>
      <c r="F199" s="160"/>
      <c r="G199" s="162"/>
      <c r="H199" s="162"/>
      <c r="I199" s="161"/>
      <c r="J199" s="76"/>
      <c r="K199" s="76"/>
      <c r="L199" s="169"/>
      <c r="M199" s="170"/>
      <c r="N199" s="170"/>
      <c r="O199" s="170"/>
      <c r="P199" s="170"/>
      <c r="Q199" s="170"/>
      <c r="R199" s="170"/>
      <c r="S199" s="160"/>
      <c r="T199" s="162"/>
      <c r="U199" s="147"/>
      <c r="V199" s="162"/>
      <c r="W199" s="162"/>
      <c r="X199" s="162"/>
      <c r="Y199" s="162"/>
      <c r="Z199" s="162"/>
    </row>
    <row r="200" spans="2:26" x14ac:dyDescent="0.3">
      <c r="B200" s="160"/>
      <c r="C200" s="161"/>
      <c r="D200" s="76"/>
      <c r="E200" s="76"/>
      <c r="F200" s="160"/>
      <c r="G200" s="162"/>
      <c r="H200" s="162"/>
      <c r="I200" s="161"/>
      <c r="J200" s="76"/>
      <c r="K200" s="76"/>
      <c r="L200" s="169"/>
      <c r="M200" s="170"/>
      <c r="N200" s="170"/>
      <c r="O200" s="170"/>
      <c r="P200" s="170"/>
      <c r="Q200" s="170"/>
      <c r="R200" s="170"/>
      <c r="S200" s="160"/>
      <c r="T200" s="162"/>
      <c r="U200" s="147"/>
      <c r="V200" s="162"/>
      <c r="W200" s="162"/>
      <c r="X200" s="162"/>
      <c r="Y200" s="162"/>
      <c r="Z200" s="162"/>
    </row>
    <row r="201" spans="2:26" x14ac:dyDescent="0.3">
      <c r="B201" s="160"/>
      <c r="C201" s="161"/>
      <c r="D201" s="76"/>
      <c r="E201" s="76"/>
      <c r="F201" s="160"/>
      <c r="G201" s="162"/>
      <c r="H201" s="162"/>
      <c r="I201" s="161"/>
      <c r="J201" s="76"/>
      <c r="K201" s="76"/>
      <c r="L201" s="169"/>
      <c r="M201" s="170"/>
      <c r="N201" s="170"/>
      <c r="O201" s="170"/>
      <c r="P201" s="170"/>
      <c r="Q201" s="170"/>
      <c r="R201" s="170"/>
      <c r="S201" s="160"/>
      <c r="T201" s="162"/>
      <c r="U201" s="147"/>
      <c r="V201" s="162"/>
      <c r="W201" s="162"/>
      <c r="X201" s="162"/>
      <c r="Y201" s="162"/>
      <c r="Z201" s="162"/>
    </row>
    <row r="202" spans="2:26" x14ac:dyDescent="0.3">
      <c r="B202" s="160"/>
      <c r="C202" s="161"/>
      <c r="D202" s="76"/>
      <c r="E202" s="76"/>
      <c r="F202" s="160"/>
      <c r="G202" s="162"/>
      <c r="H202" s="162"/>
      <c r="I202" s="161"/>
      <c r="J202" s="76"/>
      <c r="K202" s="76"/>
      <c r="L202" s="169"/>
      <c r="M202" s="170"/>
      <c r="N202" s="170"/>
      <c r="O202" s="170"/>
      <c r="P202" s="170"/>
      <c r="Q202" s="170"/>
      <c r="R202" s="170"/>
      <c r="S202" s="160"/>
      <c r="T202" s="162"/>
      <c r="U202" s="147"/>
      <c r="V202" s="162"/>
      <c r="W202" s="162"/>
      <c r="X202" s="162"/>
      <c r="Y202" s="162"/>
      <c r="Z202" s="162"/>
    </row>
    <row r="203" spans="2:26" x14ac:dyDescent="0.3">
      <c r="B203" s="160"/>
      <c r="C203" s="161"/>
      <c r="D203" s="76"/>
      <c r="E203" s="76"/>
      <c r="F203" s="160"/>
      <c r="G203" s="162"/>
      <c r="H203" s="162"/>
      <c r="I203" s="161"/>
      <c r="J203" s="76"/>
      <c r="K203" s="76"/>
      <c r="L203" s="169"/>
      <c r="M203" s="170"/>
      <c r="N203" s="170"/>
      <c r="O203" s="170"/>
      <c r="P203" s="170"/>
      <c r="Q203" s="170"/>
      <c r="R203" s="170"/>
      <c r="S203" s="160"/>
      <c r="T203" s="162"/>
      <c r="U203" s="147"/>
      <c r="V203" s="162"/>
      <c r="W203" s="162"/>
      <c r="X203" s="162"/>
      <c r="Y203" s="162"/>
      <c r="Z203" s="162"/>
    </row>
    <row r="204" spans="2:26" x14ac:dyDescent="0.3">
      <c r="B204" s="160"/>
      <c r="C204" s="161"/>
      <c r="D204" s="76"/>
      <c r="E204" s="76"/>
      <c r="F204" s="160"/>
      <c r="G204" s="162"/>
      <c r="H204" s="162"/>
      <c r="I204" s="161"/>
      <c r="J204" s="76"/>
      <c r="K204" s="76"/>
      <c r="L204" s="169"/>
      <c r="M204" s="170"/>
      <c r="N204" s="170"/>
      <c r="O204" s="170"/>
      <c r="P204" s="170"/>
      <c r="Q204" s="170"/>
      <c r="R204" s="170"/>
      <c r="S204" s="160"/>
      <c r="T204" s="162"/>
      <c r="U204" s="147"/>
      <c r="V204" s="162"/>
      <c r="W204" s="162"/>
      <c r="X204" s="162"/>
      <c r="Y204" s="162"/>
      <c r="Z204" s="162"/>
    </row>
    <row r="205" spans="2:26" x14ac:dyDescent="0.3">
      <c r="B205" s="160"/>
      <c r="C205" s="161"/>
      <c r="D205" s="76"/>
      <c r="E205" s="76"/>
      <c r="F205" s="160"/>
      <c r="G205" s="162"/>
      <c r="H205" s="162"/>
      <c r="I205" s="161"/>
      <c r="J205" s="76"/>
      <c r="K205" s="76"/>
      <c r="L205" s="169"/>
      <c r="M205" s="170"/>
      <c r="N205" s="170"/>
      <c r="O205" s="170"/>
      <c r="P205" s="170"/>
      <c r="Q205" s="170"/>
      <c r="R205" s="170"/>
      <c r="S205" s="160"/>
      <c r="T205" s="162"/>
      <c r="U205" s="147"/>
      <c r="V205" s="162"/>
      <c r="W205" s="162"/>
      <c r="X205" s="162"/>
      <c r="Y205" s="162"/>
      <c r="Z205" s="162"/>
    </row>
    <row r="206" spans="2:26" x14ac:dyDescent="0.3">
      <c r="B206" s="160"/>
      <c r="C206" s="161"/>
      <c r="D206" s="76"/>
      <c r="E206" s="76"/>
      <c r="F206" s="160"/>
      <c r="G206" s="162"/>
      <c r="H206" s="162"/>
      <c r="I206" s="161"/>
      <c r="J206" s="76"/>
      <c r="K206" s="76"/>
      <c r="L206" s="169"/>
      <c r="M206" s="170"/>
      <c r="N206" s="170"/>
      <c r="O206" s="170"/>
      <c r="P206" s="170"/>
      <c r="Q206" s="170"/>
      <c r="R206" s="170"/>
      <c r="S206" s="160"/>
      <c r="T206" s="162"/>
      <c r="U206" s="147"/>
      <c r="V206" s="162"/>
      <c r="W206" s="162"/>
      <c r="X206" s="162"/>
      <c r="Y206" s="162"/>
      <c r="Z206" s="162"/>
    </row>
    <row r="207" spans="2:26" x14ac:dyDescent="0.3">
      <c r="B207" s="160"/>
      <c r="C207" s="161"/>
      <c r="D207" s="76"/>
      <c r="E207" s="76"/>
      <c r="F207" s="160"/>
      <c r="G207" s="162"/>
      <c r="H207" s="162"/>
      <c r="I207" s="161"/>
      <c r="J207" s="76"/>
      <c r="K207" s="76"/>
      <c r="L207" s="169"/>
      <c r="M207" s="170"/>
      <c r="N207" s="170"/>
      <c r="O207" s="170"/>
      <c r="P207" s="170"/>
      <c r="Q207" s="170"/>
      <c r="R207" s="170"/>
      <c r="S207" s="160"/>
      <c r="T207" s="162"/>
      <c r="U207" s="147"/>
      <c r="V207" s="162"/>
      <c r="W207" s="162"/>
      <c r="X207" s="162"/>
      <c r="Y207" s="162"/>
      <c r="Z207" s="162"/>
    </row>
  </sheetData>
  <mergeCells count="4">
    <mergeCell ref="I1:Q1"/>
    <mergeCell ref="S1:Z1"/>
    <mergeCell ref="C1:E1"/>
    <mergeCell ref="F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E64-BB1C-472D-9C2F-0E5132DDD9CA}">
  <dimension ref="A1:M647"/>
  <sheetViews>
    <sheetView showGridLines="0" workbookViewId="0">
      <selection activeCell="K16" sqref="K16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8"/>
    <col min="4" max="5" width="11.5546875" style="1"/>
    <col min="6" max="7" width="11.5546875" style="78"/>
    <col min="8" max="9" width="11.5546875" style="1"/>
    <col min="10" max="11" width="11.5546875" style="78"/>
    <col min="12" max="16384" width="11.5546875" style="1"/>
  </cols>
  <sheetData>
    <row r="1" spans="1:13" s="79" customFormat="1" x14ac:dyDescent="0.3"/>
    <row r="2" spans="1:13" s="79" customFormat="1" ht="15" thickBot="1" x14ac:dyDescent="0.35">
      <c r="B2" s="79" t="s">
        <v>0</v>
      </c>
    </row>
    <row r="3" spans="1:13" x14ac:dyDescent="0.3">
      <c r="B3" s="242" t="s">
        <v>52</v>
      </c>
      <c r="C3" s="243"/>
      <c r="D3" s="244" t="s">
        <v>55</v>
      </c>
      <c r="E3" s="245"/>
      <c r="F3" s="243" t="s">
        <v>56</v>
      </c>
      <c r="G3" s="243"/>
      <c r="H3" s="244" t="s">
        <v>42</v>
      </c>
      <c r="I3" s="245"/>
      <c r="J3" s="243" t="s">
        <v>57</v>
      </c>
      <c r="K3" s="243"/>
      <c r="L3" s="244" t="s">
        <v>46</v>
      </c>
      <c r="M3" s="245"/>
    </row>
    <row r="4" spans="1:13" x14ac:dyDescent="0.3">
      <c r="A4" s="1" t="s">
        <v>31</v>
      </c>
      <c r="B4" s="80">
        <f t="shared" ref="B4:M4" si="0">SUM(B5:B54)</f>
        <v>58.86</v>
      </c>
      <c r="C4" s="81">
        <f t="shared" si="0"/>
        <v>54.480000000000011</v>
      </c>
      <c r="D4" s="23">
        <f t="shared" si="0"/>
        <v>58.86</v>
      </c>
      <c r="E4" s="20">
        <f t="shared" si="0"/>
        <v>58.320000000000014</v>
      </c>
      <c r="F4" s="81">
        <f t="shared" si="0"/>
        <v>50.47999999999999</v>
      </c>
      <c r="G4" s="81">
        <f t="shared" si="0"/>
        <v>65.349999999999994</v>
      </c>
      <c r="H4" s="23">
        <f t="shared" si="0"/>
        <v>54.98</v>
      </c>
      <c r="I4" s="20">
        <f t="shared" si="0"/>
        <v>69.97999999999999</v>
      </c>
      <c r="J4" s="81">
        <f t="shared" si="0"/>
        <v>61.529999999999987</v>
      </c>
      <c r="K4" s="81">
        <f t="shared" si="0"/>
        <v>78.44</v>
      </c>
      <c r="L4" s="23">
        <f t="shared" si="0"/>
        <v>17.600000000000001</v>
      </c>
      <c r="M4" s="20">
        <f t="shared" si="0"/>
        <v>26.919999999999995</v>
      </c>
    </row>
    <row r="5" spans="1:13" ht="15" thickBot="1" x14ac:dyDescent="0.35">
      <c r="B5" s="82" t="s">
        <v>53</v>
      </c>
      <c r="C5" s="83" t="s">
        <v>54</v>
      </c>
      <c r="D5" s="84" t="s">
        <v>53</v>
      </c>
      <c r="E5" s="46" t="s">
        <v>54</v>
      </c>
      <c r="F5" s="83" t="s">
        <v>53</v>
      </c>
      <c r="G5" s="83" t="s">
        <v>54</v>
      </c>
      <c r="H5" s="84" t="s">
        <v>53</v>
      </c>
      <c r="I5" s="46" t="s">
        <v>54</v>
      </c>
      <c r="J5" s="83" t="s">
        <v>53</v>
      </c>
      <c r="K5" s="83" t="s">
        <v>54</v>
      </c>
      <c r="L5" s="84" t="s">
        <v>53</v>
      </c>
      <c r="M5" s="46" t="s">
        <v>54</v>
      </c>
    </row>
    <row r="6" spans="1:13" x14ac:dyDescent="0.3">
      <c r="B6" s="85">
        <v>3.17</v>
      </c>
      <c r="C6" s="85">
        <v>1.71</v>
      </c>
      <c r="D6" s="86">
        <v>3.17</v>
      </c>
      <c r="E6" s="86">
        <v>1.71</v>
      </c>
      <c r="F6" s="85">
        <v>2.6</v>
      </c>
      <c r="G6" s="85">
        <v>0.4</v>
      </c>
      <c r="H6" s="86">
        <v>1.4</v>
      </c>
      <c r="I6" s="86">
        <v>7.16</v>
      </c>
      <c r="J6" s="85">
        <v>5.3</v>
      </c>
      <c r="K6" s="85">
        <v>5.34</v>
      </c>
      <c r="L6" s="86">
        <v>4</v>
      </c>
      <c r="M6" s="86">
        <v>6.12</v>
      </c>
    </row>
    <row r="7" spans="1:13" x14ac:dyDescent="0.3">
      <c r="B7" s="85">
        <v>3.17</v>
      </c>
      <c r="C7" s="85">
        <v>0.7</v>
      </c>
      <c r="D7" s="86">
        <v>3.17</v>
      </c>
      <c r="E7" s="86">
        <v>0.7</v>
      </c>
      <c r="F7" s="85">
        <v>3.4</v>
      </c>
      <c r="G7" s="85">
        <v>0.7</v>
      </c>
      <c r="H7" s="86">
        <v>1.5</v>
      </c>
      <c r="I7" s="86">
        <v>0.4</v>
      </c>
      <c r="J7" s="85">
        <v>2.57</v>
      </c>
      <c r="K7" s="85">
        <v>1.52</v>
      </c>
      <c r="L7" s="86">
        <v>2.2999999999999998</v>
      </c>
      <c r="M7" s="86">
        <v>3.82</v>
      </c>
    </row>
    <row r="8" spans="1:13" x14ac:dyDescent="0.3">
      <c r="B8" s="85">
        <v>0.76</v>
      </c>
      <c r="C8" s="85">
        <v>0.7</v>
      </c>
      <c r="D8" s="86">
        <v>0.76</v>
      </c>
      <c r="E8" s="86">
        <v>0.7</v>
      </c>
      <c r="F8" s="85">
        <v>2</v>
      </c>
      <c r="G8" s="85">
        <v>0.7</v>
      </c>
      <c r="H8" s="86">
        <v>2.6</v>
      </c>
      <c r="I8" s="86">
        <v>0.6</v>
      </c>
      <c r="J8" s="85">
        <v>2.57</v>
      </c>
      <c r="K8" s="85">
        <v>4.3</v>
      </c>
      <c r="L8" s="86">
        <v>4.8</v>
      </c>
      <c r="M8" s="86">
        <v>2.1</v>
      </c>
    </row>
    <row r="9" spans="1:13" x14ac:dyDescent="0.3">
      <c r="B9" s="85">
        <v>0.76</v>
      </c>
      <c r="C9" s="85">
        <v>0.6</v>
      </c>
      <c r="D9" s="86">
        <v>0.76</v>
      </c>
      <c r="E9" s="86">
        <v>0.6</v>
      </c>
      <c r="F9" s="85">
        <v>0.8</v>
      </c>
      <c r="G9" s="85">
        <v>0.7</v>
      </c>
      <c r="H9" s="86">
        <v>2</v>
      </c>
      <c r="I9" s="86">
        <v>0.6</v>
      </c>
      <c r="J9" s="85">
        <v>3.9</v>
      </c>
      <c r="K9" s="85">
        <v>1.92</v>
      </c>
      <c r="L9" s="86">
        <v>0.85</v>
      </c>
      <c r="M9" s="86">
        <v>6.36</v>
      </c>
    </row>
    <row r="10" spans="1:13" x14ac:dyDescent="0.3">
      <c r="B10" s="85">
        <v>5.35</v>
      </c>
      <c r="C10" s="85">
        <v>0.6</v>
      </c>
      <c r="D10" s="86">
        <v>5.35</v>
      </c>
      <c r="E10" s="86">
        <v>0.6</v>
      </c>
      <c r="F10" s="85">
        <v>2</v>
      </c>
      <c r="G10" s="85">
        <v>0.6</v>
      </c>
      <c r="H10" s="86">
        <v>2.8</v>
      </c>
      <c r="I10" s="86">
        <v>0.7</v>
      </c>
      <c r="J10" s="85">
        <v>1.67</v>
      </c>
      <c r="K10" s="85">
        <v>1.6</v>
      </c>
      <c r="L10" s="86">
        <v>0.85</v>
      </c>
      <c r="M10" s="86">
        <v>4.26</v>
      </c>
    </row>
    <row r="11" spans="1:13" x14ac:dyDescent="0.3">
      <c r="B11" s="85">
        <v>4.5999999999999996</v>
      </c>
      <c r="C11" s="85">
        <v>3.38</v>
      </c>
      <c r="D11" s="86">
        <v>4.5999999999999996</v>
      </c>
      <c r="E11" s="86">
        <v>3.38</v>
      </c>
      <c r="F11" s="85">
        <v>2.86</v>
      </c>
      <c r="G11" s="85">
        <v>0.6</v>
      </c>
      <c r="H11" s="86">
        <v>4.4000000000000004</v>
      </c>
      <c r="I11" s="86">
        <v>0.7</v>
      </c>
      <c r="J11" s="85">
        <v>6.38</v>
      </c>
      <c r="K11" s="85">
        <v>2.08</v>
      </c>
      <c r="L11" s="86">
        <v>0.8</v>
      </c>
      <c r="M11" s="86">
        <v>4.26</v>
      </c>
    </row>
    <row r="12" spans="1:13" x14ac:dyDescent="0.3">
      <c r="B12" s="85">
        <v>0.8</v>
      </c>
      <c r="C12" s="85">
        <v>1.5</v>
      </c>
      <c r="D12" s="86">
        <v>0.8</v>
      </c>
      <c r="E12" s="86">
        <v>1.5</v>
      </c>
      <c r="F12" s="85">
        <v>5.35</v>
      </c>
      <c r="G12" s="85">
        <v>1.92</v>
      </c>
      <c r="H12" s="86">
        <v>0.8</v>
      </c>
      <c r="I12" s="86">
        <v>0.7</v>
      </c>
      <c r="J12" s="85">
        <v>2.67</v>
      </c>
      <c r="K12" s="85">
        <v>5</v>
      </c>
      <c r="L12" s="86">
        <v>2</v>
      </c>
      <c r="M12" s="86"/>
    </row>
    <row r="13" spans="1:13" x14ac:dyDescent="0.3">
      <c r="B13" s="85">
        <v>2</v>
      </c>
      <c r="C13" s="85">
        <v>4.45</v>
      </c>
      <c r="D13" s="86">
        <v>2</v>
      </c>
      <c r="E13" s="86">
        <v>4.45</v>
      </c>
      <c r="F13" s="85">
        <v>4</v>
      </c>
      <c r="G13" s="85">
        <v>4.8</v>
      </c>
      <c r="H13" s="86">
        <v>2</v>
      </c>
      <c r="I13" s="86">
        <v>4.9000000000000004</v>
      </c>
      <c r="J13" s="85">
        <v>0.85</v>
      </c>
      <c r="K13" s="85">
        <v>4.43</v>
      </c>
      <c r="L13" s="86">
        <v>2</v>
      </c>
      <c r="M13" s="86"/>
    </row>
    <row r="14" spans="1:13" x14ac:dyDescent="0.3">
      <c r="B14" s="85">
        <v>0.85</v>
      </c>
      <c r="C14" s="85">
        <v>6.35</v>
      </c>
      <c r="D14" s="86">
        <v>0.85</v>
      </c>
      <c r="E14" s="86">
        <v>6.35</v>
      </c>
      <c r="F14" s="85">
        <v>2.2999999999999998</v>
      </c>
      <c r="G14" s="85">
        <v>3.7</v>
      </c>
      <c r="H14" s="86">
        <v>0.8</v>
      </c>
      <c r="I14" s="86">
        <v>0.95</v>
      </c>
      <c r="J14" s="85">
        <v>0.8</v>
      </c>
      <c r="K14" s="85">
        <v>1.92</v>
      </c>
      <c r="L14" s="86"/>
      <c r="M14" s="86"/>
    </row>
    <row r="15" spans="1:13" x14ac:dyDescent="0.3">
      <c r="B15" s="85">
        <v>5.49</v>
      </c>
      <c r="C15" s="85">
        <v>6.15</v>
      </c>
      <c r="D15" s="86">
        <v>5.49</v>
      </c>
      <c r="E15" s="86">
        <v>6.15</v>
      </c>
      <c r="F15" s="85">
        <v>4.8</v>
      </c>
      <c r="G15" s="85">
        <v>1.1599999999999999</v>
      </c>
      <c r="H15" s="86">
        <v>2.73</v>
      </c>
      <c r="I15" s="86">
        <v>1.92</v>
      </c>
      <c r="J15" s="85">
        <v>4</v>
      </c>
      <c r="K15" s="85">
        <v>1.92</v>
      </c>
      <c r="L15" s="86"/>
      <c r="M15" s="86"/>
    </row>
    <row r="16" spans="1:13" x14ac:dyDescent="0.3">
      <c r="B16" s="85">
        <v>4</v>
      </c>
      <c r="C16" s="85">
        <v>3.8</v>
      </c>
      <c r="D16" s="86">
        <v>4</v>
      </c>
      <c r="E16" s="86">
        <v>3.8</v>
      </c>
      <c r="F16" s="85">
        <v>0.85</v>
      </c>
      <c r="G16" s="85">
        <v>5.16</v>
      </c>
      <c r="H16" s="86">
        <v>2</v>
      </c>
      <c r="I16" s="86">
        <v>4.42</v>
      </c>
      <c r="J16" s="85">
        <v>2.2999999999999998</v>
      </c>
      <c r="K16" s="85">
        <v>2.6</v>
      </c>
      <c r="L16" s="86"/>
      <c r="M16" s="86"/>
    </row>
    <row r="17" spans="2:13" x14ac:dyDescent="0.3">
      <c r="B17" s="85">
        <v>2.2999999999999998</v>
      </c>
      <c r="C17" s="85">
        <v>1.1599999999999999</v>
      </c>
      <c r="D17" s="86">
        <v>2.2999999999999998</v>
      </c>
      <c r="E17" s="86">
        <v>1.1599999999999999</v>
      </c>
      <c r="F17" s="85">
        <v>2</v>
      </c>
      <c r="G17" s="85">
        <v>3.84</v>
      </c>
      <c r="H17" s="86">
        <v>4</v>
      </c>
      <c r="I17" s="86">
        <v>1.2</v>
      </c>
      <c r="J17" s="85">
        <v>4.8</v>
      </c>
      <c r="K17" s="85">
        <v>3.24</v>
      </c>
      <c r="L17" s="86"/>
      <c r="M17" s="86"/>
    </row>
    <row r="18" spans="2:13" x14ac:dyDescent="0.3">
      <c r="B18" s="85">
        <v>4.8</v>
      </c>
      <c r="C18" s="85">
        <v>6.15</v>
      </c>
      <c r="D18" s="86">
        <v>4.8</v>
      </c>
      <c r="E18" s="86">
        <v>6.15</v>
      </c>
      <c r="F18" s="85">
        <v>4.4000000000000004</v>
      </c>
      <c r="G18" s="85">
        <v>1.18</v>
      </c>
      <c r="H18" s="86">
        <v>2.2999999999999998</v>
      </c>
      <c r="I18" s="86">
        <v>3.79</v>
      </c>
      <c r="J18" s="85">
        <v>2</v>
      </c>
      <c r="K18" s="85">
        <v>4.9000000000000004</v>
      </c>
      <c r="L18" s="86"/>
      <c r="M18" s="86"/>
    </row>
    <row r="19" spans="2:13" x14ac:dyDescent="0.3">
      <c r="B19" s="85">
        <v>2</v>
      </c>
      <c r="C19" s="85">
        <v>4.45</v>
      </c>
      <c r="D19" s="86">
        <v>2</v>
      </c>
      <c r="E19" s="86">
        <v>4.45</v>
      </c>
      <c r="F19" s="85">
        <v>0.8</v>
      </c>
      <c r="G19" s="85">
        <v>6.15</v>
      </c>
      <c r="H19" s="86">
        <v>4.8</v>
      </c>
      <c r="I19" s="86">
        <v>1.18</v>
      </c>
      <c r="J19" s="85">
        <v>8.43</v>
      </c>
      <c r="K19" s="85">
        <v>4.92</v>
      </c>
      <c r="L19" s="86"/>
      <c r="M19" s="86"/>
    </row>
    <row r="20" spans="2:13" x14ac:dyDescent="0.3">
      <c r="B20" s="85">
        <v>0.85</v>
      </c>
      <c r="C20" s="85">
        <v>1.5</v>
      </c>
      <c r="D20" s="86">
        <v>0.85</v>
      </c>
      <c r="E20" s="86">
        <v>1.5</v>
      </c>
      <c r="F20" s="85">
        <v>5.5</v>
      </c>
      <c r="G20" s="85">
        <v>4.43</v>
      </c>
      <c r="H20" s="86">
        <v>8.4499999999999993</v>
      </c>
      <c r="I20" s="86">
        <v>6.1</v>
      </c>
      <c r="J20" s="85">
        <v>0.85</v>
      </c>
      <c r="K20" s="85">
        <v>6.18</v>
      </c>
      <c r="L20" s="86"/>
      <c r="M20" s="86"/>
    </row>
    <row r="21" spans="2:13" x14ac:dyDescent="0.3">
      <c r="B21" s="85">
        <v>0.8</v>
      </c>
      <c r="C21" s="85">
        <v>3.38</v>
      </c>
      <c r="D21" s="86">
        <v>0.8</v>
      </c>
      <c r="E21" s="86">
        <v>3.38</v>
      </c>
      <c r="F21" s="85">
        <v>0.62</v>
      </c>
      <c r="G21" s="85">
        <v>1.19</v>
      </c>
      <c r="H21" s="86">
        <v>0.85</v>
      </c>
      <c r="I21" s="86">
        <v>5.14</v>
      </c>
      <c r="J21" s="85">
        <v>1.02</v>
      </c>
      <c r="K21" s="85">
        <v>3.82</v>
      </c>
      <c r="L21" s="86"/>
      <c r="M21" s="86"/>
    </row>
    <row r="22" spans="2:13" x14ac:dyDescent="0.3">
      <c r="B22" s="85">
        <v>4.5999999999999996</v>
      </c>
      <c r="C22" s="85">
        <v>0.6</v>
      </c>
      <c r="D22" s="86">
        <v>4.5999999999999996</v>
      </c>
      <c r="E22" s="86">
        <v>0.6</v>
      </c>
      <c r="F22" s="85">
        <v>0.62</v>
      </c>
      <c r="G22" s="85">
        <v>3.38</v>
      </c>
      <c r="H22" s="86">
        <v>1</v>
      </c>
      <c r="I22" s="86">
        <v>4.41</v>
      </c>
      <c r="J22" s="85">
        <v>2.8</v>
      </c>
      <c r="K22" s="85">
        <v>1.2</v>
      </c>
      <c r="L22" s="86"/>
      <c r="M22" s="86"/>
    </row>
    <row r="23" spans="2:13" x14ac:dyDescent="0.3">
      <c r="B23" s="85">
        <v>5.5</v>
      </c>
      <c r="C23" s="85">
        <v>0.6</v>
      </c>
      <c r="D23" s="86">
        <v>5.5</v>
      </c>
      <c r="E23" s="86">
        <v>0.6</v>
      </c>
      <c r="F23" s="85">
        <v>2.62</v>
      </c>
      <c r="G23" s="85">
        <v>0.6</v>
      </c>
      <c r="H23" s="86">
        <v>2.75</v>
      </c>
      <c r="I23" s="86">
        <v>1.92</v>
      </c>
      <c r="J23" s="85">
        <v>5.52</v>
      </c>
      <c r="K23" s="85">
        <v>6.15</v>
      </c>
      <c r="L23" s="86"/>
      <c r="M23" s="86"/>
    </row>
    <row r="24" spans="2:13" x14ac:dyDescent="0.3">
      <c r="B24" s="85">
        <v>3.08</v>
      </c>
      <c r="C24" s="85">
        <v>2.78</v>
      </c>
      <c r="D24" s="86">
        <v>3.08</v>
      </c>
      <c r="E24" s="86">
        <v>2.78</v>
      </c>
      <c r="F24" s="85">
        <v>1.56</v>
      </c>
      <c r="G24" s="85">
        <v>0.6</v>
      </c>
      <c r="H24" s="86">
        <v>5.5</v>
      </c>
      <c r="I24" s="86">
        <v>1.92</v>
      </c>
      <c r="J24" s="85">
        <v>0.8</v>
      </c>
      <c r="K24" s="85">
        <v>5</v>
      </c>
      <c r="L24" s="86"/>
      <c r="M24" s="86"/>
    </row>
    <row r="25" spans="2:13" x14ac:dyDescent="0.3">
      <c r="B25" s="85">
        <v>3.08</v>
      </c>
      <c r="C25" s="85">
        <v>0.4</v>
      </c>
      <c r="D25" s="86">
        <v>3.08</v>
      </c>
      <c r="E25" s="86">
        <v>0.4</v>
      </c>
      <c r="F25" s="85">
        <v>1.4</v>
      </c>
      <c r="G25" s="85">
        <v>1.92</v>
      </c>
      <c r="H25" s="86">
        <v>0.8</v>
      </c>
      <c r="I25" s="86">
        <v>0.6</v>
      </c>
      <c r="J25" s="85">
        <v>0.8</v>
      </c>
      <c r="K25" s="85">
        <v>0.53</v>
      </c>
      <c r="L25" s="86"/>
      <c r="M25" s="86"/>
    </row>
    <row r="26" spans="2:13" x14ac:dyDescent="0.3">
      <c r="B26" s="85">
        <v>0.45</v>
      </c>
      <c r="C26" s="85">
        <v>1.72</v>
      </c>
      <c r="D26" s="86">
        <v>0.45</v>
      </c>
      <c r="E26" s="86">
        <v>1.72</v>
      </c>
      <c r="F26" s="85"/>
      <c r="G26" s="85">
        <v>1.92</v>
      </c>
      <c r="H26" s="86">
        <v>0.5</v>
      </c>
      <c r="I26" s="86">
        <v>0.6</v>
      </c>
      <c r="J26" s="85">
        <v>0.5</v>
      </c>
      <c r="K26" s="85">
        <v>1.77</v>
      </c>
      <c r="L26" s="86"/>
      <c r="M26" s="86"/>
    </row>
    <row r="27" spans="2:13" x14ac:dyDescent="0.3">
      <c r="B27" s="85">
        <v>0.45</v>
      </c>
      <c r="C27" s="85">
        <v>0.7</v>
      </c>
      <c r="D27" s="86">
        <v>0.45</v>
      </c>
      <c r="E27" s="86">
        <v>0.7</v>
      </c>
      <c r="F27" s="85"/>
      <c r="G27" s="85">
        <v>5.25</v>
      </c>
      <c r="H27" s="86">
        <v>0.5</v>
      </c>
      <c r="I27" s="86">
        <v>4.83</v>
      </c>
      <c r="J27" s="85">
        <v>0.5</v>
      </c>
      <c r="K27" s="85">
        <v>8.1</v>
      </c>
      <c r="L27" s="86"/>
      <c r="M27" s="86"/>
    </row>
    <row r="28" spans="2:13" x14ac:dyDescent="0.3">
      <c r="B28" s="85"/>
      <c r="C28" s="85">
        <v>0.7</v>
      </c>
      <c r="D28" s="86"/>
      <c r="E28" s="86">
        <v>0.7</v>
      </c>
      <c r="F28" s="85"/>
      <c r="G28" s="85">
        <v>5.03</v>
      </c>
      <c r="H28" s="86">
        <v>0.5</v>
      </c>
      <c r="I28" s="86">
        <v>3.4</v>
      </c>
      <c r="J28" s="85">
        <v>0.5</v>
      </c>
      <c r="K28" s="85"/>
      <c r="L28" s="86"/>
      <c r="M28" s="86"/>
    </row>
    <row r="29" spans="2:13" x14ac:dyDescent="0.3">
      <c r="B29" s="85"/>
      <c r="C29" s="85">
        <v>0.4</v>
      </c>
      <c r="D29" s="86"/>
      <c r="E29" s="86">
        <v>0.4</v>
      </c>
      <c r="F29" s="85"/>
      <c r="G29" s="85">
        <v>1.3</v>
      </c>
      <c r="H29" s="86"/>
      <c r="I29" s="86">
        <v>5.27</v>
      </c>
      <c r="J29" s="85"/>
      <c r="K29" s="85"/>
      <c r="L29" s="86"/>
      <c r="M29" s="86"/>
    </row>
    <row r="30" spans="2:13" x14ac:dyDescent="0.3">
      <c r="B30" s="85"/>
      <c r="C30" s="85"/>
      <c r="D30" s="86"/>
      <c r="E30" s="86">
        <v>1.92</v>
      </c>
      <c r="F30" s="85"/>
      <c r="G30" s="85">
        <v>0.4</v>
      </c>
      <c r="H30" s="86"/>
      <c r="I30" s="86">
        <v>6.57</v>
      </c>
      <c r="J30" s="85"/>
      <c r="K30" s="85"/>
      <c r="L30" s="86"/>
      <c r="M30" s="86"/>
    </row>
    <row r="31" spans="2:13" x14ac:dyDescent="0.3">
      <c r="B31" s="85"/>
      <c r="C31" s="85"/>
      <c r="D31" s="86"/>
      <c r="E31" s="86">
        <v>1.92</v>
      </c>
      <c r="F31" s="85"/>
      <c r="G31" s="85">
        <v>2.8</v>
      </c>
      <c r="H31" s="86"/>
      <c r="I31" s="86"/>
      <c r="J31" s="85"/>
      <c r="K31" s="85"/>
      <c r="L31" s="86"/>
      <c r="M31" s="86"/>
    </row>
    <row r="32" spans="2:13" x14ac:dyDescent="0.3">
      <c r="B32" s="85"/>
      <c r="C32" s="85"/>
      <c r="D32" s="86"/>
      <c r="E32" s="86"/>
      <c r="F32" s="85"/>
      <c r="G32" s="85">
        <v>4.92</v>
      </c>
      <c r="H32" s="86"/>
      <c r="I32" s="86"/>
      <c r="J32" s="85"/>
      <c r="K32" s="85"/>
      <c r="L32" s="86"/>
      <c r="M32" s="86"/>
    </row>
    <row r="33" spans="2:13" x14ac:dyDescent="0.3">
      <c r="B33" s="85"/>
      <c r="C33" s="85"/>
      <c r="D33" s="86"/>
      <c r="E33" s="86"/>
      <c r="F33" s="85"/>
      <c r="G33" s="85"/>
      <c r="H33" s="86"/>
      <c r="I33" s="86"/>
      <c r="J33" s="85"/>
      <c r="K33" s="85"/>
      <c r="L33" s="86"/>
      <c r="M33" s="86"/>
    </row>
    <row r="34" spans="2:13" x14ac:dyDescent="0.3">
      <c r="B34" s="85"/>
      <c r="C34" s="85"/>
      <c r="D34" s="86"/>
      <c r="E34" s="86"/>
      <c r="F34" s="85"/>
      <c r="G34" s="85"/>
      <c r="H34" s="86"/>
      <c r="I34" s="86"/>
      <c r="J34" s="85"/>
      <c r="K34" s="85">
        <f>'Distancias muros'!C51</f>
        <v>0</v>
      </c>
      <c r="L34" s="86"/>
      <c r="M34" s="86"/>
    </row>
    <row r="35" spans="2:13" x14ac:dyDescent="0.3">
      <c r="B35" s="85"/>
      <c r="C35" s="85"/>
      <c r="D35" s="86"/>
      <c r="E35" s="86"/>
      <c r="F35" s="85"/>
      <c r="G35" s="85"/>
      <c r="H35" s="86"/>
      <c r="I35" s="86"/>
      <c r="J35" s="85"/>
      <c r="K35" s="85"/>
      <c r="L35" s="86"/>
      <c r="M35" s="86"/>
    </row>
    <row r="36" spans="2:13" x14ac:dyDescent="0.3">
      <c r="B36" s="85"/>
      <c r="C36" s="85"/>
      <c r="D36" s="86"/>
      <c r="E36" s="86"/>
      <c r="F36" s="85"/>
      <c r="G36" s="85"/>
      <c r="H36" s="86"/>
      <c r="I36" s="86"/>
      <c r="J36" s="85"/>
      <c r="K36" s="85"/>
      <c r="L36" s="86"/>
      <c r="M36" s="86"/>
    </row>
    <row r="37" spans="2:13" x14ac:dyDescent="0.3">
      <c r="B37" s="85"/>
      <c r="C37" s="85"/>
      <c r="D37" s="86"/>
      <c r="E37" s="86"/>
      <c r="F37" s="85"/>
      <c r="G37" s="85"/>
      <c r="H37" s="86"/>
      <c r="I37" s="86"/>
      <c r="J37" s="85"/>
      <c r="K37" s="85"/>
      <c r="L37" s="86"/>
      <c r="M37" s="86"/>
    </row>
    <row r="38" spans="2:13" x14ac:dyDescent="0.3">
      <c r="B38" s="85"/>
      <c r="C38" s="85"/>
      <c r="D38" s="86"/>
      <c r="E38" s="86"/>
      <c r="F38" s="85"/>
      <c r="G38" s="85"/>
      <c r="H38" s="86"/>
      <c r="I38" s="86"/>
      <c r="J38" s="85"/>
      <c r="K38" s="85"/>
      <c r="L38" s="86"/>
      <c r="M38" s="86"/>
    </row>
    <row r="39" spans="2:13" x14ac:dyDescent="0.3">
      <c r="B39" s="85"/>
      <c r="C39" s="85"/>
      <c r="D39" s="86"/>
      <c r="E39" s="86"/>
      <c r="F39" s="85"/>
      <c r="G39" s="85"/>
      <c r="H39" s="86"/>
      <c r="I39" s="86"/>
      <c r="J39" s="85"/>
      <c r="K39" s="85"/>
      <c r="L39" s="86"/>
      <c r="M39" s="86"/>
    </row>
    <row r="40" spans="2:13" x14ac:dyDescent="0.3">
      <c r="B40" s="85"/>
      <c r="C40" s="85"/>
      <c r="D40" s="86"/>
      <c r="E40" s="86"/>
      <c r="F40" s="85"/>
      <c r="G40" s="85"/>
      <c r="H40" s="86"/>
      <c r="I40" s="86"/>
      <c r="J40" s="85"/>
      <c r="K40" s="85"/>
      <c r="L40" s="86"/>
      <c r="M40" s="86"/>
    </row>
    <row r="41" spans="2:13" x14ac:dyDescent="0.3">
      <c r="B41" s="85"/>
      <c r="C41" s="85"/>
      <c r="D41" s="86"/>
      <c r="E41" s="86"/>
      <c r="F41" s="85"/>
      <c r="G41" s="85"/>
      <c r="H41" s="86"/>
      <c r="I41" s="86"/>
      <c r="J41" s="85"/>
      <c r="K41" s="85"/>
      <c r="L41" s="86"/>
      <c r="M41" s="86"/>
    </row>
    <row r="42" spans="2:13" x14ac:dyDescent="0.3">
      <c r="B42" s="85"/>
      <c r="C42" s="85"/>
      <c r="D42" s="86"/>
      <c r="E42" s="86"/>
      <c r="F42" s="85"/>
      <c r="G42" s="85"/>
      <c r="H42" s="86"/>
      <c r="I42" s="86"/>
      <c r="J42" s="85"/>
      <c r="K42" s="85"/>
      <c r="L42" s="86"/>
      <c r="M42" s="86"/>
    </row>
    <row r="43" spans="2:13" x14ac:dyDescent="0.3">
      <c r="B43" s="85"/>
      <c r="C43" s="85"/>
      <c r="D43" s="86"/>
      <c r="E43" s="86"/>
      <c r="F43" s="85"/>
      <c r="G43" s="85"/>
      <c r="H43" s="86"/>
      <c r="I43" s="86"/>
      <c r="J43" s="85"/>
      <c r="K43" s="85"/>
      <c r="L43" s="86"/>
      <c r="M43" s="86"/>
    </row>
    <row r="44" spans="2:13" x14ac:dyDescent="0.3">
      <c r="B44" s="85"/>
      <c r="C44" s="85"/>
      <c r="D44" s="86"/>
      <c r="E44" s="86"/>
      <c r="F44" s="85"/>
      <c r="G44" s="85"/>
      <c r="H44" s="86"/>
      <c r="I44" s="86"/>
      <c r="J44" s="85"/>
      <c r="K44" s="85"/>
      <c r="L44" s="86"/>
      <c r="M44" s="86"/>
    </row>
    <row r="45" spans="2:13" x14ac:dyDescent="0.3">
      <c r="B45" s="85"/>
      <c r="C45" s="85"/>
      <c r="D45" s="86"/>
      <c r="E45" s="86"/>
      <c r="F45" s="85"/>
      <c r="G45" s="85"/>
      <c r="H45" s="86"/>
      <c r="I45" s="86"/>
      <c r="J45" s="85"/>
      <c r="K45" s="85"/>
      <c r="L45" s="86"/>
      <c r="M45" s="86"/>
    </row>
    <row r="46" spans="2:13" x14ac:dyDescent="0.3">
      <c r="B46" s="85"/>
      <c r="C46" s="85"/>
      <c r="D46" s="86"/>
      <c r="E46" s="86"/>
      <c r="F46" s="85"/>
      <c r="G46" s="85"/>
      <c r="H46" s="86"/>
      <c r="I46" s="86"/>
      <c r="J46" s="85"/>
      <c r="K46" s="85"/>
      <c r="L46" s="86"/>
      <c r="M46" s="86"/>
    </row>
    <row r="47" spans="2:13" x14ac:dyDescent="0.3">
      <c r="B47" s="85"/>
      <c r="C47" s="85"/>
      <c r="D47" s="86"/>
      <c r="E47" s="86"/>
      <c r="F47" s="85"/>
      <c r="G47" s="85"/>
      <c r="H47" s="86"/>
      <c r="I47" s="86"/>
      <c r="J47" s="85"/>
      <c r="K47" s="85"/>
      <c r="L47" s="86"/>
      <c r="M47" s="86"/>
    </row>
    <row r="48" spans="2:13" x14ac:dyDescent="0.3">
      <c r="B48" s="85"/>
      <c r="C48" s="85"/>
      <c r="D48" s="86"/>
      <c r="E48" s="86"/>
      <c r="F48" s="85"/>
      <c r="G48" s="85"/>
      <c r="H48" s="86"/>
      <c r="I48" s="86"/>
      <c r="J48" s="85"/>
      <c r="K48" s="85"/>
      <c r="L48" s="86"/>
      <c r="M48" s="86"/>
    </row>
    <row r="49" spans="2:13" x14ac:dyDescent="0.3">
      <c r="B49" s="85"/>
      <c r="C49" s="85"/>
      <c r="D49" s="86"/>
      <c r="E49" s="86"/>
      <c r="F49" s="85"/>
      <c r="G49" s="85"/>
      <c r="H49" s="86"/>
      <c r="I49" s="86"/>
      <c r="J49" s="85"/>
      <c r="K49" s="85"/>
      <c r="L49" s="86"/>
      <c r="M49" s="86"/>
    </row>
    <row r="50" spans="2:13" x14ac:dyDescent="0.3">
      <c r="B50" s="85"/>
      <c r="C50" s="85"/>
      <c r="D50" s="86"/>
      <c r="E50" s="86"/>
      <c r="F50" s="85"/>
      <c r="G50" s="85"/>
      <c r="H50" s="86"/>
      <c r="I50" s="86"/>
      <c r="J50" s="85"/>
      <c r="K50" s="85"/>
      <c r="L50" s="86"/>
      <c r="M50" s="86"/>
    </row>
    <row r="51" spans="2:13" x14ac:dyDescent="0.3">
      <c r="B51" s="85"/>
      <c r="C51" s="85"/>
      <c r="D51" s="86"/>
      <c r="E51" s="86"/>
      <c r="F51" s="85"/>
      <c r="G51" s="85"/>
      <c r="H51" s="86"/>
      <c r="I51" s="86"/>
      <c r="J51" s="85"/>
      <c r="K51" s="85"/>
      <c r="L51" s="86"/>
      <c r="M51" s="86"/>
    </row>
    <row r="52" spans="2:13" x14ac:dyDescent="0.3">
      <c r="B52" s="85"/>
      <c r="C52" s="85"/>
      <c r="D52" s="86"/>
      <c r="E52" s="86"/>
      <c r="F52" s="85"/>
      <c r="G52" s="85"/>
      <c r="H52" s="86"/>
      <c r="I52" s="86"/>
      <c r="J52" s="85"/>
      <c r="K52" s="85"/>
      <c r="L52" s="86"/>
      <c r="M52" s="86"/>
    </row>
    <row r="53" spans="2:13" x14ac:dyDescent="0.3">
      <c r="B53" s="85"/>
      <c r="C53" s="85"/>
      <c r="D53" s="86"/>
      <c r="E53" s="86"/>
      <c r="F53" s="85"/>
      <c r="G53" s="85"/>
      <c r="H53" s="86"/>
      <c r="I53" s="86"/>
      <c r="J53" s="85"/>
      <c r="K53" s="85"/>
      <c r="L53" s="86"/>
      <c r="M53" s="86"/>
    </row>
    <row r="54" spans="2:13" x14ac:dyDescent="0.3">
      <c r="B54" s="85"/>
      <c r="C54" s="85"/>
      <c r="D54" s="86"/>
      <c r="E54" s="86"/>
      <c r="F54" s="85"/>
      <c r="G54" s="85"/>
      <c r="H54" s="86"/>
      <c r="I54" s="86"/>
      <c r="J54" s="85"/>
      <c r="K54" s="85"/>
      <c r="L54" s="86"/>
      <c r="M54" s="86"/>
    </row>
    <row r="55" spans="2:13" x14ac:dyDescent="0.3">
      <c r="B55" s="85"/>
      <c r="C55" s="85"/>
      <c r="D55" s="86"/>
      <c r="E55" s="86"/>
      <c r="F55" s="85"/>
      <c r="G55" s="85"/>
      <c r="H55" s="86"/>
      <c r="I55" s="86"/>
      <c r="J55" s="85"/>
      <c r="K55" s="85"/>
      <c r="L55" s="86"/>
      <c r="M55" s="86"/>
    </row>
    <row r="56" spans="2:13" x14ac:dyDescent="0.3">
      <c r="B56" s="85"/>
      <c r="C56" s="85"/>
      <c r="D56" s="86"/>
      <c r="E56" s="86"/>
      <c r="F56" s="85"/>
      <c r="G56" s="85"/>
      <c r="H56" s="86"/>
      <c r="I56" s="86"/>
      <c r="J56" s="85"/>
      <c r="K56" s="85"/>
      <c r="L56" s="86"/>
      <c r="M56" s="86"/>
    </row>
    <row r="57" spans="2:13" x14ac:dyDescent="0.3">
      <c r="B57" s="85"/>
      <c r="C57" s="85"/>
      <c r="D57" s="86"/>
      <c r="E57" s="86"/>
      <c r="F57" s="85"/>
      <c r="G57" s="85"/>
      <c r="H57" s="86"/>
      <c r="I57" s="86"/>
      <c r="J57" s="85"/>
      <c r="K57" s="85"/>
      <c r="L57" s="86"/>
      <c r="M57" s="86"/>
    </row>
    <row r="58" spans="2:13" x14ac:dyDescent="0.3">
      <c r="B58" s="85"/>
      <c r="C58" s="85"/>
      <c r="D58" s="86"/>
      <c r="E58" s="86"/>
      <c r="F58" s="85"/>
      <c r="G58" s="85"/>
      <c r="H58" s="86"/>
      <c r="I58" s="86"/>
      <c r="J58" s="85"/>
      <c r="K58" s="85"/>
      <c r="L58" s="86"/>
      <c r="M58" s="86"/>
    </row>
    <row r="59" spans="2:13" x14ac:dyDescent="0.3">
      <c r="B59" s="85"/>
      <c r="C59" s="85"/>
      <c r="D59" s="86"/>
      <c r="E59" s="86"/>
      <c r="F59" s="85"/>
      <c r="G59" s="85"/>
      <c r="H59" s="86"/>
      <c r="I59" s="86"/>
      <c r="J59" s="85"/>
      <c r="K59" s="85"/>
      <c r="L59" s="86"/>
      <c r="M59" s="86"/>
    </row>
    <row r="60" spans="2:13" x14ac:dyDescent="0.3">
      <c r="B60" s="85"/>
      <c r="C60" s="85"/>
      <c r="D60" s="86"/>
      <c r="E60" s="86"/>
      <c r="F60" s="85"/>
      <c r="G60" s="85"/>
      <c r="H60" s="86"/>
      <c r="I60" s="86"/>
      <c r="J60" s="85"/>
      <c r="K60" s="85"/>
      <c r="L60" s="86"/>
      <c r="M60" s="86"/>
    </row>
    <row r="61" spans="2:13" x14ac:dyDescent="0.3">
      <c r="B61" s="85"/>
      <c r="C61" s="85"/>
      <c r="D61" s="86"/>
      <c r="E61" s="86"/>
      <c r="F61" s="85"/>
      <c r="G61" s="85"/>
      <c r="H61" s="86"/>
      <c r="I61" s="86"/>
      <c r="J61" s="85"/>
      <c r="K61" s="85"/>
      <c r="L61" s="86"/>
      <c r="M61" s="86"/>
    </row>
    <row r="62" spans="2:13" x14ac:dyDescent="0.3">
      <c r="B62" s="85"/>
      <c r="C62" s="85"/>
      <c r="D62" s="86"/>
      <c r="E62" s="86"/>
      <c r="F62" s="85"/>
      <c r="G62" s="85"/>
      <c r="H62" s="86"/>
      <c r="I62" s="86"/>
      <c r="J62" s="85"/>
      <c r="K62" s="85"/>
      <c r="L62" s="86"/>
      <c r="M62" s="86"/>
    </row>
    <row r="63" spans="2:13" x14ac:dyDescent="0.3">
      <c r="B63" s="85"/>
      <c r="C63" s="85"/>
      <c r="D63" s="86"/>
      <c r="E63" s="86"/>
      <c r="F63" s="85"/>
      <c r="G63" s="85"/>
      <c r="H63" s="86"/>
      <c r="I63" s="86"/>
      <c r="J63" s="85"/>
      <c r="K63" s="85"/>
      <c r="L63" s="86"/>
      <c r="M63" s="86"/>
    </row>
    <row r="64" spans="2:13" x14ac:dyDescent="0.3">
      <c r="B64" s="85"/>
      <c r="C64" s="85"/>
      <c r="D64" s="86"/>
      <c r="E64" s="86"/>
      <c r="F64" s="85"/>
      <c r="G64" s="85"/>
      <c r="H64" s="86"/>
      <c r="I64" s="86"/>
      <c r="J64" s="85"/>
      <c r="K64" s="85"/>
      <c r="L64" s="86"/>
      <c r="M64" s="86"/>
    </row>
    <row r="65" spans="2:13" x14ac:dyDescent="0.3">
      <c r="B65" s="85"/>
      <c r="C65" s="85"/>
      <c r="D65" s="86"/>
      <c r="E65" s="86"/>
      <c r="F65" s="85"/>
      <c r="G65" s="85"/>
      <c r="H65" s="86"/>
      <c r="I65" s="86"/>
      <c r="J65" s="85"/>
      <c r="K65" s="85"/>
      <c r="L65" s="86"/>
      <c r="M65" s="86"/>
    </row>
    <row r="66" spans="2:13" x14ac:dyDescent="0.3">
      <c r="B66" s="85"/>
      <c r="C66" s="85"/>
      <c r="D66" s="86"/>
      <c r="E66" s="86"/>
      <c r="F66" s="85"/>
      <c r="G66" s="85"/>
      <c r="H66" s="86"/>
      <c r="I66" s="86"/>
      <c r="J66" s="85"/>
      <c r="K66" s="85"/>
      <c r="L66" s="86"/>
      <c r="M66" s="86"/>
    </row>
    <row r="67" spans="2:13" x14ac:dyDescent="0.3">
      <c r="B67" s="85"/>
      <c r="C67" s="85"/>
      <c r="D67" s="86"/>
      <c r="E67" s="86"/>
      <c r="F67" s="85"/>
      <c r="G67" s="85"/>
      <c r="H67" s="86"/>
      <c r="I67" s="86"/>
      <c r="J67" s="85"/>
      <c r="K67" s="85"/>
      <c r="L67" s="86"/>
      <c r="M67" s="86"/>
    </row>
    <row r="68" spans="2:13" x14ac:dyDescent="0.3">
      <c r="B68" s="85"/>
      <c r="C68" s="85"/>
      <c r="D68" s="86"/>
      <c r="E68" s="86"/>
      <c r="F68" s="85"/>
      <c r="G68" s="85"/>
      <c r="H68" s="86"/>
      <c r="I68" s="86"/>
      <c r="J68" s="85"/>
      <c r="K68" s="85"/>
      <c r="L68" s="86"/>
      <c r="M68" s="86"/>
    </row>
    <row r="69" spans="2:13" x14ac:dyDescent="0.3">
      <c r="B69" s="85"/>
      <c r="C69" s="85"/>
      <c r="D69" s="86"/>
      <c r="E69" s="86"/>
      <c r="F69" s="85"/>
      <c r="G69" s="85"/>
      <c r="H69" s="86"/>
      <c r="I69" s="86"/>
      <c r="J69" s="85"/>
      <c r="K69" s="85"/>
      <c r="L69" s="86"/>
      <c r="M69" s="86"/>
    </row>
    <row r="70" spans="2:13" x14ac:dyDescent="0.3">
      <c r="B70" s="85"/>
      <c r="C70" s="85"/>
      <c r="D70" s="86"/>
      <c r="E70" s="86"/>
      <c r="F70" s="85"/>
      <c r="G70" s="85"/>
      <c r="H70" s="86"/>
      <c r="I70" s="86"/>
      <c r="J70" s="85"/>
      <c r="K70" s="85"/>
      <c r="L70" s="86"/>
      <c r="M70" s="86"/>
    </row>
    <row r="71" spans="2:13" x14ac:dyDescent="0.3">
      <c r="B71" s="85"/>
      <c r="C71" s="85"/>
      <c r="D71" s="86"/>
      <c r="E71" s="86"/>
      <c r="F71" s="85"/>
      <c r="G71" s="85"/>
      <c r="H71" s="86"/>
      <c r="I71" s="86"/>
      <c r="J71" s="85"/>
      <c r="K71" s="85"/>
      <c r="L71" s="86"/>
      <c r="M71" s="86"/>
    </row>
    <row r="72" spans="2:13" x14ac:dyDescent="0.3">
      <c r="B72" s="85"/>
      <c r="C72" s="85"/>
      <c r="D72" s="86"/>
      <c r="E72" s="86"/>
      <c r="F72" s="85"/>
      <c r="G72" s="85"/>
      <c r="H72" s="86"/>
      <c r="I72" s="86"/>
      <c r="J72" s="85"/>
      <c r="K72" s="85"/>
      <c r="L72" s="86"/>
      <c r="M72" s="86"/>
    </row>
    <row r="73" spans="2:13" x14ac:dyDescent="0.3">
      <c r="B73" s="85"/>
      <c r="C73" s="85"/>
      <c r="D73" s="86"/>
      <c r="E73" s="86"/>
      <c r="F73" s="85"/>
      <c r="G73" s="85"/>
      <c r="H73" s="86"/>
      <c r="I73" s="86"/>
      <c r="J73" s="85"/>
      <c r="K73" s="85"/>
      <c r="L73" s="86"/>
      <c r="M73" s="86"/>
    </row>
    <row r="74" spans="2:13" x14ac:dyDescent="0.3">
      <c r="B74" s="85"/>
      <c r="C74" s="85"/>
      <c r="D74" s="86"/>
      <c r="E74" s="86"/>
      <c r="F74" s="85"/>
      <c r="G74" s="85"/>
      <c r="H74" s="86"/>
      <c r="I74" s="86"/>
      <c r="J74" s="85"/>
      <c r="K74" s="85"/>
      <c r="L74" s="86"/>
      <c r="M74" s="86"/>
    </row>
    <row r="75" spans="2:13" x14ac:dyDescent="0.3">
      <c r="B75" s="85"/>
      <c r="C75" s="85"/>
      <c r="D75" s="86"/>
      <c r="E75" s="86"/>
      <c r="F75" s="85"/>
      <c r="G75" s="85"/>
      <c r="H75" s="86"/>
      <c r="I75" s="86"/>
      <c r="J75" s="85"/>
      <c r="K75" s="85"/>
      <c r="L75" s="86"/>
      <c r="M75" s="86"/>
    </row>
    <row r="76" spans="2:13" x14ac:dyDescent="0.3">
      <c r="B76" s="85"/>
      <c r="C76" s="85"/>
      <c r="D76" s="86"/>
      <c r="E76" s="86"/>
      <c r="F76" s="85"/>
      <c r="G76" s="85"/>
      <c r="H76" s="86"/>
      <c r="I76" s="86"/>
      <c r="J76" s="85"/>
      <c r="K76" s="85"/>
      <c r="L76" s="86"/>
      <c r="M76" s="86"/>
    </row>
    <row r="77" spans="2:13" x14ac:dyDescent="0.3">
      <c r="B77" s="85"/>
      <c r="C77" s="85"/>
      <c r="D77" s="86"/>
      <c r="E77" s="86"/>
      <c r="F77" s="85"/>
      <c r="G77" s="85"/>
      <c r="H77" s="86"/>
      <c r="I77" s="86"/>
      <c r="J77" s="85"/>
      <c r="K77" s="85"/>
      <c r="L77" s="86"/>
      <c r="M77" s="86"/>
    </row>
    <row r="78" spans="2:13" x14ac:dyDescent="0.3">
      <c r="B78" s="85"/>
      <c r="C78" s="85"/>
      <c r="D78" s="86"/>
      <c r="E78" s="86"/>
      <c r="F78" s="85"/>
      <c r="G78" s="85"/>
      <c r="H78" s="86"/>
      <c r="I78" s="86"/>
      <c r="J78" s="85"/>
      <c r="K78" s="85"/>
      <c r="L78" s="86"/>
      <c r="M78" s="86"/>
    </row>
    <row r="79" spans="2:13" x14ac:dyDescent="0.3">
      <c r="B79" s="85"/>
      <c r="C79" s="85"/>
      <c r="D79" s="86"/>
      <c r="E79" s="86"/>
      <c r="F79" s="85"/>
      <c r="G79" s="85"/>
      <c r="H79" s="86"/>
      <c r="I79" s="86"/>
      <c r="J79" s="85"/>
      <c r="K79" s="85"/>
      <c r="L79" s="86"/>
      <c r="M79" s="86"/>
    </row>
    <row r="80" spans="2:13" x14ac:dyDescent="0.3">
      <c r="B80" s="85"/>
      <c r="C80" s="85"/>
      <c r="D80" s="86"/>
      <c r="E80" s="86"/>
      <c r="F80" s="85"/>
      <c r="G80" s="85"/>
      <c r="H80" s="86"/>
      <c r="I80" s="86"/>
      <c r="J80" s="85"/>
      <c r="K80" s="85"/>
      <c r="L80" s="86"/>
      <c r="M80" s="86"/>
    </row>
    <row r="81" spans="2:13" x14ac:dyDescent="0.3">
      <c r="B81" s="85"/>
      <c r="C81" s="85"/>
      <c r="D81" s="86"/>
      <c r="E81" s="86"/>
      <c r="F81" s="85"/>
      <c r="G81" s="85"/>
      <c r="H81" s="86"/>
      <c r="I81" s="86"/>
      <c r="J81" s="85"/>
      <c r="K81" s="85"/>
      <c r="L81" s="86"/>
      <c r="M81" s="86"/>
    </row>
    <row r="82" spans="2:13" x14ac:dyDescent="0.3">
      <c r="B82" s="85"/>
      <c r="C82" s="85"/>
      <c r="D82" s="86"/>
      <c r="E82" s="86"/>
      <c r="F82" s="85"/>
      <c r="G82" s="85"/>
      <c r="H82" s="86"/>
      <c r="I82" s="86"/>
      <c r="J82" s="85"/>
      <c r="K82" s="85"/>
      <c r="L82" s="86"/>
      <c r="M82" s="86"/>
    </row>
    <row r="83" spans="2:13" x14ac:dyDescent="0.3">
      <c r="B83" s="85"/>
      <c r="C83" s="85"/>
      <c r="D83" s="86"/>
      <c r="E83" s="86"/>
      <c r="F83" s="85"/>
      <c r="G83" s="85"/>
      <c r="H83" s="86"/>
      <c r="I83" s="86"/>
      <c r="J83" s="85"/>
      <c r="K83" s="85"/>
      <c r="L83" s="86"/>
      <c r="M83" s="86"/>
    </row>
    <row r="84" spans="2:13" x14ac:dyDescent="0.3">
      <c r="B84" s="85"/>
      <c r="C84" s="85"/>
      <c r="D84" s="86"/>
      <c r="E84" s="86"/>
      <c r="F84" s="85"/>
      <c r="G84" s="85"/>
      <c r="H84" s="86"/>
      <c r="I84" s="86"/>
      <c r="J84" s="85"/>
      <c r="K84" s="85"/>
      <c r="L84" s="86"/>
      <c r="M84" s="86"/>
    </row>
    <row r="85" spans="2:13" x14ac:dyDescent="0.3">
      <c r="B85" s="85"/>
      <c r="C85" s="85"/>
      <c r="D85" s="86"/>
      <c r="E85" s="86"/>
      <c r="F85" s="85"/>
      <c r="G85" s="85"/>
      <c r="H85" s="86"/>
      <c r="I85" s="86"/>
      <c r="J85" s="85"/>
      <c r="K85" s="85"/>
      <c r="L85" s="86"/>
      <c r="M85" s="86"/>
    </row>
    <row r="86" spans="2:13" x14ac:dyDescent="0.3">
      <c r="B86" s="85"/>
      <c r="C86" s="85"/>
      <c r="D86" s="86"/>
      <c r="E86" s="86"/>
      <c r="F86" s="85"/>
      <c r="G86" s="85"/>
      <c r="H86" s="86"/>
      <c r="I86" s="86"/>
      <c r="J86" s="85"/>
      <c r="K86" s="85"/>
      <c r="L86" s="86"/>
      <c r="M86" s="86"/>
    </row>
    <row r="87" spans="2:13" x14ac:dyDescent="0.3">
      <c r="B87" s="85"/>
      <c r="C87" s="85"/>
      <c r="D87" s="86"/>
      <c r="E87" s="86"/>
      <c r="F87" s="85"/>
      <c r="G87" s="85"/>
      <c r="H87" s="86"/>
      <c r="I87" s="86"/>
      <c r="J87" s="85"/>
      <c r="K87" s="85"/>
      <c r="L87" s="86"/>
      <c r="M87" s="86"/>
    </row>
    <row r="88" spans="2:13" x14ac:dyDescent="0.3">
      <c r="B88" s="85"/>
      <c r="C88" s="85"/>
      <c r="D88" s="86"/>
      <c r="E88" s="86"/>
      <c r="F88" s="85"/>
      <c r="G88" s="85"/>
      <c r="H88" s="86"/>
      <c r="I88" s="86"/>
      <c r="J88" s="85"/>
      <c r="K88" s="85"/>
      <c r="L88" s="86"/>
      <c r="M88" s="86"/>
    </row>
    <row r="89" spans="2:13" x14ac:dyDescent="0.3">
      <c r="B89" s="85"/>
      <c r="C89" s="85"/>
      <c r="D89" s="86"/>
      <c r="E89" s="86"/>
      <c r="F89" s="85"/>
      <c r="G89" s="85"/>
      <c r="H89" s="86"/>
      <c r="I89" s="86"/>
      <c r="J89" s="85"/>
      <c r="K89" s="85"/>
      <c r="L89" s="86"/>
      <c r="M89" s="86"/>
    </row>
    <row r="90" spans="2:13" x14ac:dyDescent="0.3">
      <c r="B90" s="85"/>
      <c r="C90" s="85"/>
      <c r="D90" s="86"/>
      <c r="E90" s="86"/>
      <c r="F90" s="85"/>
      <c r="G90" s="85"/>
      <c r="H90" s="86"/>
      <c r="I90" s="86"/>
      <c r="J90" s="85"/>
      <c r="K90" s="85"/>
      <c r="L90" s="86"/>
      <c r="M90" s="86"/>
    </row>
    <row r="91" spans="2:13" x14ac:dyDescent="0.3">
      <c r="B91" s="85"/>
      <c r="C91" s="85"/>
      <c r="D91" s="86"/>
      <c r="E91" s="86"/>
      <c r="F91" s="85"/>
      <c r="G91" s="85"/>
      <c r="H91" s="86"/>
      <c r="I91" s="86"/>
      <c r="J91" s="85"/>
      <c r="K91" s="85"/>
      <c r="L91" s="86"/>
      <c r="M91" s="86"/>
    </row>
    <row r="92" spans="2:13" x14ac:dyDescent="0.3">
      <c r="B92" s="85"/>
      <c r="C92" s="85"/>
      <c r="D92" s="86"/>
      <c r="E92" s="86"/>
      <c r="F92" s="85"/>
      <c r="G92" s="85"/>
      <c r="H92" s="86"/>
      <c r="I92" s="86"/>
      <c r="J92" s="85"/>
      <c r="K92" s="85"/>
      <c r="L92" s="86"/>
      <c r="M92" s="86"/>
    </row>
    <row r="93" spans="2:13" x14ac:dyDescent="0.3">
      <c r="B93" s="85"/>
      <c r="C93" s="85"/>
      <c r="D93" s="86"/>
      <c r="E93" s="86"/>
      <c r="F93" s="85"/>
      <c r="G93" s="85"/>
      <c r="H93" s="86"/>
      <c r="I93" s="86"/>
      <c r="J93" s="85"/>
      <c r="K93" s="85"/>
      <c r="L93" s="86"/>
      <c r="M93" s="86"/>
    </row>
    <row r="94" spans="2:13" x14ac:dyDescent="0.3">
      <c r="B94" s="85"/>
      <c r="C94" s="85"/>
      <c r="D94" s="86"/>
      <c r="E94" s="86"/>
      <c r="F94" s="85"/>
      <c r="G94" s="85"/>
      <c r="H94" s="86"/>
      <c r="I94" s="86"/>
      <c r="J94" s="85"/>
      <c r="K94" s="85"/>
      <c r="L94" s="86"/>
      <c r="M94" s="86"/>
    </row>
    <row r="95" spans="2:13" x14ac:dyDescent="0.3">
      <c r="B95" s="85"/>
      <c r="C95" s="85"/>
      <c r="D95" s="86"/>
      <c r="E95" s="86"/>
      <c r="F95" s="85"/>
      <c r="G95" s="85"/>
      <c r="H95" s="86"/>
      <c r="I95" s="86"/>
      <c r="J95" s="85"/>
      <c r="K95" s="85"/>
      <c r="L95" s="86"/>
      <c r="M95" s="86"/>
    </row>
    <row r="96" spans="2:13" x14ac:dyDescent="0.3">
      <c r="B96" s="85"/>
      <c r="C96" s="85"/>
      <c r="D96" s="86"/>
      <c r="E96" s="86"/>
      <c r="F96" s="85"/>
      <c r="G96" s="85"/>
      <c r="H96" s="86"/>
      <c r="I96" s="86"/>
      <c r="J96" s="85"/>
      <c r="K96" s="85"/>
      <c r="L96" s="86"/>
      <c r="M96" s="86"/>
    </row>
    <row r="97" spans="2:13" x14ac:dyDescent="0.3">
      <c r="B97" s="85"/>
      <c r="C97" s="85"/>
      <c r="D97" s="86"/>
      <c r="E97" s="86"/>
      <c r="F97" s="85"/>
      <c r="G97" s="85"/>
      <c r="H97" s="86"/>
      <c r="I97" s="86"/>
      <c r="J97" s="85"/>
      <c r="K97" s="85"/>
      <c r="L97" s="86"/>
      <c r="M97" s="86"/>
    </row>
    <row r="98" spans="2:13" x14ac:dyDescent="0.3">
      <c r="B98" s="85"/>
      <c r="C98" s="85"/>
      <c r="D98" s="86"/>
      <c r="E98" s="86"/>
      <c r="F98" s="85"/>
      <c r="G98" s="85"/>
      <c r="H98" s="86"/>
      <c r="I98" s="86"/>
      <c r="J98" s="85"/>
      <c r="K98" s="85"/>
      <c r="L98" s="86"/>
      <c r="M98" s="86"/>
    </row>
    <row r="99" spans="2:13" x14ac:dyDescent="0.3">
      <c r="B99" s="85"/>
      <c r="C99" s="85"/>
      <c r="D99" s="86"/>
      <c r="E99" s="86"/>
      <c r="F99" s="85"/>
      <c r="G99" s="85"/>
      <c r="H99" s="86"/>
      <c r="I99" s="86"/>
      <c r="J99" s="85"/>
      <c r="K99" s="85"/>
      <c r="L99" s="86"/>
      <c r="M99" s="86"/>
    </row>
    <row r="100" spans="2:13" x14ac:dyDescent="0.3">
      <c r="B100" s="85"/>
      <c r="C100" s="85"/>
      <c r="D100" s="86"/>
      <c r="E100" s="86"/>
      <c r="F100" s="85"/>
      <c r="G100" s="85"/>
      <c r="H100" s="86"/>
      <c r="I100" s="86"/>
      <c r="J100" s="85"/>
      <c r="K100" s="85"/>
      <c r="L100" s="86"/>
      <c r="M100" s="86"/>
    </row>
    <row r="101" spans="2:13" x14ac:dyDescent="0.3">
      <c r="B101" s="85"/>
      <c r="C101" s="85"/>
      <c r="D101" s="86"/>
      <c r="E101" s="86"/>
      <c r="F101" s="85"/>
      <c r="G101" s="85"/>
      <c r="H101" s="86"/>
      <c r="I101" s="86"/>
      <c r="J101" s="85"/>
      <c r="K101" s="85"/>
      <c r="L101" s="86"/>
      <c r="M101" s="86"/>
    </row>
    <row r="102" spans="2:13" x14ac:dyDescent="0.3">
      <c r="B102" s="85"/>
      <c r="C102" s="85"/>
      <c r="D102" s="86"/>
      <c r="E102" s="86"/>
      <c r="F102" s="85"/>
      <c r="G102" s="85"/>
      <c r="H102" s="86"/>
      <c r="I102" s="86"/>
      <c r="J102" s="85"/>
      <c r="K102" s="85"/>
      <c r="L102" s="86"/>
      <c r="M102" s="86"/>
    </row>
    <row r="103" spans="2:13" x14ac:dyDescent="0.3">
      <c r="B103" s="85"/>
      <c r="C103" s="85"/>
      <c r="D103" s="86"/>
      <c r="E103" s="86"/>
      <c r="F103" s="85"/>
      <c r="G103" s="85"/>
      <c r="H103" s="86"/>
      <c r="I103" s="86"/>
      <c r="J103" s="85"/>
      <c r="K103" s="85"/>
      <c r="L103" s="86"/>
      <c r="M103" s="86"/>
    </row>
    <row r="104" spans="2:13" x14ac:dyDescent="0.3">
      <c r="B104" s="85"/>
      <c r="C104" s="85"/>
      <c r="D104" s="86"/>
      <c r="E104" s="86"/>
      <c r="F104" s="85"/>
      <c r="G104" s="85"/>
      <c r="H104" s="86"/>
      <c r="I104" s="86"/>
      <c r="J104" s="85"/>
      <c r="K104" s="85"/>
      <c r="L104" s="86"/>
      <c r="M104" s="86"/>
    </row>
    <row r="105" spans="2:13" x14ac:dyDescent="0.3">
      <c r="B105" s="85"/>
      <c r="C105" s="85"/>
      <c r="D105" s="86"/>
      <c r="E105" s="86"/>
      <c r="F105" s="85"/>
      <c r="G105" s="85"/>
      <c r="H105" s="86"/>
      <c r="I105" s="86"/>
      <c r="J105" s="85"/>
      <c r="K105" s="85"/>
      <c r="L105" s="86"/>
      <c r="M105" s="86"/>
    </row>
    <row r="106" spans="2:13" x14ac:dyDescent="0.3">
      <c r="B106" s="85"/>
      <c r="C106" s="85"/>
      <c r="D106" s="86"/>
      <c r="E106" s="86"/>
      <c r="F106" s="85"/>
      <c r="G106" s="85"/>
      <c r="H106" s="86"/>
      <c r="I106" s="86"/>
      <c r="J106" s="85"/>
      <c r="K106" s="85"/>
      <c r="L106" s="86"/>
      <c r="M106" s="86"/>
    </row>
    <row r="107" spans="2:13" x14ac:dyDescent="0.3">
      <c r="B107" s="85"/>
      <c r="C107" s="85"/>
      <c r="D107" s="86"/>
      <c r="E107" s="86"/>
      <c r="F107" s="85"/>
      <c r="G107" s="85"/>
      <c r="H107" s="86"/>
      <c r="I107" s="86"/>
      <c r="J107" s="85"/>
      <c r="K107" s="85"/>
      <c r="L107" s="86"/>
      <c r="M107" s="86"/>
    </row>
    <row r="108" spans="2:13" x14ac:dyDescent="0.3">
      <c r="B108" s="85"/>
      <c r="C108" s="85"/>
      <c r="D108" s="86"/>
      <c r="E108" s="86"/>
      <c r="F108" s="85"/>
      <c r="G108" s="85"/>
      <c r="H108" s="86"/>
      <c r="I108" s="86"/>
      <c r="J108" s="85"/>
      <c r="K108" s="85"/>
      <c r="L108" s="86"/>
      <c r="M108" s="86"/>
    </row>
    <row r="109" spans="2:13" x14ac:dyDescent="0.3">
      <c r="B109" s="85"/>
      <c r="C109" s="85"/>
      <c r="D109" s="86"/>
      <c r="E109" s="86"/>
      <c r="F109" s="85"/>
      <c r="G109" s="85"/>
      <c r="H109" s="86"/>
      <c r="I109" s="86"/>
      <c r="J109" s="85"/>
      <c r="K109" s="85"/>
      <c r="L109" s="86"/>
      <c r="M109" s="86"/>
    </row>
    <row r="110" spans="2:13" x14ac:dyDescent="0.3">
      <c r="B110" s="85"/>
      <c r="C110" s="85"/>
      <c r="D110" s="86"/>
      <c r="E110" s="86"/>
      <c r="F110" s="85"/>
      <c r="G110" s="85"/>
      <c r="H110" s="86"/>
      <c r="I110" s="86"/>
      <c r="J110" s="85"/>
      <c r="K110" s="85"/>
      <c r="L110" s="86"/>
      <c r="M110" s="86"/>
    </row>
    <row r="111" spans="2:13" x14ac:dyDescent="0.3">
      <c r="B111" s="85"/>
      <c r="C111" s="85"/>
      <c r="D111" s="86"/>
      <c r="E111" s="86"/>
      <c r="F111" s="85"/>
      <c r="G111" s="85"/>
      <c r="H111" s="86"/>
      <c r="I111" s="86"/>
      <c r="J111" s="85"/>
      <c r="K111" s="85"/>
      <c r="L111" s="86"/>
      <c r="M111" s="86"/>
    </row>
    <row r="112" spans="2:13" x14ac:dyDescent="0.3">
      <c r="B112" s="85"/>
      <c r="C112" s="85"/>
      <c r="D112" s="86"/>
      <c r="E112" s="86"/>
      <c r="F112" s="85"/>
      <c r="G112" s="85"/>
      <c r="H112" s="86"/>
      <c r="I112" s="86"/>
      <c r="J112" s="85"/>
      <c r="K112" s="85"/>
      <c r="L112" s="86"/>
      <c r="M112" s="86"/>
    </row>
    <row r="113" spans="2:13" x14ac:dyDescent="0.3">
      <c r="B113" s="85"/>
      <c r="C113" s="85"/>
      <c r="D113" s="86"/>
      <c r="E113" s="86"/>
      <c r="F113" s="85"/>
      <c r="G113" s="85"/>
      <c r="H113" s="86"/>
      <c r="I113" s="86"/>
      <c r="J113" s="85"/>
      <c r="K113" s="85"/>
      <c r="L113" s="86"/>
      <c r="M113" s="86"/>
    </row>
    <row r="114" spans="2:13" x14ac:dyDescent="0.3">
      <c r="B114" s="85"/>
      <c r="C114" s="85"/>
      <c r="D114" s="86"/>
      <c r="E114" s="86"/>
      <c r="F114" s="85"/>
      <c r="G114" s="85"/>
      <c r="H114" s="86"/>
      <c r="I114" s="86"/>
      <c r="J114" s="85"/>
      <c r="K114" s="85"/>
      <c r="L114" s="86"/>
      <c r="M114" s="86"/>
    </row>
    <row r="115" spans="2:13" x14ac:dyDescent="0.3">
      <c r="B115" s="85"/>
      <c r="C115" s="85"/>
      <c r="D115" s="86"/>
      <c r="E115" s="86"/>
      <c r="F115" s="85"/>
      <c r="G115" s="85"/>
      <c r="H115" s="86"/>
      <c r="I115" s="86"/>
      <c r="J115" s="85"/>
      <c r="K115" s="85"/>
      <c r="L115" s="86"/>
      <c r="M115" s="86"/>
    </row>
    <row r="116" spans="2:13" x14ac:dyDescent="0.3">
      <c r="B116" s="85"/>
      <c r="C116" s="85"/>
      <c r="D116" s="86"/>
      <c r="E116" s="86"/>
      <c r="F116" s="85"/>
      <c r="G116" s="85"/>
      <c r="H116" s="86"/>
      <c r="I116" s="86"/>
      <c r="J116" s="85"/>
      <c r="K116" s="85"/>
      <c r="L116" s="86"/>
      <c r="M116" s="86"/>
    </row>
    <row r="117" spans="2:13" x14ac:dyDescent="0.3">
      <c r="B117" s="85"/>
      <c r="C117" s="85"/>
      <c r="D117" s="86"/>
      <c r="E117" s="86"/>
      <c r="F117" s="85"/>
      <c r="G117" s="85"/>
      <c r="H117" s="86"/>
      <c r="I117" s="86"/>
      <c r="J117" s="85"/>
      <c r="K117" s="85"/>
      <c r="L117" s="86"/>
      <c r="M117" s="86"/>
    </row>
    <row r="118" spans="2:13" x14ac:dyDescent="0.3">
      <c r="B118" s="85"/>
      <c r="C118" s="85"/>
      <c r="D118" s="86"/>
      <c r="E118" s="86"/>
      <c r="F118" s="85"/>
      <c r="G118" s="85"/>
      <c r="H118" s="86"/>
      <c r="I118" s="86"/>
      <c r="J118" s="85"/>
      <c r="K118" s="85"/>
      <c r="L118" s="86"/>
      <c r="M118" s="86"/>
    </row>
    <row r="119" spans="2:13" x14ac:dyDescent="0.3">
      <c r="B119" s="85"/>
      <c r="C119" s="85"/>
      <c r="D119" s="86"/>
      <c r="E119" s="86"/>
      <c r="F119" s="85"/>
      <c r="G119" s="85"/>
      <c r="H119" s="86"/>
      <c r="I119" s="86"/>
      <c r="J119" s="85"/>
      <c r="K119" s="85"/>
      <c r="L119" s="86"/>
      <c r="M119" s="86"/>
    </row>
    <row r="120" spans="2:13" x14ac:dyDescent="0.3">
      <c r="B120" s="85"/>
      <c r="C120" s="85"/>
      <c r="D120" s="86"/>
      <c r="E120" s="86"/>
      <c r="F120" s="85"/>
      <c r="G120" s="85"/>
      <c r="H120" s="86"/>
      <c r="I120" s="86"/>
      <c r="J120" s="85"/>
      <c r="K120" s="85"/>
      <c r="L120" s="86"/>
      <c r="M120" s="86"/>
    </row>
    <row r="121" spans="2:13" x14ac:dyDescent="0.3">
      <c r="B121" s="85"/>
      <c r="C121" s="85"/>
      <c r="D121" s="86"/>
      <c r="E121" s="86"/>
      <c r="F121" s="85"/>
      <c r="G121" s="85"/>
      <c r="H121" s="86"/>
      <c r="I121" s="86"/>
      <c r="J121" s="85"/>
      <c r="K121" s="85"/>
      <c r="L121" s="86"/>
      <c r="M121" s="86"/>
    </row>
    <row r="122" spans="2:13" x14ac:dyDescent="0.3">
      <c r="B122" s="85"/>
      <c r="C122" s="85"/>
      <c r="D122" s="86"/>
      <c r="E122" s="86"/>
      <c r="F122" s="85"/>
      <c r="G122" s="85"/>
      <c r="H122" s="86"/>
      <c r="I122" s="86"/>
      <c r="J122" s="85"/>
      <c r="K122" s="85"/>
      <c r="L122" s="86"/>
      <c r="M122" s="86"/>
    </row>
    <row r="123" spans="2:13" x14ac:dyDescent="0.3">
      <c r="B123" s="85"/>
      <c r="C123" s="85"/>
      <c r="D123" s="86"/>
      <c r="E123" s="86"/>
      <c r="F123" s="85"/>
      <c r="G123" s="85"/>
      <c r="H123" s="86"/>
      <c r="I123" s="86"/>
      <c r="J123" s="85"/>
      <c r="K123" s="85"/>
      <c r="L123" s="86"/>
      <c r="M123" s="86"/>
    </row>
    <row r="124" spans="2:13" x14ac:dyDescent="0.3">
      <c r="B124" s="85"/>
      <c r="C124" s="85"/>
      <c r="D124" s="86"/>
      <c r="E124" s="86"/>
      <c r="F124" s="85"/>
      <c r="G124" s="85"/>
      <c r="H124" s="86"/>
      <c r="I124" s="86"/>
      <c r="J124" s="85"/>
      <c r="K124" s="85"/>
      <c r="L124" s="86"/>
      <c r="M124" s="86"/>
    </row>
    <row r="125" spans="2:13" x14ac:dyDescent="0.3">
      <c r="B125" s="85"/>
      <c r="C125" s="85"/>
      <c r="D125" s="86"/>
      <c r="E125" s="86"/>
      <c r="F125" s="85"/>
      <c r="G125" s="85"/>
      <c r="H125" s="86"/>
      <c r="I125" s="86"/>
      <c r="J125" s="85"/>
      <c r="K125" s="85"/>
      <c r="L125" s="86"/>
      <c r="M125" s="86"/>
    </row>
    <row r="126" spans="2:13" x14ac:dyDescent="0.3">
      <c r="B126" s="85"/>
      <c r="C126" s="85"/>
      <c r="D126" s="86"/>
      <c r="E126" s="86"/>
      <c r="F126" s="85"/>
      <c r="G126" s="85"/>
      <c r="H126" s="86"/>
      <c r="I126" s="86"/>
      <c r="J126" s="85"/>
      <c r="K126" s="85"/>
      <c r="L126" s="86"/>
      <c r="M126" s="86"/>
    </row>
    <row r="127" spans="2:13" x14ac:dyDescent="0.3">
      <c r="B127" s="85"/>
      <c r="C127" s="85"/>
      <c r="D127" s="86"/>
      <c r="E127" s="86"/>
      <c r="F127" s="85"/>
      <c r="G127" s="85"/>
      <c r="H127" s="86"/>
      <c r="I127" s="86"/>
      <c r="J127" s="85"/>
      <c r="K127" s="85"/>
      <c r="L127" s="86"/>
      <c r="M127" s="86"/>
    </row>
    <row r="128" spans="2:13" x14ac:dyDescent="0.3">
      <c r="B128" s="85"/>
      <c r="C128" s="85"/>
      <c r="D128" s="86"/>
      <c r="E128" s="86"/>
      <c r="F128" s="85"/>
      <c r="G128" s="85"/>
      <c r="H128" s="86"/>
      <c r="I128" s="86"/>
      <c r="J128" s="85"/>
      <c r="K128" s="85"/>
      <c r="L128" s="86"/>
      <c r="M128" s="86"/>
    </row>
    <row r="129" spans="2:13" x14ac:dyDescent="0.3">
      <c r="B129" s="85"/>
      <c r="C129" s="85"/>
      <c r="D129" s="86"/>
      <c r="E129" s="86"/>
      <c r="F129" s="85"/>
      <c r="G129" s="85"/>
      <c r="H129" s="86"/>
      <c r="I129" s="86"/>
      <c r="J129" s="85"/>
      <c r="K129" s="85"/>
      <c r="L129" s="86"/>
      <c r="M129" s="86"/>
    </row>
    <row r="130" spans="2:13" x14ac:dyDescent="0.3">
      <c r="B130" s="85"/>
      <c r="C130" s="85"/>
      <c r="D130" s="86"/>
      <c r="E130" s="86"/>
      <c r="F130" s="85"/>
      <c r="G130" s="85"/>
      <c r="H130" s="86"/>
      <c r="I130" s="86"/>
      <c r="J130" s="85"/>
      <c r="K130" s="85"/>
      <c r="L130" s="86"/>
      <c r="M130" s="86"/>
    </row>
    <row r="131" spans="2:13" x14ac:dyDescent="0.3">
      <c r="B131" s="85"/>
      <c r="C131" s="85"/>
      <c r="D131" s="86"/>
      <c r="E131" s="86"/>
      <c r="F131" s="85"/>
      <c r="G131" s="85"/>
      <c r="H131" s="86"/>
      <c r="I131" s="86"/>
      <c r="J131" s="85"/>
      <c r="K131" s="85"/>
      <c r="L131" s="86"/>
      <c r="M131" s="86"/>
    </row>
    <row r="132" spans="2:13" x14ac:dyDescent="0.3">
      <c r="B132" s="85"/>
      <c r="C132" s="85"/>
      <c r="D132" s="86"/>
      <c r="E132" s="86"/>
      <c r="F132" s="85"/>
      <c r="G132" s="85"/>
      <c r="H132" s="86"/>
      <c r="I132" s="86"/>
      <c r="J132" s="85"/>
      <c r="K132" s="85"/>
      <c r="L132" s="86"/>
      <c r="M132" s="86"/>
    </row>
    <row r="133" spans="2:13" x14ac:dyDescent="0.3">
      <c r="B133" s="85"/>
      <c r="C133" s="85"/>
      <c r="D133" s="86"/>
      <c r="E133" s="86"/>
      <c r="F133" s="85"/>
      <c r="G133" s="85"/>
      <c r="H133" s="86"/>
      <c r="I133" s="86"/>
      <c r="J133" s="85"/>
      <c r="K133" s="85"/>
      <c r="L133" s="86"/>
      <c r="M133" s="86"/>
    </row>
    <row r="134" spans="2:13" x14ac:dyDescent="0.3">
      <c r="B134" s="85"/>
      <c r="C134" s="85"/>
      <c r="D134" s="86"/>
      <c r="E134" s="86"/>
      <c r="F134" s="85"/>
      <c r="G134" s="85"/>
      <c r="H134" s="86"/>
      <c r="I134" s="86"/>
      <c r="J134" s="85"/>
      <c r="K134" s="85"/>
      <c r="L134" s="86"/>
      <c r="M134" s="86"/>
    </row>
    <row r="135" spans="2:13" x14ac:dyDescent="0.3">
      <c r="B135" s="85"/>
      <c r="C135" s="85"/>
      <c r="D135" s="86"/>
      <c r="E135" s="86"/>
      <c r="F135" s="85"/>
      <c r="G135" s="85"/>
      <c r="H135" s="86"/>
      <c r="I135" s="86"/>
      <c r="J135" s="85"/>
      <c r="K135" s="85"/>
      <c r="L135" s="86"/>
      <c r="M135" s="86"/>
    </row>
    <row r="136" spans="2:13" x14ac:dyDescent="0.3">
      <c r="B136" s="85"/>
      <c r="C136" s="85"/>
      <c r="D136" s="86"/>
      <c r="E136" s="86"/>
      <c r="F136" s="85"/>
      <c r="G136" s="85"/>
      <c r="H136" s="86"/>
      <c r="I136" s="86"/>
      <c r="J136" s="85"/>
      <c r="K136" s="85"/>
      <c r="L136" s="86"/>
      <c r="M136" s="86"/>
    </row>
    <row r="137" spans="2:13" x14ac:dyDescent="0.3">
      <c r="B137" s="85"/>
      <c r="C137" s="85"/>
      <c r="D137" s="86"/>
      <c r="E137" s="86"/>
      <c r="F137" s="85"/>
      <c r="G137" s="85"/>
      <c r="H137" s="86"/>
      <c r="I137" s="86"/>
      <c r="J137" s="85"/>
      <c r="K137" s="85"/>
      <c r="L137" s="86"/>
      <c r="M137" s="86"/>
    </row>
    <row r="138" spans="2:13" x14ac:dyDescent="0.3">
      <c r="B138" s="85"/>
      <c r="C138" s="85"/>
      <c r="D138" s="86"/>
      <c r="E138" s="86"/>
      <c r="F138" s="85"/>
      <c r="G138" s="85"/>
      <c r="H138" s="86"/>
      <c r="I138" s="86"/>
      <c r="J138" s="85"/>
      <c r="K138" s="85"/>
      <c r="L138" s="86"/>
      <c r="M138" s="86"/>
    </row>
    <row r="139" spans="2:13" x14ac:dyDescent="0.3">
      <c r="B139" s="85"/>
      <c r="C139" s="85"/>
      <c r="D139" s="86"/>
      <c r="E139" s="86"/>
      <c r="F139" s="85"/>
      <c r="G139" s="85"/>
      <c r="H139" s="86"/>
      <c r="I139" s="86"/>
      <c r="J139" s="85"/>
      <c r="K139" s="85"/>
      <c r="L139" s="86"/>
      <c r="M139" s="86"/>
    </row>
    <row r="140" spans="2:13" x14ac:dyDescent="0.3">
      <c r="B140" s="85"/>
      <c r="C140" s="85"/>
      <c r="D140" s="86"/>
      <c r="E140" s="86"/>
      <c r="F140" s="85"/>
      <c r="G140" s="85"/>
      <c r="H140" s="86"/>
      <c r="I140" s="86"/>
      <c r="J140" s="85"/>
      <c r="K140" s="85"/>
      <c r="L140" s="86"/>
      <c r="M140" s="86"/>
    </row>
    <row r="141" spans="2:13" x14ac:dyDescent="0.3">
      <c r="B141" s="85"/>
      <c r="C141" s="85"/>
      <c r="D141" s="86"/>
      <c r="E141" s="86"/>
      <c r="F141" s="85"/>
      <c r="G141" s="85"/>
      <c r="H141" s="86"/>
      <c r="I141" s="86"/>
      <c r="J141" s="85"/>
      <c r="K141" s="85"/>
      <c r="L141" s="86"/>
      <c r="M141" s="86"/>
    </row>
    <row r="142" spans="2:13" x14ac:dyDescent="0.3">
      <c r="B142" s="85"/>
      <c r="C142" s="85"/>
      <c r="D142" s="86"/>
      <c r="E142" s="86"/>
      <c r="F142" s="85"/>
      <c r="G142" s="85"/>
      <c r="H142" s="86"/>
      <c r="I142" s="86"/>
      <c r="J142" s="85"/>
      <c r="K142" s="85"/>
      <c r="L142" s="86"/>
      <c r="M142" s="86"/>
    </row>
    <row r="143" spans="2:13" x14ac:dyDescent="0.3">
      <c r="B143" s="85"/>
      <c r="C143" s="85"/>
      <c r="D143" s="86"/>
      <c r="E143" s="86"/>
      <c r="F143" s="85"/>
      <c r="G143" s="85"/>
      <c r="H143" s="86"/>
      <c r="I143" s="86"/>
      <c r="J143" s="85"/>
      <c r="K143" s="85"/>
      <c r="L143" s="86"/>
      <c r="M143" s="86"/>
    </row>
    <row r="144" spans="2:13" x14ac:dyDescent="0.3">
      <c r="B144" s="85"/>
      <c r="C144" s="85"/>
      <c r="D144" s="86"/>
      <c r="E144" s="86"/>
      <c r="F144" s="85"/>
      <c r="G144" s="85"/>
      <c r="H144" s="86"/>
      <c r="I144" s="86"/>
      <c r="J144" s="85"/>
      <c r="K144" s="85"/>
      <c r="L144" s="86"/>
      <c r="M144" s="86"/>
    </row>
    <row r="145" spans="2:13" x14ac:dyDescent="0.3">
      <c r="B145" s="85"/>
      <c r="C145" s="85"/>
      <c r="D145" s="86"/>
      <c r="E145" s="86"/>
      <c r="F145" s="85"/>
      <c r="G145" s="85"/>
      <c r="H145" s="86"/>
      <c r="I145" s="86"/>
      <c r="J145" s="85"/>
      <c r="K145" s="85"/>
      <c r="L145" s="86"/>
      <c r="M145" s="86"/>
    </row>
    <row r="146" spans="2:13" x14ac:dyDescent="0.3">
      <c r="B146" s="85"/>
      <c r="C146" s="85"/>
      <c r="D146" s="86"/>
      <c r="E146" s="86"/>
      <c r="F146" s="85"/>
      <c r="G146" s="85"/>
      <c r="H146" s="86"/>
      <c r="I146" s="86"/>
      <c r="J146" s="85"/>
      <c r="K146" s="85"/>
      <c r="L146" s="86"/>
      <c r="M146" s="86"/>
    </row>
    <row r="147" spans="2:13" x14ac:dyDescent="0.3">
      <c r="B147" s="85"/>
      <c r="C147" s="85"/>
      <c r="D147" s="86"/>
      <c r="E147" s="86"/>
      <c r="F147" s="85"/>
      <c r="G147" s="85"/>
      <c r="H147" s="86"/>
      <c r="I147" s="86"/>
      <c r="J147" s="85"/>
      <c r="K147" s="85"/>
      <c r="L147" s="86"/>
      <c r="M147" s="86"/>
    </row>
    <row r="148" spans="2:13" x14ac:dyDescent="0.3">
      <c r="B148" s="85"/>
      <c r="C148" s="85"/>
      <c r="D148" s="86"/>
      <c r="E148" s="86"/>
      <c r="F148" s="85"/>
      <c r="G148" s="85"/>
      <c r="H148" s="86"/>
      <c r="I148" s="86"/>
      <c r="J148" s="85"/>
      <c r="K148" s="85"/>
      <c r="L148" s="86"/>
      <c r="M148" s="86"/>
    </row>
    <row r="149" spans="2:13" x14ac:dyDescent="0.3">
      <c r="B149" s="85"/>
      <c r="C149" s="85"/>
      <c r="D149" s="86"/>
      <c r="E149" s="86"/>
      <c r="F149" s="85"/>
      <c r="G149" s="85"/>
      <c r="H149" s="86"/>
      <c r="I149" s="86"/>
      <c r="J149" s="85"/>
      <c r="K149" s="85"/>
      <c r="L149" s="86"/>
      <c r="M149" s="86"/>
    </row>
    <row r="150" spans="2:13" x14ac:dyDescent="0.3">
      <c r="B150" s="85"/>
      <c r="C150" s="85"/>
      <c r="D150" s="86"/>
      <c r="E150" s="86"/>
      <c r="F150" s="85"/>
      <c r="G150" s="85"/>
      <c r="H150" s="86"/>
      <c r="I150" s="86"/>
      <c r="J150" s="85"/>
      <c r="K150" s="85"/>
      <c r="L150" s="86"/>
      <c r="M150" s="86"/>
    </row>
    <row r="151" spans="2:13" x14ac:dyDescent="0.3">
      <c r="B151" s="85"/>
      <c r="C151" s="85"/>
      <c r="D151" s="86"/>
      <c r="E151" s="86"/>
      <c r="F151" s="85"/>
      <c r="G151" s="85"/>
      <c r="H151" s="86"/>
      <c r="I151" s="86"/>
      <c r="J151" s="85"/>
      <c r="K151" s="85"/>
      <c r="L151" s="86"/>
      <c r="M151" s="86"/>
    </row>
    <row r="152" spans="2:13" x14ac:dyDescent="0.3">
      <c r="B152" s="85"/>
      <c r="C152" s="85"/>
      <c r="D152" s="86"/>
      <c r="E152" s="86"/>
      <c r="F152" s="85"/>
      <c r="G152" s="85"/>
      <c r="H152" s="86"/>
      <c r="I152" s="86"/>
      <c r="J152" s="85"/>
      <c r="K152" s="85"/>
      <c r="L152" s="86"/>
      <c r="M152" s="86"/>
    </row>
    <row r="153" spans="2:13" x14ac:dyDescent="0.3">
      <c r="B153" s="85"/>
      <c r="C153" s="85"/>
      <c r="D153" s="86"/>
      <c r="E153" s="86"/>
      <c r="F153" s="85"/>
      <c r="G153" s="85"/>
      <c r="H153" s="86"/>
      <c r="I153" s="86"/>
      <c r="J153" s="85"/>
      <c r="K153" s="85"/>
      <c r="L153" s="86"/>
      <c r="M153" s="86"/>
    </row>
    <row r="154" spans="2:13" x14ac:dyDescent="0.3">
      <c r="B154" s="85"/>
      <c r="C154" s="85"/>
      <c r="D154" s="86"/>
      <c r="E154" s="86"/>
      <c r="F154" s="85"/>
      <c r="G154" s="85"/>
      <c r="H154" s="86"/>
      <c r="I154" s="86"/>
      <c r="J154" s="85"/>
      <c r="K154" s="85"/>
      <c r="L154" s="86"/>
      <c r="M154" s="86"/>
    </row>
    <row r="155" spans="2:13" x14ac:dyDescent="0.3">
      <c r="B155" s="85"/>
      <c r="C155" s="85"/>
      <c r="D155" s="86"/>
      <c r="E155" s="86"/>
      <c r="F155" s="85"/>
      <c r="G155" s="85"/>
      <c r="H155" s="86"/>
      <c r="I155" s="86"/>
      <c r="J155" s="85"/>
      <c r="K155" s="85"/>
      <c r="L155" s="86"/>
      <c r="M155" s="86"/>
    </row>
    <row r="156" spans="2:13" x14ac:dyDescent="0.3">
      <c r="B156" s="85"/>
      <c r="C156" s="85"/>
      <c r="D156" s="86"/>
      <c r="E156" s="86"/>
      <c r="F156" s="85"/>
      <c r="G156" s="85"/>
      <c r="H156" s="86"/>
      <c r="I156" s="86"/>
      <c r="J156" s="85"/>
      <c r="K156" s="85"/>
      <c r="L156" s="86"/>
      <c r="M156" s="86"/>
    </row>
    <row r="157" spans="2:13" x14ac:dyDescent="0.3">
      <c r="B157" s="85"/>
      <c r="C157" s="85"/>
      <c r="D157" s="86"/>
      <c r="E157" s="86"/>
      <c r="F157" s="85"/>
      <c r="G157" s="85"/>
      <c r="H157" s="86"/>
      <c r="I157" s="86"/>
      <c r="J157" s="85"/>
      <c r="K157" s="85"/>
      <c r="L157" s="86"/>
      <c r="M157" s="86"/>
    </row>
    <row r="158" spans="2:13" x14ac:dyDescent="0.3">
      <c r="B158" s="85"/>
      <c r="C158" s="85"/>
      <c r="D158" s="86"/>
      <c r="E158" s="86"/>
      <c r="F158" s="85"/>
      <c r="G158" s="85"/>
      <c r="H158" s="86"/>
      <c r="I158" s="86"/>
      <c r="J158" s="85"/>
      <c r="K158" s="85"/>
      <c r="L158" s="86"/>
      <c r="M158" s="86"/>
    </row>
    <row r="159" spans="2:13" x14ac:dyDescent="0.3">
      <c r="B159" s="85"/>
      <c r="C159" s="85"/>
      <c r="D159" s="86"/>
      <c r="E159" s="86"/>
      <c r="F159" s="85"/>
      <c r="G159" s="85"/>
      <c r="H159" s="86"/>
      <c r="I159" s="86"/>
      <c r="J159" s="85"/>
      <c r="K159" s="85"/>
      <c r="L159" s="86"/>
      <c r="M159" s="86"/>
    </row>
    <row r="160" spans="2:13" x14ac:dyDescent="0.3">
      <c r="B160" s="85"/>
      <c r="C160" s="85"/>
      <c r="D160" s="86"/>
      <c r="E160" s="86"/>
      <c r="F160" s="85"/>
      <c r="G160" s="85"/>
      <c r="H160" s="86"/>
      <c r="I160" s="86"/>
      <c r="J160" s="85"/>
      <c r="K160" s="85"/>
      <c r="L160" s="86"/>
      <c r="M160" s="86"/>
    </row>
    <row r="161" spans="2:13" x14ac:dyDescent="0.3">
      <c r="B161" s="85"/>
      <c r="C161" s="85"/>
      <c r="D161" s="86"/>
      <c r="E161" s="86"/>
      <c r="F161" s="85"/>
      <c r="G161" s="85"/>
      <c r="H161" s="86"/>
      <c r="I161" s="86"/>
      <c r="J161" s="85"/>
      <c r="K161" s="85"/>
      <c r="L161" s="86"/>
      <c r="M161" s="86"/>
    </row>
    <row r="162" spans="2:13" x14ac:dyDescent="0.3">
      <c r="B162" s="85"/>
      <c r="C162" s="85"/>
      <c r="D162" s="86"/>
      <c r="E162" s="86"/>
      <c r="F162" s="85"/>
      <c r="G162" s="85"/>
      <c r="H162" s="86"/>
      <c r="I162" s="86"/>
      <c r="J162" s="85"/>
      <c r="K162" s="85"/>
      <c r="L162" s="86"/>
      <c r="M162" s="86"/>
    </row>
    <row r="163" spans="2:13" x14ac:dyDescent="0.3">
      <c r="B163" s="85"/>
      <c r="C163" s="85"/>
      <c r="D163" s="86"/>
      <c r="E163" s="86"/>
      <c r="F163" s="85"/>
      <c r="G163" s="85"/>
      <c r="H163" s="86"/>
      <c r="I163" s="86"/>
      <c r="J163" s="85"/>
      <c r="K163" s="85"/>
      <c r="L163" s="86"/>
      <c r="M163" s="86"/>
    </row>
    <row r="164" spans="2:13" x14ac:dyDescent="0.3">
      <c r="B164" s="85"/>
      <c r="C164" s="85"/>
      <c r="D164" s="86"/>
      <c r="E164" s="86"/>
      <c r="F164" s="85"/>
      <c r="G164" s="85"/>
      <c r="H164" s="86"/>
      <c r="I164" s="86"/>
      <c r="J164" s="85"/>
      <c r="K164" s="85"/>
      <c r="L164" s="86"/>
      <c r="M164" s="86"/>
    </row>
    <row r="165" spans="2:13" x14ac:dyDescent="0.3">
      <c r="B165" s="85"/>
      <c r="C165" s="85"/>
      <c r="D165" s="86"/>
      <c r="E165" s="86"/>
      <c r="F165" s="85"/>
      <c r="G165" s="85"/>
      <c r="H165" s="86"/>
      <c r="I165" s="86"/>
      <c r="J165" s="85"/>
      <c r="K165" s="85"/>
      <c r="L165" s="86"/>
      <c r="M165" s="86"/>
    </row>
    <row r="166" spans="2:13" x14ac:dyDescent="0.3">
      <c r="B166" s="85"/>
      <c r="C166" s="85"/>
      <c r="D166" s="86"/>
      <c r="E166" s="86"/>
      <c r="F166" s="85"/>
      <c r="G166" s="85"/>
      <c r="H166" s="86"/>
      <c r="I166" s="86"/>
      <c r="J166" s="85"/>
      <c r="K166" s="85"/>
      <c r="L166" s="86"/>
      <c r="M166" s="86"/>
    </row>
    <row r="167" spans="2:13" x14ac:dyDescent="0.3">
      <c r="B167" s="85"/>
      <c r="C167" s="85"/>
      <c r="D167" s="86"/>
      <c r="E167" s="86"/>
      <c r="F167" s="85"/>
      <c r="G167" s="85"/>
      <c r="H167" s="86"/>
      <c r="I167" s="86"/>
      <c r="J167" s="85"/>
      <c r="K167" s="85"/>
      <c r="L167" s="86"/>
      <c r="M167" s="86"/>
    </row>
    <row r="168" spans="2:13" x14ac:dyDescent="0.3">
      <c r="B168" s="85"/>
      <c r="C168" s="85"/>
      <c r="D168" s="86"/>
      <c r="E168" s="86"/>
      <c r="F168" s="85"/>
      <c r="G168" s="85"/>
      <c r="H168" s="86"/>
      <c r="I168" s="86"/>
      <c r="J168" s="85"/>
      <c r="K168" s="85"/>
      <c r="L168" s="86"/>
      <c r="M168" s="86"/>
    </row>
    <row r="169" spans="2:13" x14ac:dyDescent="0.3">
      <c r="B169" s="85"/>
      <c r="C169" s="85"/>
      <c r="D169" s="86"/>
      <c r="E169" s="86"/>
      <c r="F169" s="85"/>
      <c r="G169" s="85"/>
      <c r="H169" s="86"/>
      <c r="I169" s="86"/>
      <c r="J169" s="85"/>
      <c r="K169" s="85"/>
      <c r="L169" s="86"/>
      <c r="M169" s="86"/>
    </row>
    <row r="170" spans="2:13" x14ac:dyDescent="0.3">
      <c r="B170" s="85"/>
      <c r="C170" s="85"/>
      <c r="D170" s="86"/>
      <c r="E170" s="86"/>
      <c r="F170" s="85"/>
      <c r="G170" s="85"/>
      <c r="H170" s="86"/>
      <c r="I170" s="86"/>
      <c r="J170" s="85"/>
      <c r="K170" s="85"/>
      <c r="L170" s="86"/>
      <c r="M170" s="86"/>
    </row>
    <row r="171" spans="2:13" x14ac:dyDescent="0.3">
      <c r="B171" s="85"/>
      <c r="C171" s="85"/>
      <c r="D171" s="86"/>
      <c r="E171" s="86"/>
      <c r="F171" s="85"/>
      <c r="G171" s="85"/>
      <c r="H171" s="86"/>
      <c r="I171" s="86"/>
      <c r="J171" s="85"/>
      <c r="K171" s="85"/>
      <c r="L171" s="86"/>
      <c r="M171" s="86"/>
    </row>
    <row r="172" spans="2:13" x14ac:dyDescent="0.3">
      <c r="B172" s="85"/>
      <c r="C172" s="85"/>
      <c r="D172" s="86"/>
      <c r="E172" s="86"/>
      <c r="F172" s="85"/>
      <c r="G172" s="85"/>
      <c r="H172" s="86"/>
      <c r="I172" s="86"/>
      <c r="J172" s="85"/>
      <c r="K172" s="85"/>
      <c r="L172" s="86"/>
      <c r="M172" s="86"/>
    </row>
    <row r="173" spans="2:13" x14ac:dyDescent="0.3">
      <c r="B173" s="85"/>
      <c r="C173" s="85"/>
      <c r="D173" s="86"/>
      <c r="E173" s="86"/>
      <c r="F173" s="85"/>
      <c r="G173" s="85"/>
      <c r="H173" s="86"/>
      <c r="I173" s="86"/>
      <c r="J173" s="85"/>
      <c r="K173" s="85"/>
      <c r="L173" s="86"/>
      <c r="M173" s="86"/>
    </row>
    <row r="174" spans="2:13" x14ac:dyDescent="0.3">
      <c r="B174" s="85"/>
      <c r="C174" s="85"/>
      <c r="D174" s="86"/>
      <c r="E174" s="86"/>
      <c r="F174" s="85"/>
      <c r="G174" s="85"/>
      <c r="H174" s="86"/>
      <c r="I174" s="86"/>
      <c r="J174" s="85"/>
      <c r="K174" s="85"/>
      <c r="L174" s="86"/>
      <c r="M174" s="86"/>
    </row>
    <row r="175" spans="2:13" x14ac:dyDescent="0.3">
      <c r="B175" s="85"/>
      <c r="C175" s="85"/>
      <c r="D175" s="86"/>
      <c r="E175" s="86"/>
      <c r="F175" s="85"/>
      <c r="G175" s="85"/>
      <c r="H175" s="86"/>
      <c r="I175" s="86"/>
      <c r="J175" s="85"/>
      <c r="K175" s="85"/>
      <c r="L175" s="86"/>
      <c r="M175" s="86"/>
    </row>
    <row r="176" spans="2:13" x14ac:dyDescent="0.3">
      <c r="B176" s="85"/>
      <c r="C176" s="85"/>
      <c r="D176" s="86"/>
      <c r="E176" s="86"/>
      <c r="F176" s="85"/>
      <c r="G176" s="85"/>
      <c r="H176" s="86"/>
      <c r="I176" s="86"/>
      <c r="J176" s="85"/>
      <c r="K176" s="85"/>
      <c r="L176" s="86"/>
      <c r="M176" s="86"/>
    </row>
    <row r="177" spans="2:13" x14ac:dyDescent="0.3">
      <c r="B177" s="85"/>
      <c r="C177" s="85"/>
      <c r="D177" s="86"/>
      <c r="E177" s="86"/>
      <c r="F177" s="85"/>
      <c r="G177" s="85"/>
      <c r="H177" s="86"/>
      <c r="I177" s="86"/>
      <c r="J177" s="85"/>
      <c r="K177" s="85"/>
      <c r="L177" s="86"/>
      <c r="M177" s="86"/>
    </row>
    <row r="178" spans="2:13" x14ac:dyDescent="0.3">
      <c r="B178" s="85"/>
      <c r="C178" s="85"/>
      <c r="D178" s="86"/>
      <c r="E178" s="86"/>
      <c r="F178" s="85"/>
      <c r="G178" s="85"/>
      <c r="H178" s="86"/>
      <c r="I178" s="86"/>
      <c r="J178" s="85"/>
      <c r="K178" s="85"/>
      <c r="L178" s="86"/>
      <c r="M178" s="86"/>
    </row>
    <row r="179" spans="2:13" x14ac:dyDescent="0.3">
      <c r="B179" s="85"/>
      <c r="C179" s="85"/>
      <c r="D179" s="86"/>
      <c r="E179" s="86"/>
      <c r="F179" s="85"/>
      <c r="G179" s="85"/>
      <c r="H179" s="86"/>
      <c r="I179" s="86"/>
      <c r="J179" s="85"/>
      <c r="K179" s="85"/>
      <c r="L179" s="86"/>
      <c r="M179" s="86"/>
    </row>
    <row r="180" spans="2:13" x14ac:dyDescent="0.3">
      <c r="B180" s="85"/>
      <c r="C180" s="85"/>
      <c r="D180" s="86"/>
      <c r="E180" s="86"/>
      <c r="F180" s="85"/>
      <c r="G180" s="85"/>
      <c r="H180" s="86"/>
      <c r="I180" s="86"/>
      <c r="J180" s="85"/>
      <c r="K180" s="85"/>
      <c r="L180" s="86"/>
      <c r="M180" s="86"/>
    </row>
    <row r="181" spans="2:13" x14ac:dyDescent="0.3">
      <c r="B181" s="85"/>
      <c r="C181" s="85"/>
      <c r="D181" s="86"/>
      <c r="E181" s="86"/>
      <c r="F181" s="85"/>
      <c r="G181" s="85"/>
      <c r="H181" s="86"/>
      <c r="I181" s="86"/>
      <c r="J181" s="85"/>
      <c r="K181" s="85"/>
      <c r="L181" s="86"/>
      <c r="M181" s="86"/>
    </row>
    <row r="182" spans="2:13" x14ac:dyDescent="0.3">
      <c r="B182" s="85"/>
      <c r="C182" s="85"/>
      <c r="D182" s="86"/>
      <c r="E182" s="86"/>
      <c r="F182" s="85"/>
      <c r="G182" s="85"/>
      <c r="H182" s="86"/>
      <c r="I182" s="86"/>
      <c r="J182" s="85"/>
      <c r="K182" s="85"/>
      <c r="L182" s="86"/>
      <c r="M182" s="86"/>
    </row>
    <row r="183" spans="2:13" x14ac:dyDescent="0.3">
      <c r="B183" s="85"/>
      <c r="C183" s="85"/>
      <c r="D183" s="86"/>
      <c r="E183" s="86"/>
      <c r="F183" s="85"/>
      <c r="G183" s="85"/>
      <c r="H183" s="86"/>
      <c r="I183" s="86"/>
      <c r="J183" s="85"/>
      <c r="K183" s="85"/>
      <c r="L183" s="86"/>
      <c r="M183" s="86"/>
    </row>
    <row r="184" spans="2:13" x14ac:dyDescent="0.3">
      <c r="B184" s="85"/>
      <c r="C184" s="85"/>
      <c r="D184" s="86"/>
      <c r="E184" s="86"/>
      <c r="F184" s="85"/>
      <c r="G184" s="85"/>
      <c r="H184" s="86"/>
      <c r="I184" s="86"/>
      <c r="J184" s="85"/>
      <c r="K184" s="85"/>
      <c r="L184" s="86"/>
      <c r="M184" s="86"/>
    </row>
    <row r="185" spans="2:13" x14ac:dyDescent="0.3">
      <c r="B185" s="85"/>
      <c r="C185" s="85"/>
      <c r="D185" s="86"/>
      <c r="E185" s="86"/>
      <c r="F185" s="85"/>
      <c r="G185" s="85"/>
      <c r="H185" s="86"/>
      <c r="I185" s="86"/>
      <c r="J185" s="85"/>
      <c r="K185" s="85"/>
      <c r="L185" s="86"/>
      <c r="M185" s="86"/>
    </row>
    <row r="186" spans="2:13" x14ac:dyDescent="0.3">
      <c r="B186" s="85"/>
      <c r="C186" s="85"/>
      <c r="D186" s="86"/>
      <c r="E186" s="86"/>
      <c r="F186" s="85"/>
      <c r="G186" s="85"/>
      <c r="H186" s="86"/>
      <c r="I186" s="86"/>
      <c r="J186" s="85"/>
      <c r="K186" s="85"/>
      <c r="L186" s="86"/>
      <c r="M186" s="86"/>
    </row>
    <row r="187" spans="2:13" x14ac:dyDescent="0.3">
      <c r="B187" s="85"/>
      <c r="C187" s="85"/>
      <c r="D187" s="86"/>
      <c r="E187" s="86"/>
      <c r="F187" s="85"/>
      <c r="G187" s="85"/>
      <c r="H187" s="86"/>
      <c r="I187" s="86"/>
      <c r="J187" s="85"/>
      <c r="K187" s="85"/>
      <c r="L187" s="86"/>
      <c r="M187" s="86"/>
    </row>
    <row r="188" spans="2:13" x14ac:dyDescent="0.3">
      <c r="B188" s="85"/>
      <c r="C188" s="85"/>
      <c r="D188" s="86"/>
      <c r="E188" s="86"/>
      <c r="F188" s="85"/>
      <c r="G188" s="85"/>
      <c r="H188" s="86"/>
      <c r="I188" s="86"/>
      <c r="J188" s="85"/>
      <c r="K188" s="85"/>
      <c r="L188" s="86"/>
      <c r="M188" s="86"/>
    </row>
    <row r="189" spans="2:13" x14ac:dyDescent="0.3">
      <c r="B189" s="85"/>
      <c r="C189" s="85"/>
      <c r="D189" s="86"/>
      <c r="E189" s="86"/>
      <c r="F189" s="85"/>
      <c r="G189" s="85"/>
      <c r="H189" s="86"/>
      <c r="I189" s="86"/>
      <c r="J189" s="85"/>
      <c r="K189" s="85"/>
      <c r="L189" s="86"/>
      <c r="M189" s="86"/>
    </row>
    <row r="190" spans="2:13" x14ac:dyDescent="0.3">
      <c r="B190" s="85"/>
      <c r="C190" s="85"/>
      <c r="D190" s="86"/>
      <c r="E190" s="86"/>
      <c r="F190" s="85"/>
      <c r="G190" s="85"/>
      <c r="H190" s="86"/>
      <c r="I190" s="86"/>
      <c r="J190" s="85"/>
      <c r="K190" s="85"/>
      <c r="L190" s="86"/>
      <c r="M190" s="86"/>
    </row>
    <row r="191" spans="2:13" x14ac:dyDescent="0.3">
      <c r="B191" s="85"/>
      <c r="C191" s="85"/>
      <c r="D191" s="86"/>
      <c r="E191" s="86"/>
      <c r="F191" s="85"/>
      <c r="G191" s="85"/>
      <c r="H191" s="86"/>
      <c r="I191" s="86"/>
      <c r="J191" s="85"/>
      <c r="K191" s="85"/>
      <c r="L191" s="86"/>
      <c r="M191" s="86"/>
    </row>
    <row r="192" spans="2:13" x14ac:dyDescent="0.3">
      <c r="B192" s="85"/>
      <c r="C192" s="85"/>
      <c r="D192" s="86"/>
      <c r="E192" s="86"/>
      <c r="F192" s="85"/>
      <c r="G192" s="85"/>
      <c r="H192" s="86"/>
      <c r="I192" s="86"/>
      <c r="J192" s="85"/>
      <c r="K192" s="85"/>
      <c r="L192" s="86"/>
      <c r="M192" s="86"/>
    </row>
    <row r="193" spans="2:13" x14ac:dyDescent="0.3">
      <c r="B193" s="85"/>
      <c r="C193" s="85"/>
      <c r="D193" s="86"/>
      <c r="E193" s="86"/>
      <c r="F193" s="85"/>
      <c r="G193" s="85"/>
      <c r="H193" s="86"/>
      <c r="I193" s="86"/>
      <c r="J193" s="85"/>
      <c r="K193" s="85"/>
      <c r="L193" s="86"/>
      <c r="M193" s="86"/>
    </row>
    <row r="194" spans="2:13" x14ac:dyDescent="0.3">
      <c r="B194" s="85"/>
      <c r="C194" s="85"/>
      <c r="D194" s="86"/>
      <c r="E194" s="86"/>
      <c r="F194" s="85"/>
      <c r="G194" s="85"/>
      <c r="H194" s="86"/>
      <c r="I194" s="86"/>
      <c r="J194" s="85"/>
      <c r="K194" s="85"/>
      <c r="L194" s="86"/>
      <c r="M194" s="86"/>
    </row>
    <row r="195" spans="2:13" x14ac:dyDescent="0.3">
      <c r="B195" s="85"/>
      <c r="C195" s="85"/>
      <c r="D195" s="86"/>
      <c r="E195" s="86"/>
      <c r="F195" s="85"/>
      <c r="G195" s="85"/>
      <c r="H195" s="86"/>
      <c r="I195" s="86"/>
      <c r="J195" s="85"/>
      <c r="K195" s="85"/>
      <c r="L195" s="86"/>
      <c r="M195" s="86"/>
    </row>
    <row r="196" spans="2:13" x14ac:dyDescent="0.3">
      <c r="B196" s="85"/>
      <c r="C196" s="85"/>
      <c r="D196" s="86"/>
      <c r="E196" s="86"/>
      <c r="F196" s="85"/>
      <c r="G196" s="85"/>
      <c r="H196" s="86"/>
      <c r="I196" s="86"/>
      <c r="J196" s="85"/>
      <c r="K196" s="85"/>
      <c r="L196" s="86"/>
      <c r="M196" s="86"/>
    </row>
    <row r="197" spans="2:13" x14ac:dyDescent="0.3">
      <c r="B197" s="85"/>
      <c r="C197" s="85"/>
      <c r="D197" s="86"/>
      <c r="E197" s="86"/>
      <c r="F197" s="85"/>
      <c r="G197" s="85"/>
      <c r="H197" s="86"/>
      <c r="I197" s="86"/>
      <c r="J197" s="85"/>
      <c r="K197" s="85"/>
      <c r="L197" s="86"/>
      <c r="M197" s="86"/>
    </row>
    <row r="198" spans="2:13" x14ac:dyDescent="0.3">
      <c r="B198" s="85"/>
      <c r="C198" s="85"/>
      <c r="D198" s="86"/>
      <c r="E198" s="86"/>
      <c r="F198" s="85"/>
      <c r="G198" s="85"/>
      <c r="H198" s="86"/>
      <c r="I198" s="86"/>
      <c r="J198" s="85"/>
      <c r="K198" s="85"/>
      <c r="L198" s="86"/>
      <c r="M198" s="86"/>
    </row>
    <row r="199" spans="2:13" x14ac:dyDescent="0.3">
      <c r="B199" s="85"/>
      <c r="C199" s="85"/>
      <c r="D199" s="86"/>
      <c r="E199" s="86"/>
      <c r="F199" s="85"/>
      <c r="G199" s="85"/>
      <c r="H199" s="86"/>
      <c r="I199" s="86"/>
      <c r="J199" s="85"/>
      <c r="K199" s="85"/>
      <c r="L199" s="86"/>
      <c r="M199" s="86"/>
    </row>
    <row r="200" spans="2:13" x14ac:dyDescent="0.3">
      <c r="B200" s="85"/>
      <c r="C200" s="85"/>
      <c r="D200" s="86"/>
      <c r="E200" s="86"/>
      <c r="F200" s="85"/>
      <c r="G200" s="85"/>
      <c r="H200" s="86"/>
      <c r="I200" s="86"/>
      <c r="J200" s="85"/>
      <c r="K200" s="85"/>
      <c r="L200" s="86"/>
      <c r="M200" s="86"/>
    </row>
    <row r="201" spans="2:13" x14ac:dyDescent="0.3">
      <c r="B201" s="85"/>
      <c r="C201" s="85"/>
      <c r="D201" s="86"/>
      <c r="E201" s="86"/>
      <c r="F201" s="85"/>
      <c r="G201" s="85"/>
      <c r="H201" s="86"/>
      <c r="I201" s="86"/>
      <c r="J201" s="85"/>
      <c r="K201" s="85"/>
      <c r="L201" s="86"/>
      <c r="M201" s="86"/>
    </row>
    <row r="202" spans="2:13" x14ac:dyDescent="0.3">
      <c r="B202" s="85"/>
      <c r="C202" s="85"/>
      <c r="D202" s="86"/>
      <c r="E202" s="86"/>
      <c r="F202" s="85"/>
      <c r="G202" s="85"/>
      <c r="H202" s="86"/>
      <c r="I202" s="86"/>
      <c r="J202" s="85"/>
      <c r="K202" s="85"/>
      <c r="L202" s="86"/>
      <c r="M202" s="86"/>
    </row>
    <row r="203" spans="2:13" x14ac:dyDescent="0.3">
      <c r="B203" s="85"/>
      <c r="C203" s="85"/>
      <c r="D203" s="86"/>
      <c r="E203" s="86"/>
      <c r="F203" s="85"/>
      <c r="G203" s="85"/>
      <c r="H203" s="86"/>
      <c r="I203" s="86"/>
      <c r="J203" s="85"/>
      <c r="K203" s="85"/>
      <c r="L203" s="86"/>
      <c r="M203" s="86"/>
    </row>
    <row r="204" spans="2:13" x14ac:dyDescent="0.3">
      <c r="B204" s="85"/>
      <c r="C204" s="85"/>
      <c r="D204" s="86"/>
      <c r="E204" s="86"/>
      <c r="F204" s="85"/>
      <c r="G204" s="85"/>
      <c r="H204" s="86"/>
      <c r="I204" s="86"/>
      <c r="J204" s="85"/>
      <c r="K204" s="85"/>
      <c r="L204" s="86"/>
      <c r="M204" s="86"/>
    </row>
    <row r="205" spans="2:13" x14ac:dyDescent="0.3">
      <c r="B205" s="85"/>
      <c r="C205" s="85"/>
      <c r="D205" s="86"/>
      <c r="E205" s="86"/>
      <c r="F205" s="85"/>
      <c r="G205" s="85"/>
      <c r="H205" s="86"/>
      <c r="I205" s="86"/>
      <c r="J205" s="85"/>
      <c r="K205" s="85"/>
      <c r="L205" s="86"/>
      <c r="M205" s="86"/>
    </row>
    <row r="206" spans="2:13" x14ac:dyDescent="0.3">
      <c r="B206" s="85"/>
      <c r="C206" s="85"/>
      <c r="D206" s="86"/>
      <c r="E206" s="86"/>
      <c r="F206" s="85"/>
      <c r="G206" s="85"/>
      <c r="H206" s="86"/>
      <c r="I206" s="86"/>
      <c r="J206" s="85"/>
      <c r="K206" s="85"/>
      <c r="L206" s="86"/>
      <c r="M206" s="86"/>
    </row>
    <row r="207" spans="2:13" x14ac:dyDescent="0.3">
      <c r="B207" s="85"/>
      <c r="C207" s="85"/>
      <c r="D207" s="86"/>
      <c r="E207" s="86"/>
      <c r="F207" s="85"/>
      <c r="G207" s="85"/>
      <c r="H207" s="86"/>
      <c r="I207" s="86"/>
      <c r="J207" s="85"/>
      <c r="K207" s="85"/>
      <c r="L207" s="86"/>
      <c r="M207" s="86"/>
    </row>
    <row r="208" spans="2:13" x14ac:dyDescent="0.3">
      <c r="B208" s="85"/>
      <c r="C208" s="85"/>
      <c r="D208" s="86"/>
      <c r="E208" s="86"/>
      <c r="F208" s="85"/>
      <c r="G208" s="85"/>
      <c r="H208" s="86"/>
      <c r="I208" s="86"/>
      <c r="J208" s="85"/>
      <c r="K208" s="85"/>
      <c r="L208" s="86"/>
      <c r="M208" s="86"/>
    </row>
    <row r="209" spans="2:13" x14ac:dyDescent="0.3">
      <c r="B209" s="85"/>
      <c r="C209" s="85"/>
      <c r="D209" s="86"/>
      <c r="E209" s="86"/>
      <c r="F209" s="85"/>
      <c r="G209" s="85"/>
      <c r="H209" s="86"/>
      <c r="I209" s="86"/>
      <c r="J209" s="85"/>
      <c r="K209" s="85"/>
      <c r="L209" s="86"/>
      <c r="M209" s="86"/>
    </row>
    <row r="210" spans="2:13" x14ac:dyDescent="0.3">
      <c r="B210" s="85"/>
      <c r="C210" s="85"/>
      <c r="D210" s="86"/>
      <c r="E210" s="86"/>
      <c r="F210" s="85"/>
      <c r="G210" s="85"/>
      <c r="H210" s="86"/>
      <c r="I210" s="86"/>
      <c r="J210" s="85"/>
      <c r="K210" s="85"/>
      <c r="L210" s="86"/>
      <c r="M210" s="86"/>
    </row>
    <row r="211" spans="2:13" x14ac:dyDescent="0.3">
      <c r="B211" s="85"/>
      <c r="C211" s="85"/>
      <c r="D211" s="86"/>
      <c r="E211" s="86"/>
      <c r="F211" s="85"/>
      <c r="G211" s="85"/>
      <c r="H211" s="86"/>
      <c r="I211" s="86"/>
      <c r="J211" s="85"/>
      <c r="K211" s="85"/>
      <c r="L211" s="86"/>
      <c r="M211" s="86"/>
    </row>
    <row r="212" spans="2:13" x14ac:dyDescent="0.3">
      <c r="B212" s="85"/>
      <c r="C212" s="85"/>
      <c r="D212" s="86"/>
      <c r="E212" s="86"/>
      <c r="F212" s="85"/>
      <c r="G212" s="85"/>
      <c r="H212" s="86"/>
      <c r="I212" s="86"/>
      <c r="J212" s="85"/>
      <c r="K212" s="85"/>
      <c r="L212" s="86"/>
      <c r="M212" s="86"/>
    </row>
    <row r="213" spans="2:13" x14ac:dyDescent="0.3">
      <c r="B213" s="85"/>
      <c r="C213" s="85"/>
      <c r="D213" s="86"/>
      <c r="E213" s="86"/>
      <c r="F213" s="85"/>
      <c r="G213" s="85"/>
      <c r="H213" s="86"/>
      <c r="I213" s="86"/>
      <c r="J213" s="85"/>
      <c r="K213" s="85"/>
      <c r="L213" s="86"/>
      <c r="M213" s="86"/>
    </row>
    <row r="214" spans="2:13" x14ac:dyDescent="0.3">
      <c r="B214" s="85"/>
      <c r="C214" s="85"/>
      <c r="D214" s="86"/>
      <c r="E214" s="86"/>
      <c r="F214" s="85"/>
      <c r="G214" s="85"/>
      <c r="H214" s="86"/>
      <c r="I214" s="86"/>
      <c r="J214" s="85"/>
      <c r="K214" s="85"/>
      <c r="L214" s="86"/>
      <c r="M214" s="86"/>
    </row>
    <row r="215" spans="2:13" x14ac:dyDescent="0.3">
      <c r="B215" s="85"/>
      <c r="C215" s="85"/>
      <c r="D215" s="86"/>
      <c r="E215" s="86"/>
      <c r="F215" s="85"/>
      <c r="G215" s="85"/>
      <c r="H215" s="86"/>
      <c r="I215" s="86"/>
      <c r="J215" s="85"/>
      <c r="K215" s="85"/>
      <c r="L215" s="86"/>
      <c r="M215" s="86"/>
    </row>
    <row r="216" spans="2:13" x14ac:dyDescent="0.3">
      <c r="B216" s="85"/>
      <c r="C216" s="85"/>
      <c r="D216" s="86"/>
      <c r="E216" s="86"/>
      <c r="F216" s="85"/>
      <c r="G216" s="85"/>
      <c r="H216" s="86"/>
      <c r="I216" s="86"/>
      <c r="J216" s="85"/>
      <c r="K216" s="85"/>
      <c r="L216" s="86"/>
      <c r="M216" s="86"/>
    </row>
    <row r="217" spans="2:13" x14ac:dyDescent="0.3">
      <c r="B217" s="85"/>
      <c r="C217" s="85"/>
      <c r="D217" s="86"/>
      <c r="E217" s="86"/>
      <c r="F217" s="85"/>
      <c r="G217" s="85"/>
      <c r="H217" s="86"/>
      <c r="I217" s="86"/>
      <c r="J217" s="85"/>
      <c r="K217" s="85"/>
      <c r="L217" s="86"/>
      <c r="M217" s="86"/>
    </row>
    <row r="218" spans="2:13" x14ac:dyDescent="0.3">
      <c r="B218" s="85"/>
      <c r="C218" s="85"/>
      <c r="D218" s="86"/>
      <c r="E218" s="86"/>
      <c r="F218" s="85"/>
      <c r="G218" s="85"/>
      <c r="H218" s="86"/>
      <c r="I218" s="86"/>
      <c r="J218" s="85"/>
      <c r="K218" s="85"/>
      <c r="L218" s="86"/>
      <c r="M218" s="86"/>
    </row>
    <row r="219" spans="2:13" x14ac:dyDescent="0.3">
      <c r="B219" s="85"/>
      <c r="C219" s="85"/>
      <c r="D219" s="86"/>
      <c r="E219" s="86"/>
      <c r="F219" s="85"/>
      <c r="G219" s="85"/>
      <c r="H219" s="86"/>
      <c r="I219" s="86"/>
      <c r="J219" s="85"/>
      <c r="K219" s="85"/>
      <c r="L219" s="86"/>
      <c r="M219" s="86"/>
    </row>
    <row r="220" spans="2:13" x14ac:dyDescent="0.3">
      <c r="B220" s="85"/>
      <c r="C220" s="85"/>
      <c r="D220" s="86"/>
      <c r="E220" s="86"/>
      <c r="F220" s="85"/>
      <c r="G220" s="85"/>
      <c r="H220" s="86"/>
      <c r="I220" s="86"/>
      <c r="J220" s="85"/>
      <c r="K220" s="85"/>
      <c r="L220" s="86"/>
      <c r="M220" s="86"/>
    </row>
    <row r="221" spans="2:13" x14ac:dyDescent="0.3">
      <c r="B221" s="85"/>
      <c r="C221" s="85"/>
      <c r="D221" s="86"/>
      <c r="E221" s="86"/>
      <c r="F221" s="85"/>
      <c r="G221" s="85"/>
      <c r="H221" s="86"/>
      <c r="I221" s="86"/>
      <c r="J221" s="85"/>
      <c r="K221" s="85"/>
      <c r="L221" s="86"/>
      <c r="M221" s="86"/>
    </row>
    <row r="222" spans="2:13" x14ac:dyDescent="0.3">
      <c r="B222" s="85"/>
      <c r="C222" s="85"/>
      <c r="D222" s="86"/>
      <c r="E222" s="86"/>
      <c r="F222" s="85"/>
      <c r="G222" s="85"/>
      <c r="H222" s="86"/>
      <c r="I222" s="86"/>
      <c r="J222" s="85"/>
      <c r="K222" s="85"/>
      <c r="L222" s="86"/>
      <c r="M222" s="86"/>
    </row>
    <row r="223" spans="2:13" x14ac:dyDescent="0.3">
      <c r="B223" s="85"/>
      <c r="C223" s="85"/>
      <c r="D223" s="86"/>
      <c r="E223" s="86"/>
      <c r="F223" s="85"/>
      <c r="G223" s="85"/>
      <c r="H223" s="86"/>
      <c r="I223" s="86"/>
      <c r="J223" s="85"/>
      <c r="K223" s="85"/>
      <c r="L223" s="86"/>
      <c r="M223" s="86"/>
    </row>
    <row r="224" spans="2:13" x14ac:dyDescent="0.3">
      <c r="B224" s="85"/>
      <c r="C224" s="85"/>
      <c r="D224" s="86"/>
      <c r="E224" s="86"/>
      <c r="F224" s="85"/>
      <c r="G224" s="85"/>
      <c r="H224" s="86"/>
      <c r="I224" s="86"/>
      <c r="J224" s="85"/>
      <c r="K224" s="85"/>
      <c r="L224" s="86"/>
      <c r="M224" s="86"/>
    </row>
    <row r="225" spans="2:13" x14ac:dyDescent="0.3">
      <c r="B225" s="85"/>
      <c r="C225" s="85"/>
      <c r="D225" s="86"/>
      <c r="E225" s="86"/>
      <c r="F225" s="85"/>
      <c r="G225" s="85"/>
      <c r="H225" s="86"/>
      <c r="I225" s="86"/>
      <c r="J225" s="85"/>
      <c r="K225" s="85"/>
      <c r="L225" s="86"/>
      <c r="M225" s="86"/>
    </row>
    <row r="226" spans="2:13" x14ac:dyDescent="0.3">
      <c r="B226" s="85"/>
      <c r="C226" s="85"/>
      <c r="D226" s="86"/>
      <c r="E226" s="86"/>
      <c r="F226" s="85"/>
      <c r="G226" s="85"/>
      <c r="H226" s="86"/>
      <c r="I226" s="86"/>
      <c r="J226" s="85"/>
      <c r="K226" s="85"/>
      <c r="L226" s="86"/>
      <c r="M226" s="86"/>
    </row>
    <row r="227" spans="2:13" x14ac:dyDescent="0.3">
      <c r="B227" s="85"/>
      <c r="C227" s="85"/>
      <c r="D227" s="86"/>
      <c r="E227" s="86"/>
      <c r="F227" s="85"/>
      <c r="G227" s="85"/>
      <c r="H227" s="86"/>
      <c r="I227" s="86"/>
      <c r="J227" s="85"/>
      <c r="K227" s="85"/>
      <c r="L227" s="86"/>
      <c r="M227" s="86"/>
    </row>
    <row r="228" spans="2:13" x14ac:dyDescent="0.3">
      <c r="B228" s="85"/>
      <c r="C228" s="85"/>
      <c r="D228" s="86"/>
      <c r="E228" s="86"/>
      <c r="F228" s="85"/>
      <c r="G228" s="85"/>
      <c r="H228" s="86"/>
      <c r="I228" s="86"/>
      <c r="J228" s="85"/>
      <c r="K228" s="85"/>
      <c r="L228" s="86"/>
      <c r="M228" s="86"/>
    </row>
    <row r="229" spans="2:13" x14ac:dyDescent="0.3">
      <c r="B229" s="85"/>
      <c r="C229" s="85"/>
      <c r="D229" s="86"/>
      <c r="E229" s="86"/>
      <c r="F229" s="85"/>
      <c r="G229" s="85"/>
      <c r="H229" s="86"/>
      <c r="I229" s="86"/>
      <c r="J229" s="85"/>
      <c r="K229" s="85"/>
      <c r="L229" s="86"/>
      <c r="M229" s="86"/>
    </row>
    <row r="230" spans="2:13" x14ac:dyDescent="0.3">
      <c r="B230" s="85"/>
      <c r="C230" s="85"/>
      <c r="D230" s="86"/>
      <c r="E230" s="86"/>
      <c r="F230" s="85"/>
      <c r="G230" s="85"/>
      <c r="H230" s="86"/>
      <c r="I230" s="86"/>
      <c r="J230" s="85"/>
      <c r="K230" s="85"/>
      <c r="L230" s="86"/>
      <c r="M230" s="86"/>
    </row>
    <row r="231" spans="2:13" x14ac:dyDescent="0.3">
      <c r="B231" s="85"/>
      <c r="C231" s="85"/>
      <c r="D231" s="86"/>
      <c r="E231" s="86"/>
      <c r="F231" s="85"/>
      <c r="G231" s="85"/>
      <c r="H231" s="86"/>
      <c r="I231" s="86"/>
      <c r="J231" s="85"/>
      <c r="K231" s="85"/>
      <c r="L231" s="86"/>
      <c r="M231" s="86"/>
    </row>
    <row r="232" spans="2:13" x14ac:dyDescent="0.3">
      <c r="B232" s="85"/>
      <c r="C232" s="85"/>
      <c r="D232" s="86"/>
      <c r="E232" s="86"/>
      <c r="F232" s="85"/>
      <c r="G232" s="85"/>
      <c r="H232" s="86"/>
      <c r="I232" s="86"/>
      <c r="J232" s="85"/>
      <c r="K232" s="85"/>
      <c r="L232" s="86"/>
      <c r="M232" s="86"/>
    </row>
    <row r="233" spans="2:13" x14ac:dyDescent="0.3">
      <c r="B233" s="85"/>
      <c r="C233" s="85"/>
      <c r="D233" s="86"/>
      <c r="E233" s="86"/>
      <c r="F233" s="85"/>
      <c r="G233" s="85"/>
      <c r="H233" s="86"/>
      <c r="I233" s="86"/>
      <c r="J233" s="85"/>
      <c r="K233" s="85"/>
      <c r="L233" s="86"/>
      <c r="M233" s="86"/>
    </row>
    <row r="234" spans="2:13" x14ac:dyDescent="0.3">
      <c r="B234" s="85"/>
      <c r="C234" s="85"/>
      <c r="D234" s="86"/>
      <c r="E234" s="86"/>
      <c r="F234" s="85"/>
      <c r="G234" s="85"/>
      <c r="H234" s="86"/>
      <c r="I234" s="86"/>
      <c r="J234" s="85"/>
      <c r="K234" s="85"/>
      <c r="L234" s="86"/>
      <c r="M234" s="86"/>
    </row>
    <row r="235" spans="2:13" x14ac:dyDescent="0.3">
      <c r="B235" s="85"/>
      <c r="C235" s="85"/>
      <c r="D235" s="86"/>
      <c r="E235" s="86"/>
      <c r="F235" s="85"/>
      <c r="G235" s="85"/>
      <c r="H235" s="86"/>
      <c r="I235" s="86"/>
      <c r="J235" s="85"/>
      <c r="K235" s="85"/>
      <c r="L235" s="86"/>
      <c r="M235" s="86"/>
    </row>
    <row r="236" spans="2:13" x14ac:dyDescent="0.3">
      <c r="B236" s="85"/>
      <c r="C236" s="85"/>
      <c r="D236" s="86"/>
      <c r="E236" s="86"/>
      <c r="F236" s="85"/>
      <c r="G236" s="85"/>
      <c r="H236" s="86"/>
      <c r="I236" s="86"/>
      <c r="J236" s="85"/>
      <c r="K236" s="85"/>
      <c r="L236" s="86"/>
      <c r="M236" s="86"/>
    </row>
    <row r="237" spans="2:13" x14ac:dyDescent="0.3">
      <c r="B237" s="85"/>
      <c r="C237" s="85"/>
      <c r="D237" s="86"/>
      <c r="E237" s="86"/>
      <c r="F237" s="85"/>
      <c r="G237" s="85"/>
      <c r="H237" s="86"/>
      <c r="I237" s="86"/>
      <c r="J237" s="85"/>
      <c r="K237" s="85"/>
      <c r="L237" s="86"/>
      <c r="M237" s="86"/>
    </row>
    <row r="238" spans="2:13" x14ac:dyDescent="0.3">
      <c r="B238" s="85"/>
      <c r="C238" s="85"/>
      <c r="D238" s="86"/>
      <c r="E238" s="86"/>
      <c r="F238" s="85"/>
      <c r="G238" s="85"/>
      <c r="H238" s="86"/>
      <c r="I238" s="86"/>
      <c r="J238" s="85"/>
      <c r="K238" s="85"/>
      <c r="L238" s="86"/>
      <c r="M238" s="86"/>
    </row>
    <row r="239" spans="2:13" x14ac:dyDescent="0.3">
      <c r="B239" s="85"/>
      <c r="C239" s="85"/>
      <c r="D239" s="86"/>
      <c r="E239" s="86"/>
      <c r="F239" s="85"/>
      <c r="G239" s="85"/>
      <c r="H239" s="86"/>
      <c r="I239" s="86"/>
      <c r="J239" s="85"/>
      <c r="K239" s="85"/>
      <c r="L239" s="86"/>
      <c r="M239" s="86"/>
    </row>
    <row r="240" spans="2:13" x14ac:dyDescent="0.3">
      <c r="B240" s="85"/>
      <c r="C240" s="85"/>
      <c r="D240" s="86"/>
      <c r="E240" s="86"/>
      <c r="F240" s="85"/>
      <c r="G240" s="85"/>
      <c r="H240" s="86"/>
      <c r="I240" s="86"/>
      <c r="J240" s="85"/>
      <c r="K240" s="85"/>
      <c r="L240" s="86"/>
      <c r="M240" s="86"/>
    </row>
    <row r="241" spans="2:13" x14ac:dyDescent="0.3">
      <c r="B241" s="85"/>
      <c r="C241" s="85"/>
      <c r="D241" s="86"/>
      <c r="E241" s="86"/>
      <c r="F241" s="85"/>
      <c r="G241" s="85"/>
      <c r="H241" s="86"/>
      <c r="I241" s="86"/>
      <c r="J241" s="85"/>
      <c r="K241" s="85"/>
      <c r="L241" s="86"/>
      <c r="M241" s="86"/>
    </row>
    <row r="242" spans="2:13" x14ac:dyDescent="0.3">
      <c r="B242" s="85"/>
      <c r="C242" s="85"/>
      <c r="D242" s="86"/>
      <c r="E242" s="86"/>
      <c r="F242" s="85"/>
      <c r="G242" s="85"/>
      <c r="H242" s="86"/>
      <c r="I242" s="86"/>
      <c r="J242" s="85"/>
      <c r="K242" s="85"/>
      <c r="L242" s="86"/>
      <c r="M242" s="86"/>
    </row>
    <row r="243" spans="2:13" x14ac:dyDescent="0.3">
      <c r="B243" s="85"/>
      <c r="C243" s="85"/>
      <c r="D243" s="86"/>
      <c r="E243" s="86"/>
      <c r="F243" s="85"/>
      <c r="G243" s="85"/>
      <c r="H243" s="86"/>
      <c r="I243" s="86"/>
      <c r="J243" s="85"/>
      <c r="K243" s="85"/>
      <c r="L243" s="86"/>
      <c r="M243" s="86"/>
    </row>
    <row r="244" spans="2:13" x14ac:dyDescent="0.3">
      <c r="B244" s="85"/>
      <c r="C244" s="85"/>
      <c r="D244" s="86"/>
      <c r="E244" s="86"/>
      <c r="F244" s="85"/>
      <c r="G244" s="85"/>
      <c r="H244" s="86"/>
      <c r="I244" s="86"/>
      <c r="J244" s="85"/>
      <c r="K244" s="85"/>
      <c r="L244" s="86"/>
      <c r="M244" s="86"/>
    </row>
    <row r="245" spans="2:13" x14ac:dyDescent="0.3">
      <c r="B245" s="85"/>
      <c r="C245" s="85"/>
      <c r="D245" s="86"/>
      <c r="E245" s="86"/>
      <c r="F245" s="85"/>
      <c r="G245" s="85"/>
      <c r="H245" s="86"/>
      <c r="I245" s="86"/>
      <c r="J245" s="85"/>
      <c r="K245" s="85"/>
      <c r="L245" s="86"/>
      <c r="M245" s="86"/>
    </row>
    <row r="246" spans="2:13" x14ac:dyDescent="0.3">
      <c r="B246" s="85"/>
      <c r="C246" s="85"/>
      <c r="D246" s="86"/>
      <c r="E246" s="86"/>
      <c r="F246" s="85"/>
      <c r="G246" s="85"/>
      <c r="H246" s="86"/>
      <c r="I246" s="86"/>
      <c r="J246" s="85"/>
      <c r="K246" s="85"/>
      <c r="L246" s="86"/>
      <c r="M246" s="86"/>
    </row>
    <row r="247" spans="2:13" x14ac:dyDescent="0.3">
      <c r="B247" s="85"/>
      <c r="C247" s="85"/>
      <c r="D247" s="86"/>
      <c r="E247" s="86"/>
      <c r="F247" s="85"/>
      <c r="G247" s="85"/>
      <c r="H247" s="86"/>
      <c r="I247" s="86"/>
      <c r="J247" s="85"/>
      <c r="K247" s="85"/>
      <c r="L247" s="86"/>
      <c r="M247" s="86"/>
    </row>
    <row r="248" spans="2:13" x14ac:dyDescent="0.3">
      <c r="B248" s="85"/>
      <c r="C248" s="85"/>
      <c r="D248" s="86"/>
      <c r="E248" s="86"/>
      <c r="F248" s="85"/>
      <c r="G248" s="85"/>
      <c r="H248" s="86"/>
      <c r="I248" s="86"/>
      <c r="J248" s="85"/>
      <c r="K248" s="85"/>
      <c r="L248" s="86"/>
      <c r="M248" s="86"/>
    </row>
    <row r="249" spans="2:13" x14ac:dyDescent="0.3">
      <c r="B249" s="85"/>
      <c r="C249" s="85"/>
      <c r="D249" s="86"/>
      <c r="E249" s="86"/>
      <c r="F249" s="85"/>
      <c r="G249" s="85"/>
      <c r="H249" s="86"/>
      <c r="I249" s="86"/>
      <c r="J249" s="85"/>
      <c r="K249" s="85"/>
      <c r="L249" s="86"/>
      <c r="M249" s="86"/>
    </row>
    <row r="250" spans="2:13" x14ac:dyDescent="0.3">
      <c r="B250" s="85"/>
      <c r="C250" s="85"/>
      <c r="D250" s="86"/>
      <c r="E250" s="86"/>
      <c r="F250" s="85"/>
      <c r="G250" s="85"/>
      <c r="H250" s="86"/>
      <c r="I250" s="86"/>
      <c r="J250" s="85"/>
      <c r="K250" s="85"/>
      <c r="L250" s="86"/>
      <c r="M250" s="86"/>
    </row>
    <row r="251" spans="2:13" x14ac:dyDescent="0.3">
      <c r="B251" s="85"/>
      <c r="C251" s="85"/>
      <c r="D251" s="86"/>
      <c r="E251" s="86"/>
      <c r="F251" s="85"/>
      <c r="G251" s="85"/>
      <c r="H251" s="86"/>
      <c r="I251" s="86"/>
      <c r="J251" s="85"/>
      <c r="K251" s="85"/>
      <c r="L251" s="86"/>
      <c r="M251" s="86"/>
    </row>
    <row r="252" spans="2:13" x14ac:dyDescent="0.3">
      <c r="B252" s="85"/>
      <c r="C252" s="85"/>
      <c r="D252" s="86"/>
      <c r="E252" s="86"/>
      <c r="F252" s="85"/>
      <c r="G252" s="85"/>
      <c r="H252" s="86"/>
      <c r="I252" s="86"/>
      <c r="J252" s="85"/>
      <c r="K252" s="85"/>
      <c r="L252" s="86"/>
      <c r="M252" s="86"/>
    </row>
    <row r="253" spans="2:13" x14ac:dyDescent="0.3">
      <c r="B253" s="85"/>
      <c r="C253" s="85"/>
      <c r="D253" s="86"/>
      <c r="E253" s="86"/>
      <c r="F253" s="85"/>
      <c r="G253" s="85"/>
      <c r="H253" s="86"/>
      <c r="I253" s="86"/>
      <c r="J253" s="85"/>
      <c r="K253" s="85"/>
      <c r="L253" s="86"/>
      <c r="M253" s="86"/>
    </row>
    <row r="254" spans="2:13" x14ac:dyDescent="0.3">
      <c r="B254" s="85"/>
      <c r="C254" s="85"/>
      <c r="D254" s="86"/>
      <c r="E254" s="86"/>
      <c r="F254" s="85"/>
      <c r="G254" s="85"/>
      <c r="H254" s="86"/>
      <c r="I254" s="86"/>
      <c r="J254" s="85"/>
      <c r="K254" s="85"/>
      <c r="L254" s="86"/>
      <c r="M254" s="86"/>
    </row>
    <row r="255" spans="2:13" x14ac:dyDescent="0.3">
      <c r="B255" s="85"/>
      <c r="C255" s="85"/>
      <c r="D255" s="86"/>
      <c r="E255" s="86"/>
      <c r="F255" s="85"/>
      <c r="G255" s="85"/>
      <c r="H255" s="86"/>
      <c r="I255" s="86"/>
      <c r="J255" s="85"/>
      <c r="K255" s="85"/>
      <c r="L255" s="86"/>
      <c r="M255" s="86"/>
    </row>
    <row r="256" spans="2:13" x14ac:dyDescent="0.3">
      <c r="B256" s="85"/>
      <c r="C256" s="85"/>
      <c r="D256" s="86"/>
      <c r="E256" s="86"/>
      <c r="F256" s="85"/>
      <c r="G256" s="85"/>
      <c r="H256" s="86"/>
      <c r="I256" s="86"/>
      <c r="J256" s="85"/>
      <c r="K256" s="85"/>
      <c r="L256" s="86"/>
      <c r="M256" s="86"/>
    </row>
    <row r="257" spans="2:13" x14ac:dyDescent="0.3">
      <c r="B257" s="85"/>
      <c r="C257" s="85"/>
      <c r="D257" s="86"/>
      <c r="E257" s="86"/>
      <c r="F257" s="85"/>
      <c r="G257" s="85"/>
      <c r="H257" s="86"/>
      <c r="I257" s="86"/>
      <c r="J257" s="85"/>
      <c r="K257" s="85"/>
      <c r="L257" s="86"/>
      <c r="M257" s="86"/>
    </row>
    <row r="258" spans="2:13" x14ac:dyDescent="0.3">
      <c r="B258" s="85"/>
      <c r="C258" s="85"/>
      <c r="D258" s="86"/>
      <c r="E258" s="86"/>
      <c r="F258" s="85"/>
      <c r="G258" s="85"/>
      <c r="H258" s="86"/>
      <c r="I258" s="86"/>
      <c r="J258" s="85"/>
      <c r="K258" s="85"/>
      <c r="L258" s="86"/>
      <c r="M258" s="86"/>
    </row>
    <row r="259" spans="2:13" x14ac:dyDescent="0.3">
      <c r="B259" s="85"/>
      <c r="C259" s="85"/>
      <c r="D259" s="86"/>
      <c r="E259" s="86"/>
      <c r="F259" s="85"/>
      <c r="G259" s="85"/>
      <c r="H259" s="86"/>
      <c r="I259" s="86"/>
      <c r="J259" s="85"/>
      <c r="K259" s="85"/>
      <c r="L259" s="86"/>
      <c r="M259" s="86"/>
    </row>
    <row r="260" spans="2:13" x14ac:dyDescent="0.3">
      <c r="B260" s="85"/>
      <c r="C260" s="85"/>
      <c r="D260" s="86"/>
      <c r="E260" s="86"/>
      <c r="F260" s="85"/>
      <c r="G260" s="85"/>
      <c r="H260" s="86"/>
      <c r="I260" s="86"/>
      <c r="J260" s="85"/>
      <c r="K260" s="85"/>
      <c r="L260" s="86"/>
      <c r="M260" s="86"/>
    </row>
    <row r="261" spans="2:13" x14ac:dyDescent="0.3">
      <c r="B261" s="85"/>
      <c r="C261" s="85"/>
      <c r="D261" s="86"/>
      <c r="E261" s="86"/>
      <c r="F261" s="85"/>
      <c r="G261" s="85"/>
      <c r="H261" s="86"/>
      <c r="I261" s="86"/>
      <c r="J261" s="85"/>
      <c r="K261" s="85"/>
      <c r="L261" s="86"/>
      <c r="M261" s="86"/>
    </row>
    <row r="262" spans="2:13" x14ac:dyDescent="0.3">
      <c r="B262" s="85"/>
      <c r="C262" s="85"/>
      <c r="D262" s="86"/>
      <c r="E262" s="86"/>
      <c r="F262" s="85"/>
      <c r="G262" s="85"/>
      <c r="H262" s="86"/>
      <c r="I262" s="86"/>
      <c r="J262" s="85"/>
      <c r="K262" s="85"/>
      <c r="L262" s="86"/>
      <c r="M262" s="86"/>
    </row>
    <row r="263" spans="2:13" x14ac:dyDescent="0.3">
      <c r="B263" s="85"/>
      <c r="C263" s="85"/>
      <c r="D263" s="86"/>
      <c r="E263" s="86"/>
      <c r="F263" s="85"/>
      <c r="G263" s="85"/>
      <c r="H263" s="86"/>
      <c r="I263" s="86"/>
      <c r="J263" s="85"/>
      <c r="K263" s="85"/>
      <c r="L263" s="86"/>
      <c r="M263" s="86"/>
    </row>
    <row r="264" spans="2:13" x14ac:dyDescent="0.3">
      <c r="B264" s="85"/>
      <c r="C264" s="85"/>
      <c r="D264" s="86"/>
      <c r="E264" s="86"/>
      <c r="F264" s="85"/>
      <c r="G264" s="85"/>
      <c r="H264" s="86"/>
      <c r="I264" s="86"/>
      <c r="J264" s="85"/>
      <c r="K264" s="85"/>
      <c r="L264" s="86"/>
      <c r="M264" s="86"/>
    </row>
    <row r="265" spans="2:13" x14ac:dyDescent="0.3">
      <c r="B265" s="85"/>
      <c r="C265" s="85"/>
      <c r="D265" s="86"/>
      <c r="E265" s="86"/>
      <c r="F265" s="85"/>
      <c r="G265" s="85"/>
      <c r="H265" s="86"/>
      <c r="I265" s="86"/>
      <c r="J265" s="85"/>
      <c r="K265" s="85"/>
      <c r="L265" s="86"/>
      <c r="M265" s="86"/>
    </row>
    <row r="266" spans="2:13" x14ac:dyDescent="0.3">
      <c r="B266" s="85"/>
      <c r="C266" s="85"/>
      <c r="D266" s="86"/>
      <c r="E266" s="86"/>
      <c r="F266" s="85"/>
      <c r="G266" s="85"/>
      <c r="H266" s="86"/>
      <c r="I266" s="86"/>
      <c r="J266" s="85"/>
      <c r="K266" s="85"/>
      <c r="L266" s="86"/>
      <c r="M266" s="86"/>
    </row>
    <row r="267" spans="2:13" x14ac:dyDescent="0.3">
      <c r="B267" s="85"/>
      <c r="C267" s="85"/>
      <c r="D267" s="86"/>
      <c r="E267" s="86"/>
      <c r="F267" s="85"/>
      <c r="G267" s="85"/>
      <c r="H267" s="86"/>
      <c r="I267" s="86"/>
      <c r="J267" s="85"/>
      <c r="K267" s="85"/>
      <c r="L267" s="86"/>
      <c r="M267" s="86"/>
    </row>
    <row r="268" spans="2:13" x14ac:dyDescent="0.3">
      <c r="B268" s="85"/>
      <c r="C268" s="85"/>
      <c r="D268" s="86"/>
      <c r="E268" s="86"/>
      <c r="F268" s="85"/>
      <c r="G268" s="85"/>
      <c r="H268" s="86"/>
      <c r="I268" s="86"/>
      <c r="J268" s="85"/>
      <c r="K268" s="85"/>
      <c r="L268" s="86"/>
      <c r="M268" s="86"/>
    </row>
    <row r="269" spans="2:13" x14ac:dyDescent="0.3">
      <c r="B269" s="85"/>
      <c r="C269" s="85"/>
      <c r="D269" s="86"/>
      <c r="E269" s="86"/>
      <c r="F269" s="85"/>
      <c r="G269" s="85"/>
      <c r="H269" s="86"/>
      <c r="I269" s="86"/>
      <c r="J269" s="85"/>
      <c r="K269" s="85"/>
      <c r="L269" s="86"/>
      <c r="M269" s="86"/>
    </row>
    <row r="270" spans="2:13" x14ac:dyDescent="0.3">
      <c r="B270" s="85"/>
      <c r="C270" s="85"/>
      <c r="D270" s="86"/>
      <c r="E270" s="86"/>
      <c r="F270" s="85"/>
      <c r="G270" s="85"/>
      <c r="H270" s="86"/>
      <c r="I270" s="86"/>
      <c r="J270" s="85"/>
      <c r="K270" s="85"/>
      <c r="L270" s="86"/>
      <c r="M270" s="86"/>
    </row>
    <row r="271" spans="2:13" x14ac:dyDescent="0.3">
      <c r="B271" s="85"/>
      <c r="C271" s="85"/>
      <c r="D271" s="86"/>
      <c r="E271" s="86"/>
      <c r="F271" s="85"/>
      <c r="G271" s="85"/>
      <c r="H271" s="86"/>
      <c r="I271" s="86"/>
      <c r="J271" s="85"/>
      <c r="K271" s="85"/>
      <c r="L271" s="86"/>
      <c r="M271" s="86"/>
    </row>
    <row r="272" spans="2:13" x14ac:dyDescent="0.3">
      <c r="B272" s="85"/>
      <c r="C272" s="85"/>
      <c r="D272" s="86"/>
      <c r="E272" s="86"/>
      <c r="F272" s="85"/>
      <c r="G272" s="85"/>
      <c r="H272" s="86"/>
      <c r="I272" s="86"/>
      <c r="J272" s="85"/>
      <c r="K272" s="85"/>
      <c r="L272" s="86"/>
      <c r="M272" s="86"/>
    </row>
    <row r="273" spans="2:13" x14ac:dyDescent="0.3">
      <c r="B273" s="85"/>
      <c r="C273" s="85"/>
      <c r="D273" s="86"/>
      <c r="E273" s="86"/>
      <c r="F273" s="85"/>
      <c r="G273" s="85"/>
      <c r="H273" s="86"/>
      <c r="I273" s="86"/>
      <c r="J273" s="85"/>
      <c r="K273" s="85"/>
      <c r="L273" s="86"/>
      <c r="M273" s="86"/>
    </row>
    <row r="274" spans="2:13" x14ac:dyDescent="0.3">
      <c r="B274" s="85"/>
      <c r="C274" s="85"/>
      <c r="D274" s="86"/>
      <c r="E274" s="86"/>
      <c r="F274" s="85"/>
      <c r="G274" s="85"/>
      <c r="H274" s="86"/>
      <c r="I274" s="86"/>
      <c r="J274" s="85"/>
      <c r="K274" s="85"/>
      <c r="L274" s="86"/>
      <c r="M274" s="86"/>
    </row>
    <row r="275" spans="2:13" x14ac:dyDescent="0.3">
      <c r="B275" s="85"/>
      <c r="C275" s="85"/>
      <c r="D275" s="86"/>
      <c r="E275" s="86"/>
      <c r="F275" s="85"/>
      <c r="G275" s="85"/>
      <c r="H275" s="86"/>
      <c r="I275" s="86"/>
      <c r="J275" s="85"/>
      <c r="K275" s="85"/>
      <c r="L275" s="86"/>
      <c r="M275" s="86"/>
    </row>
    <row r="276" spans="2:13" x14ac:dyDescent="0.3">
      <c r="B276" s="85"/>
      <c r="C276" s="85"/>
      <c r="D276" s="86"/>
      <c r="E276" s="86"/>
      <c r="F276" s="85"/>
      <c r="G276" s="85"/>
      <c r="H276" s="86"/>
      <c r="I276" s="86"/>
      <c r="J276" s="85"/>
      <c r="K276" s="85"/>
      <c r="L276" s="86"/>
      <c r="M276" s="86"/>
    </row>
    <row r="277" spans="2:13" x14ac:dyDescent="0.3">
      <c r="B277" s="85"/>
      <c r="C277" s="85"/>
      <c r="D277" s="86"/>
      <c r="E277" s="86"/>
      <c r="F277" s="85"/>
      <c r="G277" s="85"/>
      <c r="H277" s="86"/>
      <c r="I277" s="86"/>
      <c r="J277" s="85"/>
      <c r="K277" s="85"/>
      <c r="L277" s="86"/>
      <c r="M277" s="86"/>
    </row>
    <row r="278" spans="2:13" x14ac:dyDescent="0.3">
      <c r="B278" s="85"/>
      <c r="C278" s="85"/>
      <c r="D278" s="86"/>
      <c r="E278" s="86"/>
      <c r="F278" s="85"/>
      <c r="G278" s="85"/>
      <c r="H278" s="86"/>
      <c r="I278" s="86"/>
      <c r="J278" s="85"/>
      <c r="K278" s="85"/>
      <c r="L278" s="86"/>
      <c r="M278" s="86"/>
    </row>
    <row r="279" spans="2:13" x14ac:dyDescent="0.3">
      <c r="B279" s="85"/>
      <c r="C279" s="85"/>
      <c r="D279" s="86"/>
      <c r="E279" s="86"/>
      <c r="F279" s="85"/>
      <c r="G279" s="85"/>
      <c r="H279" s="86"/>
      <c r="I279" s="86"/>
      <c r="J279" s="85"/>
      <c r="K279" s="85"/>
      <c r="L279" s="86"/>
      <c r="M279" s="86"/>
    </row>
    <row r="280" spans="2:13" x14ac:dyDescent="0.3">
      <c r="B280" s="85"/>
      <c r="C280" s="85"/>
      <c r="D280" s="86"/>
      <c r="E280" s="86"/>
      <c r="F280" s="85"/>
      <c r="G280" s="85"/>
      <c r="H280" s="86"/>
      <c r="I280" s="86"/>
      <c r="J280" s="85"/>
      <c r="K280" s="85"/>
      <c r="L280" s="86"/>
      <c r="M280" s="86"/>
    </row>
    <row r="281" spans="2:13" x14ac:dyDescent="0.3">
      <c r="B281" s="85"/>
      <c r="C281" s="85"/>
      <c r="D281" s="86"/>
      <c r="E281" s="86"/>
      <c r="F281" s="85"/>
      <c r="G281" s="85"/>
      <c r="H281" s="86"/>
      <c r="I281" s="86"/>
      <c r="J281" s="85"/>
      <c r="K281" s="85"/>
      <c r="L281" s="86"/>
      <c r="M281" s="86"/>
    </row>
    <row r="282" spans="2:13" x14ac:dyDescent="0.3">
      <c r="B282" s="85"/>
      <c r="C282" s="85"/>
      <c r="D282" s="86"/>
      <c r="E282" s="86"/>
      <c r="F282" s="85"/>
      <c r="G282" s="85"/>
      <c r="H282" s="86"/>
      <c r="I282" s="86"/>
      <c r="J282" s="85"/>
      <c r="K282" s="85"/>
      <c r="L282" s="86"/>
      <c r="M282" s="86"/>
    </row>
    <row r="283" spans="2:13" x14ac:dyDescent="0.3">
      <c r="B283" s="85"/>
      <c r="C283" s="85"/>
      <c r="D283" s="86"/>
      <c r="E283" s="86"/>
      <c r="F283" s="85"/>
      <c r="G283" s="85"/>
      <c r="H283" s="86"/>
      <c r="I283" s="86"/>
      <c r="J283" s="85"/>
      <c r="K283" s="85"/>
      <c r="L283" s="86"/>
      <c r="M283" s="86"/>
    </row>
    <row r="284" spans="2:13" x14ac:dyDescent="0.3">
      <c r="B284" s="85"/>
      <c r="C284" s="85"/>
      <c r="D284" s="86"/>
      <c r="E284" s="86"/>
      <c r="F284" s="85"/>
      <c r="G284" s="85"/>
      <c r="H284" s="86"/>
      <c r="I284" s="86"/>
      <c r="J284" s="85"/>
      <c r="K284" s="85"/>
      <c r="L284" s="86"/>
      <c r="M284" s="86"/>
    </row>
    <row r="285" spans="2:13" x14ac:dyDescent="0.3">
      <c r="B285" s="85"/>
      <c r="C285" s="85"/>
      <c r="D285" s="86"/>
      <c r="E285" s="86"/>
      <c r="F285" s="85"/>
      <c r="G285" s="85"/>
      <c r="H285" s="86"/>
      <c r="I285" s="86"/>
      <c r="J285" s="85"/>
      <c r="K285" s="85"/>
      <c r="L285" s="86"/>
      <c r="M285" s="86"/>
    </row>
    <row r="286" spans="2:13" x14ac:dyDescent="0.3">
      <c r="B286" s="85"/>
      <c r="C286" s="85"/>
      <c r="D286" s="86"/>
      <c r="E286" s="86"/>
      <c r="F286" s="85"/>
      <c r="G286" s="85"/>
      <c r="H286" s="86"/>
      <c r="I286" s="86"/>
      <c r="J286" s="85"/>
      <c r="K286" s="85"/>
      <c r="L286" s="86"/>
      <c r="M286" s="86"/>
    </row>
    <row r="287" spans="2:13" x14ac:dyDescent="0.3">
      <c r="B287" s="85"/>
      <c r="C287" s="85"/>
      <c r="D287" s="86"/>
      <c r="E287" s="86"/>
      <c r="F287" s="85"/>
      <c r="G287" s="85"/>
      <c r="H287" s="86"/>
      <c r="I287" s="86"/>
      <c r="J287" s="85"/>
      <c r="K287" s="85"/>
      <c r="L287" s="86"/>
      <c r="M287" s="86"/>
    </row>
    <row r="288" spans="2:13" x14ac:dyDescent="0.3">
      <c r="B288" s="85"/>
      <c r="C288" s="85"/>
      <c r="D288" s="86"/>
      <c r="E288" s="86"/>
      <c r="F288" s="85"/>
      <c r="G288" s="85"/>
      <c r="H288" s="86"/>
      <c r="I288" s="86"/>
      <c r="J288" s="85"/>
      <c r="K288" s="85"/>
      <c r="L288" s="86"/>
      <c r="M288" s="86"/>
    </row>
    <row r="289" spans="2:13" x14ac:dyDescent="0.3">
      <c r="B289" s="85"/>
      <c r="C289" s="85"/>
      <c r="D289" s="86"/>
      <c r="E289" s="86"/>
      <c r="F289" s="85"/>
      <c r="G289" s="85"/>
      <c r="H289" s="86"/>
      <c r="I289" s="86"/>
      <c r="J289" s="85"/>
      <c r="K289" s="85"/>
      <c r="L289" s="86"/>
      <c r="M289" s="86"/>
    </row>
    <row r="290" spans="2:13" x14ac:dyDescent="0.3">
      <c r="B290" s="85"/>
      <c r="C290" s="85"/>
      <c r="D290" s="86"/>
      <c r="E290" s="86"/>
      <c r="F290" s="85"/>
      <c r="G290" s="85"/>
      <c r="H290" s="86"/>
      <c r="I290" s="86"/>
      <c r="J290" s="85"/>
      <c r="K290" s="85"/>
      <c r="L290" s="86"/>
      <c r="M290" s="86"/>
    </row>
    <row r="291" spans="2:13" x14ac:dyDescent="0.3">
      <c r="B291" s="85"/>
      <c r="C291" s="85"/>
      <c r="D291" s="86"/>
      <c r="E291" s="86"/>
      <c r="F291" s="85"/>
      <c r="G291" s="85"/>
      <c r="H291" s="86"/>
      <c r="I291" s="86"/>
      <c r="J291" s="85"/>
      <c r="K291" s="85"/>
      <c r="L291" s="86"/>
      <c r="M291" s="86"/>
    </row>
    <row r="292" spans="2:13" x14ac:dyDescent="0.3">
      <c r="B292" s="85"/>
      <c r="C292" s="85"/>
      <c r="D292" s="86"/>
      <c r="E292" s="86"/>
      <c r="F292" s="85"/>
      <c r="G292" s="85"/>
      <c r="H292" s="86"/>
      <c r="I292" s="86"/>
      <c r="J292" s="85"/>
      <c r="K292" s="85"/>
      <c r="L292" s="86"/>
      <c r="M292" s="86"/>
    </row>
    <row r="293" spans="2:13" x14ac:dyDescent="0.3">
      <c r="B293" s="85"/>
      <c r="C293" s="85"/>
      <c r="D293" s="86"/>
      <c r="E293" s="86"/>
      <c r="F293" s="85"/>
      <c r="G293" s="85"/>
      <c r="H293" s="86"/>
      <c r="I293" s="86"/>
      <c r="J293" s="85"/>
      <c r="K293" s="85"/>
      <c r="L293" s="86"/>
      <c r="M293" s="86"/>
    </row>
    <row r="294" spans="2:13" x14ac:dyDescent="0.3">
      <c r="B294" s="85"/>
      <c r="C294" s="85"/>
      <c r="D294" s="86"/>
      <c r="E294" s="86"/>
      <c r="F294" s="85"/>
      <c r="G294" s="85"/>
      <c r="H294" s="86"/>
      <c r="I294" s="86"/>
      <c r="J294" s="85"/>
      <c r="K294" s="85"/>
      <c r="L294" s="86"/>
      <c r="M294" s="86"/>
    </row>
    <row r="295" spans="2:13" x14ac:dyDescent="0.3">
      <c r="B295" s="85"/>
      <c r="C295" s="85"/>
      <c r="D295" s="86"/>
      <c r="E295" s="86"/>
      <c r="F295" s="85"/>
      <c r="G295" s="85"/>
      <c r="H295" s="86"/>
      <c r="I295" s="86"/>
      <c r="J295" s="85"/>
      <c r="K295" s="85"/>
      <c r="L295" s="86"/>
      <c r="M295" s="86"/>
    </row>
    <row r="296" spans="2:13" x14ac:dyDescent="0.3">
      <c r="B296" s="85"/>
      <c r="C296" s="85"/>
      <c r="D296" s="86"/>
      <c r="E296" s="86"/>
      <c r="F296" s="85"/>
      <c r="G296" s="85"/>
      <c r="H296" s="86"/>
      <c r="I296" s="86"/>
      <c r="J296" s="85"/>
      <c r="K296" s="85"/>
      <c r="L296" s="86"/>
      <c r="M296" s="86"/>
    </row>
    <row r="297" spans="2:13" x14ac:dyDescent="0.3">
      <c r="B297" s="85"/>
      <c r="C297" s="85"/>
      <c r="D297" s="86"/>
      <c r="E297" s="86"/>
      <c r="F297" s="85"/>
      <c r="G297" s="85"/>
      <c r="H297" s="86"/>
      <c r="I297" s="86"/>
      <c r="J297" s="85"/>
      <c r="K297" s="85"/>
      <c r="L297" s="86"/>
      <c r="M297" s="86"/>
    </row>
    <row r="298" spans="2:13" x14ac:dyDescent="0.3">
      <c r="B298" s="85"/>
      <c r="C298" s="85"/>
      <c r="D298" s="86"/>
      <c r="E298" s="86"/>
      <c r="F298" s="85"/>
      <c r="G298" s="85"/>
      <c r="H298" s="86"/>
      <c r="I298" s="86"/>
      <c r="J298" s="85"/>
      <c r="K298" s="85"/>
      <c r="L298" s="86"/>
      <c r="M298" s="86"/>
    </row>
    <row r="299" spans="2:13" x14ac:dyDescent="0.3">
      <c r="B299" s="85"/>
      <c r="C299" s="85"/>
      <c r="D299" s="86"/>
      <c r="E299" s="86"/>
      <c r="F299" s="85"/>
      <c r="G299" s="85"/>
      <c r="H299" s="86"/>
      <c r="I299" s="86"/>
      <c r="J299" s="85"/>
      <c r="K299" s="85"/>
      <c r="L299" s="86"/>
      <c r="M299" s="86"/>
    </row>
    <row r="300" spans="2:13" x14ac:dyDescent="0.3">
      <c r="B300" s="85"/>
      <c r="C300" s="85"/>
      <c r="D300" s="86"/>
      <c r="E300" s="86"/>
      <c r="F300" s="85"/>
      <c r="G300" s="85"/>
      <c r="H300" s="86"/>
      <c r="I300" s="86"/>
      <c r="J300" s="85"/>
      <c r="K300" s="85"/>
      <c r="L300" s="86"/>
      <c r="M300" s="86"/>
    </row>
    <row r="301" spans="2:13" x14ac:dyDescent="0.3">
      <c r="B301" s="85"/>
      <c r="C301" s="85"/>
      <c r="D301" s="86"/>
      <c r="E301" s="86"/>
      <c r="F301" s="85"/>
      <c r="G301" s="85"/>
      <c r="H301" s="86"/>
      <c r="I301" s="86"/>
      <c r="J301" s="85"/>
      <c r="K301" s="85"/>
      <c r="L301" s="86"/>
      <c r="M301" s="86"/>
    </row>
    <row r="302" spans="2:13" x14ac:dyDescent="0.3">
      <c r="B302" s="85"/>
      <c r="C302" s="85"/>
      <c r="D302" s="86"/>
      <c r="E302" s="86"/>
      <c r="F302" s="85"/>
      <c r="G302" s="85"/>
      <c r="H302" s="86"/>
      <c r="I302" s="86"/>
      <c r="J302" s="85"/>
      <c r="K302" s="85"/>
      <c r="L302" s="86"/>
      <c r="M302" s="86"/>
    </row>
    <row r="303" spans="2:13" x14ac:dyDescent="0.3">
      <c r="B303" s="85"/>
      <c r="C303" s="85"/>
      <c r="D303" s="86"/>
      <c r="E303" s="86"/>
      <c r="F303" s="85"/>
      <c r="G303" s="85"/>
      <c r="H303" s="86"/>
      <c r="I303" s="86"/>
      <c r="J303" s="85"/>
      <c r="K303" s="85"/>
      <c r="L303" s="86"/>
      <c r="M303" s="86"/>
    </row>
    <row r="304" spans="2:13" x14ac:dyDescent="0.3">
      <c r="B304" s="85"/>
      <c r="C304" s="85"/>
      <c r="D304" s="86"/>
      <c r="E304" s="86"/>
      <c r="F304" s="85"/>
      <c r="G304" s="85"/>
      <c r="H304" s="86"/>
      <c r="I304" s="86"/>
      <c r="J304" s="85"/>
      <c r="K304" s="85"/>
      <c r="L304" s="86"/>
      <c r="M304" s="86"/>
    </row>
    <row r="305" spans="2:13" x14ac:dyDescent="0.3">
      <c r="B305" s="85"/>
      <c r="C305" s="85"/>
      <c r="D305" s="86"/>
      <c r="E305" s="86"/>
      <c r="F305" s="85"/>
      <c r="G305" s="85"/>
      <c r="H305" s="86"/>
      <c r="I305" s="86"/>
      <c r="J305" s="85"/>
      <c r="K305" s="85"/>
      <c r="L305" s="86"/>
      <c r="M305" s="86"/>
    </row>
    <row r="306" spans="2:13" x14ac:dyDescent="0.3">
      <c r="B306" s="85"/>
      <c r="C306" s="85"/>
      <c r="D306" s="86"/>
      <c r="E306" s="86"/>
      <c r="F306" s="85"/>
      <c r="G306" s="85"/>
      <c r="H306" s="86"/>
      <c r="I306" s="86"/>
      <c r="J306" s="85"/>
      <c r="K306" s="85"/>
      <c r="L306" s="86"/>
      <c r="M306" s="86"/>
    </row>
    <row r="307" spans="2:13" x14ac:dyDescent="0.3">
      <c r="B307" s="85"/>
      <c r="C307" s="85"/>
      <c r="D307" s="86"/>
      <c r="E307" s="86"/>
      <c r="F307" s="85"/>
      <c r="G307" s="85"/>
      <c r="H307" s="86"/>
      <c r="I307" s="86"/>
      <c r="J307" s="85"/>
      <c r="K307" s="85"/>
      <c r="L307" s="86"/>
      <c r="M307" s="86"/>
    </row>
    <row r="308" spans="2:13" x14ac:dyDescent="0.3">
      <c r="B308" s="85"/>
      <c r="C308" s="85"/>
      <c r="D308" s="86"/>
      <c r="E308" s="86"/>
      <c r="F308" s="85"/>
      <c r="G308" s="85"/>
      <c r="H308" s="86"/>
      <c r="I308" s="86"/>
      <c r="J308" s="85"/>
      <c r="K308" s="85"/>
      <c r="L308" s="86"/>
      <c r="M308" s="86"/>
    </row>
    <row r="309" spans="2:13" x14ac:dyDescent="0.3">
      <c r="B309" s="85"/>
      <c r="C309" s="85"/>
      <c r="D309" s="86"/>
      <c r="E309" s="86"/>
      <c r="F309" s="85"/>
      <c r="G309" s="85"/>
      <c r="H309" s="86"/>
      <c r="I309" s="86"/>
      <c r="J309" s="85"/>
      <c r="K309" s="85"/>
      <c r="L309" s="86"/>
      <c r="M309" s="86"/>
    </row>
    <row r="310" spans="2:13" x14ac:dyDescent="0.3">
      <c r="B310" s="85"/>
      <c r="C310" s="85"/>
      <c r="D310" s="86"/>
      <c r="E310" s="86"/>
      <c r="F310" s="85"/>
      <c r="G310" s="85"/>
      <c r="H310" s="86"/>
      <c r="I310" s="86"/>
      <c r="J310" s="85"/>
      <c r="K310" s="85"/>
      <c r="L310" s="86"/>
      <c r="M310" s="86"/>
    </row>
    <row r="311" spans="2:13" x14ac:dyDescent="0.3">
      <c r="B311" s="85"/>
      <c r="C311" s="85"/>
      <c r="D311" s="86"/>
      <c r="E311" s="86"/>
      <c r="F311" s="85"/>
      <c r="G311" s="85"/>
      <c r="H311" s="86"/>
      <c r="I311" s="86"/>
      <c r="J311" s="85"/>
      <c r="K311" s="85"/>
      <c r="L311" s="86"/>
      <c r="M311" s="86"/>
    </row>
    <row r="312" spans="2:13" x14ac:dyDescent="0.3">
      <c r="B312" s="85"/>
      <c r="C312" s="85"/>
      <c r="D312" s="86"/>
      <c r="E312" s="86"/>
      <c r="F312" s="85"/>
      <c r="G312" s="85"/>
      <c r="H312" s="86"/>
      <c r="I312" s="86"/>
      <c r="J312" s="85"/>
      <c r="K312" s="85"/>
      <c r="L312" s="86"/>
      <c r="M312" s="86"/>
    </row>
    <row r="313" spans="2:13" x14ac:dyDescent="0.3">
      <c r="B313" s="85"/>
      <c r="C313" s="85"/>
      <c r="D313" s="86"/>
      <c r="E313" s="86"/>
      <c r="F313" s="85"/>
      <c r="G313" s="85"/>
      <c r="H313" s="86"/>
      <c r="I313" s="86"/>
      <c r="J313" s="85"/>
      <c r="K313" s="85"/>
      <c r="L313" s="86"/>
      <c r="M313" s="86"/>
    </row>
    <row r="314" spans="2:13" x14ac:dyDescent="0.3">
      <c r="B314" s="85"/>
      <c r="C314" s="85"/>
      <c r="D314" s="86"/>
      <c r="E314" s="86"/>
      <c r="F314" s="85"/>
      <c r="G314" s="85"/>
      <c r="H314" s="86"/>
      <c r="I314" s="86"/>
      <c r="J314" s="85"/>
      <c r="K314" s="85"/>
      <c r="L314" s="86"/>
      <c r="M314" s="86"/>
    </row>
    <row r="315" spans="2:13" x14ac:dyDescent="0.3">
      <c r="B315" s="85"/>
      <c r="C315" s="85"/>
      <c r="D315" s="86"/>
      <c r="E315" s="86"/>
      <c r="F315" s="85"/>
      <c r="G315" s="85"/>
      <c r="H315" s="86"/>
      <c r="I315" s="86"/>
      <c r="J315" s="85"/>
      <c r="K315" s="85"/>
      <c r="L315" s="86"/>
      <c r="M315" s="86"/>
    </row>
    <row r="316" spans="2:13" x14ac:dyDescent="0.3">
      <c r="B316" s="85"/>
      <c r="C316" s="85"/>
      <c r="D316" s="86"/>
      <c r="E316" s="86"/>
      <c r="F316" s="85"/>
      <c r="G316" s="85"/>
      <c r="H316" s="86"/>
      <c r="I316" s="86"/>
      <c r="J316" s="85"/>
      <c r="K316" s="85"/>
      <c r="L316" s="86"/>
      <c r="M316" s="86"/>
    </row>
    <row r="317" spans="2:13" x14ac:dyDescent="0.3">
      <c r="B317" s="85"/>
      <c r="C317" s="85"/>
      <c r="D317" s="86"/>
      <c r="E317" s="86"/>
      <c r="F317" s="85"/>
      <c r="G317" s="85"/>
      <c r="H317" s="86"/>
      <c r="I317" s="86"/>
      <c r="J317" s="85"/>
      <c r="K317" s="85"/>
      <c r="L317" s="86"/>
      <c r="M317" s="86"/>
    </row>
    <row r="318" spans="2:13" x14ac:dyDescent="0.3">
      <c r="B318" s="85"/>
      <c r="C318" s="85"/>
      <c r="D318" s="86"/>
      <c r="E318" s="86"/>
      <c r="F318" s="85"/>
      <c r="G318" s="85"/>
      <c r="H318" s="86"/>
      <c r="I318" s="86"/>
      <c r="J318" s="85"/>
      <c r="K318" s="85"/>
      <c r="L318" s="86"/>
      <c r="M318" s="86"/>
    </row>
    <row r="319" spans="2:13" x14ac:dyDescent="0.3">
      <c r="B319" s="85"/>
      <c r="C319" s="85"/>
      <c r="D319" s="86"/>
      <c r="E319" s="86"/>
      <c r="F319" s="85"/>
      <c r="G319" s="85"/>
      <c r="H319" s="86"/>
      <c r="I319" s="86"/>
      <c r="J319" s="85"/>
      <c r="K319" s="85"/>
      <c r="L319" s="86"/>
      <c r="M319" s="86"/>
    </row>
    <row r="320" spans="2:13" x14ac:dyDescent="0.3">
      <c r="B320" s="85"/>
      <c r="C320" s="85"/>
      <c r="D320" s="86"/>
      <c r="E320" s="86"/>
      <c r="F320" s="85"/>
      <c r="G320" s="85"/>
      <c r="H320" s="86"/>
      <c r="I320" s="86"/>
      <c r="J320" s="85"/>
      <c r="K320" s="85"/>
      <c r="L320" s="86"/>
      <c r="M320" s="86"/>
    </row>
    <row r="321" spans="2:13" x14ac:dyDescent="0.3">
      <c r="B321" s="85"/>
      <c r="C321" s="85"/>
      <c r="D321" s="86"/>
      <c r="E321" s="86"/>
      <c r="F321" s="85"/>
      <c r="G321" s="85"/>
      <c r="H321" s="86"/>
      <c r="I321" s="86"/>
      <c r="J321" s="85"/>
      <c r="K321" s="85"/>
      <c r="L321" s="86"/>
      <c r="M321" s="86"/>
    </row>
    <row r="322" spans="2:13" x14ac:dyDescent="0.3">
      <c r="B322" s="85"/>
      <c r="C322" s="85"/>
      <c r="D322" s="86"/>
      <c r="E322" s="86"/>
      <c r="F322" s="85"/>
      <c r="G322" s="85"/>
      <c r="H322" s="86"/>
      <c r="I322" s="86"/>
      <c r="J322" s="85"/>
      <c r="K322" s="85"/>
      <c r="L322" s="86"/>
      <c r="M322" s="86"/>
    </row>
    <row r="323" spans="2:13" x14ac:dyDescent="0.3">
      <c r="B323" s="85"/>
      <c r="C323" s="85"/>
      <c r="D323" s="86"/>
      <c r="E323" s="86"/>
      <c r="F323" s="85"/>
      <c r="G323" s="85"/>
      <c r="H323" s="86"/>
      <c r="I323" s="86"/>
      <c r="J323" s="85"/>
      <c r="K323" s="85"/>
      <c r="L323" s="86"/>
      <c r="M323" s="86"/>
    </row>
    <row r="324" spans="2:13" x14ac:dyDescent="0.3">
      <c r="B324" s="85"/>
      <c r="C324" s="85"/>
      <c r="D324" s="86"/>
      <c r="E324" s="86"/>
      <c r="F324" s="85"/>
      <c r="G324" s="85"/>
      <c r="H324" s="86"/>
      <c r="I324" s="86"/>
      <c r="J324" s="85"/>
      <c r="K324" s="85"/>
      <c r="L324" s="86"/>
      <c r="M324" s="86"/>
    </row>
    <row r="325" spans="2:13" x14ac:dyDescent="0.3">
      <c r="B325" s="85"/>
      <c r="C325" s="85"/>
      <c r="D325" s="86"/>
      <c r="E325" s="86"/>
      <c r="F325" s="85"/>
      <c r="G325" s="85"/>
      <c r="H325" s="86"/>
      <c r="I325" s="86"/>
      <c r="J325" s="85"/>
      <c r="K325" s="85"/>
      <c r="L325" s="86"/>
      <c r="M325" s="86"/>
    </row>
    <row r="326" spans="2:13" x14ac:dyDescent="0.3">
      <c r="B326" s="85"/>
      <c r="C326" s="85"/>
      <c r="D326" s="86"/>
      <c r="E326" s="86"/>
      <c r="F326" s="85"/>
      <c r="G326" s="85"/>
      <c r="H326" s="86"/>
      <c r="I326" s="86"/>
      <c r="J326" s="85"/>
      <c r="K326" s="85"/>
      <c r="L326" s="86"/>
      <c r="M326" s="86"/>
    </row>
    <row r="327" spans="2:13" x14ac:dyDescent="0.3">
      <c r="B327" s="85"/>
      <c r="C327" s="85"/>
      <c r="D327" s="86"/>
      <c r="E327" s="86"/>
      <c r="F327" s="85"/>
      <c r="G327" s="85"/>
      <c r="H327" s="86"/>
      <c r="I327" s="86"/>
      <c r="J327" s="85"/>
      <c r="K327" s="85"/>
      <c r="L327" s="86"/>
      <c r="M327" s="86"/>
    </row>
    <row r="328" spans="2:13" x14ac:dyDescent="0.3">
      <c r="B328" s="85"/>
      <c r="C328" s="85"/>
      <c r="D328" s="86"/>
      <c r="E328" s="86"/>
      <c r="F328" s="85"/>
      <c r="G328" s="85"/>
      <c r="H328" s="86"/>
      <c r="I328" s="86"/>
      <c r="J328" s="85"/>
      <c r="K328" s="85"/>
      <c r="L328" s="86"/>
      <c r="M328" s="86"/>
    </row>
    <row r="329" spans="2:13" x14ac:dyDescent="0.3">
      <c r="B329" s="85"/>
      <c r="C329" s="85"/>
      <c r="D329" s="86"/>
      <c r="E329" s="86"/>
      <c r="F329" s="85"/>
      <c r="G329" s="85"/>
      <c r="H329" s="86"/>
      <c r="I329" s="86"/>
      <c r="J329" s="85"/>
      <c r="K329" s="85"/>
      <c r="L329" s="86"/>
      <c r="M329" s="86"/>
    </row>
    <row r="330" spans="2:13" x14ac:dyDescent="0.3">
      <c r="B330" s="85"/>
      <c r="C330" s="85"/>
      <c r="D330" s="86"/>
      <c r="E330" s="86"/>
      <c r="F330" s="85"/>
      <c r="G330" s="85"/>
      <c r="H330" s="86"/>
      <c r="I330" s="86"/>
      <c r="J330" s="85"/>
      <c r="K330" s="85"/>
      <c r="L330" s="86"/>
      <c r="M330" s="86"/>
    </row>
    <row r="331" spans="2:13" x14ac:dyDescent="0.3">
      <c r="B331" s="85"/>
      <c r="C331" s="85"/>
      <c r="D331" s="86"/>
      <c r="E331" s="86"/>
      <c r="F331" s="85"/>
      <c r="G331" s="85"/>
      <c r="H331" s="86"/>
      <c r="I331" s="86"/>
      <c r="J331" s="85"/>
      <c r="K331" s="85"/>
      <c r="L331" s="86"/>
      <c r="M331" s="86"/>
    </row>
    <row r="332" spans="2:13" x14ac:dyDescent="0.3">
      <c r="B332" s="85"/>
      <c r="C332" s="85"/>
      <c r="D332" s="86"/>
      <c r="E332" s="86"/>
      <c r="F332" s="85"/>
      <c r="G332" s="85"/>
      <c r="H332" s="86"/>
      <c r="I332" s="86"/>
      <c r="J332" s="85"/>
      <c r="K332" s="85"/>
      <c r="L332" s="86"/>
      <c r="M332" s="86"/>
    </row>
    <row r="333" spans="2:13" x14ac:dyDescent="0.3">
      <c r="B333" s="85"/>
      <c r="C333" s="85"/>
      <c r="D333" s="86"/>
      <c r="E333" s="86"/>
      <c r="F333" s="85"/>
      <c r="G333" s="85"/>
      <c r="H333" s="86"/>
      <c r="I333" s="86"/>
      <c r="J333" s="85"/>
      <c r="K333" s="85"/>
      <c r="L333" s="86"/>
      <c r="M333" s="86"/>
    </row>
    <row r="334" spans="2:13" x14ac:dyDescent="0.3">
      <c r="B334" s="85"/>
      <c r="C334" s="85"/>
      <c r="D334" s="86"/>
      <c r="E334" s="86"/>
      <c r="F334" s="85"/>
      <c r="G334" s="85"/>
      <c r="H334" s="86"/>
      <c r="I334" s="86"/>
      <c r="J334" s="85"/>
      <c r="K334" s="85"/>
      <c r="L334" s="86"/>
      <c r="M334" s="86"/>
    </row>
    <row r="335" spans="2:13" x14ac:dyDescent="0.3">
      <c r="B335" s="85"/>
      <c r="C335" s="85"/>
      <c r="D335" s="86"/>
      <c r="E335" s="86"/>
      <c r="F335" s="85"/>
      <c r="G335" s="85"/>
      <c r="H335" s="86"/>
      <c r="I335" s="86"/>
      <c r="J335" s="85"/>
      <c r="K335" s="85"/>
      <c r="L335" s="86"/>
      <c r="M335" s="86"/>
    </row>
    <row r="336" spans="2:13" x14ac:dyDescent="0.3">
      <c r="B336" s="85"/>
      <c r="C336" s="85"/>
      <c r="D336" s="86"/>
      <c r="E336" s="86"/>
      <c r="F336" s="85"/>
      <c r="G336" s="85"/>
      <c r="H336" s="86"/>
      <c r="I336" s="86"/>
      <c r="J336" s="85"/>
      <c r="K336" s="85"/>
      <c r="L336" s="86"/>
      <c r="M336" s="86"/>
    </row>
    <row r="337" spans="2:13" x14ac:dyDescent="0.3">
      <c r="B337" s="85"/>
      <c r="C337" s="85"/>
      <c r="D337" s="86"/>
      <c r="E337" s="86"/>
      <c r="F337" s="85"/>
      <c r="G337" s="85"/>
      <c r="H337" s="86"/>
      <c r="I337" s="86"/>
      <c r="J337" s="85"/>
      <c r="K337" s="85"/>
      <c r="L337" s="86"/>
      <c r="M337" s="86"/>
    </row>
    <row r="338" spans="2:13" x14ac:dyDescent="0.3">
      <c r="B338" s="85"/>
      <c r="C338" s="85"/>
      <c r="D338" s="86"/>
      <c r="E338" s="86"/>
      <c r="F338" s="85"/>
      <c r="G338" s="85"/>
      <c r="H338" s="86"/>
      <c r="I338" s="86"/>
      <c r="J338" s="85"/>
      <c r="K338" s="85"/>
      <c r="L338" s="86"/>
      <c r="M338" s="86"/>
    </row>
    <row r="339" spans="2:13" x14ac:dyDescent="0.3">
      <c r="B339" s="85"/>
      <c r="C339" s="85"/>
      <c r="D339" s="86"/>
      <c r="E339" s="86"/>
      <c r="F339" s="85"/>
      <c r="G339" s="85"/>
      <c r="H339" s="86"/>
      <c r="I339" s="86"/>
      <c r="J339" s="85"/>
      <c r="K339" s="85"/>
      <c r="L339" s="86"/>
      <c r="M339" s="86"/>
    </row>
    <row r="340" spans="2:13" x14ac:dyDescent="0.3">
      <c r="B340" s="85"/>
      <c r="C340" s="85"/>
      <c r="D340" s="86"/>
      <c r="E340" s="86"/>
      <c r="F340" s="85"/>
      <c r="G340" s="85"/>
      <c r="H340" s="86"/>
      <c r="I340" s="86"/>
      <c r="J340" s="85"/>
      <c r="K340" s="85"/>
      <c r="L340" s="86"/>
      <c r="M340" s="86"/>
    </row>
    <row r="341" spans="2:13" x14ac:dyDescent="0.3">
      <c r="B341" s="85"/>
      <c r="C341" s="85"/>
      <c r="D341" s="86"/>
      <c r="E341" s="86"/>
      <c r="F341" s="85"/>
      <c r="G341" s="85"/>
      <c r="H341" s="86"/>
      <c r="I341" s="86"/>
      <c r="J341" s="85"/>
      <c r="K341" s="85"/>
      <c r="L341" s="86"/>
      <c r="M341" s="86"/>
    </row>
    <row r="342" spans="2:13" x14ac:dyDescent="0.3">
      <c r="B342" s="85"/>
      <c r="C342" s="85"/>
      <c r="D342" s="86"/>
      <c r="E342" s="86"/>
      <c r="F342" s="85"/>
      <c r="G342" s="85"/>
      <c r="H342" s="86"/>
      <c r="I342" s="86"/>
      <c r="J342" s="85"/>
      <c r="K342" s="85"/>
      <c r="L342" s="86"/>
      <c r="M342" s="86"/>
    </row>
    <row r="343" spans="2:13" x14ac:dyDescent="0.3">
      <c r="B343" s="85"/>
      <c r="C343" s="85"/>
      <c r="D343" s="86"/>
      <c r="E343" s="86"/>
      <c r="F343" s="85"/>
      <c r="G343" s="85"/>
      <c r="H343" s="86"/>
      <c r="I343" s="86"/>
      <c r="J343" s="85"/>
      <c r="K343" s="85"/>
      <c r="L343" s="86"/>
      <c r="M343" s="86"/>
    </row>
    <row r="344" spans="2:13" x14ac:dyDescent="0.3">
      <c r="B344" s="85"/>
      <c r="C344" s="85"/>
      <c r="D344" s="86"/>
      <c r="E344" s="86"/>
      <c r="F344" s="85"/>
      <c r="G344" s="85"/>
      <c r="H344" s="86"/>
      <c r="I344" s="86"/>
      <c r="J344" s="85"/>
      <c r="K344" s="85"/>
      <c r="L344" s="86"/>
      <c r="M344" s="86"/>
    </row>
    <row r="345" spans="2:13" x14ac:dyDescent="0.3">
      <c r="B345" s="85"/>
      <c r="C345" s="85"/>
      <c r="D345" s="86"/>
      <c r="E345" s="86"/>
      <c r="F345" s="85"/>
      <c r="G345" s="85"/>
      <c r="H345" s="86"/>
      <c r="I345" s="86"/>
      <c r="J345" s="85"/>
      <c r="K345" s="85"/>
      <c r="L345" s="86"/>
      <c r="M345" s="86"/>
    </row>
    <row r="346" spans="2:13" x14ac:dyDescent="0.3">
      <c r="B346" s="85"/>
      <c r="C346" s="85"/>
      <c r="D346" s="86"/>
      <c r="E346" s="86"/>
      <c r="F346" s="85"/>
      <c r="G346" s="85"/>
      <c r="H346" s="86"/>
      <c r="I346" s="86"/>
      <c r="J346" s="85"/>
      <c r="K346" s="85"/>
      <c r="L346" s="86"/>
      <c r="M346" s="86"/>
    </row>
    <row r="347" spans="2:13" x14ac:dyDescent="0.3">
      <c r="B347" s="85"/>
      <c r="C347" s="85"/>
      <c r="D347" s="86"/>
      <c r="E347" s="86"/>
      <c r="F347" s="85"/>
      <c r="G347" s="85"/>
      <c r="H347" s="86"/>
      <c r="I347" s="86"/>
      <c r="J347" s="85"/>
      <c r="K347" s="85"/>
      <c r="L347" s="86"/>
      <c r="M347" s="86"/>
    </row>
    <row r="348" spans="2:13" x14ac:dyDescent="0.3">
      <c r="B348" s="85"/>
      <c r="C348" s="85"/>
      <c r="D348" s="86"/>
      <c r="E348" s="86"/>
      <c r="F348" s="85"/>
      <c r="G348" s="85"/>
      <c r="H348" s="86"/>
      <c r="I348" s="86"/>
      <c r="J348" s="85"/>
      <c r="K348" s="85"/>
      <c r="L348" s="86"/>
      <c r="M348" s="86"/>
    </row>
    <row r="349" spans="2:13" x14ac:dyDescent="0.3">
      <c r="B349" s="85"/>
      <c r="C349" s="85"/>
      <c r="D349" s="86"/>
      <c r="E349" s="86"/>
      <c r="F349" s="85"/>
      <c r="G349" s="85"/>
      <c r="H349" s="86"/>
      <c r="I349" s="86"/>
      <c r="J349" s="85"/>
      <c r="K349" s="85"/>
      <c r="L349" s="86"/>
      <c r="M349" s="86"/>
    </row>
    <row r="350" spans="2:13" x14ac:dyDescent="0.3">
      <c r="B350" s="85"/>
      <c r="C350" s="85"/>
      <c r="D350" s="86"/>
      <c r="E350" s="86"/>
      <c r="F350" s="85"/>
      <c r="G350" s="85"/>
      <c r="H350" s="86"/>
      <c r="I350" s="86"/>
      <c r="J350" s="85"/>
      <c r="K350" s="85"/>
      <c r="L350" s="86"/>
      <c r="M350" s="86"/>
    </row>
    <row r="351" spans="2:13" x14ac:dyDescent="0.3">
      <c r="B351" s="85"/>
      <c r="C351" s="85"/>
      <c r="D351" s="86"/>
      <c r="E351" s="86"/>
      <c r="F351" s="85"/>
      <c r="G351" s="85"/>
      <c r="H351" s="86"/>
      <c r="I351" s="86"/>
      <c r="J351" s="85"/>
      <c r="K351" s="85"/>
      <c r="L351" s="86"/>
      <c r="M351" s="86"/>
    </row>
    <row r="352" spans="2:13" x14ac:dyDescent="0.3">
      <c r="B352" s="85"/>
      <c r="C352" s="85"/>
      <c r="D352" s="86"/>
      <c r="E352" s="86"/>
      <c r="F352" s="85"/>
      <c r="G352" s="85"/>
      <c r="H352" s="86"/>
      <c r="I352" s="86"/>
      <c r="J352" s="85"/>
      <c r="K352" s="85"/>
      <c r="L352" s="86"/>
      <c r="M352" s="86"/>
    </row>
    <row r="353" spans="2:13" x14ac:dyDescent="0.3">
      <c r="B353" s="85"/>
      <c r="C353" s="85"/>
      <c r="D353" s="86"/>
      <c r="E353" s="86"/>
      <c r="F353" s="85"/>
      <c r="G353" s="85"/>
      <c r="H353" s="86"/>
      <c r="I353" s="86"/>
      <c r="J353" s="85"/>
      <c r="K353" s="85"/>
      <c r="L353" s="86"/>
      <c r="M353" s="86"/>
    </row>
    <row r="354" spans="2:13" x14ac:dyDescent="0.3">
      <c r="B354" s="85"/>
      <c r="C354" s="85"/>
      <c r="D354" s="86"/>
      <c r="E354" s="86"/>
      <c r="F354" s="85"/>
      <c r="G354" s="85"/>
      <c r="H354" s="86"/>
      <c r="I354" s="86"/>
      <c r="J354" s="85"/>
      <c r="K354" s="85"/>
      <c r="L354" s="86"/>
      <c r="M354" s="86"/>
    </row>
    <row r="355" spans="2:13" x14ac:dyDescent="0.3">
      <c r="B355" s="85"/>
      <c r="C355" s="85"/>
      <c r="D355" s="86"/>
      <c r="E355" s="86"/>
      <c r="F355" s="85"/>
      <c r="G355" s="85"/>
      <c r="H355" s="86"/>
      <c r="I355" s="86"/>
      <c r="J355" s="85"/>
      <c r="K355" s="85"/>
      <c r="L355" s="86"/>
      <c r="M355" s="86"/>
    </row>
    <row r="356" spans="2:13" x14ac:dyDescent="0.3">
      <c r="B356" s="85"/>
      <c r="C356" s="85"/>
      <c r="D356" s="86"/>
      <c r="E356" s="86"/>
      <c r="F356" s="85"/>
      <c r="G356" s="85"/>
      <c r="H356" s="86"/>
      <c r="I356" s="86"/>
      <c r="J356" s="85"/>
      <c r="K356" s="85"/>
      <c r="L356" s="86"/>
      <c r="M356" s="86"/>
    </row>
    <row r="357" spans="2:13" x14ac:dyDescent="0.3">
      <c r="B357" s="85"/>
      <c r="C357" s="85"/>
      <c r="D357" s="86"/>
      <c r="E357" s="86"/>
      <c r="F357" s="85"/>
      <c r="G357" s="85"/>
      <c r="H357" s="86"/>
      <c r="I357" s="86"/>
      <c r="J357" s="85"/>
      <c r="K357" s="85"/>
      <c r="L357" s="86"/>
      <c r="M357" s="86"/>
    </row>
    <row r="358" spans="2:13" x14ac:dyDescent="0.3">
      <c r="B358" s="85"/>
      <c r="C358" s="85"/>
      <c r="D358" s="86"/>
      <c r="E358" s="86"/>
      <c r="F358" s="85"/>
      <c r="G358" s="85"/>
      <c r="H358" s="86"/>
      <c r="I358" s="86"/>
      <c r="J358" s="85"/>
      <c r="K358" s="85"/>
      <c r="L358" s="86"/>
      <c r="M358" s="86"/>
    </row>
    <row r="359" spans="2:13" x14ac:dyDescent="0.3">
      <c r="B359" s="85"/>
      <c r="C359" s="85"/>
      <c r="D359" s="86"/>
      <c r="E359" s="86"/>
      <c r="F359" s="85"/>
      <c r="G359" s="85"/>
      <c r="H359" s="86"/>
      <c r="I359" s="86"/>
      <c r="J359" s="85"/>
      <c r="K359" s="85"/>
      <c r="L359" s="86"/>
      <c r="M359" s="86"/>
    </row>
    <row r="360" spans="2:13" x14ac:dyDescent="0.3">
      <c r="B360" s="85"/>
      <c r="C360" s="85"/>
      <c r="D360" s="86"/>
      <c r="E360" s="86"/>
      <c r="F360" s="85"/>
      <c r="G360" s="85"/>
      <c r="H360" s="86"/>
      <c r="I360" s="86"/>
      <c r="J360" s="85"/>
      <c r="K360" s="85"/>
      <c r="L360" s="86"/>
      <c r="M360" s="86"/>
    </row>
    <row r="361" spans="2:13" x14ac:dyDescent="0.3">
      <c r="B361" s="85"/>
      <c r="C361" s="85"/>
      <c r="D361" s="86"/>
      <c r="E361" s="86"/>
      <c r="F361" s="85"/>
      <c r="G361" s="85"/>
      <c r="H361" s="86"/>
      <c r="I361" s="86"/>
      <c r="J361" s="85"/>
      <c r="K361" s="85"/>
      <c r="L361" s="86"/>
      <c r="M361" s="86"/>
    </row>
    <row r="362" spans="2:13" x14ac:dyDescent="0.3">
      <c r="B362" s="85"/>
      <c r="C362" s="85"/>
      <c r="D362" s="86"/>
      <c r="E362" s="86"/>
      <c r="F362" s="85"/>
      <c r="G362" s="85"/>
      <c r="H362" s="86"/>
      <c r="I362" s="86"/>
      <c r="J362" s="85"/>
      <c r="K362" s="85"/>
      <c r="L362" s="86"/>
      <c r="M362" s="86"/>
    </row>
    <row r="363" spans="2:13" x14ac:dyDescent="0.3">
      <c r="B363" s="85"/>
      <c r="C363" s="85"/>
      <c r="D363" s="86"/>
      <c r="E363" s="86"/>
      <c r="F363" s="85"/>
      <c r="G363" s="85"/>
      <c r="H363" s="86"/>
      <c r="I363" s="86"/>
      <c r="J363" s="85"/>
      <c r="K363" s="85"/>
      <c r="L363" s="86"/>
      <c r="M363" s="86"/>
    </row>
    <row r="364" spans="2:13" x14ac:dyDescent="0.3">
      <c r="B364" s="85"/>
      <c r="C364" s="85"/>
      <c r="D364" s="86"/>
      <c r="E364" s="86"/>
      <c r="F364" s="85"/>
      <c r="G364" s="85"/>
      <c r="H364" s="86"/>
      <c r="I364" s="86"/>
      <c r="J364" s="85"/>
      <c r="K364" s="85"/>
      <c r="L364" s="86"/>
      <c r="M364" s="86"/>
    </row>
    <row r="365" spans="2:13" x14ac:dyDescent="0.3">
      <c r="B365" s="85"/>
      <c r="C365" s="85"/>
      <c r="D365" s="86"/>
      <c r="E365" s="86"/>
      <c r="F365" s="85"/>
      <c r="G365" s="85"/>
      <c r="H365" s="86"/>
      <c r="I365" s="86"/>
      <c r="J365" s="85"/>
      <c r="K365" s="85"/>
      <c r="L365" s="86"/>
      <c r="M365" s="86"/>
    </row>
    <row r="366" spans="2:13" x14ac:dyDescent="0.3">
      <c r="B366" s="85"/>
      <c r="C366" s="85"/>
      <c r="D366" s="86"/>
      <c r="E366" s="86"/>
      <c r="F366" s="85"/>
      <c r="G366" s="85"/>
      <c r="H366" s="86"/>
      <c r="I366" s="86"/>
      <c r="J366" s="85"/>
      <c r="K366" s="85"/>
      <c r="L366" s="86"/>
      <c r="M366" s="86"/>
    </row>
    <row r="367" spans="2:13" x14ac:dyDescent="0.3">
      <c r="B367" s="85"/>
      <c r="C367" s="85"/>
      <c r="D367" s="86"/>
      <c r="E367" s="86"/>
      <c r="F367" s="85"/>
      <c r="G367" s="85"/>
      <c r="H367" s="86"/>
      <c r="I367" s="86"/>
      <c r="J367" s="85"/>
      <c r="K367" s="85"/>
      <c r="L367" s="86"/>
      <c r="M367" s="86"/>
    </row>
    <row r="368" spans="2:13" x14ac:dyDescent="0.3">
      <c r="B368" s="85"/>
      <c r="C368" s="85"/>
      <c r="D368" s="86"/>
      <c r="E368" s="86"/>
      <c r="F368" s="85"/>
      <c r="G368" s="85"/>
      <c r="H368" s="86"/>
      <c r="I368" s="86"/>
      <c r="J368" s="85"/>
      <c r="K368" s="85"/>
      <c r="L368" s="86"/>
      <c r="M368" s="86"/>
    </row>
    <row r="369" spans="2:13" x14ac:dyDescent="0.3">
      <c r="B369" s="85"/>
      <c r="C369" s="85"/>
      <c r="D369" s="86"/>
      <c r="E369" s="86"/>
      <c r="F369" s="85"/>
      <c r="G369" s="85"/>
      <c r="H369" s="86"/>
      <c r="I369" s="86"/>
      <c r="J369" s="85"/>
      <c r="K369" s="85"/>
      <c r="L369" s="86"/>
      <c r="M369" s="86"/>
    </row>
    <row r="370" spans="2:13" x14ac:dyDescent="0.3">
      <c r="B370" s="85"/>
      <c r="C370" s="85"/>
      <c r="D370" s="86"/>
      <c r="E370" s="86"/>
      <c r="F370" s="85"/>
      <c r="G370" s="85"/>
      <c r="H370" s="86"/>
      <c r="I370" s="86"/>
      <c r="J370" s="85"/>
      <c r="K370" s="85"/>
      <c r="L370" s="86"/>
      <c r="M370" s="86"/>
    </row>
    <row r="371" spans="2:13" x14ac:dyDescent="0.3">
      <c r="B371" s="85"/>
      <c r="C371" s="85"/>
      <c r="D371" s="86"/>
      <c r="E371" s="86"/>
      <c r="F371" s="85"/>
      <c r="G371" s="85"/>
      <c r="H371" s="86"/>
      <c r="I371" s="86"/>
      <c r="J371" s="85"/>
      <c r="K371" s="85"/>
      <c r="L371" s="86"/>
      <c r="M371" s="86"/>
    </row>
    <row r="372" spans="2:13" x14ac:dyDescent="0.3">
      <c r="B372" s="85"/>
      <c r="C372" s="85"/>
      <c r="D372" s="86"/>
      <c r="E372" s="86"/>
      <c r="F372" s="85"/>
      <c r="G372" s="85"/>
      <c r="H372" s="86"/>
      <c r="I372" s="86"/>
      <c r="J372" s="85"/>
      <c r="K372" s="85"/>
      <c r="L372" s="86"/>
      <c r="M372" s="86"/>
    </row>
    <row r="373" spans="2:13" x14ac:dyDescent="0.3">
      <c r="B373" s="85"/>
      <c r="C373" s="85"/>
      <c r="D373" s="86"/>
      <c r="E373" s="86"/>
      <c r="F373" s="85"/>
      <c r="G373" s="85"/>
      <c r="H373" s="86"/>
      <c r="I373" s="86"/>
      <c r="J373" s="85"/>
      <c r="K373" s="85"/>
      <c r="L373" s="86"/>
      <c r="M373" s="86"/>
    </row>
    <row r="374" spans="2:13" x14ac:dyDescent="0.3">
      <c r="B374" s="85"/>
      <c r="C374" s="85"/>
      <c r="D374" s="86"/>
      <c r="E374" s="86"/>
      <c r="F374" s="85"/>
      <c r="G374" s="85"/>
      <c r="H374" s="86"/>
      <c r="I374" s="86"/>
      <c r="J374" s="85"/>
      <c r="K374" s="85"/>
      <c r="L374" s="86"/>
      <c r="M374" s="86"/>
    </row>
    <row r="375" spans="2:13" x14ac:dyDescent="0.3">
      <c r="B375" s="85"/>
      <c r="C375" s="85"/>
      <c r="D375" s="86"/>
      <c r="E375" s="86"/>
      <c r="F375" s="85"/>
      <c r="G375" s="85"/>
      <c r="H375" s="86"/>
      <c r="I375" s="86"/>
      <c r="J375" s="85"/>
      <c r="K375" s="85"/>
      <c r="L375" s="86"/>
      <c r="M375" s="86"/>
    </row>
    <row r="376" spans="2:13" x14ac:dyDescent="0.3">
      <c r="B376" s="85"/>
      <c r="C376" s="85"/>
      <c r="D376" s="86"/>
      <c r="E376" s="86"/>
      <c r="F376" s="85"/>
      <c r="G376" s="85"/>
      <c r="H376" s="86"/>
      <c r="I376" s="86"/>
      <c r="J376" s="85"/>
      <c r="K376" s="85"/>
      <c r="L376" s="86"/>
      <c r="M376" s="86"/>
    </row>
    <row r="377" spans="2:13" x14ac:dyDescent="0.3">
      <c r="B377" s="85"/>
      <c r="C377" s="85"/>
      <c r="D377" s="86"/>
      <c r="E377" s="86"/>
      <c r="F377" s="85"/>
      <c r="G377" s="85"/>
      <c r="H377" s="86"/>
      <c r="I377" s="86"/>
      <c r="J377" s="85"/>
      <c r="K377" s="85"/>
      <c r="L377" s="86"/>
      <c r="M377" s="86"/>
    </row>
    <row r="378" spans="2:13" x14ac:dyDescent="0.3">
      <c r="B378" s="85"/>
      <c r="C378" s="85"/>
      <c r="D378" s="86"/>
      <c r="E378" s="86"/>
      <c r="F378" s="85"/>
      <c r="G378" s="85"/>
      <c r="H378" s="86"/>
      <c r="I378" s="86"/>
      <c r="J378" s="85"/>
      <c r="K378" s="85"/>
      <c r="L378" s="86"/>
      <c r="M378" s="86"/>
    </row>
    <row r="379" spans="2:13" x14ac:dyDescent="0.3">
      <c r="B379" s="85"/>
      <c r="C379" s="85"/>
      <c r="D379" s="86"/>
      <c r="E379" s="86"/>
      <c r="F379" s="85"/>
      <c r="G379" s="85"/>
      <c r="H379" s="86"/>
      <c r="I379" s="86"/>
      <c r="J379" s="85"/>
      <c r="K379" s="85"/>
      <c r="L379" s="86"/>
      <c r="M379" s="86"/>
    </row>
    <row r="380" spans="2:13" x14ac:dyDescent="0.3">
      <c r="B380" s="85"/>
      <c r="C380" s="85"/>
      <c r="D380" s="86"/>
      <c r="E380" s="86"/>
      <c r="F380" s="85"/>
      <c r="G380" s="85"/>
      <c r="H380" s="86"/>
      <c r="I380" s="86"/>
      <c r="J380" s="85"/>
      <c r="K380" s="85"/>
      <c r="L380" s="86"/>
      <c r="M380" s="86"/>
    </row>
    <row r="381" spans="2:13" x14ac:dyDescent="0.3">
      <c r="B381" s="85"/>
      <c r="C381" s="85"/>
      <c r="D381" s="86"/>
      <c r="E381" s="86"/>
      <c r="F381" s="85"/>
      <c r="G381" s="85"/>
      <c r="H381" s="86"/>
      <c r="I381" s="86"/>
      <c r="J381" s="85"/>
      <c r="K381" s="85"/>
      <c r="L381" s="86"/>
      <c r="M381" s="86"/>
    </row>
    <row r="382" spans="2:13" x14ac:dyDescent="0.3">
      <c r="B382" s="85"/>
      <c r="C382" s="85"/>
      <c r="D382" s="86"/>
      <c r="E382" s="86"/>
      <c r="F382" s="85"/>
      <c r="G382" s="85"/>
      <c r="H382" s="86"/>
      <c r="I382" s="86"/>
      <c r="J382" s="85"/>
      <c r="K382" s="85"/>
      <c r="L382" s="86"/>
      <c r="M382" s="86"/>
    </row>
    <row r="383" spans="2:13" x14ac:dyDescent="0.3">
      <c r="B383" s="85"/>
      <c r="C383" s="85"/>
      <c r="D383" s="86"/>
      <c r="E383" s="86"/>
      <c r="F383" s="85"/>
      <c r="G383" s="85"/>
      <c r="H383" s="86"/>
      <c r="I383" s="86"/>
      <c r="J383" s="85"/>
      <c r="K383" s="85"/>
      <c r="L383" s="86"/>
      <c r="M383" s="86"/>
    </row>
    <row r="384" spans="2:13" x14ac:dyDescent="0.3">
      <c r="B384" s="85"/>
      <c r="C384" s="85"/>
      <c r="D384" s="86"/>
      <c r="E384" s="86"/>
      <c r="F384" s="85"/>
      <c r="G384" s="85"/>
      <c r="H384" s="86"/>
      <c r="I384" s="86"/>
      <c r="J384" s="85"/>
      <c r="K384" s="85"/>
      <c r="L384" s="86"/>
      <c r="M384" s="86"/>
    </row>
    <row r="385" spans="2:13" x14ac:dyDescent="0.3">
      <c r="B385" s="85"/>
      <c r="C385" s="85"/>
      <c r="D385" s="86"/>
      <c r="E385" s="86"/>
      <c r="F385" s="85"/>
      <c r="G385" s="85"/>
      <c r="H385" s="86"/>
      <c r="I385" s="86"/>
      <c r="J385" s="85"/>
      <c r="K385" s="85"/>
      <c r="L385" s="86"/>
      <c r="M385" s="86"/>
    </row>
    <row r="386" spans="2:13" x14ac:dyDescent="0.3">
      <c r="B386" s="85"/>
      <c r="C386" s="85"/>
      <c r="D386" s="86"/>
      <c r="E386" s="86"/>
      <c r="F386" s="85"/>
      <c r="G386" s="85"/>
      <c r="H386" s="86"/>
      <c r="I386" s="86"/>
      <c r="J386" s="85"/>
      <c r="K386" s="85"/>
      <c r="L386" s="86"/>
      <c r="M386" s="86"/>
    </row>
    <row r="387" spans="2:13" x14ac:dyDescent="0.3">
      <c r="B387" s="85"/>
      <c r="C387" s="85"/>
      <c r="D387" s="86"/>
      <c r="E387" s="86"/>
      <c r="F387" s="85"/>
      <c r="G387" s="85"/>
      <c r="H387" s="86"/>
      <c r="I387" s="86"/>
      <c r="J387" s="85"/>
      <c r="K387" s="85"/>
      <c r="L387" s="86"/>
      <c r="M387" s="86"/>
    </row>
    <row r="388" spans="2:13" x14ac:dyDescent="0.3">
      <c r="B388" s="85"/>
      <c r="C388" s="85"/>
      <c r="D388" s="86"/>
      <c r="E388" s="86"/>
      <c r="F388" s="85"/>
      <c r="G388" s="85"/>
      <c r="H388" s="86"/>
      <c r="I388" s="86"/>
      <c r="J388" s="85"/>
      <c r="K388" s="85"/>
      <c r="L388" s="86"/>
      <c r="M388" s="86"/>
    </row>
    <row r="389" spans="2:13" x14ac:dyDescent="0.3">
      <c r="B389" s="85"/>
      <c r="C389" s="85"/>
      <c r="D389" s="86"/>
      <c r="E389" s="86"/>
      <c r="F389" s="85"/>
      <c r="G389" s="85"/>
      <c r="H389" s="86"/>
      <c r="I389" s="86"/>
      <c r="J389" s="85"/>
      <c r="K389" s="85"/>
      <c r="L389" s="86"/>
      <c r="M389" s="86"/>
    </row>
    <row r="390" spans="2:13" x14ac:dyDescent="0.3">
      <c r="B390" s="85"/>
      <c r="C390" s="85"/>
      <c r="D390" s="86"/>
      <c r="E390" s="86"/>
      <c r="F390" s="85"/>
      <c r="G390" s="85"/>
      <c r="H390" s="86"/>
      <c r="I390" s="86"/>
      <c r="J390" s="85"/>
      <c r="K390" s="85"/>
      <c r="L390" s="86"/>
      <c r="M390" s="86"/>
    </row>
    <row r="391" spans="2:13" x14ac:dyDescent="0.3">
      <c r="B391" s="85"/>
      <c r="C391" s="85"/>
      <c r="D391" s="86"/>
      <c r="E391" s="86"/>
      <c r="F391" s="85"/>
      <c r="G391" s="85"/>
      <c r="H391" s="86"/>
      <c r="I391" s="86"/>
      <c r="J391" s="85"/>
      <c r="K391" s="85"/>
      <c r="L391" s="86"/>
      <c r="M391" s="86"/>
    </row>
    <row r="392" spans="2:13" x14ac:dyDescent="0.3">
      <c r="B392" s="85"/>
      <c r="C392" s="85"/>
      <c r="D392" s="86"/>
      <c r="E392" s="86"/>
      <c r="F392" s="85"/>
      <c r="G392" s="85"/>
      <c r="H392" s="86"/>
      <c r="I392" s="86"/>
      <c r="J392" s="85"/>
      <c r="K392" s="85"/>
      <c r="L392" s="86"/>
      <c r="M392" s="86"/>
    </row>
    <row r="393" spans="2:13" x14ac:dyDescent="0.3">
      <c r="B393" s="85"/>
      <c r="C393" s="85"/>
      <c r="D393" s="86"/>
      <c r="E393" s="86"/>
      <c r="F393" s="85"/>
      <c r="G393" s="85"/>
      <c r="H393" s="86"/>
      <c r="I393" s="86"/>
      <c r="J393" s="85"/>
      <c r="K393" s="85"/>
      <c r="L393" s="86"/>
      <c r="M393" s="86"/>
    </row>
    <row r="394" spans="2:13" x14ac:dyDescent="0.3">
      <c r="B394" s="85"/>
      <c r="C394" s="85"/>
      <c r="D394" s="86"/>
      <c r="E394" s="86"/>
      <c r="F394" s="85"/>
      <c r="G394" s="85"/>
      <c r="H394" s="86"/>
      <c r="I394" s="86"/>
      <c r="J394" s="85"/>
      <c r="K394" s="85"/>
      <c r="L394" s="86"/>
      <c r="M394" s="86"/>
    </row>
    <row r="395" spans="2:13" x14ac:dyDescent="0.3">
      <c r="B395" s="85"/>
      <c r="C395" s="85"/>
      <c r="D395" s="86"/>
      <c r="E395" s="86"/>
      <c r="F395" s="85"/>
      <c r="G395" s="85"/>
      <c r="H395" s="86"/>
      <c r="I395" s="86"/>
      <c r="J395" s="85"/>
      <c r="K395" s="85"/>
      <c r="L395" s="86"/>
      <c r="M395" s="86"/>
    </row>
    <row r="396" spans="2:13" x14ac:dyDescent="0.3">
      <c r="B396" s="85"/>
      <c r="C396" s="85"/>
      <c r="D396" s="86"/>
      <c r="E396" s="86"/>
      <c r="F396" s="85"/>
      <c r="G396" s="85"/>
      <c r="H396" s="86"/>
      <c r="I396" s="86"/>
      <c r="J396" s="85"/>
      <c r="K396" s="85"/>
      <c r="L396" s="86"/>
      <c r="M396" s="86"/>
    </row>
    <row r="397" spans="2:13" x14ac:dyDescent="0.3">
      <c r="B397" s="85"/>
      <c r="C397" s="85"/>
      <c r="D397" s="86"/>
      <c r="E397" s="86"/>
      <c r="F397" s="85"/>
      <c r="G397" s="85"/>
      <c r="H397" s="86"/>
      <c r="I397" s="86"/>
      <c r="J397" s="85"/>
      <c r="K397" s="85"/>
      <c r="L397" s="86"/>
      <c r="M397" s="86"/>
    </row>
    <row r="398" spans="2:13" x14ac:dyDescent="0.3">
      <c r="B398" s="85"/>
      <c r="C398" s="85"/>
      <c r="D398" s="86"/>
      <c r="E398" s="86"/>
      <c r="F398" s="85"/>
      <c r="G398" s="85"/>
      <c r="H398" s="86"/>
      <c r="I398" s="86"/>
      <c r="J398" s="85"/>
      <c r="K398" s="85"/>
      <c r="L398" s="86"/>
      <c r="M398" s="86"/>
    </row>
    <row r="399" spans="2:13" x14ac:dyDescent="0.3">
      <c r="B399" s="85"/>
      <c r="C399" s="85"/>
      <c r="D399" s="86"/>
      <c r="E399" s="86"/>
      <c r="F399" s="85"/>
      <c r="G399" s="85"/>
      <c r="H399" s="86"/>
      <c r="I399" s="86"/>
      <c r="J399" s="85"/>
      <c r="K399" s="85"/>
      <c r="L399" s="86"/>
      <c r="M399" s="86"/>
    </row>
    <row r="400" spans="2:13" x14ac:dyDescent="0.3">
      <c r="B400" s="85"/>
      <c r="C400" s="85"/>
      <c r="D400" s="86"/>
      <c r="E400" s="86"/>
      <c r="F400" s="85"/>
      <c r="G400" s="85"/>
      <c r="H400" s="86"/>
      <c r="I400" s="86"/>
      <c r="J400" s="85"/>
      <c r="K400" s="85"/>
      <c r="L400" s="86"/>
      <c r="M400" s="86"/>
    </row>
    <row r="401" spans="2:13" x14ac:dyDescent="0.3">
      <c r="B401" s="85"/>
      <c r="C401" s="85"/>
      <c r="D401" s="86"/>
      <c r="E401" s="86"/>
      <c r="F401" s="85"/>
      <c r="G401" s="85"/>
      <c r="H401" s="86"/>
      <c r="I401" s="86"/>
      <c r="J401" s="85"/>
      <c r="K401" s="85"/>
      <c r="L401" s="86"/>
      <c r="M401" s="86"/>
    </row>
    <row r="402" spans="2:13" x14ac:dyDescent="0.3">
      <c r="B402" s="85"/>
      <c r="C402" s="85"/>
      <c r="D402" s="86"/>
      <c r="E402" s="86"/>
      <c r="F402" s="85"/>
      <c r="G402" s="85"/>
      <c r="H402" s="86"/>
      <c r="I402" s="86"/>
      <c r="J402" s="85"/>
      <c r="K402" s="85"/>
      <c r="L402" s="86"/>
      <c r="M402" s="86"/>
    </row>
    <row r="403" spans="2:13" x14ac:dyDescent="0.3">
      <c r="B403" s="85"/>
      <c r="C403" s="85"/>
      <c r="D403" s="86"/>
      <c r="E403" s="86"/>
      <c r="F403" s="85"/>
      <c r="G403" s="85"/>
      <c r="H403" s="86"/>
      <c r="I403" s="86"/>
      <c r="J403" s="85"/>
      <c r="K403" s="85"/>
      <c r="L403" s="86"/>
      <c r="M403" s="86"/>
    </row>
    <row r="404" spans="2:13" x14ac:dyDescent="0.3">
      <c r="B404" s="85"/>
      <c r="C404" s="85"/>
      <c r="D404" s="86"/>
      <c r="E404" s="86"/>
      <c r="F404" s="85"/>
      <c r="G404" s="85"/>
      <c r="H404" s="86"/>
      <c r="I404" s="86"/>
      <c r="J404" s="85"/>
      <c r="K404" s="85"/>
      <c r="L404" s="86"/>
      <c r="M404" s="86"/>
    </row>
    <row r="405" spans="2:13" x14ac:dyDescent="0.3">
      <c r="B405" s="85"/>
      <c r="C405" s="85"/>
      <c r="D405" s="86"/>
      <c r="E405" s="86"/>
      <c r="F405" s="85"/>
      <c r="G405" s="85"/>
      <c r="H405" s="86"/>
      <c r="I405" s="86"/>
      <c r="J405" s="85"/>
      <c r="K405" s="85"/>
      <c r="L405" s="86"/>
      <c r="M405" s="86"/>
    </row>
    <row r="406" spans="2:13" x14ac:dyDescent="0.3">
      <c r="B406" s="85"/>
      <c r="C406" s="85"/>
      <c r="D406" s="86"/>
      <c r="E406" s="86"/>
      <c r="F406" s="85"/>
      <c r="G406" s="85"/>
      <c r="H406" s="86"/>
      <c r="I406" s="86"/>
      <c r="J406" s="85"/>
      <c r="K406" s="85"/>
      <c r="L406" s="86"/>
      <c r="M406" s="86"/>
    </row>
    <row r="407" spans="2:13" x14ac:dyDescent="0.3">
      <c r="B407" s="85"/>
      <c r="C407" s="85"/>
      <c r="D407" s="86"/>
      <c r="E407" s="86"/>
      <c r="F407" s="85"/>
      <c r="G407" s="85"/>
      <c r="H407" s="86"/>
      <c r="I407" s="86"/>
      <c r="J407" s="85"/>
      <c r="K407" s="85"/>
      <c r="L407" s="86"/>
      <c r="M407" s="86"/>
    </row>
    <row r="408" spans="2:13" x14ac:dyDescent="0.3">
      <c r="B408" s="85"/>
      <c r="C408" s="85"/>
      <c r="D408" s="86"/>
      <c r="E408" s="86"/>
      <c r="F408" s="85"/>
      <c r="G408" s="85"/>
      <c r="H408" s="86"/>
      <c r="I408" s="86"/>
      <c r="J408" s="85"/>
      <c r="K408" s="85"/>
      <c r="L408" s="86"/>
      <c r="M408" s="86"/>
    </row>
    <row r="409" spans="2:13" x14ac:dyDescent="0.3">
      <c r="B409" s="85"/>
      <c r="C409" s="85"/>
      <c r="D409" s="86"/>
      <c r="E409" s="86"/>
      <c r="F409" s="85"/>
      <c r="G409" s="85"/>
      <c r="H409" s="86"/>
      <c r="I409" s="86"/>
      <c r="J409" s="85"/>
      <c r="K409" s="85"/>
      <c r="L409" s="86"/>
      <c r="M409" s="86"/>
    </row>
    <row r="410" spans="2:13" x14ac:dyDescent="0.3">
      <c r="B410" s="85"/>
      <c r="C410" s="85"/>
      <c r="D410" s="86"/>
      <c r="E410" s="86"/>
      <c r="F410" s="85"/>
      <c r="G410" s="85"/>
      <c r="H410" s="86"/>
      <c r="I410" s="86"/>
      <c r="J410" s="85"/>
      <c r="K410" s="85"/>
      <c r="L410" s="86"/>
      <c r="M410" s="86"/>
    </row>
    <row r="411" spans="2:13" x14ac:dyDescent="0.3">
      <c r="B411" s="85"/>
      <c r="C411" s="85"/>
      <c r="D411" s="86"/>
      <c r="E411" s="86"/>
      <c r="F411" s="85"/>
      <c r="G411" s="85"/>
      <c r="H411" s="86"/>
      <c r="I411" s="86"/>
      <c r="J411" s="85"/>
      <c r="K411" s="85"/>
      <c r="L411" s="86"/>
      <c r="M411" s="86"/>
    </row>
    <row r="412" spans="2:13" x14ac:dyDescent="0.3">
      <c r="B412" s="85"/>
      <c r="C412" s="85"/>
      <c r="D412" s="86"/>
      <c r="E412" s="86"/>
      <c r="F412" s="85"/>
      <c r="G412" s="85"/>
      <c r="H412" s="86"/>
      <c r="I412" s="86"/>
      <c r="J412" s="85"/>
      <c r="K412" s="85"/>
      <c r="L412" s="86"/>
      <c r="M412" s="86"/>
    </row>
    <row r="413" spans="2:13" x14ac:dyDescent="0.3">
      <c r="B413" s="85"/>
      <c r="C413" s="85"/>
      <c r="D413" s="86"/>
      <c r="E413" s="86"/>
      <c r="F413" s="85"/>
      <c r="G413" s="85"/>
      <c r="H413" s="86"/>
      <c r="I413" s="86"/>
      <c r="J413" s="85"/>
      <c r="K413" s="85"/>
      <c r="L413" s="86"/>
      <c r="M413" s="86"/>
    </row>
    <row r="414" spans="2:13" x14ac:dyDescent="0.3">
      <c r="B414" s="85"/>
      <c r="C414" s="85"/>
      <c r="D414" s="86"/>
      <c r="E414" s="86"/>
      <c r="F414" s="85"/>
      <c r="G414" s="85"/>
      <c r="H414" s="86"/>
      <c r="I414" s="86"/>
      <c r="J414" s="85"/>
      <c r="K414" s="85"/>
      <c r="L414" s="86"/>
      <c r="M414" s="86"/>
    </row>
    <row r="415" spans="2:13" x14ac:dyDescent="0.3">
      <c r="B415" s="85"/>
      <c r="C415" s="85"/>
      <c r="D415" s="86"/>
      <c r="E415" s="86"/>
      <c r="F415" s="85"/>
      <c r="G415" s="85"/>
      <c r="H415" s="86"/>
      <c r="I415" s="86"/>
      <c r="J415" s="85"/>
      <c r="K415" s="85"/>
      <c r="L415" s="86"/>
      <c r="M415" s="86"/>
    </row>
    <row r="416" spans="2:13" x14ac:dyDescent="0.3">
      <c r="B416" s="85"/>
      <c r="C416" s="85"/>
      <c r="D416" s="86"/>
      <c r="E416" s="86"/>
      <c r="F416" s="85"/>
      <c r="G416" s="85"/>
      <c r="H416" s="86"/>
      <c r="I416" s="86"/>
      <c r="J416" s="85"/>
      <c r="K416" s="85"/>
      <c r="L416" s="86"/>
      <c r="M416" s="86"/>
    </row>
    <row r="417" spans="2:13" x14ac:dyDescent="0.3">
      <c r="B417" s="85"/>
      <c r="C417" s="85"/>
      <c r="D417" s="86"/>
      <c r="E417" s="86"/>
      <c r="F417" s="85"/>
      <c r="G417" s="85"/>
      <c r="H417" s="86"/>
      <c r="I417" s="86"/>
      <c r="J417" s="85"/>
      <c r="K417" s="85"/>
      <c r="L417" s="86"/>
      <c r="M417" s="86"/>
    </row>
    <row r="418" spans="2:13" x14ac:dyDescent="0.3">
      <c r="B418" s="85"/>
      <c r="C418" s="85"/>
      <c r="D418" s="86"/>
      <c r="E418" s="86"/>
      <c r="F418" s="85"/>
      <c r="G418" s="85"/>
      <c r="H418" s="86"/>
      <c r="I418" s="86"/>
      <c r="J418" s="85"/>
      <c r="K418" s="85"/>
      <c r="L418" s="86"/>
      <c r="M418" s="86"/>
    </row>
    <row r="419" spans="2:13" x14ac:dyDescent="0.3">
      <c r="B419" s="85"/>
      <c r="C419" s="85"/>
      <c r="D419" s="86"/>
      <c r="E419" s="86"/>
      <c r="F419" s="85"/>
      <c r="G419" s="85"/>
      <c r="H419" s="86"/>
      <c r="I419" s="86"/>
      <c r="J419" s="85"/>
      <c r="K419" s="85"/>
      <c r="L419" s="86"/>
      <c r="M419" s="86"/>
    </row>
    <row r="420" spans="2:13" x14ac:dyDescent="0.3">
      <c r="B420" s="85"/>
      <c r="C420" s="85"/>
      <c r="D420" s="86"/>
      <c r="E420" s="86"/>
      <c r="F420" s="85"/>
      <c r="G420" s="85"/>
      <c r="H420" s="86"/>
      <c r="I420" s="86"/>
      <c r="J420" s="85"/>
      <c r="K420" s="85"/>
      <c r="L420" s="86"/>
      <c r="M420" s="86"/>
    </row>
    <row r="421" spans="2:13" x14ac:dyDescent="0.3">
      <c r="B421" s="85"/>
      <c r="C421" s="85"/>
      <c r="D421" s="86"/>
      <c r="E421" s="86"/>
      <c r="F421" s="85"/>
      <c r="G421" s="85"/>
      <c r="H421" s="86"/>
      <c r="I421" s="86"/>
      <c r="J421" s="85"/>
      <c r="K421" s="85"/>
      <c r="L421" s="86"/>
      <c r="M421" s="86"/>
    </row>
    <row r="422" spans="2:13" x14ac:dyDescent="0.3">
      <c r="B422" s="85"/>
      <c r="C422" s="85"/>
      <c r="D422" s="86"/>
      <c r="E422" s="86"/>
      <c r="F422" s="85"/>
      <c r="G422" s="85"/>
      <c r="H422" s="86"/>
      <c r="I422" s="86"/>
      <c r="J422" s="85"/>
      <c r="K422" s="85"/>
      <c r="L422" s="86"/>
      <c r="M422" s="86"/>
    </row>
    <row r="423" spans="2:13" x14ac:dyDescent="0.3">
      <c r="B423" s="85"/>
      <c r="C423" s="85"/>
      <c r="D423" s="86"/>
      <c r="E423" s="86"/>
      <c r="F423" s="85"/>
      <c r="G423" s="85"/>
      <c r="H423" s="86"/>
      <c r="I423" s="86"/>
      <c r="J423" s="85"/>
      <c r="K423" s="85"/>
      <c r="L423" s="86"/>
      <c r="M423" s="86"/>
    </row>
    <row r="424" spans="2:13" x14ac:dyDescent="0.3">
      <c r="B424" s="85"/>
      <c r="C424" s="85"/>
      <c r="D424" s="86"/>
      <c r="E424" s="86"/>
      <c r="F424" s="85"/>
      <c r="G424" s="85"/>
      <c r="H424" s="86"/>
      <c r="I424" s="86"/>
      <c r="J424" s="85"/>
      <c r="K424" s="85"/>
      <c r="L424" s="86"/>
      <c r="M424" s="86"/>
    </row>
    <row r="425" spans="2:13" x14ac:dyDescent="0.3">
      <c r="B425" s="85"/>
      <c r="C425" s="85"/>
      <c r="D425" s="86"/>
      <c r="E425" s="86"/>
      <c r="F425" s="85"/>
      <c r="G425" s="85"/>
      <c r="H425" s="86"/>
      <c r="I425" s="86"/>
      <c r="J425" s="85"/>
      <c r="K425" s="85"/>
      <c r="L425" s="86"/>
      <c r="M425" s="86"/>
    </row>
    <row r="426" spans="2:13" x14ac:dyDescent="0.3">
      <c r="B426" s="85"/>
      <c r="C426" s="85"/>
      <c r="D426" s="86"/>
      <c r="E426" s="86"/>
      <c r="F426" s="85"/>
      <c r="G426" s="85"/>
      <c r="H426" s="86"/>
      <c r="I426" s="86"/>
      <c r="J426" s="85"/>
      <c r="K426" s="85"/>
      <c r="L426" s="86"/>
      <c r="M426" s="86"/>
    </row>
    <row r="427" spans="2:13" x14ac:dyDescent="0.3">
      <c r="B427" s="85"/>
      <c r="C427" s="85"/>
      <c r="D427" s="86"/>
      <c r="E427" s="86"/>
      <c r="F427" s="85"/>
      <c r="G427" s="85"/>
      <c r="H427" s="86"/>
      <c r="I427" s="86"/>
      <c r="J427" s="85"/>
      <c r="K427" s="85"/>
      <c r="L427" s="86"/>
      <c r="M427" s="86"/>
    </row>
    <row r="428" spans="2:13" x14ac:dyDescent="0.3">
      <c r="B428" s="85"/>
      <c r="C428" s="85"/>
      <c r="D428" s="86"/>
      <c r="E428" s="86"/>
      <c r="F428" s="85"/>
      <c r="G428" s="85"/>
      <c r="H428" s="86"/>
      <c r="I428" s="86"/>
      <c r="J428" s="85"/>
      <c r="K428" s="85"/>
      <c r="L428" s="86"/>
      <c r="M428" s="86"/>
    </row>
    <row r="429" spans="2:13" x14ac:dyDescent="0.3">
      <c r="B429" s="85"/>
      <c r="C429" s="85"/>
      <c r="D429" s="86"/>
      <c r="E429" s="86"/>
      <c r="F429" s="85"/>
      <c r="G429" s="85"/>
      <c r="H429" s="86"/>
      <c r="I429" s="86"/>
      <c r="J429" s="85"/>
      <c r="K429" s="85"/>
      <c r="L429" s="86"/>
      <c r="M429" s="86"/>
    </row>
    <row r="430" spans="2:13" x14ac:dyDescent="0.3">
      <c r="B430" s="85"/>
      <c r="C430" s="85"/>
      <c r="D430" s="86"/>
      <c r="E430" s="86"/>
      <c r="F430" s="85"/>
      <c r="G430" s="85"/>
      <c r="H430" s="86"/>
      <c r="I430" s="86"/>
      <c r="J430" s="85"/>
      <c r="K430" s="85"/>
      <c r="L430" s="86"/>
      <c r="M430" s="86"/>
    </row>
    <row r="431" spans="2:13" x14ac:dyDescent="0.3">
      <c r="B431" s="85"/>
      <c r="C431" s="85"/>
      <c r="D431" s="86"/>
      <c r="E431" s="86"/>
      <c r="F431" s="85"/>
      <c r="G431" s="85"/>
      <c r="H431" s="86"/>
      <c r="I431" s="86"/>
      <c r="J431" s="85"/>
      <c r="K431" s="85"/>
      <c r="L431" s="86"/>
      <c r="M431" s="86"/>
    </row>
    <row r="432" spans="2:13" x14ac:dyDescent="0.3">
      <c r="B432" s="85"/>
      <c r="C432" s="85"/>
      <c r="D432" s="86"/>
      <c r="E432" s="86"/>
      <c r="F432" s="85"/>
      <c r="G432" s="85"/>
      <c r="H432" s="86"/>
      <c r="I432" s="86"/>
      <c r="J432" s="85"/>
      <c r="K432" s="85"/>
      <c r="L432" s="86"/>
      <c r="M432" s="86"/>
    </row>
    <row r="433" spans="2:13" x14ac:dyDescent="0.3">
      <c r="B433" s="85"/>
      <c r="C433" s="85"/>
      <c r="D433" s="86"/>
      <c r="E433" s="86"/>
      <c r="F433" s="85"/>
      <c r="G433" s="85"/>
      <c r="H433" s="86"/>
      <c r="I433" s="86"/>
      <c r="J433" s="85"/>
      <c r="K433" s="85"/>
      <c r="L433" s="86"/>
      <c r="M433" s="86"/>
    </row>
    <row r="434" spans="2:13" x14ac:dyDescent="0.3">
      <c r="B434" s="85"/>
      <c r="C434" s="85"/>
      <c r="D434" s="86"/>
      <c r="E434" s="86"/>
      <c r="F434" s="85"/>
      <c r="G434" s="85"/>
      <c r="H434" s="86"/>
      <c r="I434" s="86"/>
      <c r="J434" s="85"/>
      <c r="K434" s="85"/>
      <c r="L434" s="86"/>
      <c r="M434" s="86"/>
    </row>
    <row r="435" spans="2:13" x14ac:dyDescent="0.3">
      <c r="B435" s="85"/>
      <c r="C435" s="85"/>
      <c r="D435" s="86"/>
      <c r="E435" s="86"/>
      <c r="F435" s="85"/>
      <c r="G435" s="85"/>
      <c r="H435" s="86"/>
      <c r="I435" s="86"/>
      <c r="J435" s="85"/>
      <c r="K435" s="85"/>
      <c r="L435" s="86"/>
      <c r="M435" s="86"/>
    </row>
    <row r="436" spans="2:13" x14ac:dyDescent="0.3">
      <c r="B436" s="85"/>
      <c r="C436" s="85"/>
      <c r="D436" s="86"/>
      <c r="E436" s="86"/>
      <c r="F436" s="85"/>
      <c r="G436" s="85"/>
      <c r="H436" s="86"/>
      <c r="I436" s="86"/>
      <c r="J436" s="85"/>
      <c r="K436" s="85"/>
      <c r="L436" s="86"/>
      <c r="M436" s="86"/>
    </row>
    <row r="437" spans="2:13" x14ac:dyDescent="0.3">
      <c r="B437" s="85"/>
      <c r="C437" s="85"/>
      <c r="D437" s="86"/>
      <c r="E437" s="86"/>
      <c r="F437" s="85"/>
      <c r="G437" s="85"/>
      <c r="H437" s="86"/>
      <c r="I437" s="86"/>
      <c r="J437" s="85"/>
      <c r="K437" s="85"/>
      <c r="L437" s="86"/>
      <c r="M437" s="86"/>
    </row>
    <row r="438" spans="2:13" x14ac:dyDescent="0.3">
      <c r="B438" s="85"/>
      <c r="C438" s="85"/>
      <c r="D438" s="86"/>
      <c r="E438" s="86"/>
      <c r="F438" s="85"/>
      <c r="G438" s="85"/>
      <c r="H438" s="86"/>
      <c r="I438" s="86"/>
      <c r="J438" s="85"/>
      <c r="K438" s="85"/>
      <c r="L438" s="86"/>
      <c r="M438" s="86"/>
    </row>
    <row r="439" spans="2:13" x14ac:dyDescent="0.3">
      <c r="B439" s="85"/>
      <c r="C439" s="85"/>
      <c r="D439" s="86"/>
      <c r="E439" s="86"/>
      <c r="F439" s="85"/>
      <c r="G439" s="85"/>
      <c r="H439" s="86"/>
      <c r="I439" s="86"/>
      <c r="J439" s="85"/>
      <c r="K439" s="85"/>
      <c r="L439" s="86"/>
      <c r="M439" s="86"/>
    </row>
    <row r="440" spans="2:13" x14ac:dyDescent="0.3">
      <c r="B440" s="85"/>
      <c r="C440" s="85"/>
      <c r="D440" s="86"/>
      <c r="E440" s="86"/>
      <c r="F440" s="85"/>
      <c r="G440" s="85"/>
      <c r="H440" s="86"/>
      <c r="I440" s="86"/>
      <c r="J440" s="85"/>
      <c r="K440" s="85"/>
      <c r="L440" s="86"/>
      <c r="M440" s="86"/>
    </row>
    <row r="441" spans="2:13" x14ac:dyDescent="0.3">
      <c r="B441" s="85"/>
      <c r="C441" s="85"/>
      <c r="D441" s="86"/>
      <c r="E441" s="86"/>
      <c r="F441" s="85"/>
      <c r="G441" s="85"/>
      <c r="H441" s="86"/>
      <c r="I441" s="86"/>
      <c r="J441" s="85"/>
      <c r="K441" s="85"/>
      <c r="L441" s="86"/>
      <c r="M441" s="86"/>
    </row>
    <row r="442" spans="2:13" x14ac:dyDescent="0.3">
      <c r="B442" s="85"/>
      <c r="C442" s="85"/>
      <c r="D442" s="86"/>
      <c r="E442" s="86"/>
      <c r="F442" s="85"/>
      <c r="G442" s="85"/>
      <c r="H442" s="86"/>
      <c r="I442" s="86"/>
      <c r="J442" s="85"/>
      <c r="K442" s="85"/>
      <c r="L442" s="86"/>
      <c r="M442" s="86"/>
    </row>
    <row r="443" spans="2:13" x14ac:dyDescent="0.3">
      <c r="B443" s="85"/>
      <c r="C443" s="85"/>
      <c r="D443" s="86"/>
      <c r="E443" s="86"/>
      <c r="F443" s="85"/>
      <c r="G443" s="85"/>
      <c r="H443" s="86"/>
      <c r="I443" s="86"/>
      <c r="J443" s="85"/>
      <c r="K443" s="85"/>
      <c r="L443" s="86"/>
      <c r="M443" s="86"/>
    </row>
    <row r="444" spans="2:13" x14ac:dyDescent="0.3">
      <c r="B444" s="85"/>
      <c r="C444" s="85"/>
      <c r="D444" s="86"/>
      <c r="E444" s="86"/>
      <c r="F444" s="85"/>
      <c r="G444" s="85"/>
      <c r="H444" s="86"/>
      <c r="I444" s="86"/>
      <c r="J444" s="85"/>
      <c r="K444" s="85"/>
      <c r="L444" s="86"/>
      <c r="M444" s="86"/>
    </row>
    <row r="445" spans="2:13" x14ac:dyDescent="0.3">
      <c r="B445" s="85"/>
      <c r="C445" s="85"/>
      <c r="D445" s="86"/>
      <c r="E445" s="86"/>
      <c r="F445" s="85"/>
      <c r="G445" s="85"/>
      <c r="H445" s="86"/>
      <c r="I445" s="86"/>
      <c r="J445" s="85"/>
      <c r="K445" s="85"/>
      <c r="L445" s="86"/>
      <c r="M445" s="86"/>
    </row>
    <row r="446" spans="2:13" x14ac:dyDescent="0.3">
      <c r="B446" s="85"/>
      <c r="C446" s="85"/>
      <c r="D446" s="86"/>
      <c r="E446" s="86"/>
      <c r="F446" s="85"/>
      <c r="G446" s="85"/>
      <c r="H446" s="86"/>
      <c r="I446" s="86"/>
      <c r="J446" s="85"/>
      <c r="K446" s="85"/>
      <c r="L446" s="86"/>
      <c r="M446" s="86"/>
    </row>
    <row r="447" spans="2:13" x14ac:dyDescent="0.3">
      <c r="B447" s="85"/>
      <c r="C447" s="85"/>
      <c r="D447" s="86"/>
      <c r="E447" s="86"/>
      <c r="F447" s="85"/>
      <c r="G447" s="85"/>
      <c r="H447" s="86"/>
      <c r="I447" s="86"/>
      <c r="J447" s="85"/>
      <c r="K447" s="85"/>
      <c r="L447" s="86"/>
      <c r="M447" s="86"/>
    </row>
    <row r="448" spans="2:13" x14ac:dyDescent="0.3">
      <c r="B448" s="85"/>
      <c r="C448" s="85"/>
      <c r="D448" s="86"/>
      <c r="E448" s="86"/>
      <c r="F448" s="85"/>
      <c r="G448" s="85"/>
      <c r="H448" s="86"/>
      <c r="I448" s="86"/>
      <c r="J448" s="85"/>
      <c r="K448" s="85"/>
      <c r="L448" s="86"/>
      <c r="M448" s="86"/>
    </row>
    <row r="449" spans="2:13" x14ac:dyDescent="0.3">
      <c r="B449" s="85"/>
      <c r="C449" s="85"/>
      <c r="D449" s="86"/>
      <c r="E449" s="86"/>
      <c r="F449" s="85"/>
      <c r="G449" s="85"/>
      <c r="H449" s="86"/>
      <c r="I449" s="86"/>
      <c r="J449" s="85"/>
      <c r="K449" s="85"/>
      <c r="L449" s="86"/>
      <c r="M449" s="86"/>
    </row>
    <row r="450" spans="2:13" x14ac:dyDescent="0.3">
      <c r="B450" s="85"/>
      <c r="C450" s="85"/>
      <c r="D450" s="86"/>
      <c r="E450" s="86"/>
      <c r="F450" s="85"/>
      <c r="G450" s="85"/>
      <c r="H450" s="86"/>
      <c r="I450" s="86"/>
      <c r="J450" s="85"/>
      <c r="K450" s="85"/>
      <c r="L450" s="86"/>
      <c r="M450" s="86"/>
    </row>
    <row r="451" spans="2:13" x14ac:dyDescent="0.3">
      <c r="B451" s="85"/>
      <c r="C451" s="85"/>
      <c r="D451" s="86"/>
      <c r="E451" s="86"/>
      <c r="F451" s="85"/>
      <c r="G451" s="85"/>
      <c r="H451" s="86"/>
      <c r="I451" s="86"/>
      <c r="J451" s="85"/>
      <c r="K451" s="85"/>
      <c r="L451" s="86"/>
      <c r="M451" s="86"/>
    </row>
    <row r="452" spans="2:13" x14ac:dyDescent="0.3">
      <c r="B452" s="85"/>
      <c r="C452" s="85"/>
      <c r="D452" s="86"/>
      <c r="E452" s="86"/>
      <c r="F452" s="85"/>
      <c r="G452" s="85"/>
      <c r="H452" s="86"/>
      <c r="I452" s="86"/>
      <c r="J452" s="85"/>
      <c r="K452" s="85"/>
      <c r="L452" s="86"/>
      <c r="M452" s="86"/>
    </row>
    <row r="453" spans="2:13" x14ac:dyDescent="0.3">
      <c r="B453" s="85"/>
      <c r="C453" s="85"/>
      <c r="D453" s="86"/>
      <c r="E453" s="86"/>
      <c r="F453" s="85"/>
      <c r="G453" s="85"/>
      <c r="H453" s="86"/>
      <c r="I453" s="86"/>
      <c r="J453" s="85"/>
      <c r="K453" s="85"/>
      <c r="L453" s="86"/>
      <c r="M453" s="86"/>
    </row>
    <row r="454" spans="2:13" x14ac:dyDescent="0.3">
      <c r="B454" s="85"/>
      <c r="C454" s="85"/>
      <c r="D454" s="86"/>
      <c r="E454" s="86"/>
      <c r="F454" s="85"/>
      <c r="G454" s="85"/>
      <c r="H454" s="86"/>
      <c r="I454" s="86"/>
      <c r="J454" s="85"/>
      <c r="K454" s="85"/>
      <c r="L454" s="86"/>
      <c r="M454" s="86"/>
    </row>
    <row r="455" spans="2:13" x14ac:dyDescent="0.3">
      <c r="B455" s="85"/>
      <c r="C455" s="85"/>
      <c r="D455" s="86"/>
      <c r="E455" s="86"/>
      <c r="F455" s="85"/>
      <c r="G455" s="85"/>
      <c r="H455" s="86"/>
      <c r="I455" s="86"/>
      <c r="J455" s="85"/>
      <c r="K455" s="85"/>
      <c r="L455" s="86"/>
      <c r="M455" s="86"/>
    </row>
    <row r="456" spans="2:13" x14ac:dyDescent="0.3">
      <c r="B456" s="85"/>
      <c r="C456" s="85"/>
      <c r="D456" s="86"/>
      <c r="E456" s="86"/>
      <c r="F456" s="85"/>
      <c r="G456" s="85"/>
      <c r="H456" s="86"/>
      <c r="I456" s="86"/>
      <c r="J456" s="85"/>
      <c r="K456" s="85"/>
      <c r="L456" s="86"/>
      <c r="M456" s="86"/>
    </row>
    <row r="457" spans="2:13" x14ac:dyDescent="0.3">
      <c r="B457" s="85"/>
      <c r="C457" s="85"/>
      <c r="D457" s="86"/>
      <c r="E457" s="86"/>
      <c r="F457" s="85"/>
      <c r="G457" s="85"/>
      <c r="H457" s="86"/>
      <c r="I457" s="86"/>
      <c r="J457" s="85"/>
      <c r="K457" s="85"/>
      <c r="L457" s="86"/>
      <c r="M457" s="86"/>
    </row>
    <row r="458" spans="2:13" x14ac:dyDescent="0.3">
      <c r="B458" s="85"/>
      <c r="C458" s="85"/>
      <c r="D458" s="86"/>
      <c r="E458" s="86"/>
      <c r="F458" s="85"/>
      <c r="G458" s="85"/>
      <c r="H458" s="86"/>
      <c r="I458" s="86"/>
      <c r="J458" s="85"/>
      <c r="K458" s="85"/>
      <c r="L458" s="86"/>
      <c r="M458" s="86"/>
    </row>
    <row r="459" spans="2:13" x14ac:dyDescent="0.3">
      <c r="B459" s="85"/>
      <c r="C459" s="85"/>
      <c r="D459" s="86"/>
      <c r="E459" s="86"/>
      <c r="F459" s="85"/>
      <c r="G459" s="85"/>
      <c r="H459" s="86"/>
      <c r="I459" s="86"/>
      <c r="J459" s="85"/>
      <c r="K459" s="85"/>
      <c r="L459" s="86"/>
      <c r="M459" s="86"/>
    </row>
    <row r="460" spans="2:13" x14ac:dyDescent="0.3">
      <c r="B460" s="85"/>
      <c r="C460" s="85"/>
      <c r="D460" s="86"/>
      <c r="E460" s="86"/>
      <c r="F460" s="85"/>
      <c r="G460" s="85"/>
      <c r="H460" s="86"/>
      <c r="I460" s="86"/>
      <c r="J460" s="85"/>
      <c r="K460" s="85"/>
      <c r="L460" s="86"/>
      <c r="M460" s="86"/>
    </row>
    <row r="461" spans="2:13" x14ac:dyDescent="0.3">
      <c r="B461" s="85"/>
      <c r="C461" s="85"/>
      <c r="D461" s="86"/>
      <c r="E461" s="86"/>
      <c r="F461" s="85"/>
      <c r="G461" s="85"/>
      <c r="H461" s="86"/>
      <c r="I461" s="86"/>
      <c r="J461" s="85"/>
      <c r="K461" s="85"/>
      <c r="L461" s="86"/>
      <c r="M461" s="86"/>
    </row>
    <row r="462" spans="2:13" x14ac:dyDescent="0.3">
      <c r="B462" s="85"/>
      <c r="C462" s="85"/>
      <c r="D462" s="86"/>
      <c r="E462" s="86"/>
      <c r="F462" s="85"/>
      <c r="G462" s="85"/>
      <c r="H462" s="86"/>
      <c r="I462" s="86"/>
      <c r="J462" s="85"/>
      <c r="K462" s="85"/>
      <c r="L462" s="86"/>
      <c r="M462" s="86"/>
    </row>
    <row r="463" spans="2:13" x14ac:dyDescent="0.3">
      <c r="B463" s="85"/>
      <c r="C463" s="85"/>
      <c r="D463" s="86"/>
      <c r="E463" s="86"/>
      <c r="F463" s="85"/>
      <c r="G463" s="85"/>
      <c r="H463" s="86"/>
      <c r="I463" s="86"/>
      <c r="J463" s="85"/>
      <c r="K463" s="85"/>
      <c r="L463" s="86"/>
      <c r="M463" s="86"/>
    </row>
    <row r="464" spans="2:13" x14ac:dyDescent="0.3">
      <c r="B464" s="85"/>
      <c r="C464" s="85"/>
      <c r="D464" s="86"/>
      <c r="E464" s="86"/>
      <c r="F464" s="85"/>
      <c r="G464" s="85"/>
      <c r="H464" s="86"/>
      <c r="I464" s="86"/>
      <c r="J464" s="85"/>
      <c r="K464" s="85"/>
      <c r="L464" s="86"/>
      <c r="M464" s="86"/>
    </row>
    <row r="465" spans="2:13" x14ac:dyDescent="0.3">
      <c r="B465" s="85"/>
      <c r="C465" s="85"/>
      <c r="D465" s="86"/>
      <c r="E465" s="86"/>
      <c r="F465" s="85"/>
      <c r="G465" s="85"/>
      <c r="H465" s="86"/>
      <c r="I465" s="86"/>
      <c r="J465" s="85"/>
      <c r="K465" s="85"/>
      <c r="L465" s="86"/>
      <c r="M465" s="86"/>
    </row>
    <row r="466" spans="2:13" x14ac:dyDescent="0.3">
      <c r="B466" s="85"/>
      <c r="C466" s="85"/>
      <c r="D466" s="86"/>
      <c r="E466" s="86"/>
      <c r="F466" s="85"/>
      <c r="G466" s="85"/>
      <c r="H466" s="86"/>
      <c r="I466" s="86"/>
      <c r="J466" s="85"/>
      <c r="K466" s="85"/>
      <c r="L466" s="86"/>
      <c r="M466" s="86"/>
    </row>
    <row r="467" spans="2:13" x14ac:dyDescent="0.3">
      <c r="B467" s="85"/>
      <c r="C467" s="85"/>
      <c r="D467" s="86"/>
      <c r="E467" s="86"/>
      <c r="F467" s="85"/>
      <c r="G467" s="85"/>
      <c r="H467" s="86"/>
      <c r="I467" s="86"/>
      <c r="J467" s="85"/>
      <c r="K467" s="85"/>
      <c r="L467" s="86"/>
      <c r="M467" s="86"/>
    </row>
    <row r="468" spans="2:13" x14ac:dyDescent="0.3">
      <c r="B468" s="85"/>
      <c r="C468" s="85"/>
      <c r="D468" s="86"/>
      <c r="E468" s="86"/>
      <c r="F468" s="85"/>
      <c r="G468" s="85"/>
      <c r="H468" s="86"/>
      <c r="I468" s="86"/>
      <c r="J468" s="85"/>
      <c r="K468" s="85"/>
      <c r="L468" s="86"/>
      <c r="M468" s="86"/>
    </row>
    <row r="469" spans="2:13" x14ac:dyDescent="0.3">
      <c r="B469" s="85"/>
      <c r="C469" s="85"/>
      <c r="D469" s="86"/>
      <c r="E469" s="86"/>
      <c r="F469" s="85"/>
      <c r="G469" s="85"/>
      <c r="H469" s="86"/>
      <c r="I469" s="86"/>
      <c r="J469" s="85"/>
      <c r="K469" s="85"/>
      <c r="L469" s="86"/>
      <c r="M469" s="86"/>
    </row>
    <row r="470" spans="2:13" x14ac:dyDescent="0.3">
      <c r="B470" s="85"/>
      <c r="C470" s="85"/>
      <c r="D470" s="86"/>
      <c r="E470" s="86"/>
      <c r="F470" s="85"/>
      <c r="G470" s="85"/>
      <c r="H470" s="86"/>
      <c r="I470" s="86"/>
      <c r="J470" s="85"/>
      <c r="K470" s="85"/>
      <c r="L470" s="86"/>
      <c r="M470" s="86"/>
    </row>
    <row r="471" spans="2:13" x14ac:dyDescent="0.3">
      <c r="B471" s="85"/>
      <c r="C471" s="85"/>
      <c r="D471" s="86"/>
      <c r="E471" s="86"/>
      <c r="F471" s="85"/>
      <c r="G471" s="85"/>
      <c r="H471" s="86"/>
      <c r="I471" s="86"/>
      <c r="J471" s="85"/>
      <c r="K471" s="85"/>
      <c r="L471" s="86"/>
      <c r="M471" s="86"/>
    </row>
    <row r="472" spans="2:13" x14ac:dyDescent="0.3">
      <c r="B472" s="85"/>
      <c r="C472" s="85"/>
      <c r="D472" s="86"/>
      <c r="E472" s="86"/>
      <c r="F472" s="85"/>
      <c r="G472" s="85"/>
      <c r="H472" s="86"/>
      <c r="I472" s="86"/>
      <c r="J472" s="85"/>
      <c r="K472" s="85"/>
      <c r="L472" s="86"/>
      <c r="M472" s="86"/>
    </row>
    <row r="473" spans="2:13" x14ac:dyDescent="0.3">
      <c r="B473" s="85"/>
      <c r="C473" s="85"/>
      <c r="D473" s="86"/>
      <c r="E473" s="86"/>
      <c r="F473" s="85"/>
      <c r="G473" s="85"/>
      <c r="H473" s="86"/>
      <c r="I473" s="86"/>
      <c r="J473" s="85"/>
      <c r="K473" s="85"/>
      <c r="L473" s="86"/>
      <c r="M473" s="86"/>
    </row>
    <row r="474" spans="2:13" x14ac:dyDescent="0.3">
      <c r="B474" s="85"/>
      <c r="C474" s="85"/>
      <c r="D474" s="86"/>
      <c r="E474" s="86"/>
      <c r="F474" s="85"/>
      <c r="G474" s="85"/>
      <c r="H474" s="86"/>
      <c r="I474" s="86"/>
      <c r="J474" s="85"/>
      <c r="K474" s="85"/>
      <c r="L474" s="86"/>
      <c r="M474" s="86"/>
    </row>
    <row r="475" spans="2:13" x14ac:dyDescent="0.3">
      <c r="B475" s="85"/>
      <c r="C475" s="85"/>
      <c r="D475" s="86"/>
      <c r="E475" s="86"/>
      <c r="F475" s="85"/>
      <c r="G475" s="85"/>
      <c r="H475" s="86"/>
      <c r="I475" s="86"/>
      <c r="J475" s="85"/>
      <c r="K475" s="85"/>
      <c r="L475" s="86"/>
      <c r="M475" s="86"/>
    </row>
    <row r="476" spans="2:13" x14ac:dyDescent="0.3">
      <c r="B476" s="85"/>
      <c r="C476" s="85"/>
      <c r="D476" s="86"/>
      <c r="E476" s="86"/>
      <c r="F476" s="85"/>
      <c r="G476" s="85"/>
      <c r="H476" s="86"/>
      <c r="I476" s="86"/>
      <c r="J476" s="85"/>
      <c r="K476" s="85"/>
      <c r="L476" s="86"/>
      <c r="M476" s="86"/>
    </row>
    <row r="477" spans="2:13" x14ac:dyDescent="0.3">
      <c r="B477" s="85"/>
      <c r="C477" s="85"/>
      <c r="D477" s="86"/>
      <c r="E477" s="86"/>
      <c r="F477" s="85"/>
      <c r="G477" s="85"/>
      <c r="H477" s="86"/>
      <c r="I477" s="86"/>
      <c r="J477" s="85"/>
      <c r="K477" s="85"/>
      <c r="L477" s="86"/>
      <c r="M477" s="86"/>
    </row>
    <row r="478" spans="2:13" x14ac:dyDescent="0.3">
      <c r="B478" s="85"/>
      <c r="C478" s="85"/>
      <c r="D478" s="86"/>
      <c r="E478" s="86"/>
      <c r="F478" s="85"/>
      <c r="G478" s="85"/>
      <c r="H478" s="86"/>
      <c r="I478" s="86"/>
      <c r="J478" s="85"/>
      <c r="K478" s="85"/>
      <c r="L478" s="86"/>
      <c r="M478" s="86"/>
    </row>
    <row r="479" spans="2:13" x14ac:dyDescent="0.3">
      <c r="B479" s="85"/>
      <c r="C479" s="85"/>
      <c r="D479" s="86"/>
      <c r="E479" s="86"/>
      <c r="F479" s="85"/>
      <c r="G479" s="85"/>
      <c r="H479" s="86"/>
      <c r="I479" s="86"/>
      <c r="J479" s="85"/>
      <c r="K479" s="85"/>
      <c r="L479" s="86"/>
      <c r="M479" s="86"/>
    </row>
    <row r="480" spans="2:13" x14ac:dyDescent="0.3">
      <c r="B480" s="85"/>
      <c r="C480" s="85"/>
      <c r="D480" s="86"/>
      <c r="E480" s="86"/>
      <c r="F480" s="85"/>
      <c r="G480" s="85"/>
      <c r="H480" s="86"/>
      <c r="I480" s="86"/>
      <c r="J480" s="85"/>
      <c r="K480" s="85"/>
      <c r="L480" s="86"/>
      <c r="M480" s="86"/>
    </row>
    <row r="481" spans="2:13" x14ac:dyDescent="0.3">
      <c r="B481" s="85"/>
      <c r="C481" s="85"/>
      <c r="D481" s="86"/>
      <c r="E481" s="86"/>
      <c r="F481" s="85"/>
      <c r="G481" s="85"/>
      <c r="H481" s="86"/>
      <c r="I481" s="86"/>
      <c r="J481" s="85"/>
      <c r="K481" s="85"/>
      <c r="L481" s="86"/>
      <c r="M481" s="86"/>
    </row>
    <row r="482" spans="2:13" x14ac:dyDescent="0.3">
      <c r="B482" s="85"/>
      <c r="C482" s="85"/>
      <c r="D482" s="86"/>
      <c r="E482" s="86"/>
      <c r="F482" s="85"/>
      <c r="G482" s="85"/>
      <c r="H482" s="86"/>
      <c r="I482" s="86"/>
      <c r="J482" s="85"/>
      <c r="K482" s="85"/>
      <c r="L482" s="86"/>
      <c r="M482" s="86"/>
    </row>
    <row r="483" spans="2:13" x14ac:dyDescent="0.3">
      <c r="B483" s="85"/>
      <c r="C483" s="85"/>
      <c r="D483" s="86"/>
      <c r="E483" s="86"/>
      <c r="F483" s="85"/>
      <c r="G483" s="85"/>
      <c r="H483" s="86"/>
      <c r="I483" s="86"/>
      <c r="J483" s="85"/>
      <c r="K483" s="85"/>
      <c r="L483" s="86"/>
      <c r="M483" s="86"/>
    </row>
    <row r="484" spans="2:13" x14ac:dyDescent="0.3">
      <c r="B484" s="85"/>
      <c r="C484" s="85"/>
      <c r="D484" s="86"/>
      <c r="E484" s="86"/>
      <c r="F484" s="85"/>
      <c r="G484" s="85"/>
      <c r="H484" s="86"/>
      <c r="I484" s="86"/>
      <c r="J484" s="85"/>
      <c r="K484" s="85"/>
      <c r="L484" s="86"/>
      <c r="M484" s="86"/>
    </row>
    <row r="485" spans="2:13" x14ac:dyDescent="0.3">
      <c r="B485" s="85"/>
      <c r="C485" s="85"/>
      <c r="D485" s="86"/>
      <c r="E485" s="86"/>
      <c r="F485" s="85"/>
      <c r="G485" s="85"/>
      <c r="H485" s="86"/>
      <c r="I485" s="86"/>
      <c r="J485" s="85"/>
      <c r="K485" s="85"/>
      <c r="L485" s="86"/>
      <c r="M485" s="86"/>
    </row>
    <row r="486" spans="2:13" x14ac:dyDescent="0.3">
      <c r="B486" s="85"/>
      <c r="C486" s="85"/>
      <c r="D486" s="86"/>
      <c r="E486" s="86"/>
      <c r="F486" s="85"/>
      <c r="G486" s="85"/>
      <c r="H486" s="86"/>
      <c r="I486" s="86"/>
      <c r="J486" s="85"/>
      <c r="K486" s="85"/>
      <c r="L486" s="86"/>
      <c r="M486" s="86"/>
    </row>
    <row r="487" spans="2:13" x14ac:dyDescent="0.3">
      <c r="B487" s="85"/>
      <c r="C487" s="85"/>
      <c r="D487" s="86"/>
      <c r="E487" s="86"/>
      <c r="F487" s="85"/>
      <c r="G487" s="85"/>
      <c r="H487" s="86"/>
      <c r="I487" s="86"/>
      <c r="J487" s="85"/>
      <c r="K487" s="85"/>
      <c r="L487" s="86"/>
      <c r="M487" s="86"/>
    </row>
    <row r="488" spans="2:13" x14ac:dyDescent="0.3">
      <c r="B488" s="85"/>
      <c r="C488" s="85"/>
      <c r="D488" s="86"/>
      <c r="E488" s="86"/>
      <c r="F488" s="85"/>
      <c r="G488" s="85"/>
      <c r="H488" s="86"/>
      <c r="I488" s="86"/>
      <c r="J488" s="85"/>
      <c r="K488" s="85"/>
      <c r="L488" s="86"/>
      <c r="M488" s="86"/>
    </row>
    <row r="489" spans="2:13" x14ac:dyDescent="0.3">
      <c r="B489" s="85"/>
      <c r="C489" s="85"/>
      <c r="D489" s="86"/>
      <c r="E489" s="86"/>
      <c r="F489" s="85"/>
      <c r="G489" s="85"/>
      <c r="H489" s="86"/>
      <c r="I489" s="86"/>
      <c r="J489" s="85"/>
      <c r="K489" s="85"/>
      <c r="L489" s="86"/>
      <c r="M489" s="86"/>
    </row>
    <row r="490" spans="2:13" x14ac:dyDescent="0.3">
      <c r="B490" s="85"/>
      <c r="C490" s="85"/>
      <c r="D490" s="86"/>
      <c r="E490" s="86"/>
      <c r="F490" s="85"/>
      <c r="G490" s="85"/>
      <c r="H490" s="86"/>
      <c r="I490" s="86"/>
      <c r="J490" s="85"/>
      <c r="K490" s="85"/>
      <c r="L490" s="86"/>
      <c r="M490" s="86"/>
    </row>
    <row r="491" spans="2:13" x14ac:dyDescent="0.3">
      <c r="B491" s="85"/>
      <c r="C491" s="85"/>
      <c r="D491" s="86"/>
      <c r="E491" s="86"/>
      <c r="F491" s="85"/>
      <c r="G491" s="85"/>
      <c r="H491" s="86"/>
      <c r="I491" s="86"/>
      <c r="J491" s="85"/>
      <c r="K491" s="85"/>
      <c r="L491" s="86"/>
      <c r="M491" s="86"/>
    </row>
    <row r="492" spans="2:13" x14ac:dyDescent="0.3">
      <c r="B492" s="85"/>
      <c r="C492" s="85"/>
      <c r="D492" s="86"/>
      <c r="E492" s="86"/>
      <c r="F492" s="85"/>
      <c r="G492" s="85"/>
      <c r="H492" s="86"/>
      <c r="I492" s="86"/>
      <c r="J492" s="85"/>
      <c r="K492" s="85"/>
      <c r="L492" s="86"/>
      <c r="M492" s="86"/>
    </row>
    <row r="493" spans="2:13" x14ac:dyDescent="0.3">
      <c r="B493" s="85"/>
      <c r="C493" s="85"/>
      <c r="D493" s="86"/>
      <c r="E493" s="86"/>
      <c r="F493" s="85"/>
      <c r="G493" s="85"/>
      <c r="H493" s="86"/>
      <c r="I493" s="86"/>
      <c r="J493" s="85"/>
      <c r="K493" s="85"/>
      <c r="L493" s="86"/>
      <c r="M493" s="86"/>
    </row>
    <row r="494" spans="2:13" x14ac:dyDescent="0.3">
      <c r="B494" s="85"/>
      <c r="C494" s="85"/>
      <c r="D494" s="86"/>
      <c r="E494" s="86"/>
      <c r="F494" s="85"/>
      <c r="G494" s="85"/>
      <c r="H494" s="86"/>
      <c r="I494" s="86"/>
      <c r="J494" s="85"/>
      <c r="K494" s="85"/>
      <c r="L494" s="86"/>
      <c r="M494" s="86"/>
    </row>
    <row r="495" spans="2:13" x14ac:dyDescent="0.3">
      <c r="B495" s="85"/>
      <c r="C495" s="85"/>
      <c r="D495" s="86"/>
      <c r="E495" s="86"/>
      <c r="F495" s="85"/>
      <c r="G495" s="85"/>
      <c r="H495" s="86"/>
      <c r="I495" s="86"/>
      <c r="J495" s="85"/>
      <c r="K495" s="85"/>
      <c r="L495" s="86"/>
      <c r="M495" s="86"/>
    </row>
    <row r="496" spans="2:13" x14ac:dyDescent="0.3">
      <c r="B496" s="85"/>
      <c r="C496" s="85"/>
      <c r="D496" s="86"/>
      <c r="E496" s="86"/>
      <c r="F496" s="85"/>
      <c r="G496" s="85"/>
      <c r="H496" s="86"/>
      <c r="I496" s="86"/>
      <c r="J496" s="85"/>
      <c r="K496" s="85"/>
      <c r="L496" s="86"/>
      <c r="M496" s="86"/>
    </row>
    <row r="497" spans="2:13" x14ac:dyDescent="0.3">
      <c r="B497" s="85"/>
      <c r="C497" s="85"/>
      <c r="D497" s="86"/>
      <c r="E497" s="86"/>
      <c r="F497" s="85"/>
      <c r="G497" s="85"/>
      <c r="H497" s="86"/>
      <c r="I497" s="86"/>
      <c r="J497" s="85"/>
      <c r="K497" s="85"/>
      <c r="L497" s="86"/>
      <c r="M497" s="86"/>
    </row>
    <row r="498" spans="2:13" x14ac:dyDescent="0.3">
      <c r="B498" s="85"/>
      <c r="C498" s="85"/>
      <c r="D498" s="86"/>
      <c r="E498" s="86"/>
      <c r="F498" s="85"/>
      <c r="G498" s="85"/>
      <c r="H498" s="86"/>
      <c r="I498" s="86"/>
      <c r="J498" s="85"/>
      <c r="K498" s="85"/>
      <c r="L498" s="86"/>
      <c r="M498" s="86"/>
    </row>
    <row r="499" spans="2:13" x14ac:dyDescent="0.3">
      <c r="B499" s="85"/>
      <c r="C499" s="85"/>
      <c r="D499" s="86"/>
      <c r="E499" s="86"/>
      <c r="F499" s="85"/>
      <c r="G499" s="85"/>
      <c r="H499" s="86"/>
      <c r="I499" s="86"/>
      <c r="J499" s="85"/>
      <c r="K499" s="85"/>
      <c r="L499" s="86"/>
      <c r="M499" s="86"/>
    </row>
    <row r="500" spans="2:13" x14ac:dyDescent="0.3">
      <c r="B500" s="85"/>
      <c r="C500" s="85"/>
      <c r="D500" s="86"/>
      <c r="E500" s="86"/>
      <c r="F500" s="85"/>
      <c r="G500" s="85"/>
      <c r="H500" s="86"/>
      <c r="I500" s="86"/>
      <c r="J500" s="85"/>
      <c r="K500" s="85"/>
      <c r="L500" s="86"/>
      <c r="M500" s="86"/>
    </row>
    <row r="501" spans="2:13" x14ac:dyDescent="0.3">
      <c r="B501" s="85"/>
      <c r="C501" s="85"/>
      <c r="D501" s="86"/>
      <c r="E501" s="86"/>
      <c r="F501" s="85"/>
      <c r="G501" s="85"/>
      <c r="H501" s="86"/>
      <c r="I501" s="86"/>
      <c r="J501" s="85"/>
      <c r="K501" s="85"/>
      <c r="L501" s="86"/>
      <c r="M501" s="86"/>
    </row>
    <row r="502" spans="2:13" x14ac:dyDescent="0.3">
      <c r="B502" s="85"/>
      <c r="C502" s="85"/>
      <c r="D502" s="86"/>
      <c r="E502" s="86"/>
      <c r="F502" s="85"/>
      <c r="G502" s="85"/>
      <c r="H502" s="86"/>
      <c r="I502" s="86"/>
      <c r="J502" s="85"/>
      <c r="K502" s="85"/>
      <c r="L502" s="86"/>
      <c r="M502" s="86"/>
    </row>
    <row r="503" spans="2:13" x14ac:dyDescent="0.3">
      <c r="B503" s="85"/>
      <c r="C503" s="85"/>
      <c r="D503" s="86"/>
      <c r="E503" s="86"/>
      <c r="F503" s="85"/>
      <c r="G503" s="85"/>
      <c r="H503" s="86"/>
      <c r="I503" s="86"/>
      <c r="J503" s="85"/>
      <c r="K503" s="85"/>
      <c r="L503" s="86"/>
      <c r="M503" s="86"/>
    </row>
    <row r="504" spans="2:13" x14ac:dyDescent="0.3">
      <c r="B504" s="85"/>
      <c r="C504" s="85"/>
      <c r="D504" s="86"/>
      <c r="E504" s="86"/>
      <c r="F504" s="85"/>
      <c r="G504" s="85"/>
      <c r="H504" s="86"/>
      <c r="I504" s="86"/>
      <c r="J504" s="85"/>
      <c r="K504" s="85"/>
      <c r="L504" s="86"/>
      <c r="M504" s="86"/>
    </row>
    <row r="505" spans="2:13" x14ac:dyDescent="0.3">
      <c r="B505" s="85"/>
      <c r="C505" s="85"/>
      <c r="D505" s="86"/>
      <c r="E505" s="86"/>
      <c r="F505" s="85"/>
      <c r="G505" s="85"/>
      <c r="H505" s="86"/>
      <c r="I505" s="86"/>
      <c r="J505" s="85"/>
      <c r="K505" s="85"/>
      <c r="L505" s="86"/>
      <c r="M505" s="86"/>
    </row>
    <row r="506" spans="2:13" x14ac:dyDescent="0.3">
      <c r="B506" s="85"/>
      <c r="C506" s="85"/>
      <c r="D506" s="86"/>
      <c r="E506" s="86"/>
      <c r="F506" s="85"/>
      <c r="G506" s="85"/>
      <c r="H506" s="86"/>
      <c r="I506" s="86"/>
      <c r="J506" s="85"/>
      <c r="K506" s="85"/>
      <c r="L506" s="86"/>
      <c r="M506" s="86"/>
    </row>
    <row r="507" spans="2:13" x14ac:dyDescent="0.3">
      <c r="B507" s="85"/>
      <c r="C507" s="85"/>
      <c r="D507" s="86"/>
      <c r="E507" s="86"/>
      <c r="F507" s="85"/>
      <c r="G507" s="85"/>
      <c r="H507" s="86"/>
      <c r="I507" s="86"/>
      <c r="J507" s="85"/>
      <c r="K507" s="85"/>
      <c r="L507" s="86"/>
      <c r="M507" s="86"/>
    </row>
    <row r="508" spans="2:13" x14ac:dyDescent="0.3">
      <c r="B508" s="85"/>
      <c r="C508" s="85"/>
      <c r="D508" s="86"/>
      <c r="E508" s="86"/>
      <c r="F508" s="85"/>
      <c r="G508" s="85"/>
      <c r="H508" s="86"/>
      <c r="I508" s="86"/>
      <c r="J508" s="85"/>
      <c r="K508" s="85"/>
      <c r="L508" s="86"/>
      <c r="M508" s="86"/>
    </row>
    <row r="509" spans="2:13" x14ac:dyDescent="0.3">
      <c r="B509" s="85"/>
      <c r="C509" s="85"/>
      <c r="D509" s="86"/>
      <c r="E509" s="86"/>
      <c r="F509" s="85"/>
      <c r="G509" s="85"/>
      <c r="H509" s="86"/>
      <c r="I509" s="86"/>
      <c r="J509" s="85"/>
      <c r="K509" s="85"/>
      <c r="L509" s="86"/>
      <c r="M509" s="86"/>
    </row>
    <row r="510" spans="2:13" x14ac:dyDescent="0.3">
      <c r="B510" s="85"/>
      <c r="C510" s="85"/>
      <c r="D510" s="86"/>
      <c r="E510" s="86"/>
      <c r="F510" s="85"/>
      <c r="G510" s="85"/>
      <c r="H510" s="86"/>
      <c r="I510" s="86"/>
      <c r="J510" s="85"/>
      <c r="K510" s="85"/>
      <c r="L510" s="86"/>
      <c r="M510" s="86"/>
    </row>
    <row r="511" spans="2:13" x14ac:dyDescent="0.3">
      <c r="B511" s="85"/>
      <c r="C511" s="85"/>
      <c r="D511" s="86"/>
      <c r="E511" s="86"/>
      <c r="F511" s="85"/>
      <c r="G511" s="85"/>
      <c r="H511" s="86"/>
      <c r="I511" s="86"/>
      <c r="J511" s="85"/>
      <c r="K511" s="85"/>
      <c r="L511" s="86"/>
      <c r="M511" s="86"/>
    </row>
    <row r="512" spans="2:13" x14ac:dyDescent="0.3">
      <c r="B512" s="85"/>
      <c r="C512" s="85"/>
      <c r="D512" s="86"/>
      <c r="E512" s="86"/>
      <c r="F512" s="85"/>
      <c r="G512" s="85"/>
      <c r="H512" s="86"/>
      <c r="I512" s="86"/>
      <c r="J512" s="85"/>
      <c r="K512" s="85"/>
      <c r="L512" s="86"/>
      <c r="M512" s="86"/>
    </row>
    <row r="513" spans="2:13" x14ac:dyDescent="0.3">
      <c r="B513" s="85"/>
      <c r="C513" s="85"/>
      <c r="D513" s="86"/>
      <c r="E513" s="86"/>
      <c r="F513" s="85"/>
      <c r="G513" s="85"/>
      <c r="H513" s="86"/>
      <c r="I513" s="86"/>
      <c r="J513" s="85"/>
      <c r="K513" s="85"/>
      <c r="L513" s="86"/>
      <c r="M513" s="86"/>
    </row>
    <row r="514" spans="2:13" x14ac:dyDescent="0.3">
      <c r="B514" s="85"/>
      <c r="C514" s="85"/>
      <c r="D514" s="86"/>
      <c r="E514" s="86"/>
      <c r="F514" s="85"/>
      <c r="G514" s="85"/>
      <c r="H514" s="86"/>
      <c r="I514" s="86"/>
      <c r="J514" s="85"/>
      <c r="K514" s="85"/>
      <c r="L514" s="86"/>
      <c r="M514" s="86"/>
    </row>
    <row r="515" spans="2:13" x14ac:dyDescent="0.3">
      <c r="B515" s="85"/>
      <c r="C515" s="85"/>
      <c r="D515" s="86"/>
      <c r="E515" s="86"/>
      <c r="F515" s="85"/>
      <c r="G515" s="85"/>
      <c r="H515" s="86"/>
      <c r="I515" s="86"/>
      <c r="J515" s="85"/>
      <c r="K515" s="85"/>
      <c r="L515" s="86"/>
      <c r="M515" s="86"/>
    </row>
    <row r="516" spans="2:13" x14ac:dyDescent="0.3">
      <c r="B516" s="85"/>
      <c r="C516" s="85"/>
      <c r="D516" s="86"/>
      <c r="E516" s="86"/>
      <c r="F516" s="85"/>
      <c r="G516" s="85"/>
      <c r="H516" s="86"/>
      <c r="I516" s="86"/>
      <c r="J516" s="85"/>
      <c r="K516" s="85"/>
      <c r="L516" s="86"/>
      <c r="M516" s="86"/>
    </row>
    <row r="517" spans="2:13" x14ac:dyDescent="0.3">
      <c r="B517" s="85"/>
      <c r="C517" s="85"/>
      <c r="D517" s="86"/>
      <c r="E517" s="86"/>
      <c r="F517" s="85"/>
      <c r="G517" s="85"/>
      <c r="H517" s="86"/>
      <c r="I517" s="86"/>
      <c r="J517" s="85"/>
      <c r="K517" s="85"/>
      <c r="L517" s="86"/>
      <c r="M517" s="86"/>
    </row>
    <row r="518" spans="2:13" x14ac:dyDescent="0.3">
      <c r="B518" s="85"/>
      <c r="C518" s="85"/>
      <c r="D518" s="86"/>
      <c r="E518" s="86"/>
      <c r="F518" s="85"/>
      <c r="G518" s="85"/>
      <c r="H518" s="86"/>
      <c r="I518" s="86"/>
      <c r="J518" s="85"/>
      <c r="K518" s="85"/>
      <c r="L518" s="86"/>
      <c r="M518" s="86"/>
    </row>
    <row r="519" spans="2:13" x14ac:dyDescent="0.3">
      <c r="B519" s="85"/>
      <c r="C519" s="85"/>
      <c r="D519" s="86"/>
      <c r="E519" s="86"/>
      <c r="F519" s="85"/>
      <c r="G519" s="85"/>
      <c r="H519" s="86"/>
      <c r="I519" s="86"/>
      <c r="J519" s="85"/>
      <c r="K519" s="85"/>
      <c r="L519" s="86"/>
      <c r="M519" s="86"/>
    </row>
    <row r="520" spans="2:13" x14ac:dyDescent="0.3">
      <c r="B520" s="85"/>
      <c r="C520" s="85"/>
      <c r="D520" s="86"/>
      <c r="E520" s="86"/>
      <c r="F520" s="85"/>
      <c r="G520" s="85"/>
      <c r="H520" s="86"/>
      <c r="I520" s="86"/>
      <c r="J520" s="85"/>
      <c r="K520" s="85"/>
      <c r="L520" s="86"/>
      <c r="M520" s="86"/>
    </row>
    <row r="521" spans="2:13" x14ac:dyDescent="0.3">
      <c r="B521" s="85"/>
      <c r="C521" s="85"/>
      <c r="D521" s="86"/>
      <c r="E521" s="86"/>
      <c r="F521" s="85"/>
      <c r="G521" s="85"/>
      <c r="H521" s="86"/>
      <c r="I521" s="86"/>
      <c r="J521" s="85"/>
      <c r="K521" s="85"/>
      <c r="L521" s="86"/>
      <c r="M521" s="86"/>
    </row>
    <row r="522" spans="2:13" x14ac:dyDescent="0.3">
      <c r="B522" s="85"/>
      <c r="C522" s="85"/>
      <c r="D522" s="86"/>
      <c r="E522" s="86"/>
      <c r="F522" s="85"/>
      <c r="G522" s="85"/>
      <c r="H522" s="86"/>
      <c r="I522" s="86"/>
      <c r="J522" s="85"/>
      <c r="K522" s="85"/>
      <c r="L522" s="86"/>
      <c r="M522" s="86"/>
    </row>
    <row r="523" spans="2:13" x14ac:dyDescent="0.3">
      <c r="B523" s="85"/>
      <c r="C523" s="85"/>
      <c r="D523" s="86"/>
      <c r="E523" s="86"/>
      <c r="F523" s="85"/>
      <c r="G523" s="85"/>
      <c r="H523" s="86"/>
      <c r="I523" s="86"/>
      <c r="J523" s="85"/>
      <c r="K523" s="85"/>
      <c r="L523" s="86"/>
      <c r="M523" s="86"/>
    </row>
    <row r="524" spans="2:13" x14ac:dyDescent="0.3">
      <c r="B524" s="85"/>
      <c r="C524" s="85"/>
      <c r="D524" s="86"/>
      <c r="E524" s="86"/>
      <c r="F524" s="85"/>
      <c r="G524" s="85"/>
      <c r="H524" s="86"/>
      <c r="I524" s="86"/>
      <c r="J524" s="85"/>
      <c r="K524" s="85"/>
      <c r="L524" s="86"/>
      <c r="M524" s="86"/>
    </row>
    <row r="525" spans="2:13" x14ac:dyDescent="0.3">
      <c r="B525" s="85"/>
      <c r="C525" s="85"/>
      <c r="D525" s="86"/>
      <c r="E525" s="86"/>
      <c r="F525" s="85"/>
      <c r="G525" s="85"/>
      <c r="H525" s="86"/>
      <c r="I525" s="86"/>
      <c r="J525" s="85"/>
      <c r="K525" s="85"/>
      <c r="L525" s="86"/>
      <c r="M525" s="86"/>
    </row>
    <row r="526" spans="2:13" x14ac:dyDescent="0.3">
      <c r="B526" s="85"/>
      <c r="C526" s="85"/>
      <c r="D526" s="86"/>
      <c r="E526" s="86"/>
      <c r="F526" s="85"/>
      <c r="G526" s="85"/>
      <c r="H526" s="86"/>
      <c r="I526" s="86"/>
      <c r="J526" s="85"/>
      <c r="K526" s="85"/>
      <c r="L526" s="86"/>
      <c r="M526" s="86"/>
    </row>
    <row r="527" spans="2:13" x14ac:dyDescent="0.3">
      <c r="B527" s="85"/>
      <c r="C527" s="85"/>
      <c r="D527" s="86"/>
      <c r="E527" s="86"/>
      <c r="F527" s="85"/>
      <c r="G527" s="85"/>
      <c r="H527" s="86"/>
      <c r="I527" s="86"/>
      <c r="J527" s="85"/>
      <c r="K527" s="85"/>
      <c r="L527" s="86"/>
      <c r="M527" s="86"/>
    </row>
    <row r="528" spans="2:13" x14ac:dyDescent="0.3">
      <c r="B528" s="85"/>
      <c r="C528" s="85"/>
      <c r="D528" s="86"/>
      <c r="E528" s="86"/>
      <c r="F528" s="85"/>
      <c r="G528" s="85"/>
      <c r="H528" s="86"/>
      <c r="I528" s="86"/>
      <c r="J528" s="85"/>
      <c r="K528" s="85"/>
      <c r="L528" s="86"/>
      <c r="M528" s="86"/>
    </row>
    <row r="529" spans="2:13" x14ac:dyDescent="0.3">
      <c r="B529" s="85"/>
      <c r="C529" s="85"/>
      <c r="D529" s="86"/>
      <c r="E529" s="86"/>
      <c r="F529" s="85"/>
      <c r="G529" s="85"/>
      <c r="H529" s="86"/>
      <c r="I529" s="86"/>
      <c r="J529" s="85"/>
      <c r="K529" s="85"/>
      <c r="L529" s="86"/>
      <c r="M529" s="86"/>
    </row>
    <row r="530" spans="2:13" x14ac:dyDescent="0.3">
      <c r="B530" s="85"/>
      <c r="C530" s="85"/>
      <c r="D530" s="86"/>
      <c r="E530" s="86"/>
      <c r="F530" s="85"/>
      <c r="G530" s="85"/>
      <c r="H530" s="86"/>
      <c r="I530" s="86"/>
      <c r="J530" s="85"/>
      <c r="K530" s="85"/>
      <c r="L530" s="86"/>
      <c r="M530" s="86"/>
    </row>
    <row r="531" spans="2:13" x14ac:dyDescent="0.3">
      <c r="B531" s="85"/>
      <c r="C531" s="85"/>
      <c r="D531" s="86"/>
      <c r="E531" s="86"/>
      <c r="F531" s="85"/>
      <c r="G531" s="85"/>
      <c r="H531" s="86"/>
      <c r="I531" s="86"/>
      <c r="J531" s="85"/>
      <c r="K531" s="85"/>
      <c r="L531" s="86"/>
      <c r="M531" s="86"/>
    </row>
    <row r="532" spans="2:13" x14ac:dyDescent="0.3">
      <c r="B532" s="85"/>
      <c r="C532" s="85"/>
      <c r="D532" s="86"/>
      <c r="E532" s="86"/>
      <c r="F532" s="85"/>
      <c r="G532" s="85"/>
      <c r="H532" s="86"/>
      <c r="I532" s="86"/>
      <c r="J532" s="85"/>
      <c r="K532" s="85"/>
      <c r="L532" s="86"/>
      <c r="M532" s="86"/>
    </row>
    <row r="533" spans="2:13" x14ac:dyDescent="0.3">
      <c r="B533" s="85"/>
      <c r="C533" s="85"/>
      <c r="D533" s="86"/>
      <c r="E533" s="86"/>
      <c r="F533" s="85"/>
      <c r="G533" s="85"/>
      <c r="H533" s="86"/>
      <c r="I533" s="86"/>
      <c r="J533" s="85"/>
      <c r="K533" s="85"/>
      <c r="L533" s="86"/>
      <c r="M533" s="86"/>
    </row>
    <row r="534" spans="2:13" x14ac:dyDescent="0.3">
      <c r="B534" s="85"/>
      <c r="C534" s="85"/>
      <c r="D534" s="86"/>
      <c r="E534" s="86"/>
      <c r="F534" s="85"/>
      <c r="G534" s="85"/>
      <c r="H534" s="86"/>
      <c r="I534" s="86"/>
      <c r="J534" s="85"/>
      <c r="K534" s="85"/>
      <c r="L534" s="86"/>
      <c r="M534" s="86"/>
    </row>
    <row r="535" spans="2:13" x14ac:dyDescent="0.3">
      <c r="B535" s="85"/>
      <c r="C535" s="85"/>
      <c r="D535" s="86"/>
      <c r="E535" s="86"/>
      <c r="F535" s="85"/>
      <c r="G535" s="85"/>
      <c r="H535" s="86"/>
      <c r="I535" s="86"/>
      <c r="J535" s="85"/>
      <c r="K535" s="85"/>
      <c r="L535" s="86"/>
      <c r="M535" s="86"/>
    </row>
    <row r="536" spans="2:13" x14ac:dyDescent="0.3">
      <c r="B536" s="85"/>
      <c r="C536" s="85"/>
      <c r="D536" s="86"/>
      <c r="E536" s="86"/>
      <c r="F536" s="85"/>
      <c r="G536" s="85"/>
      <c r="H536" s="86"/>
      <c r="I536" s="86"/>
      <c r="J536" s="85"/>
      <c r="K536" s="85"/>
      <c r="L536" s="86"/>
      <c r="M536" s="86"/>
    </row>
    <row r="537" spans="2:13" x14ac:dyDescent="0.3">
      <c r="B537" s="85"/>
      <c r="C537" s="85"/>
      <c r="D537" s="86"/>
      <c r="E537" s="86"/>
      <c r="F537" s="85"/>
      <c r="G537" s="85"/>
      <c r="H537" s="86"/>
      <c r="I537" s="86"/>
      <c r="J537" s="85"/>
      <c r="K537" s="85"/>
      <c r="L537" s="86"/>
      <c r="M537" s="86"/>
    </row>
    <row r="538" spans="2:13" x14ac:dyDescent="0.3">
      <c r="B538" s="85"/>
      <c r="C538" s="85"/>
      <c r="D538" s="86"/>
      <c r="E538" s="86"/>
      <c r="F538" s="85"/>
      <c r="G538" s="85"/>
      <c r="H538" s="86"/>
      <c r="I538" s="86"/>
      <c r="J538" s="85"/>
      <c r="K538" s="85"/>
      <c r="L538" s="86"/>
      <c r="M538" s="86"/>
    </row>
    <row r="539" spans="2:13" x14ac:dyDescent="0.3">
      <c r="B539" s="85"/>
      <c r="C539" s="85"/>
      <c r="D539" s="86"/>
      <c r="E539" s="86"/>
      <c r="F539" s="85"/>
      <c r="G539" s="85"/>
      <c r="H539" s="86"/>
      <c r="I539" s="86"/>
      <c r="J539" s="85"/>
      <c r="K539" s="85"/>
      <c r="L539" s="86"/>
      <c r="M539" s="86"/>
    </row>
    <row r="540" spans="2:13" x14ac:dyDescent="0.3">
      <c r="B540" s="85"/>
      <c r="C540" s="85"/>
      <c r="D540" s="86"/>
      <c r="E540" s="86"/>
      <c r="F540" s="85"/>
      <c r="G540" s="85"/>
      <c r="H540" s="86"/>
      <c r="I540" s="86"/>
      <c r="J540" s="85"/>
      <c r="K540" s="85"/>
      <c r="L540" s="86"/>
      <c r="M540" s="86"/>
    </row>
    <row r="541" spans="2:13" x14ac:dyDescent="0.3">
      <c r="B541" s="85"/>
      <c r="C541" s="85"/>
      <c r="D541" s="86"/>
      <c r="E541" s="86"/>
      <c r="F541" s="85"/>
      <c r="G541" s="85"/>
      <c r="H541" s="86"/>
      <c r="I541" s="86"/>
      <c r="J541" s="85"/>
      <c r="K541" s="85"/>
      <c r="L541" s="86"/>
      <c r="M541" s="86"/>
    </row>
    <row r="542" spans="2:13" x14ac:dyDescent="0.3">
      <c r="B542" s="85"/>
      <c r="C542" s="85"/>
      <c r="D542" s="86"/>
      <c r="E542" s="86"/>
      <c r="F542" s="85"/>
      <c r="G542" s="85"/>
      <c r="H542" s="86"/>
      <c r="I542" s="86"/>
      <c r="J542" s="85"/>
      <c r="K542" s="85"/>
      <c r="L542" s="86"/>
      <c r="M542" s="86"/>
    </row>
    <row r="543" spans="2:13" x14ac:dyDescent="0.3">
      <c r="B543" s="85"/>
      <c r="C543" s="85"/>
      <c r="D543" s="86"/>
      <c r="E543" s="86"/>
      <c r="F543" s="85"/>
      <c r="G543" s="85"/>
      <c r="H543" s="86"/>
      <c r="I543" s="86"/>
      <c r="J543" s="85"/>
      <c r="K543" s="85"/>
      <c r="L543" s="86"/>
      <c r="M543" s="86"/>
    </row>
    <row r="544" spans="2:13" x14ac:dyDescent="0.3">
      <c r="B544" s="85"/>
      <c r="C544" s="85"/>
      <c r="D544" s="86"/>
      <c r="E544" s="86"/>
      <c r="F544" s="85"/>
      <c r="G544" s="85"/>
      <c r="H544" s="86"/>
      <c r="I544" s="86"/>
      <c r="J544" s="85"/>
      <c r="K544" s="85"/>
      <c r="L544" s="86"/>
      <c r="M544" s="86"/>
    </row>
    <row r="545" spans="2:13" x14ac:dyDescent="0.3">
      <c r="B545" s="85"/>
      <c r="C545" s="85"/>
      <c r="D545" s="86"/>
      <c r="E545" s="86"/>
      <c r="F545" s="85"/>
      <c r="G545" s="85"/>
      <c r="H545" s="86"/>
      <c r="I545" s="86"/>
      <c r="J545" s="85"/>
      <c r="K545" s="85"/>
      <c r="L545" s="86"/>
      <c r="M545" s="86"/>
    </row>
    <row r="546" spans="2:13" x14ac:dyDescent="0.3">
      <c r="B546" s="85"/>
      <c r="C546" s="85"/>
      <c r="D546" s="86"/>
      <c r="E546" s="86"/>
      <c r="F546" s="85"/>
      <c r="G546" s="85"/>
      <c r="H546" s="86"/>
      <c r="I546" s="86"/>
      <c r="J546" s="85"/>
      <c r="K546" s="85"/>
      <c r="L546" s="86"/>
      <c r="M546" s="86"/>
    </row>
    <row r="547" spans="2:13" x14ac:dyDescent="0.3">
      <c r="B547" s="85"/>
      <c r="C547" s="85"/>
      <c r="D547" s="86"/>
      <c r="E547" s="86"/>
      <c r="F547" s="85"/>
      <c r="G547" s="85"/>
      <c r="H547" s="86"/>
      <c r="I547" s="86"/>
      <c r="J547" s="85"/>
      <c r="K547" s="85"/>
      <c r="L547" s="86"/>
      <c r="M547" s="86"/>
    </row>
    <row r="548" spans="2:13" x14ac:dyDescent="0.3">
      <c r="B548" s="85"/>
      <c r="C548" s="85"/>
      <c r="D548" s="86"/>
      <c r="E548" s="86"/>
      <c r="F548" s="85"/>
      <c r="G548" s="85"/>
      <c r="H548" s="86"/>
      <c r="I548" s="86"/>
      <c r="J548" s="85"/>
      <c r="K548" s="85"/>
      <c r="L548" s="86"/>
      <c r="M548" s="86"/>
    </row>
    <row r="549" spans="2:13" x14ac:dyDescent="0.3">
      <c r="B549" s="85"/>
      <c r="C549" s="85"/>
      <c r="D549" s="86"/>
      <c r="E549" s="86"/>
      <c r="F549" s="85"/>
      <c r="G549" s="85"/>
      <c r="H549" s="86"/>
      <c r="I549" s="86"/>
      <c r="J549" s="85"/>
      <c r="K549" s="85"/>
      <c r="L549" s="86"/>
      <c r="M549" s="86"/>
    </row>
    <row r="550" spans="2:13" x14ac:dyDescent="0.3">
      <c r="B550" s="85"/>
      <c r="C550" s="85"/>
      <c r="D550" s="86"/>
      <c r="E550" s="86"/>
      <c r="F550" s="85"/>
      <c r="G550" s="85"/>
      <c r="H550" s="86"/>
      <c r="I550" s="86"/>
      <c r="J550" s="85"/>
      <c r="K550" s="85"/>
      <c r="L550" s="86"/>
      <c r="M550" s="86"/>
    </row>
    <row r="551" spans="2:13" x14ac:dyDescent="0.3">
      <c r="B551" s="85"/>
      <c r="C551" s="85"/>
      <c r="D551" s="86"/>
      <c r="E551" s="86"/>
      <c r="F551" s="85"/>
      <c r="G551" s="85"/>
      <c r="H551" s="86"/>
      <c r="I551" s="86"/>
      <c r="J551" s="85"/>
      <c r="K551" s="85"/>
      <c r="L551" s="86"/>
      <c r="M551" s="86"/>
    </row>
    <row r="552" spans="2:13" x14ac:dyDescent="0.3">
      <c r="B552" s="85"/>
      <c r="C552" s="85"/>
      <c r="D552" s="86"/>
      <c r="E552" s="86"/>
      <c r="F552" s="85"/>
      <c r="G552" s="85"/>
      <c r="H552" s="86"/>
      <c r="I552" s="86"/>
      <c r="J552" s="85"/>
      <c r="K552" s="85"/>
      <c r="L552" s="86"/>
      <c r="M552" s="86"/>
    </row>
    <row r="553" spans="2:13" x14ac:dyDescent="0.3">
      <c r="B553" s="85"/>
      <c r="C553" s="85"/>
      <c r="D553" s="86"/>
      <c r="E553" s="86"/>
      <c r="F553" s="85"/>
      <c r="G553" s="85"/>
      <c r="H553" s="86"/>
      <c r="I553" s="86"/>
      <c r="J553" s="85"/>
      <c r="K553" s="85"/>
      <c r="L553" s="86"/>
      <c r="M553" s="86"/>
    </row>
    <row r="554" spans="2:13" x14ac:dyDescent="0.3">
      <c r="B554" s="85"/>
      <c r="C554" s="85"/>
      <c r="D554" s="86"/>
      <c r="E554" s="86"/>
      <c r="F554" s="85"/>
      <c r="G554" s="85"/>
      <c r="H554" s="86"/>
      <c r="I554" s="86"/>
      <c r="J554" s="85"/>
      <c r="K554" s="85"/>
      <c r="L554" s="86"/>
      <c r="M554" s="86"/>
    </row>
    <row r="555" spans="2:13" x14ac:dyDescent="0.3">
      <c r="B555" s="85"/>
      <c r="C555" s="85"/>
      <c r="D555" s="86"/>
      <c r="E555" s="86"/>
      <c r="F555" s="85"/>
      <c r="G555" s="85"/>
      <c r="H555" s="86"/>
      <c r="I555" s="86"/>
      <c r="J555" s="85"/>
      <c r="K555" s="85"/>
      <c r="L555" s="86"/>
      <c r="M555" s="86"/>
    </row>
    <row r="556" spans="2:13" x14ac:dyDescent="0.3">
      <c r="B556" s="85"/>
      <c r="C556" s="85"/>
      <c r="D556" s="86"/>
      <c r="E556" s="86"/>
      <c r="F556" s="85"/>
      <c r="G556" s="85"/>
      <c r="H556" s="86"/>
      <c r="I556" s="86"/>
      <c r="J556" s="85"/>
      <c r="K556" s="85"/>
      <c r="L556" s="86"/>
      <c r="M556" s="86"/>
    </row>
    <row r="557" spans="2:13" x14ac:dyDescent="0.3">
      <c r="B557" s="85"/>
      <c r="C557" s="85"/>
      <c r="D557" s="86"/>
      <c r="E557" s="86"/>
      <c r="F557" s="85"/>
      <c r="G557" s="85"/>
      <c r="H557" s="86"/>
      <c r="I557" s="86"/>
      <c r="J557" s="85"/>
      <c r="K557" s="85"/>
      <c r="L557" s="86"/>
      <c r="M557" s="86"/>
    </row>
    <row r="558" spans="2:13" x14ac:dyDescent="0.3">
      <c r="B558" s="85"/>
      <c r="C558" s="85"/>
      <c r="D558" s="86"/>
      <c r="E558" s="86"/>
      <c r="F558" s="85"/>
      <c r="G558" s="85"/>
      <c r="H558" s="86"/>
      <c r="I558" s="86"/>
      <c r="J558" s="85"/>
      <c r="K558" s="85"/>
      <c r="L558" s="86"/>
      <c r="M558" s="86"/>
    </row>
    <row r="559" spans="2:13" x14ac:dyDescent="0.3">
      <c r="B559" s="85"/>
      <c r="C559" s="85"/>
      <c r="D559" s="86"/>
      <c r="E559" s="86"/>
      <c r="F559" s="85"/>
      <c r="G559" s="85"/>
      <c r="H559" s="86"/>
      <c r="I559" s="86"/>
      <c r="J559" s="85"/>
      <c r="K559" s="85"/>
      <c r="L559" s="86"/>
      <c r="M559" s="86"/>
    </row>
    <row r="560" spans="2:13" x14ac:dyDescent="0.3">
      <c r="B560" s="85"/>
      <c r="C560" s="85"/>
      <c r="D560" s="86"/>
      <c r="E560" s="86"/>
      <c r="F560" s="85"/>
      <c r="G560" s="85"/>
      <c r="H560" s="86"/>
      <c r="I560" s="86"/>
      <c r="J560" s="85"/>
      <c r="K560" s="85"/>
      <c r="L560" s="86"/>
      <c r="M560" s="86"/>
    </row>
    <row r="561" spans="2:13" x14ac:dyDescent="0.3">
      <c r="B561" s="85"/>
      <c r="C561" s="85"/>
      <c r="D561" s="86"/>
      <c r="E561" s="86"/>
      <c r="F561" s="85"/>
      <c r="G561" s="85"/>
      <c r="H561" s="86"/>
      <c r="I561" s="86"/>
      <c r="J561" s="85"/>
      <c r="K561" s="85"/>
      <c r="L561" s="86"/>
      <c r="M561" s="86"/>
    </row>
    <row r="562" spans="2:13" x14ac:dyDescent="0.3">
      <c r="B562" s="85"/>
      <c r="C562" s="85"/>
      <c r="D562" s="86"/>
      <c r="E562" s="86"/>
      <c r="F562" s="85"/>
      <c r="G562" s="85"/>
      <c r="H562" s="86"/>
      <c r="I562" s="86"/>
      <c r="J562" s="85"/>
      <c r="K562" s="85"/>
      <c r="L562" s="86"/>
      <c r="M562" s="86"/>
    </row>
    <row r="563" spans="2:13" x14ac:dyDescent="0.3">
      <c r="B563" s="85"/>
      <c r="C563" s="85"/>
      <c r="D563" s="86"/>
      <c r="E563" s="86"/>
      <c r="F563" s="85"/>
      <c r="G563" s="85"/>
      <c r="H563" s="86"/>
      <c r="I563" s="86"/>
      <c r="J563" s="85"/>
      <c r="K563" s="85"/>
      <c r="L563" s="86"/>
      <c r="M563" s="86"/>
    </row>
    <row r="564" spans="2:13" x14ac:dyDescent="0.3">
      <c r="B564" s="85"/>
      <c r="C564" s="85"/>
      <c r="D564" s="86"/>
      <c r="E564" s="86"/>
      <c r="F564" s="85"/>
      <c r="G564" s="85"/>
      <c r="H564" s="86"/>
      <c r="I564" s="86"/>
      <c r="J564" s="85"/>
      <c r="K564" s="85"/>
      <c r="L564" s="86"/>
      <c r="M564" s="86"/>
    </row>
    <row r="565" spans="2:13" x14ac:dyDescent="0.3">
      <c r="B565" s="85"/>
      <c r="C565" s="85"/>
      <c r="D565" s="86"/>
      <c r="E565" s="86"/>
      <c r="F565" s="85"/>
      <c r="G565" s="85"/>
      <c r="H565" s="86"/>
      <c r="I565" s="86"/>
      <c r="J565" s="85"/>
      <c r="K565" s="85"/>
      <c r="L565" s="86"/>
      <c r="M565" s="86"/>
    </row>
    <row r="566" spans="2:13" x14ac:dyDescent="0.3">
      <c r="B566" s="85"/>
      <c r="C566" s="85"/>
      <c r="D566" s="86"/>
      <c r="E566" s="86"/>
      <c r="F566" s="85"/>
      <c r="G566" s="85"/>
      <c r="H566" s="86"/>
      <c r="I566" s="86"/>
      <c r="J566" s="85"/>
      <c r="K566" s="85"/>
      <c r="L566" s="86"/>
      <c r="M566" s="86"/>
    </row>
    <row r="567" spans="2:13" x14ac:dyDescent="0.3">
      <c r="B567" s="85"/>
      <c r="C567" s="85"/>
      <c r="D567" s="86"/>
      <c r="E567" s="86"/>
      <c r="F567" s="85"/>
      <c r="G567" s="85"/>
      <c r="H567" s="86"/>
      <c r="I567" s="86"/>
      <c r="J567" s="85"/>
      <c r="K567" s="85"/>
      <c r="L567" s="86"/>
      <c r="M567" s="86"/>
    </row>
    <row r="568" spans="2:13" x14ac:dyDescent="0.3">
      <c r="B568" s="85"/>
      <c r="C568" s="85"/>
      <c r="D568" s="86"/>
      <c r="E568" s="86"/>
      <c r="F568" s="85"/>
      <c r="G568" s="85"/>
      <c r="H568" s="86"/>
      <c r="I568" s="86"/>
      <c r="J568" s="85"/>
      <c r="K568" s="85"/>
      <c r="L568" s="86"/>
      <c r="M568" s="86"/>
    </row>
    <row r="569" spans="2:13" x14ac:dyDescent="0.3">
      <c r="B569" s="85"/>
      <c r="C569" s="85"/>
      <c r="D569" s="86"/>
      <c r="E569" s="86"/>
      <c r="F569" s="85"/>
      <c r="G569" s="85"/>
      <c r="H569" s="86"/>
      <c r="I569" s="86"/>
      <c r="J569" s="85"/>
      <c r="K569" s="85"/>
      <c r="L569" s="86"/>
      <c r="M569" s="86"/>
    </row>
    <row r="570" spans="2:13" x14ac:dyDescent="0.3">
      <c r="B570" s="85"/>
      <c r="C570" s="85"/>
      <c r="D570" s="86"/>
      <c r="E570" s="86"/>
      <c r="F570" s="85"/>
      <c r="G570" s="85"/>
      <c r="H570" s="86"/>
      <c r="I570" s="86"/>
      <c r="J570" s="85"/>
      <c r="K570" s="85"/>
      <c r="L570" s="86"/>
      <c r="M570" s="86"/>
    </row>
    <row r="571" spans="2:13" x14ac:dyDescent="0.3">
      <c r="B571" s="85"/>
      <c r="C571" s="85"/>
      <c r="D571" s="86"/>
      <c r="E571" s="86"/>
      <c r="F571" s="85"/>
      <c r="G571" s="85"/>
      <c r="H571" s="86"/>
      <c r="I571" s="86"/>
      <c r="J571" s="85"/>
      <c r="K571" s="85"/>
      <c r="L571" s="86"/>
      <c r="M571" s="86"/>
    </row>
    <row r="572" spans="2:13" x14ac:dyDescent="0.3">
      <c r="B572" s="85"/>
      <c r="C572" s="85"/>
      <c r="D572" s="86"/>
      <c r="E572" s="86"/>
      <c r="F572" s="85"/>
      <c r="G572" s="85"/>
      <c r="H572" s="86"/>
      <c r="I572" s="86"/>
      <c r="J572" s="85"/>
      <c r="K572" s="85"/>
      <c r="L572" s="86"/>
      <c r="M572" s="86"/>
    </row>
    <row r="573" spans="2:13" x14ac:dyDescent="0.3">
      <c r="B573" s="85"/>
      <c r="C573" s="85"/>
      <c r="D573" s="86"/>
      <c r="E573" s="86"/>
      <c r="F573" s="85"/>
      <c r="G573" s="85"/>
      <c r="H573" s="86"/>
      <c r="I573" s="86"/>
      <c r="J573" s="85"/>
      <c r="K573" s="85"/>
      <c r="L573" s="86"/>
      <c r="M573" s="86"/>
    </row>
    <row r="574" spans="2:13" x14ac:dyDescent="0.3">
      <c r="B574" s="85"/>
      <c r="C574" s="85"/>
      <c r="D574" s="86"/>
      <c r="E574" s="86"/>
      <c r="F574" s="85"/>
      <c r="G574" s="85"/>
      <c r="H574" s="86"/>
      <c r="I574" s="86"/>
      <c r="J574" s="85"/>
      <c r="K574" s="85"/>
      <c r="L574" s="86"/>
      <c r="M574" s="86"/>
    </row>
    <row r="575" spans="2:13" x14ac:dyDescent="0.3">
      <c r="B575" s="85"/>
      <c r="C575" s="85"/>
      <c r="D575" s="86"/>
      <c r="E575" s="86"/>
      <c r="F575" s="85"/>
      <c r="G575" s="85"/>
      <c r="H575" s="86"/>
      <c r="I575" s="86"/>
      <c r="J575" s="85"/>
      <c r="K575" s="85"/>
      <c r="L575" s="86"/>
      <c r="M575" s="86"/>
    </row>
    <row r="576" spans="2:13" x14ac:dyDescent="0.3">
      <c r="B576" s="85"/>
      <c r="C576" s="85"/>
      <c r="D576" s="86"/>
      <c r="E576" s="86"/>
      <c r="F576" s="85"/>
      <c r="G576" s="85"/>
      <c r="H576" s="86"/>
      <c r="I576" s="86"/>
      <c r="J576" s="85"/>
      <c r="K576" s="85"/>
      <c r="L576" s="86"/>
      <c r="M576" s="86"/>
    </row>
    <row r="577" spans="2:13" x14ac:dyDescent="0.3">
      <c r="B577" s="85"/>
      <c r="C577" s="85"/>
      <c r="D577" s="86"/>
      <c r="E577" s="86"/>
      <c r="F577" s="85"/>
      <c r="G577" s="85"/>
      <c r="H577" s="86"/>
      <c r="I577" s="86"/>
      <c r="J577" s="85"/>
      <c r="K577" s="85"/>
      <c r="L577" s="86"/>
      <c r="M577" s="86"/>
    </row>
    <row r="578" spans="2:13" x14ac:dyDescent="0.3">
      <c r="B578" s="85"/>
      <c r="C578" s="85"/>
      <c r="D578" s="86"/>
      <c r="E578" s="86"/>
      <c r="F578" s="85"/>
      <c r="G578" s="85"/>
      <c r="H578" s="86"/>
      <c r="I578" s="86"/>
      <c r="J578" s="85"/>
      <c r="K578" s="85"/>
      <c r="L578" s="86"/>
      <c r="M578" s="86"/>
    </row>
    <row r="579" spans="2:13" x14ac:dyDescent="0.3">
      <c r="B579" s="85"/>
      <c r="C579" s="85"/>
      <c r="D579" s="86"/>
      <c r="E579" s="86"/>
      <c r="F579" s="85"/>
      <c r="G579" s="85"/>
      <c r="H579" s="86"/>
      <c r="I579" s="86"/>
      <c r="J579" s="85"/>
      <c r="K579" s="85"/>
      <c r="L579" s="86"/>
      <c r="M579" s="86"/>
    </row>
    <row r="580" spans="2:13" x14ac:dyDescent="0.3">
      <c r="B580" s="85"/>
      <c r="C580" s="85"/>
      <c r="D580" s="86"/>
      <c r="E580" s="86"/>
      <c r="F580" s="85"/>
      <c r="G580" s="85"/>
      <c r="H580" s="86"/>
      <c r="I580" s="86"/>
      <c r="J580" s="85"/>
      <c r="K580" s="85"/>
      <c r="L580" s="86"/>
      <c r="M580" s="86"/>
    </row>
    <row r="581" spans="2:13" x14ac:dyDescent="0.3">
      <c r="B581" s="85"/>
      <c r="C581" s="85"/>
      <c r="D581" s="86"/>
      <c r="E581" s="86"/>
      <c r="F581" s="85"/>
      <c r="G581" s="85"/>
      <c r="H581" s="86"/>
      <c r="I581" s="86"/>
      <c r="J581" s="85"/>
      <c r="K581" s="85"/>
      <c r="L581" s="86"/>
      <c r="M581" s="86"/>
    </row>
    <row r="582" spans="2:13" x14ac:dyDescent="0.3">
      <c r="B582" s="85"/>
      <c r="C582" s="85"/>
      <c r="D582" s="86"/>
      <c r="E582" s="86"/>
      <c r="F582" s="85"/>
      <c r="G582" s="85"/>
      <c r="H582" s="86"/>
      <c r="I582" s="86"/>
      <c r="J582" s="85"/>
      <c r="K582" s="85"/>
      <c r="L582" s="86"/>
      <c r="M582" s="86"/>
    </row>
    <row r="583" spans="2:13" x14ac:dyDescent="0.3">
      <c r="B583" s="85"/>
      <c r="C583" s="85"/>
      <c r="D583" s="86"/>
      <c r="E583" s="86"/>
      <c r="F583" s="85"/>
      <c r="G583" s="85"/>
      <c r="H583" s="86"/>
      <c r="I583" s="86"/>
      <c r="J583" s="85"/>
      <c r="K583" s="85"/>
      <c r="L583" s="86"/>
      <c r="M583" s="86"/>
    </row>
    <row r="584" spans="2:13" x14ac:dyDescent="0.3">
      <c r="B584" s="85"/>
      <c r="C584" s="85"/>
      <c r="D584" s="86"/>
      <c r="E584" s="86"/>
      <c r="F584" s="85"/>
      <c r="G584" s="85"/>
      <c r="H584" s="86"/>
      <c r="I584" s="86"/>
      <c r="J584" s="85"/>
      <c r="K584" s="85"/>
      <c r="L584" s="86"/>
      <c r="M584" s="86"/>
    </row>
    <row r="585" spans="2:13" x14ac:dyDescent="0.3">
      <c r="B585" s="85"/>
      <c r="C585" s="85"/>
      <c r="D585" s="86"/>
      <c r="E585" s="86"/>
      <c r="F585" s="85"/>
      <c r="G585" s="85"/>
      <c r="H585" s="86"/>
      <c r="I585" s="86"/>
      <c r="J585" s="85"/>
      <c r="K585" s="85"/>
      <c r="L585" s="86"/>
      <c r="M585" s="86"/>
    </row>
    <row r="586" spans="2:13" x14ac:dyDescent="0.3">
      <c r="B586" s="85"/>
      <c r="C586" s="85"/>
      <c r="D586" s="86"/>
      <c r="E586" s="86"/>
      <c r="F586" s="85"/>
      <c r="G586" s="85"/>
      <c r="H586" s="86"/>
      <c r="I586" s="86"/>
      <c r="J586" s="85"/>
      <c r="K586" s="85"/>
      <c r="L586" s="86"/>
      <c r="M586" s="86"/>
    </row>
    <row r="587" spans="2:13" x14ac:dyDescent="0.3">
      <c r="B587" s="85"/>
      <c r="C587" s="85"/>
      <c r="D587" s="86"/>
      <c r="E587" s="86"/>
      <c r="F587" s="85"/>
      <c r="G587" s="85"/>
      <c r="H587" s="86"/>
      <c r="I587" s="86"/>
      <c r="J587" s="85"/>
      <c r="K587" s="85"/>
      <c r="L587" s="86"/>
      <c r="M587" s="86"/>
    </row>
    <row r="588" spans="2:13" x14ac:dyDescent="0.3">
      <c r="B588" s="85"/>
      <c r="C588" s="85"/>
      <c r="D588" s="86"/>
      <c r="E588" s="86"/>
      <c r="F588" s="85"/>
      <c r="G588" s="85"/>
      <c r="H588" s="86"/>
      <c r="I588" s="86"/>
      <c r="J588" s="85"/>
      <c r="K588" s="85"/>
      <c r="L588" s="86"/>
      <c r="M588" s="86"/>
    </row>
    <row r="589" spans="2:13" x14ac:dyDescent="0.3">
      <c r="B589" s="85"/>
      <c r="C589" s="85"/>
      <c r="D589" s="86"/>
      <c r="E589" s="86"/>
      <c r="F589" s="85"/>
      <c r="G589" s="85"/>
      <c r="H589" s="86"/>
      <c r="I589" s="86"/>
      <c r="J589" s="85"/>
      <c r="K589" s="85"/>
      <c r="L589" s="86"/>
      <c r="M589" s="86"/>
    </row>
    <row r="590" spans="2:13" x14ac:dyDescent="0.3">
      <c r="B590" s="85"/>
      <c r="C590" s="85"/>
      <c r="D590" s="86"/>
      <c r="E590" s="86"/>
      <c r="F590" s="85"/>
      <c r="G590" s="85"/>
      <c r="H590" s="86"/>
      <c r="I590" s="86"/>
      <c r="J590" s="85"/>
      <c r="K590" s="85"/>
      <c r="L590" s="86"/>
      <c r="M590" s="86"/>
    </row>
    <row r="591" spans="2:13" x14ac:dyDescent="0.3">
      <c r="B591" s="85"/>
      <c r="C591" s="85"/>
      <c r="D591" s="86"/>
      <c r="E591" s="86"/>
      <c r="F591" s="85"/>
      <c r="G591" s="85"/>
      <c r="H591" s="86"/>
      <c r="I591" s="86"/>
      <c r="J591" s="85"/>
      <c r="K591" s="85"/>
      <c r="L591" s="86"/>
      <c r="M591" s="86"/>
    </row>
    <row r="592" spans="2:13" x14ac:dyDescent="0.3">
      <c r="B592" s="85"/>
      <c r="C592" s="85"/>
      <c r="D592" s="86"/>
      <c r="E592" s="86"/>
      <c r="F592" s="85"/>
      <c r="G592" s="85"/>
      <c r="H592" s="86"/>
      <c r="I592" s="86"/>
      <c r="J592" s="85"/>
      <c r="K592" s="85"/>
      <c r="L592" s="86"/>
      <c r="M592" s="86"/>
    </row>
    <row r="593" spans="2:13" x14ac:dyDescent="0.3">
      <c r="B593" s="85"/>
      <c r="C593" s="85"/>
      <c r="D593" s="86"/>
      <c r="E593" s="86"/>
      <c r="F593" s="85"/>
      <c r="G593" s="85"/>
      <c r="H593" s="86"/>
      <c r="I593" s="86"/>
      <c r="J593" s="85"/>
      <c r="K593" s="85"/>
      <c r="L593" s="86"/>
      <c r="M593" s="86"/>
    </row>
    <row r="594" spans="2:13" x14ac:dyDescent="0.3">
      <c r="B594" s="85"/>
      <c r="C594" s="85"/>
      <c r="D594" s="86"/>
      <c r="E594" s="86"/>
      <c r="F594" s="85"/>
      <c r="G594" s="85"/>
      <c r="H594" s="86"/>
      <c r="I594" s="86"/>
      <c r="J594" s="85"/>
      <c r="K594" s="85"/>
      <c r="L594" s="86"/>
      <c r="M594" s="86"/>
    </row>
    <row r="595" spans="2:13" x14ac:dyDescent="0.3">
      <c r="B595" s="85"/>
      <c r="C595" s="85"/>
      <c r="D595" s="86"/>
      <c r="E595" s="86"/>
      <c r="F595" s="85"/>
      <c r="G595" s="85"/>
      <c r="H595" s="86"/>
      <c r="I595" s="86"/>
      <c r="J595" s="85"/>
      <c r="K595" s="85"/>
      <c r="L595" s="86"/>
      <c r="M595" s="86"/>
    </row>
    <row r="596" spans="2:13" x14ac:dyDescent="0.3">
      <c r="B596" s="85"/>
      <c r="C596" s="85"/>
      <c r="D596" s="86"/>
      <c r="E596" s="86"/>
      <c r="F596" s="85"/>
      <c r="G596" s="85"/>
      <c r="H596" s="86"/>
      <c r="I596" s="86"/>
      <c r="J596" s="85"/>
      <c r="K596" s="85"/>
      <c r="L596" s="86"/>
      <c r="M596" s="86"/>
    </row>
    <row r="597" spans="2:13" x14ac:dyDescent="0.3">
      <c r="B597" s="85"/>
      <c r="C597" s="85"/>
      <c r="D597" s="86"/>
      <c r="E597" s="86"/>
      <c r="F597" s="85"/>
      <c r="G597" s="85"/>
      <c r="H597" s="86"/>
      <c r="I597" s="86"/>
      <c r="J597" s="85"/>
      <c r="K597" s="85"/>
      <c r="L597" s="86"/>
      <c r="M597" s="86"/>
    </row>
    <row r="598" spans="2:13" x14ac:dyDescent="0.3">
      <c r="B598" s="85"/>
      <c r="C598" s="85"/>
      <c r="D598" s="86"/>
      <c r="E598" s="86"/>
      <c r="F598" s="85"/>
      <c r="G598" s="85"/>
      <c r="H598" s="86"/>
      <c r="I598" s="86"/>
      <c r="J598" s="85"/>
      <c r="K598" s="85"/>
      <c r="L598" s="86"/>
      <c r="M598" s="86"/>
    </row>
    <row r="599" spans="2:13" x14ac:dyDescent="0.3">
      <c r="B599" s="85"/>
      <c r="C599" s="85"/>
      <c r="D599" s="86"/>
      <c r="E599" s="86"/>
      <c r="F599" s="85"/>
      <c r="G599" s="85"/>
      <c r="H599" s="86"/>
      <c r="I599" s="86"/>
      <c r="J599" s="85"/>
      <c r="K599" s="85"/>
      <c r="L599" s="86"/>
      <c r="M599" s="86"/>
    </row>
    <row r="600" spans="2:13" x14ac:dyDescent="0.3">
      <c r="B600" s="85"/>
      <c r="C600" s="85"/>
      <c r="D600" s="86"/>
      <c r="E600" s="86"/>
      <c r="F600" s="85"/>
      <c r="G600" s="85"/>
      <c r="H600" s="86"/>
      <c r="I600" s="86"/>
      <c r="J600" s="85"/>
      <c r="K600" s="85"/>
      <c r="L600" s="86"/>
      <c r="M600" s="86"/>
    </row>
    <row r="601" spans="2:13" x14ac:dyDescent="0.3">
      <c r="B601" s="85"/>
      <c r="C601" s="85"/>
      <c r="D601" s="86"/>
      <c r="E601" s="86"/>
      <c r="F601" s="85"/>
      <c r="G601" s="85"/>
      <c r="H601" s="86"/>
      <c r="I601" s="86"/>
      <c r="J601" s="85"/>
      <c r="K601" s="85"/>
      <c r="L601" s="86"/>
      <c r="M601" s="86"/>
    </row>
    <row r="602" spans="2:13" x14ac:dyDescent="0.3">
      <c r="B602" s="85"/>
      <c r="C602" s="85"/>
      <c r="D602" s="86"/>
      <c r="E602" s="86"/>
      <c r="F602" s="85"/>
      <c r="G602" s="85"/>
      <c r="H602" s="86"/>
      <c r="I602" s="86"/>
      <c r="J602" s="85"/>
      <c r="K602" s="85"/>
      <c r="L602" s="86"/>
      <c r="M602" s="86"/>
    </row>
    <row r="603" spans="2:13" x14ac:dyDescent="0.3">
      <c r="B603" s="85"/>
      <c r="C603" s="85"/>
      <c r="D603" s="86"/>
      <c r="E603" s="86"/>
      <c r="F603" s="85"/>
      <c r="G603" s="85"/>
      <c r="H603" s="86"/>
      <c r="I603" s="86"/>
      <c r="J603" s="85"/>
      <c r="K603" s="85"/>
      <c r="L603" s="86"/>
      <c r="M603" s="86"/>
    </row>
    <row r="604" spans="2:13" x14ac:dyDescent="0.3">
      <c r="B604" s="85"/>
      <c r="C604" s="85"/>
      <c r="D604" s="86"/>
      <c r="E604" s="86"/>
      <c r="F604" s="85"/>
      <c r="G604" s="85"/>
      <c r="H604" s="86"/>
      <c r="I604" s="86"/>
      <c r="J604" s="85"/>
      <c r="K604" s="85"/>
      <c r="L604" s="86"/>
      <c r="M604" s="86"/>
    </row>
    <row r="605" spans="2:13" x14ac:dyDescent="0.3">
      <c r="B605" s="85"/>
      <c r="C605" s="85"/>
      <c r="D605" s="86"/>
      <c r="E605" s="86"/>
      <c r="F605" s="85"/>
      <c r="G605" s="85"/>
      <c r="H605" s="86"/>
      <c r="I605" s="86"/>
      <c r="J605" s="85"/>
      <c r="K605" s="85"/>
      <c r="L605" s="86"/>
      <c r="M605" s="86"/>
    </row>
    <row r="606" spans="2:13" x14ac:dyDescent="0.3">
      <c r="B606" s="85"/>
      <c r="C606" s="85"/>
      <c r="D606" s="86"/>
      <c r="E606" s="86"/>
      <c r="F606" s="85"/>
      <c r="G606" s="85"/>
      <c r="H606" s="86"/>
      <c r="I606" s="86"/>
      <c r="J606" s="85"/>
      <c r="K606" s="85"/>
      <c r="L606" s="86"/>
      <c r="M606" s="86"/>
    </row>
    <row r="607" spans="2:13" x14ac:dyDescent="0.3">
      <c r="B607" s="85"/>
      <c r="C607" s="85"/>
      <c r="D607" s="86"/>
      <c r="E607" s="86"/>
      <c r="F607" s="85"/>
      <c r="G607" s="85"/>
      <c r="H607" s="86"/>
      <c r="I607" s="86"/>
      <c r="J607" s="85"/>
      <c r="K607" s="85"/>
      <c r="L607" s="86"/>
      <c r="M607" s="86"/>
    </row>
    <row r="608" spans="2:13" x14ac:dyDescent="0.3">
      <c r="B608" s="85"/>
      <c r="C608" s="85"/>
      <c r="D608" s="86"/>
      <c r="E608" s="86"/>
      <c r="F608" s="85"/>
      <c r="G608" s="85"/>
      <c r="H608" s="86"/>
      <c r="I608" s="86"/>
      <c r="J608" s="85"/>
      <c r="K608" s="85"/>
      <c r="L608" s="86"/>
      <c r="M608" s="86"/>
    </row>
    <row r="609" spans="2:13" x14ac:dyDescent="0.3">
      <c r="B609" s="85"/>
      <c r="C609" s="85"/>
      <c r="D609" s="86"/>
      <c r="E609" s="86"/>
      <c r="F609" s="85"/>
      <c r="G609" s="85"/>
      <c r="H609" s="86"/>
      <c r="I609" s="86"/>
      <c r="J609" s="85"/>
      <c r="K609" s="85"/>
      <c r="L609" s="86"/>
      <c r="M609" s="86"/>
    </row>
    <row r="610" spans="2:13" x14ac:dyDescent="0.3">
      <c r="B610" s="85"/>
      <c r="C610" s="85"/>
      <c r="D610" s="86"/>
      <c r="E610" s="86"/>
      <c r="F610" s="85"/>
      <c r="G610" s="85"/>
      <c r="H610" s="86"/>
      <c r="I610" s="86"/>
      <c r="J610" s="85"/>
      <c r="K610" s="85"/>
      <c r="L610" s="86"/>
      <c r="M610" s="86"/>
    </row>
    <row r="611" spans="2:13" x14ac:dyDescent="0.3">
      <c r="B611" s="85"/>
      <c r="C611" s="85"/>
      <c r="D611" s="86"/>
      <c r="E611" s="86"/>
      <c r="F611" s="85"/>
      <c r="G611" s="85"/>
      <c r="H611" s="86"/>
      <c r="I611" s="86"/>
      <c r="J611" s="85"/>
      <c r="K611" s="85"/>
      <c r="L611" s="86"/>
      <c r="M611" s="86"/>
    </row>
    <row r="612" spans="2:13" x14ac:dyDescent="0.3">
      <c r="B612" s="85"/>
      <c r="C612" s="85"/>
      <c r="D612" s="86"/>
      <c r="E612" s="86"/>
      <c r="F612" s="85"/>
      <c r="G612" s="85"/>
      <c r="H612" s="86"/>
      <c r="I612" s="86"/>
      <c r="J612" s="85"/>
      <c r="K612" s="85"/>
      <c r="L612" s="86"/>
      <c r="M612" s="86"/>
    </row>
    <row r="613" spans="2:13" x14ac:dyDescent="0.3">
      <c r="B613" s="85"/>
      <c r="C613" s="85"/>
      <c r="D613" s="86"/>
      <c r="E613" s="86"/>
      <c r="F613" s="85"/>
      <c r="G613" s="85"/>
      <c r="H613" s="86"/>
      <c r="I613" s="86"/>
      <c r="J613" s="85"/>
      <c r="K613" s="85"/>
      <c r="L613" s="86"/>
      <c r="M613" s="86"/>
    </row>
    <row r="614" spans="2:13" x14ac:dyDescent="0.3">
      <c r="B614" s="85"/>
      <c r="C614" s="85"/>
      <c r="D614" s="86"/>
      <c r="E614" s="86"/>
      <c r="F614" s="85"/>
      <c r="G614" s="85"/>
      <c r="H614" s="86"/>
      <c r="I614" s="86"/>
      <c r="J614" s="85"/>
      <c r="K614" s="85"/>
      <c r="L614" s="86"/>
      <c r="M614" s="86"/>
    </row>
    <row r="615" spans="2:13" x14ac:dyDescent="0.3">
      <c r="B615" s="85"/>
      <c r="C615" s="85"/>
      <c r="D615" s="86"/>
      <c r="E615" s="86"/>
      <c r="F615" s="85"/>
      <c r="G615" s="85"/>
      <c r="H615" s="86"/>
      <c r="I615" s="86"/>
      <c r="J615" s="85"/>
      <c r="K615" s="85"/>
      <c r="L615" s="86"/>
      <c r="M615" s="86"/>
    </row>
    <row r="616" spans="2:13" x14ac:dyDescent="0.3">
      <c r="B616" s="85"/>
      <c r="C616" s="85"/>
      <c r="D616" s="86"/>
      <c r="E616" s="86"/>
      <c r="F616" s="85"/>
      <c r="G616" s="85"/>
      <c r="H616" s="86"/>
      <c r="I616" s="86"/>
      <c r="J616" s="85"/>
      <c r="K616" s="85"/>
      <c r="L616" s="86"/>
      <c r="M616" s="86"/>
    </row>
    <row r="617" spans="2:13" x14ac:dyDescent="0.3">
      <c r="B617" s="85"/>
      <c r="C617" s="85"/>
      <c r="D617" s="86"/>
      <c r="E617" s="86"/>
      <c r="F617" s="85"/>
      <c r="G617" s="85"/>
      <c r="H617" s="86"/>
      <c r="I617" s="86"/>
      <c r="J617" s="85"/>
      <c r="K617" s="85"/>
      <c r="L617" s="86"/>
      <c r="M617" s="86"/>
    </row>
    <row r="618" spans="2:13" x14ac:dyDescent="0.3">
      <c r="B618" s="85"/>
      <c r="C618" s="85"/>
      <c r="D618" s="86"/>
      <c r="E618" s="86"/>
      <c r="F618" s="85"/>
      <c r="G618" s="85"/>
      <c r="H618" s="86"/>
      <c r="I618" s="86"/>
      <c r="J618" s="85"/>
      <c r="K618" s="85"/>
      <c r="L618" s="86"/>
      <c r="M618" s="86"/>
    </row>
    <row r="619" spans="2:13" x14ac:dyDescent="0.3">
      <c r="B619" s="85"/>
      <c r="C619" s="85"/>
      <c r="D619" s="86"/>
      <c r="E619" s="86"/>
      <c r="F619" s="85"/>
      <c r="G619" s="85"/>
      <c r="H619" s="86"/>
      <c r="I619" s="86"/>
      <c r="J619" s="85"/>
      <c r="K619" s="85"/>
      <c r="L619" s="86"/>
      <c r="M619" s="86"/>
    </row>
    <row r="620" spans="2:13" x14ac:dyDescent="0.3">
      <c r="B620" s="85"/>
      <c r="C620" s="85"/>
      <c r="D620" s="86"/>
      <c r="E620" s="86"/>
      <c r="F620" s="85"/>
      <c r="G620" s="85"/>
      <c r="H620" s="86"/>
      <c r="I620" s="86"/>
      <c r="J620" s="85"/>
      <c r="K620" s="85"/>
      <c r="L620" s="86"/>
      <c r="M620" s="86"/>
    </row>
    <row r="621" spans="2:13" x14ac:dyDescent="0.3">
      <c r="B621" s="85"/>
      <c r="C621" s="85"/>
      <c r="D621" s="86"/>
      <c r="E621" s="86"/>
      <c r="F621" s="85"/>
      <c r="G621" s="85"/>
      <c r="H621" s="86"/>
      <c r="I621" s="86"/>
      <c r="J621" s="85"/>
      <c r="K621" s="85"/>
      <c r="L621" s="86"/>
      <c r="M621" s="86"/>
    </row>
    <row r="622" spans="2:13" x14ac:dyDescent="0.3">
      <c r="B622" s="85"/>
      <c r="C622" s="85"/>
      <c r="D622" s="86"/>
      <c r="E622" s="86"/>
      <c r="F622" s="85"/>
      <c r="G622" s="85"/>
      <c r="H622" s="86"/>
      <c r="I622" s="86"/>
      <c r="J622" s="85"/>
      <c r="K622" s="85"/>
      <c r="L622" s="86"/>
      <c r="M622" s="86"/>
    </row>
    <row r="623" spans="2:13" x14ac:dyDescent="0.3">
      <c r="B623" s="85"/>
      <c r="C623" s="85"/>
      <c r="D623" s="86"/>
      <c r="E623" s="86"/>
      <c r="F623" s="85"/>
      <c r="G623" s="85"/>
      <c r="H623" s="86"/>
      <c r="I623" s="86"/>
      <c r="J623" s="85"/>
      <c r="K623" s="85"/>
      <c r="L623" s="86"/>
      <c r="M623" s="86"/>
    </row>
    <row r="624" spans="2:13" x14ac:dyDescent="0.3">
      <c r="B624" s="85"/>
      <c r="C624" s="85"/>
      <c r="D624" s="86"/>
      <c r="E624" s="86"/>
      <c r="F624" s="85"/>
      <c r="G624" s="85"/>
      <c r="H624" s="86"/>
      <c r="I624" s="86"/>
      <c r="J624" s="85"/>
      <c r="K624" s="85"/>
      <c r="L624" s="86"/>
      <c r="M624" s="86"/>
    </row>
    <row r="625" spans="2:13" x14ac:dyDescent="0.3">
      <c r="B625" s="85"/>
      <c r="C625" s="85"/>
      <c r="D625" s="86"/>
      <c r="E625" s="86"/>
      <c r="F625" s="85"/>
      <c r="G625" s="85"/>
      <c r="H625" s="86"/>
      <c r="I625" s="86"/>
      <c r="J625" s="85"/>
      <c r="K625" s="85"/>
      <c r="L625" s="86"/>
      <c r="M625" s="86"/>
    </row>
    <row r="626" spans="2:13" x14ac:dyDescent="0.3">
      <c r="B626" s="85"/>
      <c r="C626" s="85"/>
      <c r="D626" s="86"/>
      <c r="E626" s="86"/>
      <c r="F626" s="85"/>
      <c r="G626" s="85"/>
      <c r="H626" s="86"/>
      <c r="I626" s="86"/>
      <c r="J626" s="85"/>
      <c r="K626" s="85"/>
      <c r="L626" s="86"/>
      <c r="M626" s="86"/>
    </row>
    <row r="627" spans="2:13" x14ac:dyDescent="0.3">
      <c r="B627" s="85"/>
      <c r="C627" s="85"/>
      <c r="D627" s="86"/>
      <c r="E627" s="86"/>
      <c r="F627" s="85"/>
      <c r="G627" s="85"/>
      <c r="H627" s="86"/>
      <c r="I627" s="86"/>
      <c r="J627" s="85"/>
      <c r="K627" s="85"/>
      <c r="L627" s="86"/>
      <c r="M627" s="86"/>
    </row>
    <row r="628" spans="2:13" x14ac:dyDescent="0.3">
      <c r="B628" s="85"/>
      <c r="C628" s="85"/>
      <c r="D628" s="86"/>
      <c r="E628" s="86"/>
      <c r="F628" s="85"/>
      <c r="G628" s="85"/>
      <c r="H628" s="86"/>
      <c r="I628" s="86"/>
      <c r="J628" s="85"/>
      <c r="K628" s="85"/>
      <c r="L628" s="86"/>
      <c r="M628" s="86"/>
    </row>
    <row r="629" spans="2:13" x14ac:dyDescent="0.3">
      <c r="B629" s="85"/>
      <c r="C629" s="85"/>
      <c r="D629" s="86"/>
      <c r="E629" s="86"/>
      <c r="F629" s="85"/>
      <c r="G629" s="85"/>
      <c r="H629" s="86"/>
      <c r="I629" s="86"/>
      <c r="J629" s="85"/>
      <c r="K629" s="85"/>
      <c r="L629" s="86"/>
      <c r="M629" s="86"/>
    </row>
    <row r="630" spans="2:13" x14ac:dyDescent="0.3">
      <c r="B630" s="85"/>
      <c r="C630" s="85"/>
      <c r="D630" s="86"/>
      <c r="E630" s="86"/>
      <c r="F630" s="85"/>
      <c r="G630" s="85"/>
      <c r="H630" s="86"/>
      <c r="I630" s="86"/>
      <c r="J630" s="85"/>
      <c r="K630" s="85"/>
      <c r="L630" s="86"/>
      <c r="M630" s="86"/>
    </row>
    <row r="631" spans="2:13" x14ac:dyDescent="0.3">
      <c r="B631" s="85"/>
      <c r="C631" s="85"/>
      <c r="D631" s="86"/>
      <c r="E631" s="86"/>
      <c r="F631" s="85"/>
      <c r="G631" s="85"/>
      <c r="H631" s="86"/>
      <c r="I631" s="86"/>
      <c r="J631" s="85"/>
      <c r="K631" s="85"/>
      <c r="L631" s="86"/>
      <c r="M631" s="86"/>
    </row>
    <row r="632" spans="2:13" x14ac:dyDescent="0.3">
      <c r="B632" s="85"/>
      <c r="C632" s="85"/>
      <c r="D632" s="86"/>
      <c r="E632" s="86"/>
      <c r="F632" s="85"/>
      <c r="G632" s="85"/>
      <c r="H632" s="86"/>
      <c r="I632" s="86"/>
      <c r="J632" s="85"/>
      <c r="K632" s="85"/>
      <c r="L632" s="86"/>
      <c r="M632" s="86"/>
    </row>
    <row r="633" spans="2:13" x14ac:dyDescent="0.3">
      <c r="B633" s="85"/>
      <c r="C633" s="85"/>
      <c r="D633" s="86"/>
      <c r="E633" s="86"/>
      <c r="F633" s="85"/>
      <c r="G633" s="85"/>
      <c r="H633" s="86"/>
      <c r="I633" s="86"/>
      <c r="J633" s="85"/>
      <c r="K633" s="85"/>
      <c r="L633" s="86"/>
      <c r="M633" s="86"/>
    </row>
    <row r="634" spans="2:13" x14ac:dyDescent="0.3">
      <c r="B634" s="85"/>
      <c r="C634" s="85"/>
      <c r="D634" s="86"/>
      <c r="E634" s="86"/>
      <c r="F634" s="85"/>
      <c r="G634" s="85"/>
      <c r="H634" s="86"/>
      <c r="I634" s="86"/>
      <c r="J634" s="85"/>
      <c r="K634" s="85"/>
      <c r="L634" s="86"/>
      <c r="M634" s="86"/>
    </row>
    <row r="635" spans="2:13" x14ac:dyDescent="0.3">
      <c r="B635" s="85"/>
      <c r="C635" s="85"/>
      <c r="D635" s="86"/>
      <c r="E635" s="86"/>
      <c r="F635" s="85"/>
      <c r="G635" s="85"/>
      <c r="H635" s="86"/>
      <c r="I635" s="86"/>
      <c r="J635" s="85"/>
      <c r="K635" s="85"/>
      <c r="L635" s="86"/>
      <c r="M635" s="86"/>
    </row>
    <row r="636" spans="2:13" x14ac:dyDescent="0.3">
      <c r="B636" s="85"/>
      <c r="C636" s="85"/>
      <c r="D636" s="86"/>
      <c r="E636" s="86"/>
      <c r="F636" s="85"/>
      <c r="G636" s="85"/>
      <c r="H636" s="86"/>
      <c r="I636" s="86"/>
      <c r="J636" s="85"/>
      <c r="K636" s="85"/>
      <c r="L636" s="86"/>
      <c r="M636" s="86"/>
    </row>
    <row r="637" spans="2:13" x14ac:dyDescent="0.3">
      <c r="B637" s="85"/>
      <c r="C637" s="85"/>
      <c r="D637" s="86"/>
      <c r="E637" s="86"/>
      <c r="F637" s="85"/>
      <c r="G637" s="85"/>
      <c r="H637" s="86"/>
      <c r="I637" s="86"/>
      <c r="J637" s="85"/>
      <c r="K637" s="85"/>
      <c r="L637" s="86"/>
      <c r="M637" s="86"/>
    </row>
    <row r="638" spans="2:13" x14ac:dyDescent="0.3">
      <c r="B638" s="85"/>
      <c r="C638" s="85"/>
      <c r="D638" s="86"/>
      <c r="E638" s="86"/>
      <c r="F638" s="85"/>
      <c r="G638" s="85"/>
      <c r="H638" s="86"/>
      <c r="I638" s="86"/>
      <c r="J638" s="85"/>
      <c r="K638" s="85"/>
      <c r="L638" s="86"/>
      <c r="M638" s="86"/>
    </row>
    <row r="639" spans="2:13" x14ac:dyDescent="0.3">
      <c r="B639" s="85"/>
      <c r="C639" s="85"/>
      <c r="D639" s="86"/>
      <c r="E639" s="86"/>
      <c r="F639" s="85"/>
      <c r="G639" s="85"/>
      <c r="H639" s="86"/>
      <c r="I639" s="86"/>
      <c r="J639" s="85"/>
      <c r="K639" s="85"/>
      <c r="L639" s="86"/>
      <c r="M639" s="86"/>
    </row>
    <row r="640" spans="2:13" x14ac:dyDescent="0.3">
      <c r="B640" s="85"/>
      <c r="C640" s="85"/>
      <c r="D640" s="86"/>
      <c r="E640" s="86"/>
      <c r="F640" s="85"/>
      <c r="G640" s="85"/>
      <c r="H640" s="86"/>
      <c r="I640" s="86"/>
      <c r="J640" s="85"/>
      <c r="K640" s="85"/>
      <c r="L640" s="86"/>
      <c r="M640" s="86"/>
    </row>
    <row r="641" spans="2:13" x14ac:dyDescent="0.3">
      <c r="B641" s="85"/>
      <c r="C641" s="85"/>
      <c r="D641" s="86"/>
      <c r="E641" s="86"/>
      <c r="F641" s="85"/>
      <c r="G641" s="85"/>
      <c r="H641" s="86"/>
      <c r="I641" s="86"/>
      <c r="J641" s="85"/>
      <c r="K641" s="85"/>
      <c r="L641" s="86"/>
      <c r="M641" s="86"/>
    </row>
    <row r="642" spans="2:13" x14ac:dyDescent="0.3">
      <c r="B642" s="85"/>
      <c r="C642" s="85"/>
      <c r="D642" s="86"/>
      <c r="E642" s="86"/>
      <c r="F642" s="85"/>
      <c r="G642" s="85"/>
      <c r="H642" s="86"/>
      <c r="I642" s="86"/>
      <c r="J642" s="85"/>
      <c r="K642" s="85"/>
      <c r="L642" s="86"/>
      <c r="M642" s="86"/>
    </row>
    <row r="643" spans="2:13" x14ac:dyDescent="0.3">
      <c r="B643" s="85"/>
      <c r="C643" s="85"/>
      <c r="D643" s="86"/>
      <c r="E643" s="86"/>
      <c r="F643" s="85"/>
      <c r="G643" s="85"/>
      <c r="H643" s="86"/>
      <c r="I643" s="86"/>
      <c r="J643" s="85"/>
      <c r="K643" s="85"/>
      <c r="L643" s="86"/>
      <c r="M643" s="86"/>
    </row>
    <row r="644" spans="2:13" x14ac:dyDescent="0.3">
      <c r="B644" s="85"/>
      <c r="C644" s="85"/>
      <c r="D644" s="86"/>
      <c r="E644" s="86"/>
      <c r="F644" s="85"/>
      <c r="G644" s="85"/>
      <c r="H644" s="86"/>
      <c r="I644" s="86"/>
      <c r="J644" s="85"/>
      <c r="K644" s="85"/>
      <c r="L644" s="86"/>
      <c r="M644" s="86"/>
    </row>
    <row r="645" spans="2:13" x14ac:dyDescent="0.3">
      <c r="B645" s="85"/>
      <c r="C645" s="85"/>
      <c r="D645" s="86"/>
      <c r="E645" s="86"/>
      <c r="F645" s="85"/>
      <c r="G645" s="85"/>
      <c r="H645" s="86"/>
      <c r="I645" s="86"/>
      <c r="J645" s="85"/>
      <c r="K645" s="85"/>
      <c r="L645" s="86"/>
      <c r="M645" s="86"/>
    </row>
    <row r="646" spans="2:13" x14ac:dyDescent="0.3">
      <c r="B646" s="85"/>
      <c r="C646" s="85"/>
      <c r="D646" s="86"/>
      <c r="E646" s="86"/>
      <c r="F646" s="85"/>
      <c r="G646" s="85"/>
      <c r="H646" s="86"/>
      <c r="I646" s="86"/>
      <c r="J646" s="85"/>
      <c r="K646" s="85"/>
      <c r="L646" s="86"/>
      <c r="M646" s="86"/>
    </row>
    <row r="647" spans="2:13" x14ac:dyDescent="0.3">
      <c r="B647" s="85"/>
      <c r="C647" s="85"/>
      <c r="D647" s="86"/>
      <c r="E647" s="86"/>
      <c r="F647" s="85"/>
      <c r="G647" s="85"/>
      <c r="H647" s="86"/>
      <c r="I647" s="86"/>
      <c r="J647" s="85"/>
      <c r="K647" s="85"/>
      <c r="L647" s="86"/>
      <c r="M647" s="86"/>
    </row>
  </sheetData>
  <mergeCells count="6">
    <mergeCell ref="B3:C3"/>
    <mergeCell ref="D3:E3"/>
    <mergeCell ref="L3:M3"/>
    <mergeCell ref="J3:K3"/>
    <mergeCell ref="H3:I3"/>
    <mergeCell ref="F3:G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08DB-2F7F-4ECD-AFF8-D584D0D98A67}">
  <dimension ref="A1:M647"/>
  <sheetViews>
    <sheetView showGridLines="0" workbookViewId="0">
      <selection activeCell="M21" sqref="M21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8"/>
    <col min="4" max="5" width="11.5546875" style="1"/>
    <col min="6" max="7" width="11.5546875" style="78"/>
    <col min="8" max="9" width="11.5546875" style="1"/>
    <col min="10" max="11" width="11.5546875" style="78"/>
    <col min="12" max="16384" width="11.5546875" style="1"/>
  </cols>
  <sheetData>
    <row r="1" spans="1:13" s="79" customFormat="1" x14ac:dyDescent="0.3"/>
    <row r="2" spans="1:13" s="79" customFormat="1" ht="15" thickBot="1" x14ac:dyDescent="0.35">
      <c r="B2" s="79" t="s">
        <v>58</v>
      </c>
    </row>
    <row r="3" spans="1:13" x14ac:dyDescent="0.3">
      <c r="B3" s="242" t="s">
        <v>52</v>
      </c>
      <c r="C3" s="243"/>
      <c r="D3" s="244" t="s">
        <v>55</v>
      </c>
      <c r="E3" s="245"/>
      <c r="F3" s="243" t="s">
        <v>56</v>
      </c>
      <c r="G3" s="243"/>
      <c r="H3" s="244" t="s">
        <v>42</v>
      </c>
      <c r="I3" s="245"/>
      <c r="J3" s="243" t="s">
        <v>57</v>
      </c>
      <c r="K3" s="243"/>
      <c r="L3" s="244" t="s">
        <v>46</v>
      </c>
      <c r="M3" s="245"/>
    </row>
    <row r="4" spans="1:13" x14ac:dyDescent="0.3">
      <c r="A4" s="1" t="s">
        <v>31</v>
      </c>
      <c r="B4" s="80">
        <f t="shared" ref="B4:M4" si="0">SUM(B5:B54)</f>
        <v>39.19</v>
      </c>
      <c r="C4" s="81">
        <f t="shared" si="0"/>
        <v>60.46</v>
      </c>
      <c r="D4" s="23">
        <f t="shared" si="0"/>
        <v>39.19</v>
      </c>
      <c r="E4" s="20">
        <f t="shared" si="0"/>
        <v>60.46</v>
      </c>
      <c r="F4" s="81">
        <f t="shared" si="0"/>
        <v>38.700000000000017</v>
      </c>
      <c r="G4" s="81">
        <f t="shared" si="0"/>
        <v>36.07</v>
      </c>
      <c r="H4" s="23">
        <f t="shared" si="0"/>
        <v>31.640000000000004</v>
      </c>
      <c r="I4" s="20">
        <f t="shared" si="0"/>
        <v>38.11</v>
      </c>
      <c r="J4" s="81">
        <f t="shared" si="0"/>
        <v>16.899999999999995</v>
      </c>
      <c r="K4" s="81">
        <f t="shared" si="0"/>
        <v>22.62</v>
      </c>
      <c r="L4" s="23">
        <f t="shared" si="0"/>
        <v>8.7000000000000028</v>
      </c>
      <c r="M4" s="20">
        <f t="shared" si="0"/>
        <v>10.25</v>
      </c>
    </row>
    <row r="5" spans="1:13" ht="15" thickBot="1" x14ac:dyDescent="0.35">
      <c r="B5" s="82" t="s">
        <v>53</v>
      </c>
      <c r="C5" s="83" t="s">
        <v>54</v>
      </c>
      <c r="D5" s="84" t="s">
        <v>53</v>
      </c>
      <c r="E5" s="46" t="s">
        <v>54</v>
      </c>
      <c r="F5" s="83" t="s">
        <v>53</v>
      </c>
      <c r="G5" s="83" t="s">
        <v>54</v>
      </c>
      <c r="H5" s="84" t="s">
        <v>53</v>
      </c>
      <c r="I5" s="46" t="s">
        <v>54</v>
      </c>
      <c r="J5" s="83" t="s">
        <v>53</v>
      </c>
      <c r="K5" s="83" t="s">
        <v>54</v>
      </c>
      <c r="L5" s="84" t="s">
        <v>53</v>
      </c>
      <c r="M5" s="46" t="s">
        <v>54</v>
      </c>
    </row>
    <row r="6" spans="1:13" x14ac:dyDescent="0.3">
      <c r="B6" s="85">
        <v>1.72</v>
      </c>
      <c r="C6" s="85">
        <v>0.6</v>
      </c>
      <c r="D6" s="86">
        <v>1.72</v>
      </c>
      <c r="E6" s="86">
        <v>0.6</v>
      </c>
      <c r="F6" s="85">
        <v>1.7</v>
      </c>
      <c r="G6" s="85">
        <v>4.5</v>
      </c>
      <c r="H6" s="86">
        <v>2.6</v>
      </c>
      <c r="I6" s="86">
        <v>3.32</v>
      </c>
      <c r="J6" s="85">
        <v>1.95</v>
      </c>
      <c r="K6" s="85">
        <v>2.72</v>
      </c>
      <c r="L6" s="86">
        <v>1.3</v>
      </c>
      <c r="M6" s="86">
        <v>3.6</v>
      </c>
    </row>
    <row r="7" spans="1:13" x14ac:dyDescent="0.3">
      <c r="B7" s="85">
        <v>1.72</v>
      </c>
      <c r="C7" s="85">
        <v>0.6</v>
      </c>
      <c r="D7" s="86">
        <v>1.72</v>
      </c>
      <c r="E7" s="86">
        <v>0.6</v>
      </c>
      <c r="F7" s="85">
        <v>2.8</v>
      </c>
      <c r="G7" s="85">
        <v>0.4</v>
      </c>
      <c r="H7" s="86">
        <v>2.6</v>
      </c>
      <c r="I7" s="86">
        <v>0.5</v>
      </c>
      <c r="J7" s="85">
        <v>2.4</v>
      </c>
      <c r="K7" s="85">
        <v>0.4</v>
      </c>
      <c r="L7" s="86">
        <v>1.2</v>
      </c>
      <c r="M7" s="86">
        <v>2.2999999999999998</v>
      </c>
    </row>
    <row r="8" spans="1:13" x14ac:dyDescent="0.3">
      <c r="B8" s="78">
        <v>1.42</v>
      </c>
      <c r="C8" s="85">
        <v>0.6</v>
      </c>
      <c r="D8" s="86">
        <v>1.42</v>
      </c>
      <c r="E8" s="86">
        <v>0.6</v>
      </c>
      <c r="F8" s="85">
        <v>0.6</v>
      </c>
      <c r="G8" s="85">
        <v>4.12</v>
      </c>
      <c r="H8" s="86">
        <v>0.6</v>
      </c>
      <c r="I8" s="86">
        <v>1</v>
      </c>
      <c r="J8" s="85">
        <v>1.35</v>
      </c>
      <c r="K8" s="85">
        <v>1.25</v>
      </c>
      <c r="L8" s="86">
        <v>1.2</v>
      </c>
      <c r="M8" s="86">
        <v>0.5</v>
      </c>
    </row>
    <row r="9" spans="1:13" x14ac:dyDescent="0.3">
      <c r="B9" s="85">
        <v>1.42</v>
      </c>
      <c r="C9" s="85">
        <v>0.6</v>
      </c>
      <c r="D9" s="86">
        <v>1.42</v>
      </c>
      <c r="E9" s="86">
        <v>0.6</v>
      </c>
      <c r="F9" s="85">
        <v>1.84</v>
      </c>
      <c r="G9" s="85">
        <v>0.6</v>
      </c>
      <c r="H9" s="86">
        <v>0.52</v>
      </c>
      <c r="I9" s="86">
        <v>1.72</v>
      </c>
      <c r="J9" s="85">
        <v>1.4</v>
      </c>
      <c r="K9" s="85">
        <v>0.2</v>
      </c>
      <c r="L9" s="86">
        <v>0.7</v>
      </c>
      <c r="M9" s="86">
        <v>1</v>
      </c>
    </row>
    <row r="10" spans="1:13" x14ac:dyDescent="0.3">
      <c r="B10" s="85">
        <v>0.87</v>
      </c>
      <c r="C10" s="85">
        <v>3.4</v>
      </c>
      <c r="D10" s="86">
        <v>0.87</v>
      </c>
      <c r="E10" s="86">
        <v>3.4</v>
      </c>
      <c r="F10" s="85">
        <v>0.8</v>
      </c>
      <c r="G10" s="85">
        <v>1.5</v>
      </c>
      <c r="H10" s="86">
        <v>1.92</v>
      </c>
      <c r="I10" s="86">
        <v>1.1000000000000001</v>
      </c>
      <c r="J10" s="85">
        <v>0.85</v>
      </c>
      <c r="K10" s="85">
        <v>0.9</v>
      </c>
      <c r="L10" s="86">
        <v>0.7</v>
      </c>
      <c r="M10" s="86">
        <v>2.1</v>
      </c>
    </row>
    <row r="11" spans="1:13" x14ac:dyDescent="0.3">
      <c r="B11" s="85">
        <v>1.56</v>
      </c>
      <c r="C11" s="85">
        <v>2.83</v>
      </c>
      <c r="D11" s="86">
        <v>1.56</v>
      </c>
      <c r="E11" s="86">
        <v>2.83</v>
      </c>
      <c r="F11" s="85">
        <v>0.67</v>
      </c>
      <c r="G11" s="85">
        <v>0.2</v>
      </c>
      <c r="H11" s="86">
        <v>1.92</v>
      </c>
      <c r="I11" s="86">
        <v>1.4</v>
      </c>
      <c r="J11" s="85">
        <v>0.85</v>
      </c>
      <c r="K11" s="85">
        <v>5.0999999999999996</v>
      </c>
      <c r="L11" s="86">
        <v>0.55000000000000004</v>
      </c>
      <c r="M11" s="86">
        <v>0.45</v>
      </c>
    </row>
    <row r="12" spans="1:13" x14ac:dyDescent="0.3">
      <c r="B12" s="85">
        <v>1.66</v>
      </c>
      <c r="C12" s="85">
        <v>0.8</v>
      </c>
      <c r="D12" s="86">
        <v>1.66</v>
      </c>
      <c r="E12" s="86">
        <v>0.8</v>
      </c>
      <c r="F12" s="85">
        <v>3.4</v>
      </c>
      <c r="G12" s="85">
        <v>1</v>
      </c>
      <c r="H12" s="86">
        <v>1.27</v>
      </c>
      <c r="I12" s="86">
        <v>1.5</v>
      </c>
      <c r="J12" s="85">
        <v>1.7</v>
      </c>
      <c r="K12" s="85">
        <v>1.2</v>
      </c>
      <c r="L12" s="86">
        <v>0.55000000000000004</v>
      </c>
      <c r="M12" s="86">
        <v>0.3</v>
      </c>
    </row>
    <row r="13" spans="1:13" x14ac:dyDescent="0.3">
      <c r="B13" s="85">
        <v>1.66</v>
      </c>
      <c r="C13" s="85">
        <v>0.6</v>
      </c>
      <c r="D13" s="86">
        <v>1.66</v>
      </c>
      <c r="E13" s="86">
        <v>0.6</v>
      </c>
      <c r="F13" s="85">
        <v>1</v>
      </c>
      <c r="G13" s="85">
        <v>0.5</v>
      </c>
      <c r="H13" s="86">
        <v>1.25</v>
      </c>
      <c r="I13" s="86">
        <v>0.5</v>
      </c>
      <c r="J13" s="85">
        <v>1.35</v>
      </c>
      <c r="K13" s="85">
        <v>1.2</v>
      </c>
      <c r="L13" s="86">
        <v>1.6</v>
      </c>
      <c r="M13" s="86"/>
    </row>
    <row r="14" spans="1:13" x14ac:dyDescent="0.3">
      <c r="B14" s="85">
        <v>0.6</v>
      </c>
      <c r="C14" s="85">
        <v>0.7</v>
      </c>
      <c r="D14" s="86">
        <v>0.6</v>
      </c>
      <c r="E14" s="86">
        <v>0.7</v>
      </c>
      <c r="F14" s="85">
        <v>1.78</v>
      </c>
      <c r="G14" s="85">
        <v>0.9</v>
      </c>
      <c r="H14" s="86">
        <v>0.45</v>
      </c>
      <c r="I14" s="86">
        <v>0.5</v>
      </c>
      <c r="J14" s="85">
        <v>1.5</v>
      </c>
      <c r="K14" s="85">
        <v>3.3</v>
      </c>
      <c r="L14" s="86">
        <v>0.3</v>
      </c>
      <c r="M14" s="86"/>
    </row>
    <row r="15" spans="1:13" x14ac:dyDescent="0.3">
      <c r="B15" s="85">
        <v>0.6</v>
      </c>
      <c r="C15" s="85">
        <v>1.05</v>
      </c>
      <c r="D15" s="86">
        <v>0.6</v>
      </c>
      <c r="E15" s="86">
        <v>1.05</v>
      </c>
      <c r="F15" s="85">
        <v>0.6</v>
      </c>
      <c r="G15" s="85">
        <v>0.2</v>
      </c>
      <c r="H15" s="86">
        <v>0.62</v>
      </c>
      <c r="I15" s="86">
        <v>0.5</v>
      </c>
      <c r="J15" s="85">
        <v>1.25</v>
      </c>
      <c r="K15" s="85">
        <v>4.9000000000000004</v>
      </c>
      <c r="L15" s="86">
        <v>0.3</v>
      </c>
      <c r="M15" s="86"/>
    </row>
    <row r="16" spans="1:13" x14ac:dyDescent="0.3">
      <c r="B16" s="85">
        <v>0.6</v>
      </c>
      <c r="C16" s="85">
        <v>2.8</v>
      </c>
      <c r="D16" s="86">
        <v>0.6</v>
      </c>
      <c r="E16" s="86">
        <v>2.8</v>
      </c>
      <c r="F16" s="85">
        <v>0.6</v>
      </c>
      <c r="G16" s="85">
        <v>3.62</v>
      </c>
      <c r="H16" s="86">
        <v>0.62</v>
      </c>
      <c r="I16" s="86">
        <v>1.5</v>
      </c>
      <c r="J16" s="85">
        <v>1.2</v>
      </c>
      <c r="K16" s="85">
        <v>1.45</v>
      </c>
      <c r="L16" s="86">
        <v>0.3</v>
      </c>
      <c r="M16" s="86"/>
    </row>
    <row r="17" spans="2:13" x14ac:dyDescent="0.3">
      <c r="B17" s="85">
        <v>0.6</v>
      </c>
      <c r="C17" s="85">
        <v>0.6</v>
      </c>
      <c r="D17" s="86">
        <v>0.6</v>
      </c>
      <c r="E17" s="86">
        <v>0.6</v>
      </c>
      <c r="F17" s="85">
        <v>0.6</v>
      </c>
      <c r="G17" s="85">
        <v>0.73</v>
      </c>
      <c r="H17" s="86">
        <v>0.43</v>
      </c>
      <c r="I17" s="86">
        <v>3.6</v>
      </c>
      <c r="J17" s="85">
        <v>0.45</v>
      </c>
      <c r="K17" s="85"/>
      <c r="L17" s="86"/>
      <c r="M17" s="86"/>
    </row>
    <row r="18" spans="2:13" x14ac:dyDescent="0.3">
      <c r="B18" s="85">
        <v>0.5</v>
      </c>
      <c r="C18" s="85">
        <v>0.7</v>
      </c>
      <c r="D18" s="86">
        <v>0.5</v>
      </c>
      <c r="E18" s="86">
        <v>0.7</v>
      </c>
      <c r="F18" s="85">
        <v>0.6</v>
      </c>
      <c r="G18" s="85">
        <v>0.25</v>
      </c>
      <c r="H18" s="86">
        <v>0.55000000000000004</v>
      </c>
      <c r="I18" s="86">
        <v>0.7</v>
      </c>
      <c r="J18" s="85">
        <v>0.45</v>
      </c>
      <c r="K18" s="85"/>
      <c r="L18" s="86"/>
      <c r="M18" s="86"/>
    </row>
    <row r="19" spans="2:13" x14ac:dyDescent="0.3">
      <c r="B19" s="85">
        <v>0.5</v>
      </c>
      <c r="C19" s="85">
        <v>0.7</v>
      </c>
      <c r="D19" s="86">
        <v>0.5</v>
      </c>
      <c r="E19" s="86">
        <v>0.7</v>
      </c>
      <c r="F19" s="85">
        <v>0.6</v>
      </c>
      <c r="G19" s="85">
        <v>0.25</v>
      </c>
      <c r="H19" s="86">
        <v>0.55000000000000004</v>
      </c>
      <c r="I19" s="86">
        <v>0.25</v>
      </c>
      <c r="J19" s="85">
        <v>0.2</v>
      </c>
      <c r="K19" s="85"/>
      <c r="L19" s="86"/>
      <c r="M19" s="86"/>
    </row>
    <row r="20" spans="2:13" x14ac:dyDescent="0.3">
      <c r="B20" s="85">
        <v>0.3</v>
      </c>
      <c r="C20" s="85">
        <v>1.9</v>
      </c>
      <c r="D20" s="86">
        <v>0.3</v>
      </c>
      <c r="E20" s="86">
        <v>1.9</v>
      </c>
      <c r="F20" s="85">
        <v>0.6</v>
      </c>
      <c r="G20" s="85">
        <v>1.5</v>
      </c>
      <c r="H20" s="86">
        <v>1.4</v>
      </c>
      <c r="I20" s="86">
        <v>0.25</v>
      </c>
      <c r="J20" s="85"/>
      <c r="K20" s="85"/>
      <c r="L20" s="86"/>
      <c r="M20" s="86"/>
    </row>
    <row r="21" spans="2:13" x14ac:dyDescent="0.3">
      <c r="B21" s="85">
        <v>0.96</v>
      </c>
      <c r="C21" s="85">
        <v>1.65</v>
      </c>
      <c r="D21" s="86">
        <v>0.96</v>
      </c>
      <c r="E21" s="86">
        <v>1.65</v>
      </c>
      <c r="F21" s="85">
        <v>1.4</v>
      </c>
      <c r="G21" s="85">
        <v>0.7</v>
      </c>
      <c r="H21" s="86">
        <v>1.5</v>
      </c>
      <c r="I21" s="86">
        <v>3.7</v>
      </c>
      <c r="J21" s="85"/>
      <c r="K21" s="85"/>
      <c r="L21" s="86"/>
      <c r="M21" s="86"/>
    </row>
    <row r="22" spans="2:13" x14ac:dyDescent="0.3">
      <c r="B22" s="85">
        <v>0.6</v>
      </c>
      <c r="C22" s="85">
        <v>0.25</v>
      </c>
      <c r="D22" s="86">
        <v>0.6</v>
      </c>
      <c r="E22" s="86">
        <v>0.25</v>
      </c>
      <c r="F22" s="85">
        <v>0.3</v>
      </c>
      <c r="G22" s="85">
        <v>0.7</v>
      </c>
      <c r="H22" s="86">
        <v>0.55000000000000004</v>
      </c>
      <c r="I22" s="86">
        <v>1</v>
      </c>
      <c r="J22" s="85"/>
      <c r="K22" s="85"/>
      <c r="L22" s="86"/>
      <c r="M22" s="86"/>
    </row>
    <row r="23" spans="2:13" x14ac:dyDescent="0.3">
      <c r="B23" s="85">
        <v>0.6</v>
      </c>
      <c r="C23" s="85">
        <v>0.25</v>
      </c>
      <c r="D23" s="86">
        <v>0.6</v>
      </c>
      <c r="E23" s="86">
        <v>0.25</v>
      </c>
      <c r="F23" s="85">
        <v>1.46</v>
      </c>
      <c r="G23" s="85">
        <v>0.25</v>
      </c>
      <c r="H23" s="86">
        <v>0.55000000000000004</v>
      </c>
      <c r="I23" s="86">
        <v>0.2</v>
      </c>
      <c r="J23" s="85"/>
      <c r="K23" s="85"/>
      <c r="L23" s="86"/>
      <c r="M23" s="86"/>
    </row>
    <row r="24" spans="2:13" x14ac:dyDescent="0.3">
      <c r="B24" s="85">
        <v>0.5</v>
      </c>
      <c r="C24" s="85">
        <v>2.8</v>
      </c>
      <c r="D24" s="86">
        <v>0.5</v>
      </c>
      <c r="E24" s="86">
        <v>2.8</v>
      </c>
      <c r="F24" s="85">
        <v>0.9</v>
      </c>
      <c r="G24" s="85">
        <v>0.55000000000000004</v>
      </c>
      <c r="H24" s="86">
        <v>0.3</v>
      </c>
      <c r="I24" s="86">
        <v>0.2</v>
      </c>
      <c r="J24" s="85"/>
      <c r="K24" s="85"/>
      <c r="L24" s="86"/>
      <c r="M24" s="86"/>
    </row>
    <row r="25" spans="2:13" x14ac:dyDescent="0.3">
      <c r="B25" s="85">
        <v>0.5</v>
      </c>
      <c r="C25" s="85">
        <v>1.25</v>
      </c>
      <c r="D25" s="86">
        <v>0.5</v>
      </c>
      <c r="E25" s="86">
        <v>1.25</v>
      </c>
      <c r="F25" s="85">
        <v>0.6</v>
      </c>
      <c r="G25" s="85">
        <v>0.2</v>
      </c>
      <c r="H25" s="86">
        <v>1.3</v>
      </c>
      <c r="I25" s="86">
        <v>0.93</v>
      </c>
      <c r="J25" s="85"/>
      <c r="K25" s="85"/>
      <c r="L25" s="86"/>
      <c r="M25" s="86"/>
    </row>
    <row r="26" spans="2:13" x14ac:dyDescent="0.3">
      <c r="B26" s="85">
        <v>0.3</v>
      </c>
      <c r="C26" s="85">
        <v>0.6</v>
      </c>
      <c r="D26" s="86">
        <v>0.3</v>
      </c>
      <c r="E26" s="86">
        <v>0.6</v>
      </c>
      <c r="F26" s="85">
        <v>0.6</v>
      </c>
      <c r="G26" s="85">
        <v>1.1200000000000001</v>
      </c>
      <c r="H26" s="86">
        <v>1.5</v>
      </c>
      <c r="I26" s="86">
        <v>0.5</v>
      </c>
      <c r="J26" s="85"/>
      <c r="K26" s="85"/>
      <c r="L26" s="86"/>
      <c r="M26" s="86"/>
    </row>
    <row r="27" spans="2:13" x14ac:dyDescent="0.3">
      <c r="B27" s="85">
        <v>0.7</v>
      </c>
      <c r="C27" s="85">
        <v>0.95</v>
      </c>
      <c r="D27" s="86">
        <v>0.7</v>
      </c>
      <c r="E27" s="86">
        <v>0.95</v>
      </c>
      <c r="F27" s="85">
        <v>0.6</v>
      </c>
      <c r="G27" s="85">
        <v>2</v>
      </c>
      <c r="H27" s="86">
        <v>1.5</v>
      </c>
      <c r="I27" s="86">
        <v>1.2</v>
      </c>
      <c r="J27" s="85"/>
      <c r="K27" s="85"/>
      <c r="L27" s="86"/>
      <c r="M27" s="86"/>
    </row>
    <row r="28" spans="2:13" x14ac:dyDescent="0.3">
      <c r="B28" s="85">
        <v>0.75</v>
      </c>
      <c r="C28" s="85">
        <v>3.7</v>
      </c>
      <c r="D28" s="86">
        <v>0.75</v>
      </c>
      <c r="E28" s="86">
        <v>3.7</v>
      </c>
      <c r="F28" s="85">
        <v>0.3</v>
      </c>
      <c r="G28" s="85">
        <v>0.65</v>
      </c>
      <c r="H28" s="86">
        <v>0.7</v>
      </c>
      <c r="I28" s="86">
        <v>0.5</v>
      </c>
      <c r="J28" s="85"/>
      <c r="K28" s="85"/>
      <c r="L28" s="86"/>
      <c r="M28" s="86"/>
    </row>
    <row r="29" spans="2:13" x14ac:dyDescent="0.3">
      <c r="B29" s="85">
        <v>0.75</v>
      </c>
      <c r="C29" s="85">
        <v>2.8</v>
      </c>
      <c r="D29" s="86">
        <v>0.75</v>
      </c>
      <c r="E29" s="86">
        <v>2.8</v>
      </c>
      <c r="F29" s="85">
        <v>0.6</v>
      </c>
      <c r="G29" s="85">
        <v>0.4</v>
      </c>
      <c r="H29" s="86">
        <v>0.5</v>
      </c>
      <c r="I29" s="86">
        <v>1.2</v>
      </c>
      <c r="J29" s="85"/>
      <c r="K29" s="85"/>
      <c r="L29" s="86"/>
      <c r="M29" s="86"/>
    </row>
    <row r="30" spans="2:13" x14ac:dyDescent="0.3">
      <c r="B30" s="85">
        <v>3.3</v>
      </c>
      <c r="C30" s="85">
        <v>1.4</v>
      </c>
      <c r="D30" s="86">
        <v>3.3</v>
      </c>
      <c r="E30" s="86">
        <v>1.4</v>
      </c>
      <c r="F30" s="85">
        <v>1.4</v>
      </c>
      <c r="G30" s="85">
        <v>1.6</v>
      </c>
      <c r="H30" s="86">
        <v>0.5</v>
      </c>
      <c r="I30" s="86">
        <v>3.3</v>
      </c>
      <c r="J30" s="85"/>
      <c r="K30" s="85"/>
      <c r="L30" s="86"/>
      <c r="M30" s="86"/>
    </row>
    <row r="31" spans="2:13" x14ac:dyDescent="0.3">
      <c r="B31" s="85">
        <v>1.3</v>
      </c>
      <c r="C31" s="85">
        <v>0.95</v>
      </c>
      <c r="D31" s="86">
        <v>1.3</v>
      </c>
      <c r="E31" s="86">
        <v>0.95</v>
      </c>
      <c r="F31" s="85">
        <v>0.7</v>
      </c>
      <c r="G31" s="85">
        <v>1.6</v>
      </c>
      <c r="H31" s="86">
        <v>0.6</v>
      </c>
      <c r="I31" s="86">
        <v>4.84</v>
      </c>
      <c r="J31" s="85"/>
      <c r="K31" s="85"/>
      <c r="L31" s="86"/>
      <c r="M31" s="86"/>
    </row>
    <row r="32" spans="2:13" x14ac:dyDescent="0.3">
      <c r="B32" s="85">
        <v>0.6</v>
      </c>
      <c r="C32" s="85">
        <v>0.65</v>
      </c>
      <c r="D32" s="86">
        <v>0.6</v>
      </c>
      <c r="E32" s="86">
        <v>0.65</v>
      </c>
      <c r="F32" s="85">
        <v>0.6</v>
      </c>
      <c r="G32" s="85">
        <v>0.2</v>
      </c>
      <c r="H32" s="86">
        <v>0.7</v>
      </c>
      <c r="I32" s="86">
        <v>1.7</v>
      </c>
      <c r="J32" s="85"/>
      <c r="K32" s="85"/>
      <c r="L32" s="86"/>
      <c r="M32" s="86"/>
    </row>
    <row r="33" spans="2:13" x14ac:dyDescent="0.3">
      <c r="B33" s="85">
        <v>0.6</v>
      </c>
      <c r="C33" s="85">
        <v>1</v>
      </c>
      <c r="D33" s="86">
        <v>0.6</v>
      </c>
      <c r="E33" s="86">
        <v>1</v>
      </c>
      <c r="F33" s="85">
        <v>0.6</v>
      </c>
      <c r="G33" s="85">
        <v>3.4</v>
      </c>
      <c r="H33" s="86">
        <v>0.34</v>
      </c>
      <c r="I33" s="86">
        <v>0.5</v>
      </c>
      <c r="J33" s="85"/>
      <c r="K33" s="85"/>
      <c r="L33" s="86"/>
      <c r="M33" s="86"/>
    </row>
    <row r="34" spans="2:13" x14ac:dyDescent="0.3">
      <c r="B34" s="85">
        <v>0.5</v>
      </c>
      <c r="C34" s="85">
        <v>0.54</v>
      </c>
      <c r="D34" s="86">
        <v>0.5</v>
      </c>
      <c r="E34" s="86">
        <v>0.54</v>
      </c>
      <c r="F34" s="85">
        <v>0.3</v>
      </c>
      <c r="G34" s="85">
        <v>1.03</v>
      </c>
      <c r="H34" s="1">
        <v>0.6</v>
      </c>
      <c r="I34" s="86"/>
      <c r="J34" s="85"/>
      <c r="K34" s="85"/>
      <c r="L34" s="86"/>
      <c r="M34" s="86"/>
    </row>
    <row r="35" spans="2:13" x14ac:dyDescent="0.3">
      <c r="B35" s="85">
        <v>0.5</v>
      </c>
      <c r="C35" s="85">
        <v>0.3</v>
      </c>
      <c r="D35" s="86">
        <v>0.5</v>
      </c>
      <c r="E35" s="86">
        <v>0.3</v>
      </c>
      <c r="F35" s="85">
        <v>2.6</v>
      </c>
      <c r="G35" s="85">
        <v>1.4</v>
      </c>
      <c r="H35" s="86">
        <v>0.6</v>
      </c>
      <c r="I35" s="86"/>
      <c r="J35" s="85"/>
      <c r="K35" s="85"/>
      <c r="L35" s="86"/>
      <c r="M35" s="86"/>
    </row>
    <row r="36" spans="2:13" x14ac:dyDescent="0.3">
      <c r="B36" s="85">
        <v>0.3</v>
      </c>
      <c r="C36" s="85">
        <v>0.3</v>
      </c>
      <c r="D36" s="86">
        <v>0.3</v>
      </c>
      <c r="E36" s="86">
        <v>0.3</v>
      </c>
      <c r="F36" s="85">
        <v>2.6</v>
      </c>
      <c r="G36" s="85"/>
      <c r="H36" s="1">
        <v>0.5</v>
      </c>
      <c r="I36" s="86"/>
      <c r="J36" s="85"/>
      <c r="K36" s="85"/>
      <c r="L36" s="86"/>
      <c r="M36" s="86"/>
    </row>
    <row r="37" spans="2:13" x14ac:dyDescent="0.3">
      <c r="B37" s="85">
        <v>0.5</v>
      </c>
      <c r="C37" s="85">
        <v>0.3</v>
      </c>
      <c r="D37" s="86">
        <v>0.5</v>
      </c>
      <c r="E37" s="86">
        <v>0.3</v>
      </c>
      <c r="F37" s="85">
        <v>0.7</v>
      </c>
      <c r="G37" s="85"/>
      <c r="H37" s="1">
        <v>0.95</v>
      </c>
      <c r="I37" s="86"/>
      <c r="J37" s="85"/>
      <c r="K37" s="85"/>
      <c r="L37" s="86"/>
      <c r="M37" s="86"/>
    </row>
    <row r="38" spans="2:13" x14ac:dyDescent="0.3">
      <c r="B38" s="85">
        <v>0.5</v>
      </c>
      <c r="C38" s="85">
        <v>0.3</v>
      </c>
      <c r="D38" s="86">
        <v>0.5</v>
      </c>
      <c r="E38" s="86">
        <v>0.3</v>
      </c>
      <c r="F38" s="85">
        <v>0.45</v>
      </c>
      <c r="G38" s="85"/>
      <c r="H38" s="86">
        <v>0.85</v>
      </c>
      <c r="I38" s="86"/>
      <c r="J38" s="85"/>
      <c r="K38" s="85"/>
      <c r="L38" s="86"/>
      <c r="M38" s="86"/>
    </row>
    <row r="39" spans="2:13" x14ac:dyDescent="0.3">
      <c r="B39" s="85">
        <v>0.6</v>
      </c>
      <c r="C39" s="85">
        <v>1.67</v>
      </c>
      <c r="D39" s="86">
        <v>0.6</v>
      </c>
      <c r="E39" s="86">
        <v>1.67</v>
      </c>
      <c r="F39" s="85">
        <v>1.9</v>
      </c>
      <c r="G39" s="85"/>
      <c r="H39" s="86">
        <v>0.3</v>
      </c>
      <c r="I39" s="86"/>
      <c r="J39" s="85"/>
      <c r="K39" s="85"/>
      <c r="L39" s="86"/>
      <c r="M39" s="86"/>
    </row>
    <row r="40" spans="2:13" x14ac:dyDescent="0.3">
      <c r="B40" s="85">
        <v>0.6</v>
      </c>
      <c r="C40" s="85">
        <v>1.92</v>
      </c>
      <c r="D40" s="86">
        <v>0.6</v>
      </c>
      <c r="E40" s="86">
        <v>1.92</v>
      </c>
      <c r="F40" s="85">
        <v>1.9</v>
      </c>
      <c r="G40" s="85"/>
      <c r="H40" s="86"/>
      <c r="I40" s="86"/>
      <c r="J40" s="85"/>
      <c r="K40" s="85"/>
      <c r="L40" s="86"/>
      <c r="M40" s="86"/>
    </row>
    <row r="41" spans="2:13" x14ac:dyDescent="0.3">
      <c r="B41" s="85">
        <v>0.8</v>
      </c>
      <c r="C41" s="85">
        <v>3</v>
      </c>
      <c r="D41" s="86">
        <v>0.8</v>
      </c>
      <c r="E41" s="86">
        <v>3</v>
      </c>
      <c r="F41" s="85"/>
      <c r="G41" s="85"/>
      <c r="H41" s="86"/>
      <c r="I41" s="86"/>
      <c r="J41" s="85"/>
      <c r="K41" s="85"/>
      <c r="L41" s="86"/>
      <c r="M41" s="86"/>
    </row>
    <row r="42" spans="2:13" x14ac:dyDescent="0.3">
      <c r="B42" s="85">
        <v>0.9</v>
      </c>
      <c r="C42" s="85">
        <v>0.82</v>
      </c>
      <c r="D42" s="86">
        <v>0.9</v>
      </c>
      <c r="E42" s="86">
        <v>0.82</v>
      </c>
      <c r="F42" s="85"/>
      <c r="G42" s="85"/>
      <c r="H42" s="86"/>
      <c r="I42" s="86"/>
      <c r="J42" s="85"/>
      <c r="K42" s="85"/>
      <c r="L42" s="86"/>
      <c r="M42" s="86"/>
    </row>
    <row r="43" spans="2:13" x14ac:dyDescent="0.3">
      <c r="B43" s="85">
        <v>1.8</v>
      </c>
      <c r="C43" s="85">
        <v>0.6</v>
      </c>
      <c r="D43" s="86">
        <v>1.8</v>
      </c>
      <c r="E43" s="86">
        <v>0.6</v>
      </c>
      <c r="F43" s="85"/>
      <c r="G43" s="85"/>
      <c r="H43" s="86"/>
      <c r="I43" s="86"/>
      <c r="J43" s="85"/>
      <c r="K43" s="85"/>
      <c r="L43" s="86"/>
      <c r="M43" s="86"/>
    </row>
    <row r="44" spans="2:13" x14ac:dyDescent="0.3">
      <c r="B44" s="85">
        <v>1.8</v>
      </c>
      <c r="C44" s="85">
        <v>0.6</v>
      </c>
      <c r="D44" s="86">
        <v>1.8</v>
      </c>
      <c r="E44" s="86">
        <v>0.6</v>
      </c>
      <c r="F44" s="85"/>
      <c r="G44" s="85"/>
      <c r="H44" s="86"/>
      <c r="I44" s="86"/>
      <c r="J44" s="85"/>
      <c r="K44" s="85"/>
      <c r="L44" s="86"/>
      <c r="M44" s="86"/>
    </row>
    <row r="45" spans="2:13" x14ac:dyDescent="0.3">
      <c r="B45" s="85">
        <v>0.9</v>
      </c>
      <c r="C45" s="85">
        <v>0.6</v>
      </c>
      <c r="D45" s="86">
        <v>0.9</v>
      </c>
      <c r="E45" s="86">
        <v>0.6</v>
      </c>
      <c r="F45" s="85"/>
      <c r="G45" s="85"/>
      <c r="H45" s="86"/>
      <c r="I45" s="86"/>
      <c r="J45" s="85"/>
      <c r="K45" s="85"/>
      <c r="L45" s="86"/>
      <c r="M45" s="86"/>
    </row>
    <row r="46" spans="2:13" x14ac:dyDescent="0.3">
      <c r="B46" s="85">
        <v>0.8</v>
      </c>
      <c r="C46" s="85">
        <v>0.6</v>
      </c>
      <c r="D46" s="86">
        <v>0.8</v>
      </c>
      <c r="E46" s="86">
        <v>0.6</v>
      </c>
      <c r="F46" s="85"/>
      <c r="G46" s="85"/>
      <c r="H46" s="86"/>
      <c r="I46" s="86"/>
      <c r="J46" s="85"/>
      <c r="K46" s="85"/>
      <c r="L46" s="86"/>
      <c r="M46" s="86"/>
    </row>
    <row r="47" spans="2:13" x14ac:dyDescent="0.3">
      <c r="B47" s="85">
        <v>0.6</v>
      </c>
      <c r="C47" s="85">
        <v>0.6</v>
      </c>
      <c r="D47" s="86">
        <v>0.6</v>
      </c>
      <c r="E47" s="86">
        <v>0.6</v>
      </c>
      <c r="F47" s="85"/>
      <c r="G47" s="85"/>
      <c r="H47" s="86"/>
      <c r="I47" s="86"/>
      <c r="J47" s="85"/>
      <c r="K47" s="85"/>
      <c r="L47" s="86"/>
      <c r="M47" s="86"/>
    </row>
    <row r="48" spans="2:13" x14ac:dyDescent="0.3">
      <c r="B48" s="85">
        <v>0.6</v>
      </c>
      <c r="C48" s="85">
        <v>0.6</v>
      </c>
      <c r="D48" s="86">
        <v>0.6</v>
      </c>
      <c r="E48" s="86">
        <v>0.6</v>
      </c>
      <c r="F48" s="85"/>
      <c r="G48" s="85"/>
      <c r="H48" s="86"/>
      <c r="I48" s="86"/>
      <c r="J48" s="85"/>
      <c r="K48" s="85"/>
      <c r="L48" s="86"/>
      <c r="M48" s="86"/>
    </row>
    <row r="49" spans="2:13" x14ac:dyDescent="0.3">
      <c r="B49" s="85">
        <v>0.3</v>
      </c>
      <c r="C49" s="85">
        <v>3.38</v>
      </c>
      <c r="D49" s="86">
        <v>0.3</v>
      </c>
      <c r="E49" s="86">
        <v>3.38</v>
      </c>
      <c r="F49" s="85"/>
      <c r="G49" s="85"/>
      <c r="H49" s="86"/>
      <c r="I49" s="86"/>
      <c r="J49" s="85"/>
      <c r="K49" s="85"/>
      <c r="L49" s="86"/>
      <c r="M49" s="86"/>
    </row>
    <row r="50" spans="2:13" x14ac:dyDescent="0.3">
      <c r="B50" s="85"/>
      <c r="C50" s="85">
        <v>2.8</v>
      </c>
      <c r="D50" s="86"/>
      <c r="E50" s="86">
        <v>2.8</v>
      </c>
      <c r="F50" s="85"/>
      <c r="G50" s="85"/>
      <c r="H50" s="86"/>
      <c r="I50" s="86"/>
      <c r="J50" s="85"/>
      <c r="K50" s="85"/>
      <c r="L50" s="86"/>
      <c r="M50" s="86"/>
    </row>
    <row r="51" spans="2:13" x14ac:dyDescent="0.3">
      <c r="B51" s="85"/>
      <c r="C51" s="85">
        <v>3</v>
      </c>
      <c r="D51" s="86"/>
      <c r="E51" s="86">
        <v>3</v>
      </c>
      <c r="F51" s="85"/>
      <c r="G51" s="85"/>
      <c r="H51" s="86"/>
      <c r="I51" s="86"/>
      <c r="J51" s="85"/>
      <c r="K51" s="85"/>
      <c r="L51" s="86"/>
      <c r="M51" s="86"/>
    </row>
    <row r="52" spans="2:13" x14ac:dyDescent="0.3">
      <c r="B52" s="85"/>
      <c r="C52" s="85">
        <v>0.6</v>
      </c>
      <c r="D52" s="86"/>
      <c r="E52" s="86">
        <v>0.6</v>
      </c>
      <c r="F52" s="85"/>
      <c r="G52" s="85"/>
      <c r="H52" s="86"/>
      <c r="I52" s="86"/>
      <c r="J52" s="85"/>
      <c r="K52" s="85"/>
      <c r="L52" s="86"/>
      <c r="M52" s="86"/>
    </row>
    <row r="53" spans="2:13" x14ac:dyDescent="0.3">
      <c r="B53" s="85"/>
      <c r="C53" s="85">
        <v>0.6</v>
      </c>
      <c r="D53" s="86"/>
      <c r="E53" s="86">
        <v>0.6</v>
      </c>
      <c r="F53" s="85"/>
      <c r="G53" s="85"/>
      <c r="H53" s="86"/>
      <c r="I53" s="86"/>
      <c r="J53" s="85"/>
      <c r="K53" s="85"/>
      <c r="L53" s="86"/>
      <c r="M53" s="86"/>
    </row>
    <row r="54" spans="2:13" x14ac:dyDescent="0.3">
      <c r="B54" s="85"/>
      <c r="C54" s="85">
        <v>0.6</v>
      </c>
      <c r="D54" s="86"/>
      <c r="E54" s="86">
        <v>0.6</v>
      </c>
      <c r="F54" s="85"/>
      <c r="G54" s="85"/>
      <c r="H54" s="86"/>
      <c r="I54" s="86"/>
      <c r="J54" s="85"/>
      <c r="K54" s="85"/>
      <c r="L54" s="86"/>
      <c r="M54" s="86"/>
    </row>
    <row r="55" spans="2:13" x14ac:dyDescent="0.3">
      <c r="B55" s="85"/>
      <c r="C55" s="85">
        <v>0.3</v>
      </c>
      <c r="D55" s="86"/>
      <c r="E55" s="86">
        <v>0.3</v>
      </c>
      <c r="F55" s="85"/>
      <c r="G55" s="85"/>
      <c r="H55" s="86"/>
      <c r="I55" s="86"/>
      <c r="J55" s="85"/>
      <c r="K55" s="85"/>
      <c r="L55" s="86"/>
      <c r="M55" s="86"/>
    </row>
    <row r="56" spans="2:13" x14ac:dyDescent="0.3">
      <c r="B56" s="85"/>
      <c r="C56" s="85">
        <v>0.6</v>
      </c>
      <c r="D56" s="86"/>
      <c r="E56" s="86">
        <v>0.6</v>
      </c>
      <c r="F56" s="85"/>
      <c r="G56" s="85"/>
      <c r="H56" s="86"/>
      <c r="I56" s="86"/>
      <c r="J56" s="85"/>
      <c r="K56" s="85"/>
      <c r="L56" s="86"/>
      <c r="M56" s="86"/>
    </row>
    <row r="57" spans="2:13" x14ac:dyDescent="0.3">
      <c r="B57" s="85"/>
      <c r="C57" s="85">
        <v>0.6</v>
      </c>
      <c r="D57" s="86"/>
      <c r="E57" s="86">
        <v>0.6</v>
      </c>
      <c r="F57" s="85"/>
      <c r="G57" s="85"/>
      <c r="H57" s="86"/>
      <c r="I57" s="86"/>
      <c r="J57" s="85"/>
      <c r="K57" s="85"/>
      <c r="L57" s="86"/>
      <c r="M57" s="86"/>
    </row>
    <row r="58" spans="2:13" x14ac:dyDescent="0.3">
      <c r="B58" s="85"/>
      <c r="C58" s="85">
        <v>0.25</v>
      </c>
      <c r="D58" s="86"/>
      <c r="E58" s="86">
        <v>0.25</v>
      </c>
      <c r="F58" s="85"/>
      <c r="G58" s="85"/>
      <c r="H58" s="86"/>
      <c r="I58" s="86"/>
      <c r="J58" s="85"/>
      <c r="K58" s="85"/>
      <c r="L58" s="86"/>
      <c r="M58" s="86"/>
    </row>
    <row r="59" spans="2:13" x14ac:dyDescent="0.3">
      <c r="B59" s="85"/>
      <c r="C59" s="85">
        <v>0.3</v>
      </c>
      <c r="D59" s="86"/>
      <c r="E59" s="86">
        <v>0.3</v>
      </c>
      <c r="F59" s="85"/>
      <c r="G59" s="85"/>
      <c r="H59" s="86"/>
      <c r="I59" s="86"/>
      <c r="J59" s="85"/>
      <c r="K59" s="85"/>
      <c r="L59" s="86"/>
      <c r="M59" s="86"/>
    </row>
    <row r="60" spans="2:13" x14ac:dyDescent="0.3">
      <c r="B60" s="85"/>
      <c r="C60" s="85">
        <v>0.25</v>
      </c>
      <c r="D60" s="86"/>
      <c r="E60" s="86">
        <v>0.25</v>
      </c>
      <c r="F60" s="85"/>
      <c r="G60" s="85"/>
      <c r="H60" s="86"/>
      <c r="I60" s="86"/>
      <c r="J60" s="85"/>
      <c r="K60" s="85"/>
      <c r="L60" s="86"/>
      <c r="M60" s="86"/>
    </row>
    <row r="61" spans="2:13" x14ac:dyDescent="0.3">
      <c r="B61" s="85"/>
      <c r="C61" s="85">
        <v>1.02</v>
      </c>
      <c r="D61" s="86"/>
      <c r="E61" s="86">
        <v>1.02</v>
      </c>
      <c r="F61" s="85"/>
      <c r="G61" s="85"/>
      <c r="H61" s="86"/>
      <c r="I61" s="86"/>
      <c r="J61" s="85"/>
      <c r="K61" s="85"/>
      <c r="L61" s="86"/>
      <c r="M61" s="86"/>
    </row>
    <row r="62" spans="2:13" x14ac:dyDescent="0.3">
      <c r="B62" s="85"/>
      <c r="C62" s="85"/>
      <c r="D62" s="86"/>
      <c r="E62" s="86">
        <v>0.7</v>
      </c>
      <c r="F62" s="85"/>
      <c r="G62" s="85"/>
      <c r="H62" s="86"/>
      <c r="I62" s="86"/>
      <c r="J62" s="85"/>
      <c r="K62" s="85"/>
      <c r="L62" s="86"/>
      <c r="M62" s="86"/>
    </row>
    <row r="63" spans="2:13" x14ac:dyDescent="0.3">
      <c r="B63" s="85"/>
      <c r="C63" s="85"/>
      <c r="D63" s="86"/>
      <c r="E63" s="86"/>
      <c r="F63" s="85"/>
      <c r="G63" s="85"/>
      <c r="H63" s="86"/>
      <c r="I63" s="86"/>
      <c r="J63" s="85"/>
      <c r="K63" s="85"/>
      <c r="L63" s="86"/>
      <c r="M63" s="86"/>
    </row>
    <row r="64" spans="2:13" x14ac:dyDescent="0.3">
      <c r="B64" s="85"/>
      <c r="C64" s="85"/>
      <c r="D64" s="86"/>
      <c r="E64" s="86"/>
      <c r="F64" s="85"/>
      <c r="G64" s="85"/>
      <c r="H64" s="86"/>
      <c r="I64" s="86"/>
      <c r="J64" s="85"/>
      <c r="K64" s="85"/>
      <c r="L64" s="86"/>
      <c r="M64" s="86"/>
    </row>
    <row r="65" spans="2:13" x14ac:dyDescent="0.3">
      <c r="B65" s="85"/>
      <c r="C65" s="85"/>
      <c r="D65" s="86"/>
      <c r="E65" s="86"/>
      <c r="F65" s="85"/>
      <c r="G65" s="85"/>
      <c r="H65" s="86"/>
      <c r="I65" s="86"/>
      <c r="J65" s="85"/>
      <c r="K65" s="85"/>
      <c r="L65" s="86"/>
      <c r="M65" s="86"/>
    </row>
    <row r="66" spans="2:13" x14ac:dyDescent="0.3">
      <c r="B66" s="85"/>
      <c r="C66" s="85"/>
      <c r="D66" s="86"/>
      <c r="E66" s="86"/>
      <c r="F66" s="85"/>
      <c r="G66" s="85"/>
      <c r="H66" s="86"/>
      <c r="I66" s="86"/>
      <c r="J66" s="85"/>
      <c r="K66" s="85"/>
      <c r="L66" s="86"/>
      <c r="M66" s="86"/>
    </row>
    <row r="67" spans="2:13" x14ac:dyDescent="0.3">
      <c r="B67" s="85"/>
      <c r="C67" s="85"/>
      <c r="D67" s="86"/>
      <c r="E67" s="86"/>
      <c r="F67" s="85"/>
      <c r="G67" s="85"/>
      <c r="H67" s="86"/>
      <c r="I67" s="86"/>
      <c r="J67" s="85"/>
      <c r="K67" s="85"/>
      <c r="L67" s="86"/>
      <c r="M67" s="86"/>
    </row>
    <row r="68" spans="2:13" x14ac:dyDescent="0.3">
      <c r="B68" s="85"/>
      <c r="C68" s="85"/>
      <c r="D68" s="86"/>
      <c r="E68" s="86"/>
      <c r="F68" s="85"/>
      <c r="G68" s="85"/>
      <c r="H68" s="86"/>
      <c r="I68" s="86"/>
      <c r="J68" s="85"/>
      <c r="K68" s="85"/>
      <c r="L68" s="86"/>
      <c r="M68" s="86"/>
    </row>
    <row r="69" spans="2:13" x14ac:dyDescent="0.3">
      <c r="B69" s="85"/>
      <c r="C69" s="85"/>
      <c r="D69" s="86"/>
      <c r="E69" s="86"/>
      <c r="F69" s="85"/>
      <c r="G69" s="85"/>
      <c r="H69" s="86"/>
      <c r="I69" s="86"/>
      <c r="J69" s="85"/>
      <c r="K69" s="85"/>
      <c r="L69" s="86"/>
      <c r="M69" s="86"/>
    </row>
    <row r="70" spans="2:13" x14ac:dyDescent="0.3">
      <c r="B70" s="85"/>
      <c r="C70" s="85"/>
      <c r="D70" s="86"/>
      <c r="E70" s="86"/>
      <c r="F70" s="85"/>
      <c r="G70" s="85"/>
      <c r="H70" s="86"/>
      <c r="I70" s="86"/>
      <c r="J70" s="85"/>
      <c r="K70" s="85"/>
      <c r="L70" s="86"/>
      <c r="M70" s="86"/>
    </row>
    <row r="71" spans="2:13" x14ac:dyDescent="0.3">
      <c r="B71" s="85"/>
      <c r="C71" s="85"/>
      <c r="D71" s="86"/>
      <c r="E71" s="86"/>
      <c r="F71" s="85"/>
      <c r="G71" s="85"/>
      <c r="H71" s="86"/>
      <c r="I71" s="86"/>
      <c r="J71" s="85"/>
      <c r="K71" s="85"/>
      <c r="L71" s="86"/>
      <c r="M71" s="86"/>
    </row>
    <row r="72" spans="2:13" x14ac:dyDescent="0.3">
      <c r="B72" s="85"/>
      <c r="C72" s="85"/>
      <c r="D72" s="86"/>
      <c r="E72" s="86"/>
      <c r="F72" s="85"/>
      <c r="G72" s="85"/>
      <c r="H72" s="86"/>
      <c r="I72" s="86"/>
      <c r="J72" s="85"/>
      <c r="K72" s="85"/>
      <c r="L72" s="86"/>
      <c r="M72" s="86"/>
    </row>
    <row r="73" spans="2:13" x14ac:dyDescent="0.3">
      <c r="B73" s="85"/>
      <c r="C73" s="85"/>
      <c r="D73" s="86"/>
      <c r="E73" s="86"/>
      <c r="F73" s="85"/>
      <c r="G73" s="85"/>
      <c r="H73" s="86"/>
      <c r="I73" s="86"/>
      <c r="J73" s="85"/>
      <c r="K73" s="85"/>
      <c r="L73" s="86"/>
      <c r="M73" s="86"/>
    </row>
    <row r="74" spans="2:13" x14ac:dyDescent="0.3">
      <c r="B74" s="85"/>
      <c r="C74" s="85"/>
      <c r="D74" s="86"/>
      <c r="E74" s="86"/>
      <c r="F74" s="85"/>
      <c r="G74" s="85"/>
      <c r="H74" s="86"/>
      <c r="I74" s="86"/>
      <c r="J74" s="85"/>
      <c r="K74" s="85"/>
      <c r="L74" s="86"/>
      <c r="M74" s="86"/>
    </row>
    <row r="75" spans="2:13" x14ac:dyDescent="0.3">
      <c r="B75" s="85"/>
      <c r="C75" s="85"/>
      <c r="D75" s="86"/>
      <c r="E75" s="86"/>
      <c r="F75" s="85"/>
      <c r="G75" s="85"/>
      <c r="H75" s="86"/>
      <c r="I75" s="86"/>
      <c r="J75" s="85"/>
      <c r="K75" s="85"/>
      <c r="L75" s="86"/>
      <c r="M75" s="86"/>
    </row>
    <row r="76" spans="2:13" x14ac:dyDescent="0.3">
      <c r="B76" s="85"/>
      <c r="C76" s="85"/>
      <c r="D76" s="86"/>
      <c r="E76" s="86"/>
      <c r="F76" s="85"/>
      <c r="G76" s="85"/>
      <c r="H76" s="86"/>
      <c r="I76" s="86"/>
      <c r="J76" s="85"/>
      <c r="K76" s="85"/>
      <c r="L76" s="86"/>
      <c r="M76" s="86"/>
    </row>
    <row r="77" spans="2:13" x14ac:dyDescent="0.3">
      <c r="B77" s="85"/>
      <c r="C77" s="85"/>
      <c r="D77" s="86"/>
      <c r="E77" s="86"/>
      <c r="F77" s="85"/>
      <c r="G77" s="85"/>
      <c r="H77" s="86"/>
      <c r="I77" s="86"/>
      <c r="J77" s="85"/>
      <c r="K77" s="85"/>
      <c r="L77" s="86"/>
      <c r="M77" s="86"/>
    </row>
    <row r="78" spans="2:13" x14ac:dyDescent="0.3">
      <c r="B78" s="85"/>
      <c r="C78" s="85"/>
      <c r="D78" s="86"/>
      <c r="E78" s="86"/>
      <c r="F78" s="85"/>
      <c r="G78" s="85"/>
      <c r="H78" s="86"/>
      <c r="I78" s="86"/>
      <c r="J78" s="85"/>
      <c r="K78" s="85"/>
      <c r="L78" s="86"/>
      <c r="M78" s="86"/>
    </row>
    <row r="79" spans="2:13" x14ac:dyDescent="0.3">
      <c r="B79" s="85"/>
      <c r="C79" s="85"/>
      <c r="D79" s="86"/>
      <c r="E79" s="86"/>
      <c r="F79" s="85"/>
      <c r="G79" s="85"/>
      <c r="H79" s="86"/>
      <c r="I79" s="86"/>
      <c r="J79" s="85"/>
      <c r="K79" s="85"/>
      <c r="L79" s="86"/>
      <c r="M79" s="86"/>
    </row>
    <row r="80" spans="2:13" x14ac:dyDescent="0.3">
      <c r="B80" s="85"/>
      <c r="C80" s="85"/>
      <c r="D80" s="86"/>
      <c r="E80" s="86"/>
      <c r="F80" s="85"/>
      <c r="G80" s="85"/>
      <c r="H80" s="86"/>
      <c r="I80" s="86"/>
      <c r="J80" s="85"/>
      <c r="K80" s="85"/>
      <c r="L80" s="86"/>
      <c r="M80" s="86"/>
    </row>
    <row r="81" spans="2:13" x14ac:dyDescent="0.3">
      <c r="B81" s="85"/>
      <c r="C81" s="85"/>
      <c r="D81" s="86"/>
      <c r="E81" s="86"/>
      <c r="F81" s="85"/>
      <c r="G81" s="85"/>
      <c r="H81" s="86"/>
      <c r="I81" s="86"/>
      <c r="J81" s="85"/>
      <c r="K81" s="85"/>
      <c r="L81" s="86"/>
      <c r="M81" s="86"/>
    </row>
    <row r="82" spans="2:13" x14ac:dyDescent="0.3">
      <c r="B82" s="85"/>
      <c r="C82" s="85"/>
      <c r="D82" s="86"/>
      <c r="E82" s="86"/>
      <c r="F82" s="85"/>
      <c r="G82" s="85"/>
      <c r="H82" s="86"/>
      <c r="I82" s="86"/>
      <c r="J82" s="85"/>
      <c r="K82" s="85"/>
      <c r="L82" s="86"/>
      <c r="M82" s="86"/>
    </row>
    <row r="83" spans="2:13" x14ac:dyDescent="0.3">
      <c r="B83" s="85"/>
      <c r="C83" s="85"/>
      <c r="D83" s="86"/>
      <c r="E83" s="86"/>
      <c r="F83" s="85"/>
      <c r="G83" s="85"/>
      <c r="H83" s="86"/>
      <c r="I83" s="86"/>
      <c r="J83" s="85"/>
      <c r="K83" s="85"/>
      <c r="L83" s="86"/>
      <c r="M83" s="86"/>
    </row>
    <row r="84" spans="2:13" x14ac:dyDescent="0.3">
      <c r="B84" s="85"/>
      <c r="C84" s="85"/>
      <c r="D84" s="86"/>
      <c r="E84" s="86"/>
      <c r="F84" s="85"/>
      <c r="G84" s="85"/>
      <c r="H84" s="86"/>
      <c r="I84" s="86"/>
      <c r="J84" s="85"/>
      <c r="K84" s="85"/>
      <c r="L84" s="86"/>
      <c r="M84" s="86"/>
    </row>
    <row r="85" spans="2:13" x14ac:dyDescent="0.3">
      <c r="B85" s="85"/>
      <c r="C85" s="85"/>
      <c r="D85" s="86"/>
      <c r="E85" s="86"/>
      <c r="F85" s="85"/>
      <c r="G85" s="85"/>
      <c r="H85" s="86"/>
      <c r="I85" s="86"/>
      <c r="J85" s="85"/>
      <c r="K85" s="85"/>
      <c r="L85" s="86"/>
      <c r="M85" s="86"/>
    </row>
    <row r="86" spans="2:13" x14ac:dyDescent="0.3">
      <c r="B86" s="85"/>
      <c r="C86" s="85"/>
      <c r="D86" s="86"/>
      <c r="E86" s="86"/>
      <c r="F86" s="85"/>
      <c r="G86" s="85"/>
      <c r="H86" s="86"/>
      <c r="I86" s="86"/>
      <c r="J86" s="85"/>
      <c r="K86" s="85"/>
      <c r="L86" s="86"/>
      <c r="M86" s="86"/>
    </row>
    <row r="87" spans="2:13" x14ac:dyDescent="0.3">
      <c r="B87" s="85"/>
      <c r="C87" s="85"/>
      <c r="D87" s="86"/>
      <c r="E87" s="86"/>
      <c r="F87" s="85"/>
      <c r="G87" s="85"/>
      <c r="H87" s="86"/>
      <c r="I87" s="86"/>
      <c r="J87" s="85"/>
      <c r="K87" s="85"/>
      <c r="L87" s="86"/>
      <c r="M87" s="86"/>
    </row>
    <row r="88" spans="2:13" x14ac:dyDescent="0.3">
      <c r="B88" s="85"/>
      <c r="C88" s="85"/>
      <c r="D88" s="86"/>
      <c r="E88" s="86"/>
      <c r="F88" s="85"/>
      <c r="G88" s="85"/>
      <c r="H88" s="86"/>
      <c r="I88" s="86"/>
      <c r="J88" s="85"/>
      <c r="K88" s="85"/>
      <c r="L88" s="86"/>
      <c r="M88" s="86"/>
    </row>
    <row r="89" spans="2:13" x14ac:dyDescent="0.3">
      <c r="B89" s="85"/>
      <c r="C89" s="85"/>
      <c r="D89" s="86"/>
      <c r="E89" s="86"/>
      <c r="F89" s="85"/>
      <c r="G89" s="85"/>
      <c r="H89" s="86"/>
      <c r="I89" s="86"/>
      <c r="J89" s="85"/>
      <c r="K89" s="85"/>
      <c r="L89" s="86"/>
      <c r="M89" s="86"/>
    </row>
    <row r="90" spans="2:13" x14ac:dyDescent="0.3">
      <c r="B90" s="85"/>
      <c r="C90" s="85"/>
      <c r="D90" s="86"/>
      <c r="E90" s="86"/>
      <c r="F90" s="85"/>
      <c r="G90" s="85"/>
      <c r="H90" s="86"/>
      <c r="I90" s="86"/>
      <c r="J90" s="85"/>
      <c r="K90" s="85"/>
      <c r="L90" s="86"/>
      <c r="M90" s="86"/>
    </row>
    <row r="91" spans="2:13" x14ac:dyDescent="0.3">
      <c r="B91" s="85"/>
      <c r="C91" s="85"/>
      <c r="D91" s="86"/>
      <c r="E91" s="86"/>
      <c r="F91" s="85"/>
      <c r="G91" s="85"/>
      <c r="H91" s="86"/>
      <c r="I91" s="86"/>
      <c r="J91" s="85"/>
      <c r="K91" s="85"/>
      <c r="L91" s="86"/>
      <c r="M91" s="86"/>
    </row>
    <row r="92" spans="2:13" x14ac:dyDescent="0.3">
      <c r="B92" s="85"/>
      <c r="C92" s="85"/>
      <c r="D92" s="86"/>
      <c r="E92" s="86"/>
      <c r="F92" s="85"/>
      <c r="G92" s="85"/>
      <c r="H92" s="86"/>
      <c r="I92" s="86"/>
      <c r="J92" s="85"/>
      <c r="K92" s="85"/>
      <c r="L92" s="86"/>
      <c r="M92" s="86"/>
    </row>
    <row r="93" spans="2:13" x14ac:dyDescent="0.3">
      <c r="B93" s="85"/>
      <c r="C93" s="85"/>
      <c r="D93" s="86"/>
      <c r="E93" s="86"/>
      <c r="F93" s="85"/>
      <c r="G93" s="85"/>
      <c r="H93" s="86"/>
      <c r="I93" s="86"/>
      <c r="J93" s="85"/>
      <c r="K93" s="85"/>
      <c r="L93" s="86"/>
      <c r="M93" s="86"/>
    </row>
    <row r="94" spans="2:13" x14ac:dyDescent="0.3">
      <c r="B94" s="85"/>
      <c r="C94" s="85"/>
      <c r="D94" s="86"/>
      <c r="E94" s="86"/>
      <c r="F94" s="85"/>
      <c r="G94" s="85"/>
      <c r="H94" s="86"/>
      <c r="I94" s="86"/>
      <c r="J94" s="85"/>
      <c r="K94" s="85"/>
      <c r="L94" s="86"/>
      <c r="M94" s="86"/>
    </row>
    <row r="95" spans="2:13" x14ac:dyDescent="0.3">
      <c r="B95" s="85"/>
      <c r="C95" s="85"/>
      <c r="D95" s="86"/>
      <c r="E95" s="86"/>
      <c r="F95" s="85"/>
      <c r="G95" s="85"/>
      <c r="H95" s="86"/>
      <c r="I95" s="86"/>
      <c r="J95" s="85"/>
      <c r="K95" s="85"/>
      <c r="L95" s="86"/>
      <c r="M95" s="86"/>
    </row>
    <row r="96" spans="2:13" x14ac:dyDescent="0.3">
      <c r="B96" s="85"/>
      <c r="C96" s="85"/>
      <c r="D96" s="86"/>
      <c r="E96" s="86"/>
      <c r="F96" s="85"/>
      <c r="G96" s="85"/>
      <c r="H96" s="86"/>
      <c r="I96" s="86"/>
      <c r="J96" s="85"/>
      <c r="K96" s="85"/>
      <c r="L96" s="86"/>
      <c r="M96" s="86"/>
    </row>
    <row r="97" spans="2:13" x14ac:dyDescent="0.3">
      <c r="B97" s="85"/>
      <c r="C97" s="85"/>
      <c r="D97" s="86"/>
      <c r="E97" s="86"/>
      <c r="F97" s="85"/>
      <c r="G97" s="85"/>
      <c r="H97" s="86"/>
      <c r="I97" s="86"/>
      <c r="J97" s="85"/>
      <c r="K97" s="85"/>
      <c r="L97" s="86"/>
      <c r="M97" s="86"/>
    </row>
    <row r="98" spans="2:13" x14ac:dyDescent="0.3">
      <c r="B98" s="85"/>
      <c r="C98" s="85"/>
      <c r="D98" s="86"/>
      <c r="E98" s="86"/>
      <c r="F98" s="85"/>
      <c r="G98" s="85"/>
      <c r="H98" s="86"/>
      <c r="I98" s="86"/>
      <c r="J98" s="85"/>
      <c r="K98" s="85"/>
      <c r="L98" s="86"/>
      <c r="M98" s="86"/>
    </row>
    <row r="99" spans="2:13" x14ac:dyDescent="0.3">
      <c r="B99" s="85"/>
      <c r="C99" s="85"/>
      <c r="D99" s="86"/>
      <c r="E99" s="86"/>
      <c r="F99" s="85"/>
      <c r="G99" s="85"/>
      <c r="H99" s="86"/>
      <c r="I99" s="86"/>
      <c r="J99" s="85"/>
      <c r="K99" s="85"/>
      <c r="L99" s="86"/>
      <c r="M99" s="86"/>
    </row>
    <row r="100" spans="2:13" x14ac:dyDescent="0.3">
      <c r="B100" s="85"/>
      <c r="C100" s="85"/>
      <c r="D100" s="86"/>
      <c r="E100" s="86"/>
      <c r="F100" s="85"/>
      <c r="G100" s="85"/>
      <c r="H100" s="86"/>
      <c r="I100" s="86"/>
      <c r="J100" s="85"/>
      <c r="K100" s="85"/>
      <c r="L100" s="86"/>
      <c r="M100" s="86"/>
    </row>
    <row r="101" spans="2:13" x14ac:dyDescent="0.3">
      <c r="B101" s="85"/>
      <c r="C101" s="85"/>
      <c r="D101" s="86"/>
      <c r="E101" s="86"/>
      <c r="F101" s="85"/>
      <c r="G101" s="85"/>
      <c r="H101" s="86"/>
      <c r="I101" s="86"/>
      <c r="J101" s="85"/>
      <c r="K101" s="85"/>
      <c r="L101" s="86"/>
      <c r="M101" s="86"/>
    </row>
    <row r="102" spans="2:13" x14ac:dyDescent="0.3">
      <c r="B102" s="85"/>
      <c r="C102" s="85"/>
      <c r="D102" s="86"/>
      <c r="E102" s="86"/>
      <c r="F102" s="85"/>
      <c r="G102" s="85"/>
      <c r="H102" s="86"/>
      <c r="I102" s="86"/>
      <c r="J102" s="85"/>
      <c r="K102" s="85"/>
      <c r="L102" s="86"/>
      <c r="M102" s="86"/>
    </row>
    <row r="103" spans="2:13" x14ac:dyDescent="0.3">
      <c r="B103" s="85"/>
      <c r="C103" s="85"/>
      <c r="D103" s="86"/>
      <c r="E103" s="86"/>
      <c r="F103" s="85"/>
      <c r="G103" s="85"/>
      <c r="H103" s="86"/>
      <c r="I103" s="86"/>
      <c r="J103" s="85"/>
      <c r="K103" s="85"/>
      <c r="L103" s="86"/>
      <c r="M103" s="86"/>
    </row>
    <row r="104" spans="2:13" x14ac:dyDescent="0.3">
      <c r="B104" s="85"/>
      <c r="C104" s="85"/>
      <c r="D104" s="86"/>
      <c r="E104" s="86"/>
      <c r="F104" s="85"/>
      <c r="G104" s="85"/>
      <c r="H104" s="86"/>
      <c r="I104" s="86"/>
      <c r="J104" s="85"/>
      <c r="K104" s="85"/>
      <c r="L104" s="86"/>
      <c r="M104" s="86"/>
    </row>
    <row r="105" spans="2:13" x14ac:dyDescent="0.3">
      <c r="B105" s="85"/>
      <c r="C105" s="85"/>
      <c r="D105" s="86"/>
      <c r="E105" s="86"/>
      <c r="F105" s="85"/>
      <c r="G105" s="85"/>
      <c r="H105" s="86"/>
      <c r="I105" s="86"/>
      <c r="J105" s="85"/>
      <c r="K105" s="85"/>
      <c r="L105" s="86"/>
      <c r="M105" s="86"/>
    </row>
    <row r="106" spans="2:13" x14ac:dyDescent="0.3">
      <c r="B106" s="85"/>
      <c r="C106" s="85"/>
      <c r="D106" s="86"/>
      <c r="E106" s="86"/>
      <c r="F106" s="85"/>
      <c r="G106" s="85"/>
      <c r="H106" s="86"/>
      <c r="I106" s="86"/>
      <c r="J106" s="85"/>
      <c r="K106" s="85"/>
      <c r="L106" s="86"/>
      <c r="M106" s="86"/>
    </row>
    <row r="107" spans="2:13" x14ac:dyDescent="0.3">
      <c r="B107" s="85"/>
      <c r="C107" s="85"/>
      <c r="D107" s="86"/>
      <c r="E107" s="86"/>
      <c r="F107" s="85"/>
      <c r="G107" s="85"/>
      <c r="H107" s="86"/>
      <c r="I107" s="86"/>
      <c r="J107" s="85"/>
      <c r="K107" s="85"/>
      <c r="L107" s="86"/>
      <c r="M107" s="86"/>
    </row>
    <row r="108" spans="2:13" x14ac:dyDescent="0.3">
      <c r="B108" s="85"/>
      <c r="C108" s="85"/>
      <c r="D108" s="86"/>
      <c r="E108" s="86"/>
      <c r="F108" s="85"/>
      <c r="G108" s="85"/>
      <c r="H108" s="86"/>
      <c r="I108" s="86"/>
      <c r="J108" s="85"/>
      <c r="K108" s="85"/>
      <c r="L108" s="86"/>
      <c r="M108" s="86"/>
    </row>
    <row r="109" spans="2:13" x14ac:dyDescent="0.3">
      <c r="B109" s="85"/>
      <c r="C109" s="85"/>
      <c r="D109" s="86"/>
      <c r="E109" s="86"/>
      <c r="F109" s="85"/>
      <c r="G109" s="85"/>
      <c r="H109" s="86"/>
      <c r="I109" s="86"/>
      <c r="J109" s="85"/>
      <c r="K109" s="85"/>
      <c r="L109" s="86"/>
      <c r="M109" s="86"/>
    </row>
    <row r="110" spans="2:13" x14ac:dyDescent="0.3">
      <c r="B110" s="85"/>
      <c r="C110" s="85"/>
      <c r="D110" s="86"/>
      <c r="E110" s="86"/>
      <c r="F110" s="85"/>
      <c r="G110" s="85"/>
      <c r="H110" s="86"/>
      <c r="I110" s="86"/>
      <c r="J110" s="85"/>
      <c r="K110" s="85"/>
      <c r="L110" s="86"/>
      <c r="M110" s="86"/>
    </row>
    <row r="111" spans="2:13" x14ac:dyDescent="0.3">
      <c r="B111" s="85"/>
      <c r="C111" s="85"/>
      <c r="D111" s="86"/>
      <c r="E111" s="86"/>
      <c r="F111" s="85"/>
      <c r="G111" s="85"/>
      <c r="H111" s="86"/>
      <c r="I111" s="86"/>
      <c r="J111" s="85"/>
      <c r="K111" s="85"/>
      <c r="L111" s="86"/>
      <c r="M111" s="86"/>
    </row>
    <row r="112" spans="2:13" x14ac:dyDescent="0.3">
      <c r="B112" s="85"/>
      <c r="C112" s="85"/>
      <c r="D112" s="86"/>
      <c r="E112" s="86"/>
      <c r="F112" s="85"/>
      <c r="G112" s="85"/>
      <c r="H112" s="86"/>
      <c r="I112" s="86"/>
      <c r="J112" s="85"/>
      <c r="K112" s="85"/>
      <c r="L112" s="86"/>
      <c r="M112" s="86"/>
    </row>
    <row r="113" spans="2:13" x14ac:dyDescent="0.3">
      <c r="B113" s="85"/>
      <c r="C113" s="85"/>
      <c r="D113" s="86"/>
      <c r="E113" s="86"/>
      <c r="F113" s="85"/>
      <c r="G113" s="85"/>
      <c r="H113" s="86"/>
      <c r="I113" s="86"/>
      <c r="J113" s="85"/>
      <c r="K113" s="85"/>
      <c r="L113" s="86"/>
      <c r="M113" s="86"/>
    </row>
    <row r="114" spans="2:13" x14ac:dyDescent="0.3">
      <c r="B114" s="85"/>
      <c r="C114" s="85"/>
      <c r="D114" s="86"/>
      <c r="E114" s="86"/>
      <c r="F114" s="85"/>
      <c r="G114" s="85"/>
      <c r="H114" s="86"/>
      <c r="I114" s="86"/>
      <c r="J114" s="85"/>
      <c r="K114" s="85"/>
      <c r="L114" s="86"/>
      <c r="M114" s="86"/>
    </row>
    <row r="115" spans="2:13" x14ac:dyDescent="0.3">
      <c r="B115" s="85"/>
      <c r="C115" s="85"/>
      <c r="D115" s="86"/>
      <c r="E115" s="86"/>
      <c r="F115" s="85"/>
      <c r="G115" s="85"/>
      <c r="H115" s="86"/>
      <c r="I115" s="86"/>
      <c r="J115" s="85"/>
      <c r="K115" s="85"/>
      <c r="L115" s="86"/>
      <c r="M115" s="86"/>
    </row>
    <row r="116" spans="2:13" x14ac:dyDescent="0.3">
      <c r="B116" s="85"/>
      <c r="C116" s="85"/>
      <c r="D116" s="86"/>
      <c r="E116" s="86"/>
      <c r="F116" s="85"/>
      <c r="G116" s="85"/>
      <c r="H116" s="86"/>
      <c r="I116" s="86"/>
      <c r="J116" s="85"/>
      <c r="K116" s="85"/>
      <c r="L116" s="86"/>
      <c r="M116" s="86"/>
    </row>
    <row r="117" spans="2:13" x14ac:dyDescent="0.3">
      <c r="B117" s="85"/>
      <c r="C117" s="85"/>
      <c r="D117" s="86"/>
      <c r="E117" s="86"/>
      <c r="F117" s="85"/>
      <c r="G117" s="85"/>
      <c r="H117" s="86"/>
      <c r="I117" s="86"/>
      <c r="J117" s="85"/>
      <c r="K117" s="85"/>
      <c r="L117" s="86"/>
      <c r="M117" s="86"/>
    </row>
    <row r="118" spans="2:13" x14ac:dyDescent="0.3">
      <c r="B118" s="85"/>
      <c r="C118" s="85"/>
      <c r="D118" s="86"/>
      <c r="E118" s="86"/>
      <c r="F118" s="85"/>
      <c r="G118" s="85"/>
      <c r="H118" s="86"/>
      <c r="I118" s="86"/>
      <c r="J118" s="85"/>
      <c r="K118" s="85"/>
      <c r="L118" s="86"/>
      <c r="M118" s="86"/>
    </row>
    <row r="119" spans="2:13" x14ac:dyDescent="0.3">
      <c r="B119" s="85"/>
      <c r="C119" s="85"/>
      <c r="D119" s="86"/>
      <c r="E119" s="86"/>
      <c r="F119" s="85"/>
      <c r="G119" s="85"/>
      <c r="H119" s="86"/>
      <c r="I119" s="86"/>
      <c r="J119" s="85"/>
      <c r="K119" s="85"/>
      <c r="L119" s="86"/>
      <c r="M119" s="86"/>
    </row>
    <row r="120" spans="2:13" x14ac:dyDescent="0.3">
      <c r="B120" s="85"/>
      <c r="C120" s="85"/>
      <c r="D120" s="86"/>
      <c r="E120" s="86"/>
      <c r="F120" s="85"/>
      <c r="G120" s="85"/>
      <c r="H120" s="86"/>
      <c r="I120" s="86"/>
      <c r="J120" s="85"/>
      <c r="K120" s="85"/>
      <c r="L120" s="86"/>
      <c r="M120" s="86"/>
    </row>
    <row r="121" spans="2:13" x14ac:dyDescent="0.3">
      <c r="B121" s="85"/>
      <c r="C121" s="85"/>
      <c r="D121" s="86"/>
      <c r="E121" s="86"/>
      <c r="F121" s="85"/>
      <c r="G121" s="85"/>
      <c r="H121" s="86"/>
      <c r="I121" s="86"/>
      <c r="J121" s="85"/>
      <c r="K121" s="85"/>
      <c r="L121" s="86"/>
      <c r="M121" s="86"/>
    </row>
    <row r="122" spans="2:13" x14ac:dyDescent="0.3">
      <c r="B122" s="85"/>
      <c r="C122" s="85"/>
      <c r="D122" s="86"/>
      <c r="E122" s="86"/>
      <c r="F122" s="85"/>
      <c r="G122" s="85"/>
      <c r="H122" s="86"/>
      <c r="I122" s="86"/>
      <c r="J122" s="85"/>
      <c r="K122" s="85"/>
      <c r="L122" s="86"/>
      <c r="M122" s="86"/>
    </row>
    <row r="123" spans="2:13" x14ac:dyDescent="0.3">
      <c r="B123" s="85"/>
      <c r="C123" s="85"/>
      <c r="D123" s="86"/>
      <c r="E123" s="86"/>
      <c r="F123" s="85"/>
      <c r="G123" s="85"/>
      <c r="H123" s="86"/>
      <c r="I123" s="86"/>
      <c r="J123" s="85"/>
      <c r="K123" s="85"/>
      <c r="L123" s="86"/>
      <c r="M123" s="86"/>
    </row>
    <row r="124" spans="2:13" x14ac:dyDescent="0.3">
      <c r="B124" s="85"/>
      <c r="C124" s="85"/>
      <c r="D124" s="86"/>
      <c r="E124" s="86"/>
      <c r="F124" s="85"/>
      <c r="G124" s="85"/>
      <c r="H124" s="86"/>
      <c r="I124" s="86"/>
      <c r="J124" s="85"/>
      <c r="K124" s="85"/>
      <c r="L124" s="86"/>
      <c r="M124" s="86"/>
    </row>
    <row r="125" spans="2:13" x14ac:dyDescent="0.3">
      <c r="B125" s="85"/>
      <c r="C125" s="85"/>
      <c r="D125" s="86"/>
      <c r="E125" s="86"/>
      <c r="F125" s="85"/>
      <c r="G125" s="85"/>
      <c r="H125" s="86"/>
      <c r="I125" s="86"/>
      <c r="J125" s="85"/>
      <c r="K125" s="85"/>
      <c r="L125" s="86"/>
      <c r="M125" s="86"/>
    </row>
    <row r="126" spans="2:13" x14ac:dyDescent="0.3">
      <c r="B126" s="85"/>
      <c r="C126" s="85"/>
      <c r="D126" s="86"/>
      <c r="E126" s="86"/>
      <c r="F126" s="85"/>
      <c r="G126" s="85"/>
      <c r="H126" s="86"/>
      <c r="I126" s="86"/>
      <c r="J126" s="85"/>
      <c r="K126" s="85"/>
      <c r="L126" s="86"/>
      <c r="M126" s="86"/>
    </row>
    <row r="127" spans="2:13" x14ac:dyDescent="0.3">
      <c r="B127" s="85"/>
      <c r="C127" s="85"/>
      <c r="D127" s="86"/>
      <c r="E127" s="86"/>
      <c r="F127" s="85"/>
      <c r="G127" s="85"/>
      <c r="H127" s="86"/>
      <c r="I127" s="86"/>
      <c r="J127" s="85"/>
      <c r="K127" s="85"/>
      <c r="L127" s="86"/>
      <c r="M127" s="86"/>
    </row>
    <row r="128" spans="2:13" x14ac:dyDescent="0.3">
      <c r="B128" s="85"/>
      <c r="C128" s="85"/>
      <c r="D128" s="86"/>
      <c r="E128" s="86"/>
      <c r="F128" s="85"/>
      <c r="G128" s="85"/>
      <c r="H128" s="86"/>
      <c r="I128" s="86"/>
      <c r="J128" s="85"/>
      <c r="K128" s="85"/>
      <c r="L128" s="86"/>
      <c r="M128" s="86"/>
    </row>
    <row r="129" spans="2:13" x14ac:dyDescent="0.3">
      <c r="B129" s="85"/>
      <c r="C129" s="85"/>
      <c r="D129" s="86"/>
      <c r="E129" s="86"/>
      <c r="F129" s="85"/>
      <c r="G129" s="85"/>
      <c r="H129" s="86"/>
      <c r="I129" s="86"/>
      <c r="J129" s="85"/>
      <c r="K129" s="85"/>
      <c r="L129" s="86"/>
      <c r="M129" s="86"/>
    </row>
    <row r="130" spans="2:13" x14ac:dyDescent="0.3">
      <c r="B130" s="85"/>
      <c r="C130" s="85"/>
      <c r="D130" s="86"/>
      <c r="E130" s="86"/>
      <c r="F130" s="85"/>
      <c r="G130" s="85"/>
      <c r="H130" s="86"/>
      <c r="I130" s="86"/>
      <c r="J130" s="85"/>
      <c r="K130" s="85"/>
      <c r="L130" s="86"/>
      <c r="M130" s="86"/>
    </row>
    <row r="131" spans="2:13" x14ac:dyDescent="0.3">
      <c r="B131" s="85"/>
      <c r="C131" s="85"/>
      <c r="D131" s="86"/>
      <c r="E131" s="86"/>
      <c r="F131" s="85"/>
      <c r="G131" s="85"/>
      <c r="H131" s="86"/>
      <c r="I131" s="86"/>
      <c r="J131" s="85"/>
      <c r="K131" s="85"/>
      <c r="L131" s="86"/>
      <c r="M131" s="86"/>
    </row>
    <row r="132" spans="2:13" x14ac:dyDescent="0.3">
      <c r="B132" s="85"/>
      <c r="C132" s="85"/>
      <c r="D132" s="86"/>
      <c r="E132" s="86"/>
      <c r="F132" s="85"/>
      <c r="G132" s="85"/>
      <c r="H132" s="86"/>
      <c r="I132" s="86"/>
      <c r="J132" s="85"/>
      <c r="K132" s="85"/>
      <c r="L132" s="86"/>
      <c r="M132" s="86"/>
    </row>
    <row r="133" spans="2:13" x14ac:dyDescent="0.3">
      <c r="B133" s="85"/>
      <c r="C133" s="85"/>
      <c r="D133" s="86"/>
      <c r="E133" s="86"/>
      <c r="F133" s="85"/>
      <c r="G133" s="85"/>
      <c r="H133" s="86"/>
      <c r="I133" s="86"/>
      <c r="J133" s="85"/>
      <c r="K133" s="85"/>
      <c r="L133" s="86"/>
      <c r="M133" s="86"/>
    </row>
    <row r="134" spans="2:13" x14ac:dyDescent="0.3">
      <c r="B134" s="85"/>
      <c r="C134" s="85"/>
      <c r="D134" s="86"/>
      <c r="E134" s="86"/>
      <c r="F134" s="85"/>
      <c r="G134" s="85"/>
      <c r="H134" s="86"/>
      <c r="I134" s="86"/>
      <c r="J134" s="85"/>
      <c r="K134" s="85"/>
      <c r="L134" s="86"/>
      <c r="M134" s="86"/>
    </row>
    <row r="135" spans="2:13" x14ac:dyDescent="0.3">
      <c r="B135" s="85"/>
      <c r="C135" s="85"/>
      <c r="D135" s="86"/>
      <c r="E135" s="86"/>
      <c r="F135" s="85"/>
      <c r="G135" s="85"/>
      <c r="H135" s="86"/>
      <c r="I135" s="86"/>
      <c r="J135" s="85"/>
      <c r="K135" s="85"/>
      <c r="L135" s="86"/>
      <c r="M135" s="86"/>
    </row>
    <row r="136" spans="2:13" x14ac:dyDescent="0.3">
      <c r="B136" s="85"/>
      <c r="C136" s="85"/>
      <c r="D136" s="86"/>
      <c r="E136" s="86"/>
      <c r="F136" s="85"/>
      <c r="G136" s="85"/>
      <c r="H136" s="86"/>
      <c r="I136" s="86"/>
      <c r="J136" s="85"/>
      <c r="K136" s="85"/>
      <c r="L136" s="86"/>
      <c r="M136" s="86"/>
    </row>
    <row r="137" spans="2:13" x14ac:dyDescent="0.3">
      <c r="B137" s="85"/>
      <c r="C137" s="85"/>
      <c r="D137" s="86"/>
      <c r="E137" s="86"/>
      <c r="F137" s="85"/>
      <c r="G137" s="85"/>
      <c r="H137" s="86"/>
      <c r="I137" s="86"/>
      <c r="J137" s="85"/>
      <c r="K137" s="85"/>
      <c r="L137" s="86"/>
      <c r="M137" s="86"/>
    </row>
    <row r="138" spans="2:13" x14ac:dyDescent="0.3">
      <c r="B138" s="85"/>
      <c r="C138" s="85"/>
      <c r="D138" s="86"/>
      <c r="E138" s="86"/>
      <c r="F138" s="85"/>
      <c r="G138" s="85"/>
      <c r="H138" s="86"/>
      <c r="I138" s="86"/>
      <c r="J138" s="85"/>
      <c r="K138" s="85"/>
      <c r="L138" s="86"/>
      <c r="M138" s="86"/>
    </row>
    <row r="139" spans="2:13" x14ac:dyDescent="0.3">
      <c r="B139" s="85"/>
      <c r="C139" s="85"/>
      <c r="D139" s="86"/>
      <c r="E139" s="86"/>
      <c r="F139" s="85"/>
      <c r="G139" s="85"/>
      <c r="H139" s="86"/>
      <c r="I139" s="86"/>
      <c r="J139" s="85"/>
      <c r="K139" s="85"/>
      <c r="L139" s="86"/>
      <c r="M139" s="86"/>
    </row>
    <row r="140" spans="2:13" x14ac:dyDescent="0.3">
      <c r="B140" s="85"/>
      <c r="C140" s="85"/>
      <c r="D140" s="86"/>
      <c r="E140" s="86"/>
      <c r="F140" s="85"/>
      <c r="G140" s="85"/>
      <c r="H140" s="86"/>
      <c r="I140" s="86"/>
      <c r="J140" s="85"/>
      <c r="K140" s="85"/>
      <c r="L140" s="86"/>
      <c r="M140" s="86"/>
    </row>
    <row r="141" spans="2:13" x14ac:dyDescent="0.3">
      <c r="B141" s="85"/>
      <c r="C141" s="85"/>
      <c r="D141" s="86"/>
      <c r="E141" s="86"/>
      <c r="F141" s="85"/>
      <c r="G141" s="85"/>
      <c r="H141" s="86"/>
      <c r="I141" s="86"/>
      <c r="J141" s="85"/>
      <c r="K141" s="85"/>
      <c r="L141" s="86"/>
      <c r="M141" s="86"/>
    </row>
    <row r="142" spans="2:13" x14ac:dyDescent="0.3">
      <c r="B142" s="85"/>
      <c r="C142" s="85"/>
      <c r="D142" s="86"/>
      <c r="E142" s="86"/>
      <c r="F142" s="85"/>
      <c r="G142" s="85"/>
      <c r="H142" s="86"/>
      <c r="I142" s="86"/>
      <c r="J142" s="85"/>
      <c r="K142" s="85"/>
      <c r="L142" s="86"/>
      <c r="M142" s="86"/>
    </row>
    <row r="143" spans="2:13" x14ac:dyDescent="0.3">
      <c r="B143" s="85"/>
      <c r="C143" s="85"/>
      <c r="D143" s="86"/>
      <c r="E143" s="86"/>
      <c r="F143" s="85"/>
      <c r="G143" s="85"/>
      <c r="H143" s="86"/>
      <c r="I143" s="86"/>
      <c r="J143" s="85"/>
      <c r="K143" s="85"/>
      <c r="L143" s="86"/>
      <c r="M143" s="86"/>
    </row>
    <row r="144" spans="2:13" x14ac:dyDescent="0.3">
      <c r="B144" s="85"/>
      <c r="C144" s="85"/>
      <c r="D144" s="86"/>
      <c r="E144" s="86"/>
      <c r="F144" s="85"/>
      <c r="G144" s="85"/>
      <c r="H144" s="86"/>
      <c r="I144" s="86"/>
      <c r="J144" s="85"/>
      <c r="K144" s="85"/>
      <c r="L144" s="86"/>
      <c r="M144" s="86"/>
    </row>
    <row r="145" spans="2:13" x14ac:dyDescent="0.3">
      <c r="B145" s="85"/>
      <c r="C145" s="85"/>
      <c r="D145" s="86"/>
      <c r="E145" s="86"/>
      <c r="F145" s="85"/>
      <c r="G145" s="85"/>
      <c r="H145" s="86"/>
      <c r="I145" s="86"/>
      <c r="J145" s="85"/>
      <c r="K145" s="85"/>
      <c r="L145" s="86"/>
      <c r="M145" s="86"/>
    </row>
    <row r="146" spans="2:13" x14ac:dyDescent="0.3">
      <c r="B146" s="85"/>
      <c r="C146" s="85"/>
      <c r="D146" s="86"/>
      <c r="E146" s="86"/>
      <c r="F146" s="85"/>
      <c r="G146" s="85"/>
      <c r="H146" s="86"/>
      <c r="I146" s="86"/>
      <c r="J146" s="85"/>
      <c r="K146" s="85"/>
      <c r="L146" s="86"/>
      <c r="M146" s="86"/>
    </row>
    <row r="147" spans="2:13" x14ac:dyDescent="0.3">
      <c r="B147" s="85"/>
      <c r="C147" s="85"/>
      <c r="D147" s="86"/>
      <c r="E147" s="86"/>
      <c r="F147" s="85"/>
      <c r="G147" s="85"/>
      <c r="H147" s="86"/>
      <c r="I147" s="86"/>
      <c r="J147" s="85"/>
      <c r="K147" s="85"/>
      <c r="L147" s="86"/>
      <c r="M147" s="86"/>
    </row>
    <row r="148" spans="2:13" x14ac:dyDescent="0.3">
      <c r="B148" s="85"/>
      <c r="C148" s="85"/>
      <c r="D148" s="86"/>
      <c r="E148" s="86"/>
      <c r="F148" s="85"/>
      <c r="G148" s="85"/>
      <c r="H148" s="86"/>
      <c r="I148" s="86"/>
      <c r="J148" s="85"/>
      <c r="K148" s="85"/>
      <c r="L148" s="86"/>
      <c r="M148" s="86"/>
    </row>
    <row r="149" spans="2:13" x14ac:dyDescent="0.3">
      <c r="B149" s="85"/>
      <c r="C149" s="85"/>
      <c r="D149" s="86"/>
      <c r="E149" s="86"/>
      <c r="F149" s="85"/>
      <c r="G149" s="85"/>
      <c r="H149" s="86"/>
      <c r="I149" s="86"/>
      <c r="J149" s="85"/>
      <c r="K149" s="85"/>
      <c r="L149" s="86"/>
      <c r="M149" s="86"/>
    </row>
    <row r="150" spans="2:13" x14ac:dyDescent="0.3">
      <c r="B150" s="85"/>
      <c r="C150" s="85"/>
      <c r="D150" s="86"/>
      <c r="E150" s="86"/>
      <c r="F150" s="85"/>
      <c r="G150" s="85"/>
      <c r="H150" s="86"/>
      <c r="I150" s="86"/>
      <c r="J150" s="85"/>
      <c r="K150" s="85"/>
      <c r="L150" s="86"/>
      <c r="M150" s="86"/>
    </row>
    <row r="151" spans="2:13" x14ac:dyDescent="0.3">
      <c r="B151" s="85"/>
      <c r="C151" s="85"/>
      <c r="D151" s="86"/>
      <c r="E151" s="86"/>
      <c r="F151" s="85"/>
      <c r="G151" s="85"/>
      <c r="H151" s="86"/>
      <c r="I151" s="86"/>
      <c r="J151" s="85"/>
      <c r="K151" s="85"/>
      <c r="L151" s="86"/>
      <c r="M151" s="86"/>
    </row>
    <row r="152" spans="2:13" x14ac:dyDescent="0.3">
      <c r="B152" s="85"/>
      <c r="C152" s="85"/>
      <c r="D152" s="86"/>
      <c r="E152" s="86"/>
      <c r="F152" s="85"/>
      <c r="G152" s="85"/>
      <c r="H152" s="86"/>
      <c r="I152" s="86"/>
      <c r="J152" s="85"/>
      <c r="K152" s="85"/>
      <c r="L152" s="86"/>
      <c r="M152" s="86"/>
    </row>
    <row r="153" spans="2:13" x14ac:dyDescent="0.3">
      <c r="B153" s="85"/>
      <c r="C153" s="85"/>
      <c r="D153" s="86"/>
      <c r="E153" s="86"/>
      <c r="F153" s="85"/>
      <c r="G153" s="85"/>
      <c r="H153" s="86"/>
      <c r="I153" s="86"/>
      <c r="J153" s="85"/>
      <c r="K153" s="85"/>
      <c r="L153" s="86"/>
      <c r="M153" s="86"/>
    </row>
    <row r="154" spans="2:13" x14ac:dyDescent="0.3">
      <c r="B154" s="85"/>
      <c r="C154" s="85"/>
      <c r="D154" s="86"/>
      <c r="E154" s="86"/>
      <c r="F154" s="85"/>
      <c r="G154" s="85"/>
      <c r="H154" s="86"/>
      <c r="I154" s="86"/>
      <c r="J154" s="85"/>
      <c r="K154" s="85"/>
      <c r="L154" s="86"/>
      <c r="M154" s="86"/>
    </row>
    <row r="155" spans="2:13" x14ac:dyDescent="0.3">
      <c r="B155" s="85"/>
      <c r="C155" s="85"/>
      <c r="D155" s="86"/>
      <c r="E155" s="86"/>
      <c r="F155" s="85"/>
      <c r="G155" s="85"/>
      <c r="H155" s="86"/>
      <c r="I155" s="86"/>
      <c r="J155" s="85"/>
      <c r="K155" s="85"/>
      <c r="L155" s="86"/>
      <c r="M155" s="86"/>
    </row>
    <row r="156" spans="2:13" x14ac:dyDescent="0.3">
      <c r="B156" s="85"/>
      <c r="C156" s="85"/>
      <c r="D156" s="86"/>
      <c r="E156" s="86"/>
      <c r="F156" s="85"/>
      <c r="G156" s="85"/>
      <c r="H156" s="86"/>
      <c r="I156" s="86"/>
      <c r="J156" s="85"/>
      <c r="K156" s="85"/>
      <c r="L156" s="86"/>
      <c r="M156" s="86"/>
    </row>
    <row r="157" spans="2:13" x14ac:dyDescent="0.3">
      <c r="B157" s="85"/>
      <c r="C157" s="85"/>
      <c r="D157" s="86"/>
      <c r="E157" s="86"/>
      <c r="F157" s="85"/>
      <c r="G157" s="85"/>
      <c r="H157" s="86"/>
      <c r="I157" s="86"/>
      <c r="J157" s="85"/>
      <c r="K157" s="85"/>
      <c r="L157" s="86"/>
      <c r="M157" s="86"/>
    </row>
    <row r="158" spans="2:13" x14ac:dyDescent="0.3">
      <c r="B158" s="85"/>
      <c r="C158" s="85"/>
      <c r="D158" s="86"/>
      <c r="E158" s="86"/>
      <c r="F158" s="85"/>
      <c r="G158" s="85"/>
      <c r="H158" s="86"/>
      <c r="I158" s="86"/>
      <c r="J158" s="85"/>
      <c r="K158" s="85"/>
      <c r="L158" s="86"/>
      <c r="M158" s="86"/>
    </row>
    <row r="159" spans="2:13" x14ac:dyDescent="0.3">
      <c r="B159" s="85"/>
      <c r="C159" s="85"/>
      <c r="D159" s="86"/>
      <c r="E159" s="86"/>
      <c r="F159" s="85"/>
      <c r="G159" s="85"/>
      <c r="H159" s="86"/>
      <c r="I159" s="86"/>
      <c r="J159" s="85"/>
      <c r="K159" s="85"/>
      <c r="L159" s="86"/>
      <c r="M159" s="86"/>
    </row>
    <row r="160" spans="2:13" x14ac:dyDescent="0.3">
      <c r="B160" s="85"/>
      <c r="C160" s="85"/>
      <c r="D160" s="86"/>
      <c r="E160" s="86"/>
      <c r="F160" s="85"/>
      <c r="G160" s="85"/>
      <c r="H160" s="86"/>
      <c r="I160" s="86"/>
      <c r="J160" s="85"/>
      <c r="K160" s="85"/>
      <c r="L160" s="86"/>
      <c r="M160" s="86"/>
    </row>
    <row r="161" spans="2:13" x14ac:dyDescent="0.3">
      <c r="B161" s="85"/>
      <c r="C161" s="85"/>
      <c r="D161" s="86"/>
      <c r="E161" s="86"/>
      <c r="F161" s="85"/>
      <c r="G161" s="85"/>
      <c r="H161" s="86"/>
      <c r="I161" s="86"/>
      <c r="J161" s="85"/>
      <c r="K161" s="85"/>
      <c r="L161" s="86"/>
      <c r="M161" s="86"/>
    </row>
    <row r="162" spans="2:13" x14ac:dyDescent="0.3">
      <c r="B162" s="85"/>
      <c r="C162" s="85"/>
      <c r="D162" s="86"/>
      <c r="E162" s="86"/>
      <c r="F162" s="85"/>
      <c r="G162" s="85"/>
      <c r="H162" s="86"/>
      <c r="I162" s="86"/>
      <c r="J162" s="85"/>
      <c r="K162" s="85"/>
      <c r="L162" s="86"/>
      <c r="M162" s="86"/>
    </row>
    <row r="163" spans="2:13" x14ac:dyDescent="0.3">
      <c r="B163" s="85"/>
      <c r="C163" s="85"/>
      <c r="D163" s="86"/>
      <c r="E163" s="86"/>
      <c r="F163" s="85"/>
      <c r="G163" s="85"/>
      <c r="H163" s="86"/>
      <c r="I163" s="86"/>
      <c r="J163" s="85"/>
      <c r="K163" s="85"/>
      <c r="L163" s="86"/>
      <c r="M163" s="86"/>
    </row>
    <row r="164" spans="2:13" x14ac:dyDescent="0.3">
      <c r="B164" s="85"/>
      <c r="C164" s="85"/>
      <c r="D164" s="86"/>
      <c r="E164" s="86"/>
      <c r="F164" s="85"/>
      <c r="G164" s="85"/>
      <c r="H164" s="86"/>
      <c r="I164" s="86"/>
      <c r="J164" s="85"/>
      <c r="K164" s="85"/>
      <c r="L164" s="86"/>
      <c r="M164" s="86"/>
    </row>
    <row r="165" spans="2:13" x14ac:dyDescent="0.3">
      <c r="B165" s="85"/>
      <c r="C165" s="85"/>
      <c r="D165" s="86"/>
      <c r="E165" s="86"/>
      <c r="F165" s="85"/>
      <c r="G165" s="85"/>
      <c r="H165" s="86"/>
      <c r="I165" s="86"/>
      <c r="J165" s="85"/>
      <c r="K165" s="85"/>
      <c r="L165" s="86"/>
      <c r="M165" s="86"/>
    </row>
    <row r="166" spans="2:13" x14ac:dyDescent="0.3">
      <c r="B166" s="85"/>
      <c r="C166" s="85"/>
      <c r="D166" s="86"/>
      <c r="E166" s="86"/>
      <c r="F166" s="85"/>
      <c r="G166" s="85"/>
      <c r="H166" s="86"/>
      <c r="I166" s="86"/>
      <c r="J166" s="85"/>
      <c r="K166" s="85"/>
      <c r="L166" s="86"/>
      <c r="M166" s="86"/>
    </row>
    <row r="167" spans="2:13" x14ac:dyDescent="0.3">
      <c r="B167" s="85"/>
      <c r="C167" s="85"/>
      <c r="D167" s="86"/>
      <c r="E167" s="86"/>
      <c r="F167" s="85"/>
      <c r="G167" s="85"/>
      <c r="H167" s="86"/>
      <c r="I167" s="86"/>
      <c r="J167" s="85"/>
      <c r="K167" s="85"/>
      <c r="L167" s="86"/>
      <c r="M167" s="86"/>
    </row>
    <row r="168" spans="2:13" x14ac:dyDescent="0.3">
      <c r="B168" s="85"/>
      <c r="C168" s="85"/>
      <c r="D168" s="86"/>
      <c r="E168" s="86"/>
      <c r="F168" s="85"/>
      <c r="G168" s="85"/>
      <c r="H168" s="86"/>
      <c r="I168" s="86"/>
      <c r="J168" s="85"/>
      <c r="K168" s="85"/>
      <c r="L168" s="86"/>
      <c r="M168" s="86"/>
    </row>
    <row r="169" spans="2:13" x14ac:dyDescent="0.3">
      <c r="B169" s="85"/>
      <c r="C169" s="85"/>
      <c r="D169" s="86"/>
      <c r="E169" s="86"/>
      <c r="F169" s="85"/>
      <c r="G169" s="85"/>
      <c r="H169" s="86"/>
      <c r="I169" s="86"/>
      <c r="J169" s="85"/>
      <c r="K169" s="85"/>
      <c r="L169" s="86"/>
      <c r="M169" s="86"/>
    </row>
    <row r="170" spans="2:13" x14ac:dyDescent="0.3">
      <c r="B170" s="85"/>
      <c r="C170" s="85"/>
      <c r="D170" s="86"/>
      <c r="E170" s="86"/>
      <c r="F170" s="85"/>
      <c r="G170" s="85"/>
      <c r="H170" s="86"/>
      <c r="I170" s="86"/>
      <c r="J170" s="85"/>
      <c r="K170" s="85"/>
      <c r="L170" s="86"/>
      <c r="M170" s="86"/>
    </row>
    <row r="171" spans="2:13" x14ac:dyDescent="0.3">
      <c r="B171" s="85"/>
      <c r="C171" s="85"/>
      <c r="D171" s="86"/>
      <c r="E171" s="86"/>
      <c r="F171" s="85"/>
      <c r="G171" s="85"/>
      <c r="H171" s="86"/>
      <c r="I171" s="86"/>
      <c r="J171" s="85"/>
      <c r="K171" s="85"/>
      <c r="L171" s="86"/>
      <c r="M171" s="86"/>
    </row>
    <row r="172" spans="2:13" x14ac:dyDescent="0.3">
      <c r="B172" s="85"/>
      <c r="C172" s="85"/>
      <c r="D172" s="86"/>
      <c r="E172" s="86"/>
      <c r="F172" s="85"/>
      <c r="G172" s="85"/>
      <c r="H172" s="86"/>
      <c r="I172" s="86"/>
      <c r="J172" s="85"/>
      <c r="K172" s="85"/>
      <c r="L172" s="86"/>
      <c r="M172" s="86"/>
    </row>
    <row r="173" spans="2:13" x14ac:dyDescent="0.3">
      <c r="B173" s="85"/>
      <c r="C173" s="85"/>
      <c r="D173" s="86"/>
      <c r="E173" s="86"/>
      <c r="F173" s="85"/>
      <c r="G173" s="85"/>
      <c r="H173" s="86"/>
      <c r="I173" s="86"/>
      <c r="J173" s="85"/>
      <c r="K173" s="85"/>
      <c r="L173" s="86"/>
      <c r="M173" s="86"/>
    </row>
    <row r="174" spans="2:13" x14ac:dyDescent="0.3">
      <c r="B174" s="85"/>
      <c r="C174" s="85"/>
      <c r="D174" s="86"/>
      <c r="E174" s="86"/>
      <c r="F174" s="85"/>
      <c r="G174" s="85"/>
      <c r="H174" s="86"/>
      <c r="I174" s="86"/>
      <c r="J174" s="85"/>
      <c r="K174" s="85"/>
      <c r="L174" s="86"/>
      <c r="M174" s="86"/>
    </row>
    <row r="175" spans="2:13" x14ac:dyDescent="0.3">
      <c r="B175" s="85"/>
      <c r="C175" s="85"/>
      <c r="D175" s="86"/>
      <c r="E175" s="86"/>
      <c r="F175" s="85"/>
      <c r="G175" s="85"/>
      <c r="H175" s="86"/>
      <c r="I175" s="86"/>
      <c r="J175" s="85"/>
      <c r="K175" s="85"/>
      <c r="L175" s="86"/>
      <c r="M175" s="86"/>
    </row>
    <row r="176" spans="2:13" x14ac:dyDescent="0.3">
      <c r="B176" s="85"/>
      <c r="C176" s="85"/>
      <c r="D176" s="86"/>
      <c r="E176" s="86"/>
      <c r="F176" s="85"/>
      <c r="G176" s="85"/>
      <c r="H176" s="86"/>
      <c r="I176" s="86"/>
      <c r="J176" s="85"/>
      <c r="K176" s="85"/>
      <c r="L176" s="86"/>
      <c r="M176" s="86"/>
    </row>
    <row r="177" spans="2:13" x14ac:dyDescent="0.3">
      <c r="B177" s="85"/>
      <c r="C177" s="85"/>
      <c r="D177" s="86"/>
      <c r="E177" s="86"/>
      <c r="F177" s="85"/>
      <c r="G177" s="85"/>
      <c r="H177" s="86"/>
      <c r="I177" s="86"/>
      <c r="J177" s="85"/>
      <c r="K177" s="85"/>
      <c r="L177" s="86"/>
      <c r="M177" s="86"/>
    </row>
    <row r="178" spans="2:13" x14ac:dyDescent="0.3">
      <c r="B178" s="85"/>
      <c r="C178" s="85"/>
      <c r="D178" s="86"/>
      <c r="E178" s="86"/>
      <c r="F178" s="85"/>
      <c r="G178" s="85"/>
      <c r="H178" s="86"/>
      <c r="I178" s="86"/>
      <c r="J178" s="85"/>
      <c r="K178" s="85"/>
      <c r="L178" s="86"/>
      <c r="M178" s="86"/>
    </row>
    <row r="179" spans="2:13" x14ac:dyDescent="0.3">
      <c r="B179" s="85"/>
      <c r="C179" s="85"/>
      <c r="D179" s="86"/>
      <c r="E179" s="86"/>
      <c r="F179" s="85"/>
      <c r="G179" s="85"/>
      <c r="H179" s="86"/>
      <c r="I179" s="86"/>
      <c r="J179" s="85"/>
      <c r="K179" s="85"/>
      <c r="L179" s="86"/>
      <c r="M179" s="86"/>
    </row>
    <row r="180" spans="2:13" x14ac:dyDescent="0.3">
      <c r="B180" s="85"/>
      <c r="C180" s="85"/>
      <c r="D180" s="86"/>
      <c r="E180" s="86"/>
      <c r="F180" s="85"/>
      <c r="G180" s="85"/>
      <c r="H180" s="86"/>
      <c r="I180" s="86"/>
      <c r="J180" s="85"/>
      <c r="K180" s="85"/>
      <c r="L180" s="86"/>
      <c r="M180" s="86"/>
    </row>
    <row r="181" spans="2:13" x14ac:dyDescent="0.3">
      <c r="B181" s="85"/>
      <c r="C181" s="85"/>
      <c r="D181" s="86"/>
      <c r="E181" s="86"/>
      <c r="F181" s="85"/>
      <c r="G181" s="85"/>
      <c r="H181" s="86"/>
      <c r="I181" s="86"/>
      <c r="J181" s="85"/>
      <c r="K181" s="85"/>
      <c r="L181" s="86"/>
      <c r="M181" s="86"/>
    </row>
    <row r="182" spans="2:13" x14ac:dyDescent="0.3">
      <c r="B182" s="85"/>
      <c r="C182" s="85"/>
      <c r="D182" s="86"/>
      <c r="E182" s="86"/>
      <c r="F182" s="85"/>
      <c r="G182" s="85"/>
      <c r="H182" s="86"/>
      <c r="I182" s="86"/>
      <c r="J182" s="85"/>
      <c r="K182" s="85"/>
      <c r="L182" s="86"/>
      <c r="M182" s="86"/>
    </row>
    <row r="183" spans="2:13" x14ac:dyDescent="0.3">
      <c r="B183" s="85"/>
      <c r="C183" s="85"/>
      <c r="D183" s="86"/>
      <c r="E183" s="86"/>
      <c r="F183" s="85"/>
      <c r="G183" s="85"/>
      <c r="H183" s="86"/>
      <c r="I183" s="86"/>
      <c r="J183" s="85"/>
      <c r="K183" s="85"/>
      <c r="L183" s="86"/>
      <c r="M183" s="86"/>
    </row>
    <row r="184" spans="2:13" x14ac:dyDescent="0.3">
      <c r="B184" s="85"/>
      <c r="C184" s="85"/>
      <c r="D184" s="86"/>
      <c r="E184" s="86"/>
      <c r="F184" s="85"/>
      <c r="G184" s="85"/>
      <c r="H184" s="86"/>
      <c r="I184" s="86"/>
      <c r="J184" s="85"/>
      <c r="K184" s="85"/>
      <c r="L184" s="86"/>
      <c r="M184" s="86"/>
    </row>
    <row r="185" spans="2:13" x14ac:dyDescent="0.3">
      <c r="B185" s="85"/>
      <c r="C185" s="85"/>
      <c r="D185" s="86"/>
      <c r="E185" s="86"/>
      <c r="F185" s="85"/>
      <c r="G185" s="85"/>
      <c r="H185" s="86"/>
      <c r="I185" s="86"/>
      <c r="J185" s="85"/>
      <c r="K185" s="85"/>
      <c r="L185" s="86"/>
      <c r="M185" s="86"/>
    </row>
    <row r="186" spans="2:13" x14ac:dyDescent="0.3">
      <c r="B186" s="85"/>
      <c r="C186" s="85"/>
      <c r="D186" s="86"/>
      <c r="E186" s="86"/>
      <c r="F186" s="85"/>
      <c r="G186" s="85"/>
      <c r="H186" s="86"/>
      <c r="I186" s="86"/>
      <c r="J186" s="85"/>
      <c r="K186" s="85"/>
      <c r="L186" s="86"/>
      <c r="M186" s="86"/>
    </row>
    <row r="187" spans="2:13" x14ac:dyDescent="0.3">
      <c r="B187" s="85"/>
      <c r="C187" s="85"/>
      <c r="D187" s="86"/>
      <c r="E187" s="86"/>
      <c r="F187" s="85"/>
      <c r="G187" s="85"/>
      <c r="H187" s="86"/>
      <c r="I187" s="86"/>
      <c r="J187" s="85"/>
      <c r="K187" s="85"/>
      <c r="L187" s="86"/>
      <c r="M187" s="86"/>
    </row>
    <row r="188" spans="2:13" x14ac:dyDescent="0.3">
      <c r="B188" s="85"/>
      <c r="C188" s="85"/>
      <c r="D188" s="86"/>
      <c r="E188" s="86"/>
      <c r="F188" s="85"/>
      <c r="G188" s="85"/>
      <c r="H188" s="86"/>
      <c r="I188" s="86"/>
      <c r="J188" s="85"/>
      <c r="K188" s="85"/>
      <c r="L188" s="86"/>
      <c r="M188" s="86"/>
    </row>
    <row r="189" spans="2:13" x14ac:dyDescent="0.3">
      <c r="B189" s="85"/>
      <c r="C189" s="85"/>
      <c r="D189" s="86"/>
      <c r="E189" s="86"/>
      <c r="F189" s="85"/>
      <c r="G189" s="85"/>
      <c r="H189" s="86"/>
      <c r="I189" s="86"/>
      <c r="J189" s="85"/>
      <c r="K189" s="85"/>
      <c r="L189" s="86"/>
      <c r="M189" s="86"/>
    </row>
    <row r="190" spans="2:13" x14ac:dyDescent="0.3">
      <c r="B190" s="85"/>
      <c r="C190" s="85"/>
      <c r="D190" s="86"/>
      <c r="E190" s="86"/>
      <c r="F190" s="85"/>
      <c r="G190" s="85"/>
      <c r="H190" s="86"/>
      <c r="I190" s="86"/>
      <c r="J190" s="85"/>
      <c r="K190" s="85"/>
      <c r="L190" s="86"/>
      <c r="M190" s="86"/>
    </row>
    <row r="191" spans="2:13" x14ac:dyDescent="0.3">
      <c r="B191" s="85"/>
      <c r="C191" s="85"/>
      <c r="D191" s="86"/>
      <c r="E191" s="86"/>
      <c r="F191" s="85"/>
      <c r="G191" s="85"/>
      <c r="H191" s="86"/>
      <c r="I191" s="86"/>
      <c r="J191" s="85"/>
      <c r="K191" s="85"/>
      <c r="L191" s="86"/>
      <c r="M191" s="86"/>
    </row>
    <row r="192" spans="2:13" x14ac:dyDescent="0.3">
      <c r="B192" s="85"/>
      <c r="C192" s="85"/>
      <c r="D192" s="86"/>
      <c r="E192" s="86"/>
      <c r="F192" s="85"/>
      <c r="G192" s="85"/>
      <c r="H192" s="86"/>
      <c r="I192" s="86"/>
      <c r="J192" s="85"/>
      <c r="K192" s="85"/>
      <c r="L192" s="86"/>
      <c r="M192" s="86"/>
    </row>
    <row r="193" spans="2:13" x14ac:dyDescent="0.3">
      <c r="B193" s="85"/>
      <c r="C193" s="85"/>
      <c r="D193" s="86"/>
      <c r="E193" s="86"/>
      <c r="F193" s="85"/>
      <c r="G193" s="85"/>
      <c r="H193" s="86"/>
      <c r="I193" s="86"/>
      <c r="J193" s="85"/>
      <c r="K193" s="85"/>
      <c r="L193" s="86"/>
      <c r="M193" s="86"/>
    </row>
    <row r="194" spans="2:13" x14ac:dyDescent="0.3">
      <c r="B194" s="85"/>
      <c r="C194" s="85"/>
      <c r="D194" s="86"/>
      <c r="E194" s="86"/>
      <c r="F194" s="85"/>
      <c r="G194" s="85"/>
      <c r="H194" s="86"/>
      <c r="I194" s="86"/>
      <c r="J194" s="85"/>
      <c r="K194" s="85"/>
      <c r="L194" s="86"/>
      <c r="M194" s="86"/>
    </row>
    <row r="195" spans="2:13" x14ac:dyDescent="0.3">
      <c r="B195" s="85"/>
      <c r="C195" s="85"/>
      <c r="D195" s="86"/>
      <c r="E195" s="86"/>
      <c r="F195" s="85"/>
      <c r="G195" s="85"/>
      <c r="H195" s="86"/>
      <c r="I195" s="86"/>
      <c r="J195" s="85"/>
      <c r="K195" s="85"/>
      <c r="L195" s="86"/>
      <c r="M195" s="86"/>
    </row>
    <row r="196" spans="2:13" x14ac:dyDescent="0.3">
      <c r="B196" s="85"/>
      <c r="C196" s="85"/>
      <c r="D196" s="86"/>
      <c r="E196" s="86"/>
      <c r="F196" s="85"/>
      <c r="G196" s="85"/>
      <c r="H196" s="86"/>
      <c r="I196" s="86"/>
      <c r="J196" s="85"/>
      <c r="K196" s="85"/>
      <c r="L196" s="86"/>
      <c r="M196" s="86"/>
    </row>
    <row r="197" spans="2:13" x14ac:dyDescent="0.3">
      <c r="B197" s="85"/>
      <c r="C197" s="85"/>
      <c r="D197" s="86"/>
      <c r="E197" s="86"/>
      <c r="F197" s="85"/>
      <c r="G197" s="85"/>
      <c r="H197" s="86"/>
      <c r="I197" s="86"/>
      <c r="J197" s="85"/>
      <c r="K197" s="85"/>
      <c r="L197" s="86"/>
      <c r="M197" s="86"/>
    </row>
    <row r="198" spans="2:13" x14ac:dyDescent="0.3">
      <c r="B198" s="85"/>
      <c r="C198" s="85"/>
      <c r="D198" s="86"/>
      <c r="E198" s="86"/>
      <c r="F198" s="85"/>
      <c r="G198" s="85"/>
      <c r="H198" s="86"/>
      <c r="I198" s="86"/>
      <c r="J198" s="85"/>
      <c r="K198" s="85"/>
      <c r="L198" s="86"/>
      <c r="M198" s="86"/>
    </row>
    <row r="199" spans="2:13" x14ac:dyDescent="0.3">
      <c r="B199" s="85"/>
      <c r="C199" s="85"/>
      <c r="D199" s="86"/>
      <c r="E199" s="86"/>
      <c r="F199" s="85"/>
      <c r="G199" s="85"/>
      <c r="H199" s="86"/>
      <c r="I199" s="86"/>
      <c r="J199" s="85"/>
      <c r="K199" s="85"/>
      <c r="L199" s="86"/>
      <c r="M199" s="86"/>
    </row>
    <row r="200" spans="2:13" x14ac:dyDescent="0.3">
      <c r="B200" s="85"/>
      <c r="C200" s="85"/>
      <c r="D200" s="86"/>
      <c r="E200" s="86"/>
      <c r="F200" s="85"/>
      <c r="G200" s="85"/>
      <c r="H200" s="86"/>
      <c r="I200" s="86"/>
      <c r="J200" s="85"/>
      <c r="K200" s="85"/>
      <c r="L200" s="86"/>
      <c r="M200" s="86"/>
    </row>
    <row r="201" spans="2:13" x14ac:dyDescent="0.3">
      <c r="B201" s="85"/>
      <c r="C201" s="85"/>
      <c r="D201" s="86"/>
      <c r="E201" s="86"/>
      <c r="F201" s="85"/>
      <c r="G201" s="85"/>
      <c r="H201" s="86"/>
      <c r="I201" s="86"/>
      <c r="J201" s="85"/>
      <c r="K201" s="85"/>
      <c r="L201" s="86"/>
      <c r="M201" s="86"/>
    </row>
    <row r="202" spans="2:13" x14ac:dyDescent="0.3">
      <c r="B202" s="85"/>
      <c r="C202" s="85"/>
      <c r="D202" s="86"/>
      <c r="E202" s="86"/>
      <c r="F202" s="85"/>
      <c r="G202" s="85"/>
      <c r="H202" s="86"/>
      <c r="I202" s="86"/>
      <c r="J202" s="85"/>
      <c r="K202" s="85"/>
      <c r="L202" s="86"/>
      <c r="M202" s="86"/>
    </row>
    <row r="203" spans="2:13" x14ac:dyDescent="0.3">
      <c r="B203" s="85"/>
      <c r="C203" s="85"/>
      <c r="D203" s="86"/>
      <c r="E203" s="86"/>
      <c r="F203" s="85"/>
      <c r="G203" s="85"/>
      <c r="H203" s="86"/>
      <c r="I203" s="86"/>
      <c r="J203" s="85"/>
      <c r="K203" s="85"/>
      <c r="L203" s="86"/>
      <c r="M203" s="86"/>
    </row>
    <row r="204" spans="2:13" x14ac:dyDescent="0.3">
      <c r="B204" s="85"/>
      <c r="C204" s="85"/>
      <c r="D204" s="86"/>
      <c r="E204" s="86"/>
      <c r="F204" s="85"/>
      <c r="G204" s="85"/>
      <c r="H204" s="86"/>
      <c r="I204" s="86"/>
      <c r="J204" s="85"/>
      <c r="K204" s="85"/>
      <c r="L204" s="86"/>
      <c r="M204" s="86"/>
    </row>
    <row r="205" spans="2:13" x14ac:dyDescent="0.3">
      <c r="B205" s="85"/>
      <c r="C205" s="85"/>
      <c r="D205" s="86"/>
      <c r="E205" s="86"/>
      <c r="F205" s="85"/>
      <c r="G205" s="85"/>
      <c r="H205" s="86"/>
      <c r="I205" s="86"/>
      <c r="J205" s="85"/>
      <c r="K205" s="85"/>
      <c r="L205" s="86"/>
      <c r="M205" s="86"/>
    </row>
    <row r="206" spans="2:13" x14ac:dyDescent="0.3">
      <c r="B206" s="85"/>
      <c r="C206" s="85"/>
      <c r="D206" s="86"/>
      <c r="E206" s="86"/>
      <c r="F206" s="85"/>
      <c r="G206" s="85"/>
      <c r="H206" s="86"/>
      <c r="I206" s="86"/>
      <c r="J206" s="85"/>
      <c r="K206" s="85"/>
      <c r="L206" s="86"/>
      <c r="M206" s="86"/>
    </row>
    <row r="207" spans="2:13" x14ac:dyDescent="0.3">
      <c r="B207" s="85"/>
      <c r="C207" s="85"/>
      <c r="D207" s="86"/>
      <c r="E207" s="86"/>
      <c r="F207" s="85"/>
      <c r="G207" s="85"/>
      <c r="H207" s="86"/>
      <c r="I207" s="86"/>
      <c r="J207" s="85"/>
      <c r="K207" s="85"/>
      <c r="L207" s="86"/>
      <c r="M207" s="86"/>
    </row>
    <row r="208" spans="2:13" x14ac:dyDescent="0.3">
      <c r="B208" s="85"/>
      <c r="C208" s="85"/>
      <c r="D208" s="86"/>
      <c r="E208" s="86"/>
      <c r="F208" s="85"/>
      <c r="G208" s="85"/>
      <c r="H208" s="86"/>
      <c r="I208" s="86"/>
      <c r="J208" s="85"/>
      <c r="K208" s="85"/>
      <c r="L208" s="86"/>
      <c r="M208" s="86"/>
    </row>
    <row r="209" spans="2:13" x14ac:dyDescent="0.3">
      <c r="B209" s="85"/>
      <c r="C209" s="85"/>
      <c r="D209" s="86"/>
      <c r="E209" s="86"/>
      <c r="F209" s="85"/>
      <c r="G209" s="85"/>
      <c r="H209" s="86"/>
      <c r="I209" s="86"/>
      <c r="J209" s="85"/>
      <c r="K209" s="85"/>
      <c r="L209" s="86"/>
      <c r="M209" s="86"/>
    </row>
    <row r="210" spans="2:13" x14ac:dyDescent="0.3">
      <c r="B210" s="85"/>
      <c r="C210" s="85"/>
      <c r="D210" s="86"/>
      <c r="E210" s="86"/>
      <c r="F210" s="85"/>
      <c r="G210" s="85"/>
      <c r="H210" s="86"/>
      <c r="I210" s="86"/>
      <c r="J210" s="85"/>
      <c r="K210" s="85"/>
      <c r="L210" s="86"/>
      <c r="M210" s="86"/>
    </row>
    <row r="211" spans="2:13" x14ac:dyDescent="0.3">
      <c r="B211" s="85"/>
      <c r="C211" s="85"/>
      <c r="D211" s="86"/>
      <c r="E211" s="86"/>
      <c r="F211" s="85"/>
      <c r="G211" s="85"/>
      <c r="H211" s="86"/>
      <c r="I211" s="86"/>
      <c r="J211" s="85"/>
      <c r="K211" s="85"/>
      <c r="L211" s="86"/>
      <c r="M211" s="86"/>
    </row>
    <row r="212" spans="2:13" x14ac:dyDescent="0.3">
      <c r="B212" s="85"/>
      <c r="C212" s="85"/>
      <c r="D212" s="86"/>
      <c r="E212" s="86"/>
      <c r="F212" s="85"/>
      <c r="G212" s="85"/>
      <c r="H212" s="86"/>
      <c r="I212" s="86"/>
      <c r="J212" s="85"/>
      <c r="K212" s="85"/>
      <c r="L212" s="86"/>
      <c r="M212" s="86"/>
    </row>
    <row r="213" spans="2:13" x14ac:dyDescent="0.3">
      <c r="B213" s="85"/>
      <c r="C213" s="85"/>
      <c r="D213" s="86"/>
      <c r="E213" s="86"/>
      <c r="F213" s="85"/>
      <c r="G213" s="85"/>
      <c r="H213" s="86"/>
      <c r="I213" s="86"/>
      <c r="J213" s="85"/>
      <c r="K213" s="85"/>
      <c r="L213" s="86"/>
      <c r="M213" s="86"/>
    </row>
    <row r="214" spans="2:13" x14ac:dyDescent="0.3">
      <c r="B214" s="85"/>
      <c r="C214" s="85"/>
      <c r="D214" s="86"/>
      <c r="E214" s="86"/>
      <c r="F214" s="85"/>
      <c r="G214" s="85"/>
      <c r="H214" s="86"/>
      <c r="I214" s="86"/>
      <c r="J214" s="85"/>
      <c r="K214" s="85"/>
      <c r="L214" s="86"/>
      <c r="M214" s="86"/>
    </row>
    <row r="215" spans="2:13" x14ac:dyDescent="0.3">
      <c r="B215" s="85"/>
      <c r="C215" s="85"/>
      <c r="D215" s="86"/>
      <c r="E215" s="86"/>
      <c r="F215" s="85"/>
      <c r="G215" s="85"/>
      <c r="H215" s="86"/>
      <c r="I215" s="86"/>
      <c r="J215" s="85"/>
      <c r="K215" s="85"/>
      <c r="L215" s="86"/>
      <c r="M215" s="86"/>
    </row>
    <row r="216" spans="2:13" x14ac:dyDescent="0.3">
      <c r="B216" s="85"/>
      <c r="C216" s="85"/>
      <c r="D216" s="86"/>
      <c r="E216" s="86"/>
      <c r="F216" s="85"/>
      <c r="G216" s="85"/>
      <c r="H216" s="86"/>
      <c r="I216" s="86"/>
      <c r="J216" s="85"/>
      <c r="K216" s="85"/>
      <c r="L216" s="86"/>
      <c r="M216" s="86"/>
    </row>
    <row r="217" spans="2:13" x14ac:dyDescent="0.3">
      <c r="B217" s="85"/>
      <c r="C217" s="85"/>
      <c r="D217" s="86"/>
      <c r="E217" s="86"/>
      <c r="F217" s="85"/>
      <c r="G217" s="85"/>
      <c r="H217" s="86"/>
      <c r="I217" s="86"/>
      <c r="J217" s="85"/>
      <c r="K217" s="85"/>
      <c r="L217" s="86"/>
      <c r="M217" s="86"/>
    </row>
    <row r="218" spans="2:13" x14ac:dyDescent="0.3">
      <c r="B218" s="85"/>
      <c r="C218" s="85"/>
      <c r="D218" s="86"/>
      <c r="E218" s="86"/>
      <c r="F218" s="85"/>
      <c r="G218" s="85"/>
      <c r="H218" s="86"/>
      <c r="I218" s="86"/>
      <c r="J218" s="85"/>
      <c r="K218" s="85"/>
      <c r="L218" s="86"/>
      <c r="M218" s="86"/>
    </row>
    <row r="219" spans="2:13" x14ac:dyDescent="0.3">
      <c r="B219" s="85"/>
      <c r="C219" s="85"/>
      <c r="D219" s="86"/>
      <c r="E219" s="86"/>
      <c r="F219" s="85"/>
      <c r="G219" s="85"/>
      <c r="H219" s="86"/>
      <c r="I219" s="86"/>
      <c r="J219" s="85"/>
      <c r="K219" s="85"/>
      <c r="L219" s="86"/>
      <c r="M219" s="86"/>
    </row>
    <row r="220" spans="2:13" x14ac:dyDescent="0.3">
      <c r="B220" s="85"/>
      <c r="C220" s="85"/>
      <c r="D220" s="86"/>
      <c r="E220" s="86"/>
      <c r="F220" s="85"/>
      <c r="G220" s="85"/>
      <c r="H220" s="86"/>
      <c r="I220" s="86"/>
      <c r="J220" s="85"/>
      <c r="K220" s="85"/>
      <c r="L220" s="86"/>
      <c r="M220" s="86"/>
    </row>
    <row r="221" spans="2:13" x14ac:dyDescent="0.3">
      <c r="B221" s="85"/>
      <c r="C221" s="85"/>
      <c r="D221" s="86"/>
      <c r="E221" s="86"/>
      <c r="F221" s="85"/>
      <c r="G221" s="85"/>
      <c r="H221" s="86"/>
      <c r="I221" s="86"/>
      <c r="J221" s="85"/>
      <c r="K221" s="85"/>
      <c r="L221" s="86"/>
      <c r="M221" s="86"/>
    </row>
    <row r="222" spans="2:13" x14ac:dyDescent="0.3">
      <c r="B222" s="85"/>
      <c r="C222" s="85"/>
      <c r="D222" s="86"/>
      <c r="E222" s="86"/>
      <c r="F222" s="85"/>
      <c r="G222" s="85"/>
      <c r="H222" s="86"/>
      <c r="I222" s="86"/>
      <c r="J222" s="85"/>
      <c r="K222" s="85"/>
      <c r="L222" s="86"/>
      <c r="M222" s="86"/>
    </row>
    <row r="223" spans="2:13" x14ac:dyDescent="0.3">
      <c r="B223" s="85"/>
      <c r="C223" s="85"/>
      <c r="D223" s="86"/>
      <c r="E223" s="86"/>
      <c r="F223" s="85"/>
      <c r="G223" s="85"/>
      <c r="H223" s="86"/>
      <c r="I223" s="86"/>
      <c r="J223" s="85"/>
      <c r="K223" s="85"/>
      <c r="L223" s="86"/>
      <c r="M223" s="86"/>
    </row>
    <row r="224" spans="2:13" x14ac:dyDescent="0.3">
      <c r="B224" s="85"/>
      <c r="C224" s="85"/>
      <c r="D224" s="86"/>
      <c r="E224" s="86"/>
      <c r="F224" s="85"/>
      <c r="G224" s="85"/>
      <c r="H224" s="86"/>
      <c r="I224" s="86"/>
      <c r="J224" s="85"/>
      <c r="K224" s="85"/>
      <c r="L224" s="86"/>
      <c r="M224" s="86"/>
    </row>
    <row r="225" spans="2:13" x14ac:dyDescent="0.3">
      <c r="B225" s="85"/>
      <c r="C225" s="85"/>
      <c r="D225" s="86"/>
      <c r="E225" s="86"/>
      <c r="F225" s="85"/>
      <c r="G225" s="85"/>
      <c r="H225" s="86"/>
      <c r="I225" s="86"/>
      <c r="J225" s="85"/>
      <c r="K225" s="85"/>
      <c r="L225" s="86"/>
      <c r="M225" s="86"/>
    </row>
    <row r="226" spans="2:13" x14ac:dyDescent="0.3">
      <c r="B226" s="85"/>
      <c r="C226" s="85"/>
      <c r="D226" s="86"/>
      <c r="E226" s="86"/>
      <c r="F226" s="85"/>
      <c r="G226" s="85"/>
      <c r="H226" s="86"/>
      <c r="I226" s="86"/>
      <c r="J226" s="85"/>
      <c r="K226" s="85"/>
      <c r="L226" s="86"/>
      <c r="M226" s="86"/>
    </row>
    <row r="227" spans="2:13" x14ac:dyDescent="0.3">
      <c r="B227" s="85"/>
      <c r="C227" s="85"/>
      <c r="D227" s="86"/>
      <c r="E227" s="86"/>
      <c r="F227" s="85"/>
      <c r="G227" s="85"/>
      <c r="H227" s="86"/>
      <c r="I227" s="86"/>
      <c r="J227" s="85"/>
      <c r="K227" s="85"/>
      <c r="L227" s="86"/>
      <c r="M227" s="86"/>
    </row>
    <row r="228" spans="2:13" x14ac:dyDescent="0.3">
      <c r="B228" s="85"/>
      <c r="C228" s="85"/>
      <c r="D228" s="86"/>
      <c r="E228" s="86"/>
      <c r="F228" s="85"/>
      <c r="G228" s="85"/>
      <c r="H228" s="86"/>
      <c r="I228" s="86"/>
      <c r="J228" s="85"/>
      <c r="K228" s="85"/>
      <c r="L228" s="86"/>
      <c r="M228" s="86"/>
    </row>
    <row r="229" spans="2:13" x14ac:dyDescent="0.3">
      <c r="B229" s="85"/>
      <c r="C229" s="85"/>
      <c r="D229" s="86"/>
      <c r="E229" s="86"/>
      <c r="F229" s="85"/>
      <c r="G229" s="85"/>
      <c r="H229" s="86"/>
      <c r="I229" s="86"/>
      <c r="J229" s="85"/>
      <c r="K229" s="85"/>
      <c r="L229" s="86"/>
      <c r="M229" s="86"/>
    </row>
    <row r="230" spans="2:13" x14ac:dyDescent="0.3">
      <c r="B230" s="85"/>
      <c r="C230" s="85"/>
      <c r="D230" s="86"/>
      <c r="E230" s="86"/>
      <c r="F230" s="85"/>
      <c r="G230" s="85"/>
      <c r="H230" s="86"/>
      <c r="I230" s="86"/>
      <c r="J230" s="85"/>
      <c r="K230" s="85"/>
      <c r="L230" s="86"/>
      <c r="M230" s="86"/>
    </row>
    <row r="231" spans="2:13" x14ac:dyDescent="0.3">
      <c r="B231" s="85"/>
      <c r="C231" s="85"/>
      <c r="D231" s="86"/>
      <c r="E231" s="86"/>
      <c r="F231" s="85"/>
      <c r="G231" s="85"/>
      <c r="H231" s="86"/>
      <c r="I231" s="86"/>
      <c r="J231" s="85"/>
      <c r="K231" s="85"/>
      <c r="L231" s="86"/>
      <c r="M231" s="86"/>
    </row>
    <row r="232" spans="2:13" x14ac:dyDescent="0.3">
      <c r="B232" s="85"/>
      <c r="C232" s="85"/>
      <c r="D232" s="86"/>
      <c r="E232" s="86"/>
      <c r="F232" s="85"/>
      <c r="G232" s="85"/>
      <c r="H232" s="86"/>
      <c r="I232" s="86"/>
      <c r="J232" s="85"/>
      <c r="K232" s="85"/>
      <c r="L232" s="86"/>
      <c r="M232" s="86"/>
    </row>
    <row r="233" spans="2:13" x14ac:dyDescent="0.3">
      <c r="B233" s="85"/>
      <c r="C233" s="85"/>
      <c r="D233" s="86"/>
      <c r="E233" s="86"/>
      <c r="F233" s="85"/>
      <c r="G233" s="85"/>
      <c r="H233" s="86"/>
      <c r="I233" s="86"/>
      <c r="J233" s="85"/>
      <c r="K233" s="85"/>
      <c r="L233" s="86"/>
      <c r="M233" s="86"/>
    </row>
    <row r="234" spans="2:13" x14ac:dyDescent="0.3">
      <c r="B234" s="85"/>
      <c r="C234" s="85"/>
      <c r="D234" s="86"/>
      <c r="E234" s="86"/>
      <c r="F234" s="85"/>
      <c r="G234" s="85"/>
      <c r="H234" s="86"/>
      <c r="I234" s="86"/>
      <c r="J234" s="85"/>
      <c r="K234" s="85"/>
      <c r="L234" s="86"/>
      <c r="M234" s="86"/>
    </row>
    <row r="235" spans="2:13" x14ac:dyDescent="0.3">
      <c r="B235" s="85"/>
      <c r="C235" s="85"/>
      <c r="D235" s="86"/>
      <c r="E235" s="86"/>
      <c r="F235" s="85"/>
      <c r="G235" s="85"/>
      <c r="H235" s="86"/>
      <c r="I235" s="86"/>
      <c r="J235" s="85"/>
      <c r="K235" s="85"/>
      <c r="L235" s="86"/>
      <c r="M235" s="86"/>
    </row>
    <row r="236" spans="2:13" x14ac:dyDescent="0.3">
      <c r="B236" s="85"/>
      <c r="C236" s="85"/>
      <c r="D236" s="86"/>
      <c r="E236" s="86"/>
      <c r="F236" s="85"/>
      <c r="G236" s="85"/>
      <c r="H236" s="86"/>
      <c r="I236" s="86"/>
      <c r="J236" s="85"/>
      <c r="K236" s="85"/>
      <c r="L236" s="86"/>
      <c r="M236" s="86"/>
    </row>
    <row r="237" spans="2:13" x14ac:dyDescent="0.3">
      <c r="B237" s="85"/>
      <c r="C237" s="85"/>
      <c r="D237" s="86"/>
      <c r="E237" s="86"/>
      <c r="F237" s="85"/>
      <c r="G237" s="85"/>
      <c r="H237" s="86"/>
      <c r="I237" s="86"/>
      <c r="J237" s="85"/>
      <c r="K237" s="85"/>
      <c r="L237" s="86"/>
      <c r="M237" s="86"/>
    </row>
    <row r="238" spans="2:13" x14ac:dyDescent="0.3">
      <c r="B238" s="85"/>
      <c r="C238" s="85"/>
      <c r="D238" s="86"/>
      <c r="E238" s="86"/>
      <c r="F238" s="85"/>
      <c r="G238" s="85"/>
      <c r="H238" s="86"/>
      <c r="I238" s="86"/>
      <c r="J238" s="85"/>
      <c r="K238" s="85"/>
      <c r="L238" s="86"/>
      <c r="M238" s="86"/>
    </row>
    <row r="239" spans="2:13" x14ac:dyDescent="0.3">
      <c r="B239" s="85"/>
      <c r="C239" s="85"/>
      <c r="D239" s="86"/>
      <c r="E239" s="86"/>
      <c r="F239" s="85"/>
      <c r="G239" s="85"/>
      <c r="H239" s="86"/>
      <c r="I239" s="86"/>
      <c r="J239" s="85"/>
      <c r="K239" s="85"/>
      <c r="L239" s="86"/>
      <c r="M239" s="86"/>
    </row>
    <row r="240" spans="2:13" x14ac:dyDescent="0.3">
      <c r="B240" s="85"/>
      <c r="C240" s="85"/>
      <c r="D240" s="86"/>
      <c r="E240" s="86"/>
      <c r="F240" s="85"/>
      <c r="G240" s="85"/>
      <c r="H240" s="86"/>
      <c r="I240" s="86"/>
      <c r="J240" s="85"/>
      <c r="K240" s="85"/>
      <c r="L240" s="86"/>
      <c r="M240" s="86"/>
    </row>
    <row r="241" spans="2:13" x14ac:dyDescent="0.3">
      <c r="B241" s="85"/>
      <c r="C241" s="85"/>
      <c r="D241" s="86"/>
      <c r="E241" s="86"/>
      <c r="F241" s="85"/>
      <c r="G241" s="85"/>
      <c r="H241" s="86"/>
      <c r="I241" s="86"/>
      <c r="J241" s="85"/>
      <c r="K241" s="85"/>
      <c r="L241" s="86"/>
      <c r="M241" s="86"/>
    </row>
    <row r="242" spans="2:13" x14ac:dyDescent="0.3">
      <c r="B242" s="85"/>
      <c r="C242" s="85"/>
      <c r="D242" s="86"/>
      <c r="E242" s="86"/>
      <c r="F242" s="85"/>
      <c r="G242" s="85"/>
      <c r="H242" s="86"/>
      <c r="I242" s="86"/>
      <c r="J242" s="85"/>
      <c r="K242" s="85"/>
      <c r="L242" s="86"/>
      <c r="M242" s="86"/>
    </row>
    <row r="243" spans="2:13" x14ac:dyDescent="0.3">
      <c r="B243" s="85"/>
      <c r="C243" s="85"/>
      <c r="D243" s="86"/>
      <c r="E243" s="86"/>
      <c r="F243" s="85"/>
      <c r="G243" s="85"/>
      <c r="H243" s="86"/>
      <c r="I243" s="86"/>
      <c r="J243" s="85"/>
      <c r="K243" s="85"/>
      <c r="L243" s="86"/>
      <c r="M243" s="86"/>
    </row>
    <row r="244" spans="2:13" x14ac:dyDescent="0.3">
      <c r="B244" s="85"/>
      <c r="C244" s="85"/>
      <c r="D244" s="86"/>
      <c r="E244" s="86"/>
      <c r="F244" s="85"/>
      <c r="G244" s="85"/>
      <c r="H244" s="86"/>
      <c r="I244" s="86"/>
      <c r="J244" s="85"/>
      <c r="K244" s="85"/>
      <c r="L244" s="86"/>
      <c r="M244" s="86"/>
    </row>
    <row r="245" spans="2:13" x14ac:dyDescent="0.3">
      <c r="B245" s="85"/>
      <c r="C245" s="85"/>
      <c r="D245" s="86"/>
      <c r="E245" s="86"/>
      <c r="F245" s="85"/>
      <c r="G245" s="85"/>
      <c r="H245" s="86"/>
      <c r="I245" s="86"/>
      <c r="J245" s="85"/>
      <c r="K245" s="85"/>
      <c r="L245" s="86"/>
      <c r="M245" s="86"/>
    </row>
    <row r="246" spans="2:13" x14ac:dyDescent="0.3">
      <c r="B246" s="85"/>
      <c r="C246" s="85"/>
      <c r="D246" s="86"/>
      <c r="E246" s="86"/>
      <c r="F246" s="85"/>
      <c r="G246" s="85"/>
      <c r="H246" s="86"/>
      <c r="I246" s="86"/>
      <c r="J246" s="85"/>
      <c r="K246" s="85"/>
      <c r="L246" s="86"/>
      <c r="M246" s="86"/>
    </row>
    <row r="247" spans="2:13" x14ac:dyDescent="0.3">
      <c r="B247" s="85"/>
      <c r="C247" s="85"/>
      <c r="D247" s="86"/>
      <c r="E247" s="86"/>
      <c r="F247" s="85"/>
      <c r="G247" s="85"/>
      <c r="H247" s="86"/>
      <c r="I247" s="86"/>
      <c r="J247" s="85"/>
      <c r="K247" s="85"/>
      <c r="L247" s="86"/>
      <c r="M247" s="86"/>
    </row>
    <row r="248" spans="2:13" x14ac:dyDescent="0.3">
      <c r="B248" s="85"/>
      <c r="C248" s="85"/>
      <c r="D248" s="86"/>
      <c r="E248" s="86"/>
      <c r="F248" s="85"/>
      <c r="G248" s="85"/>
      <c r="H248" s="86"/>
      <c r="I248" s="86"/>
      <c r="J248" s="85"/>
      <c r="K248" s="85"/>
      <c r="L248" s="86"/>
      <c r="M248" s="86"/>
    </row>
    <row r="249" spans="2:13" x14ac:dyDescent="0.3">
      <c r="B249" s="85"/>
      <c r="C249" s="85"/>
      <c r="D249" s="86"/>
      <c r="E249" s="86"/>
      <c r="F249" s="85"/>
      <c r="G249" s="85"/>
      <c r="H249" s="86"/>
      <c r="I249" s="86"/>
      <c r="J249" s="85"/>
      <c r="K249" s="85"/>
      <c r="L249" s="86"/>
      <c r="M249" s="86"/>
    </row>
    <row r="250" spans="2:13" x14ac:dyDescent="0.3">
      <c r="B250" s="85"/>
      <c r="C250" s="85"/>
      <c r="D250" s="86"/>
      <c r="E250" s="86"/>
      <c r="F250" s="85"/>
      <c r="G250" s="85"/>
      <c r="H250" s="86"/>
      <c r="I250" s="86"/>
      <c r="J250" s="85"/>
      <c r="K250" s="85"/>
      <c r="L250" s="86"/>
      <c r="M250" s="86"/>
    </row>
    <row r="251" spans="2:13" x14ac:dyDescent="0.3">
      <c r="B251" s="85"/>
      <c r="C251" s="85"/>
      <c r="D251" s="86"/>
      <c r="E251" s="86"/>
      <c r="F251" s="85"/>
      <c r="G251" s="85"/>
      <c r="H251" s="86"/>
      <c r="I251" s="86"/>
      <c r="J251" s="85"/>
      <c r="K251" s="85"/>
      <c r="L251" s="86"/>
      <c r="M251" s="86"/>
    </row>
    <row r="252" spans="2:13" x14ac:dyDescent="0.3">
      <c r="B252" s="85"/>
      <c r="C252" s="85"/>
      <c r="D252" s="86"/>
      <c r="E252" s="86"/>
      <c r="F252" s="85"/>
      <c r="G252" s="85"/>
      <c r="H252" s="86"/>
      <c r="I252" s="86"/>
      <c r="J252" s="85"/>
      <c r="K252" s="85"/>
      <c r="L252" s="86"/>
      <c r="M252" s="86"/>
    </row>
    <row r="253" spans="2:13" x14ac:dyDescent="0.3">
      <c r="B253" s="85"/>
      <c r="C253" s="85"/>
      <c r="D253" s="86"/>
      <c r="E253" s="86"/>
      <c r="F253" s="85"/>
      <c r="G253" s="85"/>
      <c r="H253" s="86"/>
      <c r="I253" s="86"/>
      <c r="J253" s="85"/>
      <c r="K253" s="85"/>
      <c r="L253" s="86"/>
      <c r="M253" s="86"/>
    </row>
    <row r="254" spans="2:13" x14ac:dyDescent="0.3">
      <c r="B254" s="85"/>
      <c r="C254" s="85"/>
      <c r="D254" s="86"/>
      <c r="E254" s="86"/>
      <c r="F254" s="85"/>
      <c r="G254" s="85"/>
      <c r="H254" s="86"/>
      <c r="I254" s="86"/>
      <c r="J254" s="85"/>
      <c r="K254" s="85"/>
      <c r="L254" s="86"/>
      <c r="M254" s="86"/>
    </row>
    <row r="255" spans="2:13" x14ac:dyDescent="0.3">
      <c r="B255" s="85"/>
      <c r="C255" s="85"/>
      <c r="D255" s="86"/>
      <c r="E255" s="86"/>
      <c r="F255" s="85"/>
      <c r="G255" s="85"/>
      <c r="H255" s="86"/>
      <c r="I255" s="86"/>
      <c r="J255" s="85"/>
      <c r="K255" s="85"/>
      <c r="L255" s="86"/>
      <c r="M255" s="86"/>
    </row>
    <row r="256" spans="2:13" x14ac:dyDescent="0.3">
      <c r="B256" s="85"/>
      <c r="C256" s="85"/>
      <c r="D256" s="86"/>
      <c r="E256" s="86"/>
      <c r="F256" s="85"/>
      <c r="G256" s="85"/>
      <c r="H256" s="86"/>
      <c r="I256" s="86"/>
      <c r="J256" s="85"/>
      <c r="K256" s="85"/>
      <c r="L256" s="86"/>
      <c r="M256" s="86"/>
    </row>
    <row r="257" spans="2:13" x14ac:dyDescent="0.3">
      <c r="B257" s="85"/>
      <c r="C257" s="85"/>
      <c r="D257" s="86"/>
      <c r="E257" s="86"/>
      <c r="F257" s="85"/>
      <c r="G257" s="85"/>
      <c r="H257" s="86"/>
      <c r="I257" s="86"/>
      <c r="J257" s="85"/>
      <c r="K257" s="85"/>
      <c r="L257" s="86"/>
      <c r="M257" s="86"/>
    </row>
    <row r="258" spans="2:13" x14ac:dyDescent="0.3">
      <c r="B258" s="85"/>
      <c r="C258" s="85"/>
      <c r="D258" s="86"/>
      <c r="E258" s="86"/>
      <c r="F258" s="85"/>
      <c r="G258" s="85"/>
      <c r="H258" s="86"/>
      <c r="I258" s="86"/>
      <c r="J258" s="85"/>
      <c r="K258" s="85"/>
      <c r="L258" s="86"/>
      <c r="M258" s="86"/>
    </row>
    <row r="259" spans="2:13" x14ac:dyDescent="0.3">
      <c r="B259" s="85"/>
      <c r="C259" s="85"/>
      <c r="D259" s="86"/>
      <c r="E259" s="86"/>
      <c r="F259" s="85"/>
      <c r="G259" s="85"/>
      <c r="H259" s="86"/>
      <c r="I259" s="86"/>
      <c r="J259" s="85"/>
      <c r="K259" s="85"/>
      <c r="L259" s="86"/>
      <c r="M259" s="86"/>
    </row>
    <row r="260" spans="2:13" x14ac:dyDescent="0.3">
      <c r="B260" s="85"/>
      <c r="C260" s="85"/>
      <c r="D260" s="86"/>
      <c r="E260" s="86"/>
      <c r="F260" s="85"/>
      <c r="G260" s="85"/>
      <c r="H260" s="86"/>
      <c r="I260" s="86"/>
      <c r="J260" s="85"/>
      <c r="K260" s="85"/>
      <c r="L260" s="86"/>
      <c r="M260" s="86"/>
    </row>
    <row r="261" spans="2:13" x14ac:dyDescent="0.3">
      <c r="B261" s="85"/>
      <c r="C261" s="85"/>
      <c r="D261" s="86"/>
      <c r="E261" s="86"/>
      <c r="F261" s="85"/>
      <c r="G261" s="85"/>
      <c r="H261" s="86"/>
      <c r="I261" s="86"/>
      <c r="J261" s="85"/>
      <c r="K261" s="85"/>
      <c r="L261" s="86"/>
      <c r="M261" s="86"/>
    </row>
    <row r="262" spans="2:13" x14ac:dyDescent="0.3">
      <c r="B262" s="85"/>
      <c r="C262" s="85"/>
      <c r="D262" s="86"/>
      <c r="E262" s="86"/>
      <c r="F262" s="85"/>
      <c r="G262" s="85"/>
      <c r="H262" s="86"/>
      <c r="I262" s="86"/>
      <c r="J262" s="85"/>
      <c r="K262" s="85"/>
      <c r="L262" s="86"/>
      <c r="M262" s="86"/>
    </row>
    <row r="263" spans="2:13" x14ac:dyDescent="0.3">
      <c r="B263" s="85"/>
      <c r="C263" s="85"/>
      <c r="D263" s="86"/>
      <c r="E263" s="86"/>
      <c r="F263" s="85"/>
      <c r="G263" s="85"/>
      <c r="H263" s="86"/>
      <c r="I263" s="86"/>
      <c r="J263" s="85"/>
      <c r="K263" s="85"/>
      <c r="L263" s="86"/>
      <c r="M263" s="86"/>
    </row>
    <row r="264" spans="2:13" x14ac:dyDescent="0.3">
      <c r="B264" s="85"/>
      <c r="C264" s="85"/>
      <c r="D264" s="86"/>
      <c r="E264" s="86"/>
      <c r="F264" s="85"/>
      <c r="G264" s="85"/>
      <c r="H264" s="86"/>
      <c r="I264" s="86"/>
      <c r="J264" s="85"/>
      <c r="K264" s="85"/>
      <c r="L264" s="86"/>
      <c r="M264" s="86"/>
    </row>
    <row r="265" spans="2:13" x14ac:dyDescent="0.3">
      <c r="B265" s="85"/>
      <c r="C265" s="85"/>
      <c r="D265" s="86"/>
      <c r="E265" s="86"/>
      <c r="F265" s="85"/>
      <c r="G265" s="85"/>
      <c r="H265" s="86"/>
      <c r="I265" s="86"/>
      <c r="J265" s="85"/>
      <c r="K265" s="85"/>
      <c r="L265" s="86"/>
      <c r="M265" s="86"/>
    </row>
    <row r="266" spans="2:13" x14ac:dyDescent="0.3">
      <c r="B266" s="85"/>
      <c r="C266" s="85"/>
      <c r="D266" s="86"/>
      <c r="E266" s="86"/>
      <c r="F266" s="85"/>
      <c r="G266" s="85"/>
      <c r="H266" s="86"/>
      <c r="I266" s="86"/>
      <c r="J266" s="85"/>
      <c r="K266" s="85"/>
      <c r="L266" s="86"/>
      <c r="M266" s="86"/>
    </row>
    <row r="267" spans="2:13" x14ac:dyDescent="0.3">
      <c r="B267" s="85"/>
      <c r="C267" s="85"/>
      <c r="D267" s="86"/>
      <c r="E267" s="86"/>
      <c r="F267" s="85"/>
      <c r="G267" s="85"/>
      <c r="H267" s="86"/>
      <c r="I267" s="86"/>
      <c r="J267" s="85"/>
      <c r="K267" s="85"/>
      <c r="L267" s="86"/>
      <c r="M267" s="86"/>
    </row>
    <row r="268" spans="2:13" x14ac:dyDescent="0.3">
      <c r="B268" s="85"/>
      <c r="C268" s="85"/>
      <c r="D268" s="86"/>
      <c r="E268" s="86"/>
      <c r="F268" s="85"/>
      <c r="G268" s="85"/>
      <c r="H268" s="86"/>
      <c r="I268" s="86"/>
      <c r="J268" s="85"/>
      <c r="K268" s="85"/>
      <c r="L268" s="86"/>
      <c r="M268" s="86"/>
    </row>
    <row r="269" spans="2:13" x14ac:dyDescent="0.3">
      <c r="B269" s="85"/>
      <c r="C269" s="85"/>
      <c r="D269" s="86"/>
      <c r="E269" s="86"/>
      <c r="F269" s="85"/>
      <c r="G269" s="85"/>
      <c r="H269" s="86"/>
      <c r="I269" s="86"/>
      <c r="J269" s="85"/>
      <c r="K269" s="85"/>
      <c r="L269" s="86"/>
      <c r="M269" s="86"/>
    </row>
    <row r="270" spans="2:13" x14ac:dyDescent="0.3">
      <c r="B270" s="85"/>
      <c r="C270" s="85"/>
      <c r="D270" s="86"/>
      <c r="E270" s="86"/>
      <c r="F270" s="85"/>
      <c r="G270" s="85"/>
      <c r="H270" s="86"/>
      <c r="I270" s="86"/>
      <c r="J270" s="85"/>
      <c r="K270" s="85"/>
      <c r="L270" s="86"/>
      <c r="M270" s="86"/>
    </row>
    <row r="271" spans="2:13" x14ac:dyDescent="0.3">
      <c r="B271" s="85"/>
      <c r="C271" s="85"/>
      <c r="D271" s="86"/>
      <c r="E271" s="86"/>
      <c r="F271" s="85"/>
      <c r="G271" s="85"/>
      <c r="H271" s="86"/>
      <c r="I271" s="86"/>
      <c r="J271" s="85"/>
      <c r="K271" s="85"/>
      <c r="L271" s="86"/>
      <c r="M271" s="86"/>
    </row>
    <row r="272" spans="2:13" x14ac:dyDescent="0.3">
      <c r="B272" s="85"/>
      <c r="C272" s="85"/>
      <c r="D272" s="86"/>
      <c r="E272" s="86"/>
      <c r="F272" s="85"/>
      <c r="G272" s="85"/>
      <c r="H272" s="86"/>
      <c r="I272" s="86"/>
      <c r="J272" s="85"/>
      <c r="K272" s="85"/>
      <c r="L272" s="86"/>
      <c r="M272" s="86"/>
    </row>
    <row r="273" spans="2:13" x14ac:dyDescent="0.3">
      <c r="B273" s="85"/>
      <c r="C273" s="85"/>
      <c r="D273" s="86"/>
      <c r="E273" s="86"/>
      <c r="F273" s="85"/>
      <c r="G273" s="85"/>
      <c r="H273" s="86"/>
      <c r="I273" s="86"/>
      <c r="J273" s="85"/>
      <c r="K273" s="85"/>
      <c r="L273" s="86"/>
      <c r="M273" s="86"/>
    </row>
    <row r="274" spans="2:13" x14ac:dyDescent="0.3">
      <c r="B274" s="85"/>
      <c r="C274" s="85"/>
      <c r="D274" s="86"/>
      <c r="E274" s="86"/>
      <c r="F274" s="85"/>
      <c r="G274" s="85"/>
      <c r="H274" s="86"/>
      <c r="I274" s="86"/>
      <c r="J274" s="85"/>
      <c r="K274" s="85"/>
      <c r="L274" s="86"/>
      <c r="M274" s="86"/>
    </row>
    <row r="275" spans="2:13" x14ac:dyDescent="0.3">
      <c r="B275" s="85"/>
      <c r="C275" s="85"/>
      <c r="D275" s="86"/>
      <c r="E275" s="86"/>
      <c r="F275" s="85"/>
      <c r="G275" s="85"/>
      <c r="H275" s="86"/>
      <c r="I275" s="86"/>
      <c r="J275" s="85"/>
      <c r="K275" s="85"/>
      <c r="L275" s="86"/>
      <c r="M275" s="86"/>
    </row>
    <row r="276" spans="2:13" x14ac:dyDescent="0.3">
      <c r="B276" s="85"/>
      <c r="C276" s="85"/>
      <c r="D276" s="86"/>
      <c r="E276" s="86"/>
      <c r="F276" s="85"/>
      <c r="G276" s="85"/>
      <c r="H276" s="86"/>
      <c r="I276" s="86"/>
      <c r="J276" s="85"/>
      <c r="K276" s="85"/>
      <c r="L276" s="86"/>
      <c r="M276" s="86"/>
    </row>
    <row r="277" spans="2:13" x14ac:dyDescent="0.3">
      <c r="B277" s="85"/>
      <c r="C277" s="85"/>
      <c r="D277" s="86"/>
      <c r="E277" s="86"/>
      <c r="F277" s="85"/>
      <c r="G277" s="85"/>
      <c r="H277" s="86"/>
      <c r="I277" s="86"/>
      <c r="J277" s="85"/>
      <c r="K277" s="85"/>
      <c r="L277" s="86"/>
      <c r="M277" s="86"/>
    </row>
    <row r="278" spans="2:13" x14ac:dyDescent="0.3">
      <c r="B278" s="85"/>
      <c r="C278" s="85"/>
      <c r="D278" s="86"/>
      <c r="E278" s="86"/>
      <c r="F278" s="85"/>
      <c r="G278" s="85"/>
      <c r="H278" s="86"/>
      <c r="I278" s="86"/>
      <c r="J278" s="85"/>
      <c r="K278" s="85"/>
      <c r="L278" s="86"/>
      <c r="M278" s="86"/>
    </row>
    <row r="279" spans="2:13" x14ac:dyDescent="0.3">
      <c r="B279" s="85"/>
      <c r="C279" s="85"/>
      <c r="D279" s="86"/>
      <c r="E279" s="86"/>
      <c r="F279" s="85"/>
      <c r="G279" s="85"/>
      <c r="H279" s="86"/>
      <c r="I279" s="86"/>
      <c r="J279" s="85"/>
      <c r="K279" s="85"/>
      <c r="L279" s="86"/>
      <c r="M279" s="86"/>
    </row>
    <row r="280" spans="2:13" x14ac:dyDescent="0.3">
      <c r="B280" s="85"/>
      <c r="C280" s="85"/>
      <c r="D280" s="86"/>
      <c r="E280" s="86"/>
      <c r="F280" s="85"/>
      <c r="G280" s="85"/>
      <c r="H280" s="86"/>
      <c r="I280" s="86"/>
      <c r="J280" s="85"/>
      <c r="K280" s="85"/>
      <c r="L280" s="86"/>
      <c r="M280" s="86"/>
    </row>
    <row r="281" spans="2:13" x14ac:dyDescent="0.3">
      <c r="B281" s="85"/>
      <c r="C281" s="85"/>
      <c r="D281" s="86"/>
      <c r="E281" s="86"/>
      <c r="F281" s="85"/>
      <c r="G281" s="85"/>
      <c r="H281" s="86"/>
      <c r="I281" s="86"/>
      <c r="J281" s="85"/>
      <c r="K281" s="85"/>
      <c r="L281" s="86"/>
      <c r="M281" s="86"/>
    </row>
    <row r="282" spans="2:13" x14ac:dyDescent="0.3">
      <c r="B282" s="85"/>
      <c r="C282" s="85"/>
      <c r="D282" s="86"/>
      <c r="E282" s="86"/>
      <c r="F282" s="85"/>
      <c r="G282" s="85"/>
      <c r="H282" s="86"/>
      <c r="I282" s="86"/>
      <c r="J282" s="85"/>
      <c r="K282" s="85"/>
      <c r="L282" s="86"/>
      <c r="M282" s="86"/>
    </row>
    <row r="283" spans="2:13" x14ac:dyDescent="0.3">
      <c r="B283" s="85"/>
      <c r="C283" s="85"/>
      <c r="D283" s="86"/>
      <c r="E283" s="86"/>
      <c r="F283" s="85"/>
      <c r="G283" s="85"/>
      <c r="H283" s="86"/>
      <c r="I283" s="86"/>
      <c r="J283" s="85"/>
      <c r="K283" s="85"/>
      <c r="L283" s="86"/>
      <c r="M283" s="86"/>
    </row>
    <row r="284" spans="2:13" x14ac:dyDescent="0.3">
      <c r="B284" s="85"/>
      <c r="C284" s="85"/>
      <c r="D284" s="86"/>
      <c r="E284" s="86"/>
      <c r="F284" s="85"/>
      <c r="G284" s="85"/>
      <c r="H284" s="86"/>
      <c r="I284" s="86"/>
      <c r="J284" s="85"/>
      <c r="K284" s="85"/>
      <c r="L284" s="86"/>
      <c r="M284" s="86"/>
    </row>
    <row r="285" spans="2:13" x14ac:dyDescent="0.3">
      <c r="B285" s="85"/>
      <c r="C285" s="85"/>
      <c r="D285" s="86"/>
      <c r="E285" s="86"/>
      <c r="F285" s="85"/>
      <c r="G285" s="85"/>
      <c r="H285" s="86"/>
      <c r="I285" s="86"/>
      <c r="J285" s="85"/>
      <c r="K285" s="85"/>
      <c r="L285" s="86"/>
      <c r="M285" s="86"/>
    </row>
    <row r="286" spans="2:13" x14ac:dyDescent="0.3">
      <c r="B286" s="85"/>
      <c r="C286" s="85"/>
      <c r="D286" s="86"/>
      <c r="E286" s="86"/>
      <c r="F286" s="85"/>
      <c r="G286" s="85"/>
      <c r="H286" s="86"/>
      <c r="I286" s="86"/>
      <c r="J286" s="85"/>
      <c r="K286" s="85"/>
      <c r="L286" s="86"/>
      <c r="M286" s="86"/>
    </row>
    <row r="287" spans="2:13" x14ac:dyDescent="0.3">
      <c r="B287" s="85"/>
      <c r="C287" s="85"/>
      <c r="D287" s="86"/>
      <c r="E287" s="86"/>
      <c r="F287" s="85"/>
      <c r="G287" s="85"/>
      <c r="H287" s="86"/>
      <c r="I287" s="86"/>
      <c r="J287" s="85"/>
      <c r="K287" s="85"/>
      <c r="L287" s="86"/>
      <c r="M287" s="86"/>
    </row>
    <row r="288" spans="2:13" x14ac:dyDescent="0.3">
      <c r="B288" s="85"/>
      <c r="C288" s="85"/>
      <c r="D288" s="86"/>
      <c r="E288" s="86"/>
      <c r="F288" s="85"/>
      <c r="G288" s="85"/>
      <c r="H288" s="86"/>
      <c r="I288" s="86"/>
      <c r="J288" s="85"/>
      <c r="K288" s="85"/>
      <c r="L288" s="86"/>
      <c r="M288" s="86"/>
    </row>
    <row r="289" spans="2:13" x14ac:dyDescent="0.3">
      <c r="B289" s="85"/>
      <c r="C289" s="85"/>
      <c r="D289" s="86"/>
      <c r="E289" s="86"/>
      <c r="F289" s="85"/>
      <c r="G289" s="85"/>
      <c r="H289" s="86"/>
      <c r="I289" s="86"/>
      <c r="J289" s="85"/>
      <c r="K289" s="85"/>
      <c r="L289" s="86"/>
      <c r="M289" s="86"/>
    </row>
    <row r="290" spans="2:13" x14ac:dyDescent="0.3">
      <c r="B290" s="85"/>
      <c r="C290" s="85"/>
      <c r="D290" s="86"/>
      <c r="E290" s="86"/>
      <c r="F290" s="85"/>
      <c r="G290" s="85"/>
      <c r="H290" s="86"/>
      <c r="I290" s="86"/>
      <c r="J290" s="85"/>
      <c r="K290" s="85"/>
      <c r="L290" s="86"/>
      <c r="M290" s="86"/>
    </row>
    <row r="291" spans="2:13" x14ac:dyDescent="0.3">
      <c r="B291" s="85"/>
      <c r="C291" s="85"/>
      <c r="D291" s="86"/>
      <c r="E291" s="86"/>
      <c r="F291" s="85"/>
      <c r="G291" s="85"/>
      <c r="H291" s="86"/>
      <c r="I291" s="86"/>
      <c r="J291" s="85"/>
      <c r="K291" s="85"/>
      <c r="L291" s="86"/>
      <c r="M291" s="86"/>
    </row>
    <row r="292" spans="2:13" x14ac:dyDescent="0.3">
      <c r="B292" s="85"/>
      <c r="C292" s="85"/>
      <c r="D292" s="86"/>
      <c r="E292" s="86"/>
      <c r="F292" s="85"/>
      <c r="G292" s="85"/>
      <c r="H292" s="86"/>
      <c r="I292" s="86"/>
      <c r="J292" s="85"/>
      <c r="K292" s="85"/>
      <c r="L292" s="86"/>
      <c r="M292" s="86"/>
    </row>
    <row r="293" spans="2:13" x14ac:dyDescent="0.3">
      <c r="B293" s="85"/>
      <c r="C293" s="85"/>
      <c r="D293" s="86"/>
      <c r="E293" s="86"/>
      <c r="F293" s="85"/>
      <c r="G293" s="85"/>
      <c r="H293" s="86"/>
      <c r="I293" s="86"/>
      <c r="J293" s="85"/>
      <c r="K293" s="85"/>
      <c r="L293" s="86"/>
      <c r="M293" s="86"/>
    </row>
    <row r="294" spans="2:13" x14ac:dyDescent="0.3">
      <c r="B294" s="85"/>
      <c r="C294" s="85"/>
      <c r="D294" s="86"/>
      <c r="E294" s="86"/>
      <c r="F294" s="85"/>
      <c r="G294" s="85"/>
      <c r="H294" s="86"/>
      <c r="I294" s="86"/>
      <c r="J294" s="85"/>
      <c r="K294" s="85"/>
      <c r="L294" s="86"/>
      <c r="M294" s="86"/>
    </row>
    <row r="295" spans="2:13" x14ac:dyDescent="0.3">
      <c r="B295" s="85"/>
      <c r="C295" s="85"/>
      <c r="D295" s="86"/>
      <c r="E295" s="86"/>
      <c r="F295" s="85"/>
      <c r="G295" s="85"/>
      <c r="H295" s="86"/>
      <c r="I295" s="86"/>
      <c r="J295" s="85"/>
      <c r="K295" s="85"/>
      <c r="L295" s="86"/>
      <c r="M295" s="86"/>
    </row>
    <row r="296" spans="2:13" x14ac:dyDescent="0.3">
      <c r="B296" s="85"/>
      <c r="C296" s="85"/>
      <c r="D296" s="86"/>
      <c r="E296" s="86"/>
      <c r="F296" s="85"/>
      <c r="G296" s="85"/>
      <c r="H296" s="86"/>
      <c r="I296" s="86"/>
      <c r="J296" s="85"/>
      <c r="K296" s="85"/>
      <c r="L296" s="86"/>
      <c r="M296" s="86"/>
    </row>
    <row r="297" spans="2:13" x14ac:dyDescent="0.3">
      <c r="B297" s="85"/>
      <c r="C297" s="85"/>
      <c r="D297" s="86"/>
      <c r="E297" s="86"/>
      <c r="F297" s="85"/>
      <c r="G297" s="85"/>
      <c r="H297" s="86"/>
      <c r="I297" s="86"/>
      <c r="J297" s="85"/>
      <c r="K297" s="85"/>
      <c r="L297" s="86"/>
      <c r="M297" s="86"/>
    </row>
    <row r="298" spans="2:13" x14ac:dyDescent="0.3">
      <c r="B298" s="85"/>
      <c r="C298" s="85"/>
      <c r="D298" s="86"/>
      <c r="E298" s="86"/>
      <c r="F298" s="85"/>
      <c r="G298" s="85"/>
      <c r="H298" s="86"/>
      <c r="I298" s="86"/>
      <c r="J298" s="85"/>
      <c r="K298" s="85"/>
      <c r="L298" s="86"/>
      <c r="M298" s="86"/>
    </row>
    <row r="299" spans="2:13" x14ac:dyDescent="0.3">
      <c r="B299" s="85"/>
      <c r="C299" s="85"/>
      <c r="D299" s="86"/>
      <c r="E299" s="86"/>
      <c r="F299" s="85"/>
      <c r="G299" s="85"/>
      <c r="H299" s="86"/>
      <c r="I299" s="86"/>
      <c r="J299" s="85"/>
      <c r="K299" s="85"/>
      <c r="L299" s="86"/>
      <c r="M299" s="86"/>
    </row>
    <row r="300" spans="2:13" x14ac:dyDescent="0.3">
      <c r="B300" s="85"/>
      <c r="C300" s="85"/>
      <c r="D300" s="86"/>
      <c r="E300" s="86"/>
      <c r="F300" s="85"/>
      <c r="G300" s="85"/>
      <c r="H300" s="86"/>
      <c r="I300" s="86"/>
      <c r="J300" s="85"/>
      <c r="K300" s="85"/>
      <c r="L300" s="86"/>
      <c r="M300" s="86"/>
    </row>
    <row r="301" spans="2:13" x14ac:dyDescent="0.3">
      <c r="B301" s="85"/>
      <c r="C301" s="85"/>
      <c r="D301" s="86"/>
      <c r="E301" s="86"/>
      <c r="F301" s="85"/>
      <c r="G301" s="85"/>
      <c r="H301" s="86"/>
      <c r="I301" s="86"/>
      <c r="J301" s="85"/>
      <c r="K301" s="85"/>
      <c r="L301" s="86"/>
      <c r="M301" s="86"/>
    </row>
    <row r="302" spans="2:13" x14ac:dyDescent="0.3">
      <c r="B302" s="85"/>
      <c r="C302" s="85"/>
      <c r="D302" s="86"/>
      <c r="E302" s="86"/>
      <c r="F302" s="85"/>
      <c r="G302" s="85"/>
      <c r="H302" s="86"/>
      <c r="I302" s="86"/>
      <c r="J302" s="85"/>
      <c r="K302" s="85"/>
      <c r="L302" s="86"/>
      <c r="M302" s="86"/>
    </row>
    <row r="303" spans="2:13" x14ac:dyDescent="0.3">
      <c r="B303" s="85"/>
      <c r="C303" s="85"/>
      <c r="D303" s="86"/>
      <c r="E303" s="86"/>
      <c r="F303" s="85"/>
      <c r="G303" s="85"/>
      <c r="H303" s="86"/>
      <c r="I303" s="86"/>
      <c r="J303" s="85"/>
      <c r="K303" s="85"/>
      <c r="L303" s="86"/>
      <c r="M303" s="86"/>
    </row>
    <row r="304" spans="2:13" x14ac:dyDescent="0.3">
      <c r="B304" s="85"/>
      <c r="C304" s="85"/>
      <c r="D304" s="86"/>
      <c r="E304" s="86"/>
      <c r="F304" s="85"/>
      <c r="G304" s="85"/>
      <c r="H304" s="86"/>
      <c r="I304" s="86"/>
      <c r="J304" s="85"/>
      <c r="K304" s="85"/>
      <c r="L304" s="86"/>
      <c r="M304" s="86"/>
    </row>
    <row r="305" spans="2:13" x14ac:dyDescent="0.3">
      <c r="B305" s="85"/>
      <c r="C305" s="85"/>
      <c r="D305" s="86"/>
      <c r="E305" s="86"/>
      <c r="F305" s="85"/>
      <c r="G305" s="85"/>
      <c r="H305" s="86"/>
      <c r="I305" s="86"/>
      <c r="J305" s="85"/>
      <c r="K305" s="85"/>
      <c r="L305" s="86"/>
      <c r="M305" s="86"/>
    </row>
    <row r="306" spans="2:13" x14ac:dyDescent="0.3">
      <c r="B306" s="85"/>
      <c r="C306" s="85"/>
      <c r="D306" s="86"/>
      <c r="E306" s="86"/>
      <c r="F306" s="85"/>
      <c r="G306" s="85"/>
      <c r="H306" s="86"/>
      <c r="I306" s="86"/>
      <c r="J306" s="85"/>
      <c r="K306" s="85"/>
      <c r="L306" s="86"/>
      <c r="M306" s="86"/>
    </row>
    <row r="307" spans="2:13" x14ac:dyDescent="0.3">
      <c r="B307" s="85"/>
      <c r="C307" s="85"/>
      <c r="D307" s="86"/>
      <c r="E307" s="86"/>
      <c r="F307" s="85"/>
      <c r="G307" s="85"/>
      <c r="H307" s="86"/>
      <c r="I307" s="86"/>
      <c r="J307" s="85"/>
      <c r="K307" s="85"/>
      <c r="L307" s="86"/>
      <c r="M307" s="86"/>
    </row>
    <row r="308" spans="2:13" x14ac:dyDescent="0.3">
      <c r="B308" s="85"/>
      <c r="C308" s="85"/>
      <c r="D308" s="86"/>
      <c r="E308" s="86"/>
      <c r="F308" s="85"/>
      <c r="G308" s="85"/>
      <c r="H308" s="86"/>
      <c r="I308" s="86"/>
      <c r="J308" s="85"/>
      <c r="K308" s="85"/>
      <c r="L308" s="86"/>
      <c r="M308" s="86"/>
    </row>
    <row r="309" spans="2:13" x14ac:dyDescent="0.3">
      <c r="B309" s="85"/>
      <c r="C309" s="85"/>
      <c r="D309" s="86"/>
      <c r="E309" s="86"/>
      <c r="F309" s="85"/>
      <c r="G309" s="85"/>
      <c r="H309" s="86"/>
      <c r="I309" s="86"/>
      <c r="J309" s="85"/>
      <c r="K309" s="85"/>
      <c r="L309" s="86"/>
      <c r="M309" s="86"/>
    </row>
    <row r="310" spans="2:13" x14ac:dyDescent="0.3">
      <c r="B310" s="85"/>
      <c r="C310" s="85"/>
      <c r="D310" s="86"/>
      <c r="E310" s="86"/>
      <c r="F310" s="85"/>
      <c r="G310" s="85"/>
      <c r="H310" s="86"/>
      <c r="I310" s="86"/>
      <c r="J310" s="85"/>
      <c r="K310" s="85"/>
      <c r="L310" s="86"/>
      <c r="M310" s="86"/>
    </row>
    <row r="311" spans="2:13" x14ac:dyDescent="0.3">
      <c r="B311" s="85"/>
      <c r="C311" s="85"/>
      <c r="D311" s="86"/>
      <c r="E311" s="86"/>
      <c r="F311" s="85"/>
      <c r="G311" s="85"/>
      <c r="H311" s="86"/>
      <c r="I311" s="86"/>
      <c r="J311" s="85"/>
      <c r="K311" s="85"/>
      <c r="L311" s="86"/>
      <c r="M311" s="86"/>
    </row>
    <row r="312" spans="2:13" x14ac:dyDescent="0.3">
      <c r="B312" s="85"/>
      <c r="C312" s="85"/>
      <c r="D312" s="86"/>
      <c r="E312" s="86"/>
      <c r="F312" s="85"/>
      <c r="G312" s="85"/>
      <c r="H312" s="86"/>
      <c r="I312" s="86"/>
      <c r="J312" s="85"/>
      <c r="K312" s="85"/>
      <c r="L312" s="86"/>
      <c r="M312" s="86"/>
    </row>
    <row r="313" spans="2:13" x14ac:dyDescent="0.3">
      <c r="B313" s="85"/>
      <c r="C313" s="85"/>
      <c r="D313" s="86"/>
      <c r="E313" s="86"/>
      <c r="F313" s="85"/>
      <c r="G313" s="85"/>
      <c r="H313" s="86"/>
      <c r="I313" s="86"/>
      <c r="J313" s="85"/>
      <c r="K313" s="85"/>
      <c r="L313" s="86"/>
      <c r="M313" s="86"/>
    </row>
    <row r="314" spans="2:13" x14ac:dyDescent="0.3">
      <c r="B314" s="85"/>
      <c r="C314" s="85"/>
      <c r="D314" s="86"/>
      <c r="E314" s="86"/>
      <c r="F314" s="85"/>
      <c r="G314" s="85"/>
      <c r="H314" s="86"/>
      <c r="I314" s="86"/>
      <c r="J314" s="85"/>
      <c r="K314" s="85"/>
      <c r="L314" s="86"/>
      <c r="M314" s="86"/>
    </row>
    <row r="315" spans="2:13" x14ac:dyDescent="0.3">
      <c r="B315" s="85"/>
      <c r="C315" s="85"/>
      <c r="D315" s="86"/>
      <c r="E315" s="86"/>
      <c r="F315" s="85"/>
      <c r="G315" s="85"/>
      <c r="H315" s="86"/>
      <c r="I315" s="86"/>
      <c r="J315" s="85"/>
      <c r="K315" s="85"/>
      <c r="L315" s="86"/>
      <c r="M315" s="86"/>
    </row>
    <row r="316" spans="2:13" x14ac:dyDescent="0.3">
      <c r="B316" s="85"/>
      <c r="C316" s="85"/>
      <c r="D316" s="86"/>
      <c r="E316" s="86"/>
      <c r="F316" s="85"/>
      <c r="G316" s="85"/>
      <c r="H316" s="86"/>
      <c r="I316" s="86"/>
      <c r="J316" s="85"/>
      <c r="K316" s="85"/>
      <c r="L316" s="86"/>
      <c r="M316" s="86"/>
    </row>
    <row r="317" spans="2:13" x14ac:dyDescent="0.3">
      <c r="B317" s="85"/>
      <c r="C317" s="85"/>
      <c r="D317" s="86"/>
      <c r="E317" s="86"/>
      <c r="F317" s="85"/>
      <c r="G317" s="85"/>
      <c r="H317" s="86"/>
      <c r="I317" s="86"/>
      <c r="J317" s="85"/>
      <c r="K317" s="85"/>
      <c r="L317" s="86"/>
      <c r="M317" s="86"/>
    </row>
    <row r="318" spans="2:13" x14ac:dyDescent="0.3">
      <c r="B318" s="85"/>
      <c r="C318" s="85"/>
      <c r="D318" s="86"/>
      <c r="E318" s="86"/>
      <c r="F318" s="85"/>
      <c r="G318" s="85"/>
      <c r="H318" s="86"/>
      <c r="I318" s="86"/>
      <c r="J318" s="85"/>
      <c r="K318" s="85"/>
      <c r="L318" s="86"/>
      <c r="M318" s="86"/>
    </row>
    <row r="319" spans="2:13" x14ac:dyDescent="0.3">
      <c r="B319" s="85"/>
      <c r="C319" s="85"/>
      <c r="D319" s="86"/>
      <c r="E319" s="86"/>
      <c r="F319" s="85"/>
      <c r="G319" s="85"/>
      <c r="H319" s="86"/>
      <c r="I319" s="86"/>
      <c r="J319" s="85"/>
      <c r="K319" s="85"/>
      <c r="L319" s="86"/>
      <c r="M319" s="86"/>
    </row>
    <row r="320" spans="2:13" x14ac:dyDescent="0.3">
      <c r="B320" s="85"/>
      <c r="C320" s="85"/>
      <c r="D320" s="86"/>
      <c r="E320" s="86"/>
      <c r="F320" s="85"/>
      <c r="G320" s="85"/>
      <c r="H320" s="86"/>
      <c r="I320" s="86"/>
      <c r="J320" s="85"/>
      <c r="K320" s="85"/>
      <c r="L320" s="86"/>
      <c r="M320" s="86"/>
    </row>
    <row r="321" spans="2:13" x14ac:dyDescent="0.3">
      <c r="B321" s="85"/>
      <c r="C321" s="85"/>
      <c r="D321" s="86"/>
      <c r="E321" s="86"/>
      <c r="F321" s="85"/>
      <c r="G321" s="85"/>
      <c r="H321" s="86"/>
      <c r="I321" s="86"/>
      <c r="J321" s="85"/>
      <c r="K321" s="85"/>
      <c r="L321" s="86"/>
      <c r="M321" s="86"/>
    </row>
    <row r="322" spans="2:13" x14ac:dyDescent="0.3">
      <c r="B322" s="85"/>
      <c r="C322" s="85"/>
      <c r="D322" s="86"/>
      <c r="E322" s="86"/>
      <c r="F322" s="85"/>
      <c r="G322" s="85"/>
      <c r="H322" s="86"/>
      <c r="I322" s="86"/>
      <c r="J322" s="85"/>
      <c r="K322" s="85"/>
      <c r="L322" s="86"/>
      <c r="M322" s="86"/>
    </row>
    <row r="323" spans="2:13" x14ac:dyDescent="0.3">
      <c r="B323" s="85"/>
      <c r="C323" s="85"/>
      <c r="D323" s="86"/>
      <c r="E323" s="86"/>
      <c r="F323" s="85"/>
      <c r="G323" s="85"/>
      <c r="H323" s="86"/>
      <c r="I323" s="86"/>
      <c r="J323" s="85"/>
      <c r="K323" s="85"/>
      <c r="L323" s="86"/>
      <c r="M323" s="86"/>
    </row>
    <row r="324" spans="2:13" x14ac:dyDescent="0.3">
      <c r="B324" s="85"/>
      <c r="C324" s="85"/>
      <c r="D324" s="86"/>
      <c r="E324" s="86"/>
      <c r="F324" s="85"/>
      <c r="G324" s="85"/>
      <c r="H324" s="86"/>
      <c r="I324" s="86"/>
      <c r="J324" s="85"/>
      <c r="K324" s="85"/>
      <c r="L324" s="86"/>
      <c r="M324" s="86"/>
    </row>
    <row r="325" spans="2:13" x14ac:dyDescent="0.3">
      <c r="B325" s="85"/>
      <c r="C325" s="85"/>
      <c r="D325" s="86"/>
      <c r="E325" s="86"/>
      <c r="F325" s="85"/>
      <c r="G325" s="85"/>
      <c r="H325" s="86"/>
      <c r="I325" s="86"/>
      <c r="J325" s="85"/>
      <c r="K325" s="85"/>
      <c r="L325" s="86"/>
      <c r="M325" s="86"/>
    </row>
    <row r="326" spans="2:13" x14ac:dyDescent="0.3">
      <c r="B326" s="85"/>
      <c r="C326" s="85"/>
      <c r="D326" s="86"/>
      <c r="E326" s="86"/>
      <c r="F326" s="85"/>
      <c r="G326" s="85"/>
      <c r="H326" s="86"/>
      <c r="I326" s="86"/>
      <c r="J326" s="85"/>
      <c r="K326" s="85"/>
      <c r="L326" s="86"/>
      <c r="M326" s="86"/>
    </row>
    <row r="327" spans="2:13" x14ac:dyDescent="0.3">
      <c r="B327" s="85"/>
      <c r="C327" s="85"/>
      <c r="D327" s="86"/>
      <c r="E327" s="86"/>
      <c r="F327" s="85"/>
      <c r="G327" s="85"/>
      <c r="H327" s="86"/>
      <c r="I327" s="86"/>
      <c r="J327" s="85"/>
      <c r="K327" s="85"/>
      <c r="L327" s="86"/>
      <c r="M327" s="86"/>
    </row>
    <row r="328" spans="2:13" x14ac:dyDescent="0.3">
      <c r="B328" s="85"/>
      <c r="C328" s="85"/>
      <c r="D328" s="86"/>
      <c r="E328" s="86"/>
      <c r="F328" s="85"/>
      <c r="G328" s="85"/>
      <c r="H328" s="86"/>
      <c r="I328" s="86"/>
      <c r="J328" s="85"/>
      <c r="K328" s="85"/>
      <c r="L328" s="86"/>
      <c r="M328" s="86"/>
    </row>
    <row r="329" spans="2:13" x14ac:dyDescent="0.3">
      <c r="B329" s="85"/>
      <c r="C329" s="85"/>
      <c r="D329" s="86"/>
      <c r="E329" s="86"/>
      <c r="F329" s="85"/>
      <c r="G329" s="85"/>
      <c r="H329" s="86"/>
      <c r="I329" s="86"/>
      <c r="J329" s="85"/>
      <c r="K329" s="85"/>
      <c r="L329" s="86"/>
      <c r="M329" s="86"/>
    </row>
    <row r="330" spans="2:13" x14ac:dyDescent="0.3">
      <c r="B330" s="85"/>
      <c r="C330" s="85"/>
      <c r="D330" s="86"/>
      <c r="E330" s="86"/>
      <c r="F330" s="85"/>
      <c r="G330" s="85"/>
      <c r="H330" s="86"/>
      <c r="I330" s="86"/>
      <c r="J330" s="85"/>
      <c r="K330" s="85"/>
      <c r="L330" s="86"/>
      <c r="M330" s="86"/>
    </row>
    <row r="331" spans="2:13" x14ac:dyDescent="0.3">
      <c r="B331" s="85"/>
      <c r="C331" s="85"/>
      <c r="D331" s="86"/>
      <c r="E331" s="86"/>
      <c r="F331" s="85"/>
      <c r="G331" s="85"/>
      <c r="H331" s="86"/>
      <c r="I331" s="86"/>
      <c r="J331" s="85"/>
      <c r="K331" s="85"/>
      <c r="L331" s="86"/>
      <c r="M331" s="86"/>
    </row>
    <row r="332" spans="2:13" x14ac:dyDescent="0.3">
      <c r="B332" s="85"/>
      <c r="C332" s="85"/>
      <c r="D332" s="86"/>
      <c r="E332" s="86"/>
      <c r="F332" s="85"/>
      <c r="G332" s="85"/>
      <c r="H332" s="86"/>
      <c r="I332" s="86"/>
      <c r="J332" s="85"/>
      <c r="K332" s="85"/>
      <c r="L332" s="86"/>
      <c r="M332" s="86"/>
    </row>
    <row r="333" spans="2:13" x14ac:dyDescent="0.3">
      <c r="B333" s="85"/>
      <c r="C333" s="85"/>
      <c r="D333" s="86"/>
      <c r="E333" s="86"/>
      <c r="F333" s="85"/>
      <c r="G333" s="85"/>
      <c r="H333" s="86"/>
      <c r="I333" s="86"/>
      <c r="J333" s="85"/>
      <c r="K333" s="85"/>
      <c r="L333" s="86"/>
      <c r="M333" s="86"/>
    </row>
    <row r="334" spans="2:13" x14ac:dyDescent="0.3">
      <c r="B334" s="85"/>
      <c r="C334" s="85"/>
      <c r="D334" s="86"/>
      <c r="E334" s="86"/>
      <c r="F334" s="85"/>
      <c r="G334" s="85"/>
      <c r="H334" s="86"/>
      <c r="I334" s="86"/>
      <c r="J334" s="85"/>
      <c r="K334" s="85"/>
      <c r="L334" s="86"/>
      <c r="M334" s="86"/>
    </row>
    <row r="335" spans="2:13" x14ac:dyDescent="0.3">
      <c r="B335" s="85"/>
      <c r="C335" s="85"/>
      <c r="D335" s="86"/>
      <c r="E335" s="86"/>
      <c r="F335" s="85"/>
      <c r="G335" s="85"/>
      <c r="H335" s="86"/>
      <c r="I335" s="86"/>
      <c r="J335" s="85"/>
      <c r="K335" s="85"/>
      <c r="L335" s="86"/>
      <c r="M335" s="86"/>
    </row>
    <row r="336" spans="2:13" x14ac:dyDescent="0.3">
      <c r="B336" s="85"/>
      <c r="C336" s="85"/>
      <c r="D336" s="86"/>
      <c r="E336" s="86"/>
      <c r="F336" s="85"/>
      <c r="G336" s="85"/>
      <c r="H336" s="86"/>
      <c r="I336" s="86"/>
      <c r="J336" s="85"/>
      <c r="K336" s="85"/>
      <c r="L336" s="86"/>
      <c r="M336" s="86"/>
    </row>
    <row r="337" spans="2:13" x14ac:dyDescent="0.3">
      <c r="B337" s="85"/>
      <c r="C337" s="85"/>
      <c r="D337" s="86"/>
      <c r="E337" s="86"/>
      <c r="F337" s="85"/>
      <c r="G337" s="85"/>
      <c r="H337" s="86"/>
      <c r="I337" s="86"/>
      <c r="J337" s="85"/>
      <c r="K337" s="85"/>
      <c r="L337" s="86"/>
      <c r="M337" s="86"/>
    </row>
    <row r="338" spans="2:13" x14ac:dyDescent="0.3">
      <c r="B338" s="85"/>
      <c r="C338" s="85"/>
      <c r="D338" s="86"/>
      <c r="E338" s="86"/>
      <c r="F338" s="85"/>
      <c r="G338" s="85"/>
      <c r="H338" s="86"/>
      <c r="I338" s="86"/>
      <c r="J338" s="85"/>
      <c r="K338" s="85"/>
      <c r="L338" s="86"/>
      <c r="M338" s="86"/>
    </row>
    <row r="339" spans="2:13" x14ac:dyDescent="0.3">
      <c r="B339" s="85"/>
      <c r="C339" s="85"/>
      <c r="D339" s="86"/>
      <c r="E339" s="86"/>
      <c r="F339" s="85"/>
      <c r="G339" s="85"/>
      <c r="H339" s="86"/>
      <c r="I339" s="86"/>
      <c r="J339" s="85"/>
      <c r="K339" s="85"/>
      <c r="L339" s="86"/>
      <c r="M339" s="86"/>
    </row>
    <row r="340" spans="2:13" x14ac:dyDescent="0.3">
      <c r="B340" s="85"/>
      <c r="C340" s="85"/>
      <c r="D340" s="86"/>
      <c r="E340" s="86"/>
      <c r="F340" s="85"/>
      <c r="G340" s="85"/>
      <c r="H340" s="86"/>
      <c r="I340" s="86"/>
      <c r="J340" s="85"/>
      <c r="K340" s="85"/>
      <c r="L340" s="86"/>
      <c r="M340" s="86"/>
    </row>
    <row r="341" spans="2:13" x14ac:dyDescent="0.3">
      <c r="B341" s="85"/>
      <c r="C341" s="85"/>
      <c r="D341" s="86"/>
      <c r="E341" s="86"/>
      <c r="F341" s="85"/>
      <c r="G341" s="85"/>
      <c r="H341" s="86"/>
      <c r="I341" s="86"/>
      <c r="J341" s="85"/>
      <c r="K341" s="85"/>
      <c r="L341" s="86"/>
      <c r="M341" s="86"/>
    </row>
    <row r="342" spans="2:13" x14ac:dyDescent="0.3">
      <c r="B342" s="85"/>
      <c r="C342" s="85"/>
      <c r="D342" s="86"/>
      <c r="E342" s="86"/>
      <c r="F342" s="85"/>
      <c r="G342" s="85"/>
      <c r="H342" s="86"/>
      <c r="I342" s="86"/>
      <c r="J342" s="85"/>
      <c r="K342" s="85"/>
      <c r="L342" s="86"/>
      <c r="M342" s="86"/>
    </row>
    <row r="343" spans="2:13" x14ac:dyDescent="0.3">
      <c r="B343" s="85"/>
      <c r="C343" s="85"/>
      <c r="D343" s="86"/>
      <c r="E343" s="86"/>
      <c r="F343" s="85"/>
      <c r="G343" s="85"/>
      <c r="H343" s="86"/>
      <c r="I343" s="86"/>
      <c r="J343" s="85"/>
      <c r="K343" s="85"/>
      <c r="L343" s="86"/>
      <c r="M343" s="86"/>
    </row>
    <row r="344" spans="2:13" x14ac:dyDescent="0.3">
      <c r="B344" s="85"/>
      <c r="C344" s="85"/>
      <c r="D344" s="86"/>
      <c r="E344" s="86"/>
      <c r="F344" s="85"/>
      <c r="G344" s="85"/>
      <c r="H344" s="86"/>
      <c r="I344" s="86"/>
      <c r="J344" s="85"/>
      <c r="K344" s="85"/>
      <c r="L344" s="86"/>
      <c r="M344" s="86"/>
    </row>
    <row r="345" spans="2:13" x14ac:dyDescent="0.3">
      <c r="B345" s="85"/>
      <c r="C345" s="85"/>
      <c r="D345" s="86"/>
      <c r="E345" s="86"/>
      <c r="F345" s="85"/>
      <c r="G345" s="85"/>
      <c r="H345" s="86"/>
      <c r="I345" s="86"/>
      <c r="J345" s="85"/>
      <c r="K345" s="85"/>
      <c r="L345" s="86"/>
      <c r="M345" s="86"/>
    </row>
    <row r="346" spans="2:13" x14ac:dyDescent="0.3">
      <c r="B346" s="85"/>
      <c r="C346" s="85"/>
      <c r="D346" s="86"/>
      <c r="E346" s="86"/>
      <c r="F346" s="85"/>
      <c r="G346" s="85"/>
      <c r="H346" s="86"/>
      <c r="I346" s="86"/>
      <c r="J346" s="85"/>
      <c r="K346" s="85"/>
      <c r="L346" s="86"/>
      <c r="M346" s="86"/>
    </row>
    <row r="347" spans="2:13" x14ac:dyDescent="0.3">
      <c r="B347" s="85"/>
      <c r="C347" s="85"/>
      <c r="D347" s="86"/>
      <c r="E347" s="86"/>
      <c r="F347" s="85"/>
      <c r="G347" s="85"/>
      <c r="H347" s="86"/>
      <c r="I347" s="86"/>
      <c r="J347" s="85"/>
      <c r="K347" s="85"/>
      <c r="L347" s="86"/>
      <c r="M347" s="86"/>
    </row>
    <row r="348" spans="2:13" x14ac:dyDescent="0.3">
      <c r="B348" s="85"/>
      <c r="C348" s="85"/>
      <c r="D348" s="86"/>
      <c r="E348" s="86"/>
      <c r="F348" s="85"/>
      <c r="G348" s="85"/>
      <c r="H348" s="86"/>
      <c r="I348" s="86"/>
      <c r="J348" s="85"/>
      <c r="K348" s="85"/>
      <c r="L348" s="86"/>
      <c r="M348" s="86"/>
    </row>
    <row r="349" spans="2:13" x14ac:dyDescent="0.3">
      <c r="B349" s="85"/>
      <c r="C349" s="85"/>
      <c r="D349" s="86"/>
      <c r="E349" s="86"/>
      <c r="F349" s="85"/>
      <c r="G349" s="85"/>
      <c r="H349" s="86"/>
      <c r="I349" s="86"/>
      <c r="J349" s="85"/>
      <c r="K349" s="85"/>
      <c r="L349" s="86"/>
      <c r="M349" s="86"/>
    </row>
    <row r="350" spans="2:13" x14ac:dyDescent="0.3">
      <c r="B350" s="85"/>
      <c r="C350" s="85"/>
      <c r="D350" s="86"/>
      <c r="E350" s="86"/>
      <c r="F350" s="85"/>
      <c r="G350" s="85"/>
      <c r="H350" s="86"/>
      <c r="I350" s="86"/>
      <c r="J350" s="85"/>
      <c r="K350" s="85"/>
      <c r="L350" s="86"/>
      <c r="M350" s="86"/>
    </row>
    <row r="351" spans="2:13" x14ac:dyDescent="0.3">
      <c r="B351" s="85"/>
      <c r="C351" s="85"/>
      <c r="D351" s="86"/>
      <c r="E351" s="86"/>
      <c r="F351" s="85"/>
      <c r="G351" s="85"/>
      <c r="H351" s="86"/>
      <c r="I351" s="86"/>
      <c r="J351" s="85"/>
      <c r="K351" s="85"/>
      <c r="L351" s="86"/>
      <c r="M351" s="86"/>
    </row>
    <row r="352" spans="2:13" x14ac:dyDescent="0.3">
      <c r="B352" s="85"/>
      <c r="C352" s="85"/>
      <c r="D352" s="86"/>
      <c r="E352" s="86"/>
      <c r="F352" s="85"/>
      <c r="G352" s="85"/>
      <c r="H352" s="86"/>
      <c r="I352" s="86"/>
      <c r="J352" s="85"/>
      <c r="K352" s="85"/>
      <c r="L352" s="86"/>
      <c r="M352" s="86"/>
    </row>
    <row r="353" spans="2:13" x14ac:dyDescent="0.3">
      <c r="B353" s="85"/>
      <c r="C353" s="85"/>
      <c r="D353" s="86"/>
      <c r="E353" s="86"/>
      <c r="F353" s="85"/>
      <c r="G353" s="85"/>
      <c r="H353" s="86"/>
      <c r="I353" s="86"/>
      <c r="J353" s="85"/>
      <c r="K353" s="85"/>
      <c r="L353" s="86"/>
      <c r="M353" s="86"/>
    </row>
    <row r="354" spans="2:13" x14ac:dyDescent="0.3">
      <c r="B354" s="85"/>
      <c r="C354" s="85"/>
      <c r="D354" s="86"/>
      <c r="E354" s="86"/>
      <c r="F354" s="85"/>
      <c r="G354" s="85"/>
      <c r="H354" s="86"/>
      <c r="I354" s="86"/>
      <c r="J354" s="85"/>
      <c r="K354" s="85"/>
      <c r="L354" s="86"/>
      <c r="M354" s="86"/>
    </row>
    <row r="355" spans="2:13" x14ac:dyDescent="0.3">
      <c r="B355" s="85"/>
      <c r="C355" s="85"/>
      <c r="D355" s="86"/>
      <c r="E355" s="86"/>
      <c r="F355" s="85"/>
      <c r="G355" s="85"/>
      <c r="H355" s="86"/>
      <c r="I355" s="86"/>
      <c r="J355" s="85"/>
      <c r="K355" s="85"/>
      <c r="L355" s="86"/>
      <c r="M355" s="86"/>
    </row>
    <row r="356" spans="2:13" x14ac:dyDescent="0.3">
      <c r="B356" s="85"/>
      <c r="C356" s="85"/>
      <c r="D356" s="86"/>
      <c r="E356" s="86"/>
      <c r="F356" s="85"/>
      <c r="G356" s="85"/>
      <c r="H356" s="86"/>
      <c r="I356" s="86"/>
      <c r="J356" s="85"/>
      <c r="K356" s="85"/>
      <c r="L356" s="86"/>
      <c r="M356" s="86"/>
    </row>
    <row r="357" spans="2:13" x14ac:dyDescent="0.3">
      <c r="B357" s="85"/>
      <c r="C357" s="85"/>
      <c r="D357" s="86"/>
      <c r="E357" s="86"/>
      <c r="F357" s="85"/>
      <c r="G357" s="85"/>
      <c r="H357" s="86"/>
      <c r="I357" s="86"/>
      <c r="J357" s="85"/>
      <c r="K357" s="85"/>
      <c r="L357" s="86"/>
      <c r="M357" s="86"/>
    </row>
    <row r="358" spans="2:13" x14ac:dyDescent="0.3">
      <c r="B358" s="85"/>
      <c r="C358" s="85"/>
      <c r="D358" s="86"/>
      <c r="E358" s="86"/>
      <c r="F358" s="85"/>
      <c r="G358" s="85"/>
      <c r="H358" s="86"/>
      <c r="I358" s="86"/>
      <c r="J358" s="85"/>
      <c r="K358" s="85"/>
      <c r="L358" s="86"/>
      <c r="M358" s="86"/>
    </row>
    <row r="359" spans="2:13" x14ac:dyDescent="0.3">
      <c r="B359" s="85"/>
      <c r="C359" s="85"/>
      <c r="D359" s="86"/>
      <c r="E359" s="86"/>
      <c r="F359" s="85"/>
      <c r="G359" s="85"/>
      <c r="H359" s="86"/>
      <c r="I359" s="86"/>
      <c r="J359" s="85"/>
      <c r="K359" s="85"/>
      <c r="L359" s="86"/>
      <c r="M359" s="86"/>
    </row>
    <row r="360" spans="2:13" x14ac:dyDescent="0.3">
      <c r="B360" s="85"/>
      <c r="C360" s="85"/>
      <c r="D360" s="86"/>
      <c r="E360" s="86"/>
      <c r="F360" s="85"/>
      <c r="G360" s="85"/>
      <c r="H360" s="86"/>
      <c r="I360" s="86"/>
      <c r="J360" s="85"/>
      <c r="K360" s="85"/>
      <c r="L360" s="86"/>
      <c r="M360" s="86"/>
    </row>
    <row r="361" spans="2:13" x14ac:dyDescent="0.3">
      <c r="B361" s="85"/>
      <c r="C361" s="85"/>
      <c r="D361" s="86"/>
      <c r="E361" s="86"/>
      <c r="F361" s="85"/>
      <c r="G361" s="85"/>
      <c r="H361" s="86"/>
      <c r="I361" s="86"/>
      <c r="J361" s="85"/>
      <c r="K361" s="85"/>
      <c r="L361" s="86"/>
      <c r="M361" s="86"/>
    </row>
    <row r="362" spans="2:13" x14ac:dyDescent="0.3">
      <c r="B362" s="85"/>
      <c r="C362" s="85"/>
      <c r="D362" s="86"/>
      <c r="E362" s="86"/>
      <c r="F362" s="85"/>
      <c r="G362" s="85"/>
      <c r="H362" s="86"/>
      <c r="I362" s="86"/>
      <c r="J362" s="85"/>
      <c r="K362" s="85"/>
      <c r="L362" s="86"/>
      <c r="M362" s="86"/>
    </row>
    <row r="363" spans="2:13" x14ac:dyDescent="0.3">
      <c r="B363" s="85"/>
      <c r="C363" s="85"/>
      <c r="D363" s="86"/>
      <c r="E363" s="86"/>
      <c r="F363" s="85"/>
      <c r="G363" s="85"/>
      <c r="H363" s="86"/>
      <c r="I363" s="86"/>
      <c r="J363" s="85"/>
      <c r="K363" s="85"/>
      <c r="L363" s="86"/>
      <c r="M363" s="86"/>
    </row>
    <row r="364" spans="2:13" x14ac:dyDescent="0.3">
      <c r="B364" s="85"/>
      <c r="C364" s="85"/>
      <c r="D364" s="86"/>
      <c r="E364" s="86"/>
      <c r="F364" s="85"/>
      <c r="G364" s="85"/>
      <c r="H364" s="86"/>
      <c r="I364" s="86"/>
      <c r="J364" s="85"/>
      <c r="K364" s="85"/>
      <c r="L364" s="86"/>
      <c r="M364" s="86"/>
    </row>
    <row r="365" spans="2:13" x14ac:dyDescent="0.3">
      <c r="B365" s="85"/>
      <c r="C365" s="85"/>
      <c r="D365" s="86"/>
      <c r="E365" s="86"/>
      <c r="F365" s="85"/>
      <c r="G365" s="85"/>
      <c r="H365" s="86"/>
      <c r="I365" s="86"/>
      <c r="J365" s="85"/>
      <c r="K365" s="85"/>
      <c r="L365" s="86"/>
      <c r="M365" s="86"/>
    </row>
    <row r="366" spans="2:13" x14ac:dyDescent="0.3">
      <c r="B366" s="85"/>
      <c r="C366" s="85"/>
      <c r="D366" s="86"/>
      <c r="E366" s="86"/>
      <c r="F366" s="85"/>
      <c r="G366" s="85"/>
      <c r="H366" s="86"/>
      <c r="I366" s="86"/>
      <c r="J366" s="85"/>
      <c r="K366" s="85"/>
      <c r="L366" s="86"/>
      <c r="M366" s="86"/>
    </row>
    <row r="367" spans="2:13" x14ac:dyDescent="0.3">
      <c r="B367" s="85"/>
      <c r="C367" s="85"/>
      <c r="D367" s="86"/>
      <c r="E367" s="86"/>
      <c r="F367" s="85"/>
      <c r="G367" s="85"/>
      <c r="H367" s="86"/>
      <c r="I367" s="86"/>
      <c r="J367" s="85"/>
      <c r="K367" s="85"/>
      <c r="L367" s="86"/>
      <c r="M367" s="86"/>
    </row>
    <row r="368" spans="2:13" x14ac:dyDescent="0.3">
      <c r="B368" s="85"/>
      <c r="C368" s="85"/>
      <c r="D368" s="86"/>
      <c r="E368" s="86"/>
      <c r="F368" s="85"/>
      <c r="G368" s="85"/>
      <c r="H368" s="86"/>
      <c r="I368" s="86"/>
      <c r="J368" s="85"/>
      <c r="K368" s="85"/>
      <c r="L368" s="86"/>
      <c r="M368" s="86"/>
    </row>
    <row r="369" spans="2:13" x14ac:dyDescent="0.3">
      <c r="B369" s="85"/>
      <c r="C369" s="85"/>
      <c r="D369" s="86"/>
      <c r="E369" s="86"/>
      <c r="F369" s="85"/>
      <c r="G369" s="85"/>
      <c r="H369" s="86"/>
      <c r="I369" s="86"/>
      <c r="J369" s="85"/>
      <c r="K369" s="85"/>
      <c r="L369" s="86"/>
      <c r="M369" s="86"/>
    </row>
    <row r="370" spans="2:13" x14ac:dyDescent="0.3">
      <c r="B370" s="85"/>
      <c r="C370" s="85"/>
      <c r="D370" s="86"/>
      <c r="E370" s="86"/>
      <c r="F370" s="85"/>
      <c r="G370" s="85"/>
      <c r="H370" s="86"/>
      <c r="I370" s="86"/>
      <c r="J370" s="85"/>
      <c r="K370" s="85"/>
      <c r="L370" s="86"/>
      <c r="M370" s="86"/>
    </row>
    <row r="371" spans="2:13" x14ac:dyDescent="0.3">
      <c r="B371" s="85"/>
      <c r="C371" s="85"/>
      <c r="D371" s="86"/>
      <c r="E371" s="86"/>
      <c r="F371" s="85"/>
      <c r="G371" s="85"/>
      <c r="H371" s="86"/>
      <c r="I371" s="86"/>
      <c r="J371" s="85"/>
      <c r="K371" s="85"/>
      <c r="L371" s="86"/>
      <c r="M371" s="86"/>
    </row>
    <row r="372" spans="2:13" x14ac:dyDescent="0.3">
      <c r="B372" s="85"/>
      <c r="C372" s="85"/>
      <c r="D372" s="86"/>
      <c r="E372" s="86"/>
      <c r="F372" s="85"/>
      <c r="G372" s="85"/>
      <c r="H372" s="86"/>
      <c r="I372" s="86"/>
      <c r="J372" s="85"/>
      <c r="K372" s="85"/>
      <c r="L372" s="86"/>
      <c r="M372" s="86"/>
    </row>
    <row r="373" spans="2:13" x14ac:dyDescent="0.3">
      <c r="B373" s="85"/>
      <c r="C373" s="85"/>
      <c r="D373" s="86"/>
      <c r="E373" s="86"/>
      <c r="F373" s="85"/>
      <c r="G373" s="85"/>
      <c r="H373" s="86"/>
      <c r="I373" s="86"/>
      <c r="J373" s="85"/>
      <c r="K373" s="85"/>
      <c r="L373" s="86"/>
      <c r="M373" s="86"/>
    </row>
    <row r="374" spans="2:13" x14ac:dyDescent="0.3">
      <c r="B374" s="85"/>
      <c r="C374" s="85"/>
      <c r="D374" s="86"/>
      <c r="E374" s="86"/>
      <c r="F374" s="85"/>
      <c r="G374" s="85"/>
      <c r="H374" s="86"/>
      <c r="I374" s="86"/>
      <c r="J374" s="85"/>
      <c r="K374" s="85"/>
      <c r="L374" s="86"/>
      <c r="M374" s="86"/>
    </row>
    <row r="375" spans="2:13" x14ac:dyDescent="0.3">
      <c r="B375" s="85"/>
      <c r="C375" s="85"/>
      <c r="D375" s="86"/>
      <c r="E375" s="86"/>
      <c r="F375" s="85"/>
      <c r="G375" s="85"/>
      <c r="H375" s="86"/>
      <c r="I375" s="86"/>
      <c r="J375" s="85"/>
      <c r="K375" s="85"/>
      <c r="L375" s="86"/>
      <c r="M375" s="86"/>
    </row>
    <row r="376" spans="2:13" x14ac:dyDescent="0.3">
      <c r="B376" s="85"/>
      <c r="C376" s="85"/>
      <c r="D376" s="86"/>
      <c r="E376" s="86"/>
      <c r="F376" s="85"/>
      <c r="G376" s="85"/>
      <c r="H376" s="86"/>
      <c r="I376" s="86"/>
      <c r="J376" s="85"/>
      <c r="K376" s="85"/>
      <c r="L376" s="86"/>
      <c r="M376" s="86"/>
    </row>
    <row r="377" spans="2:13" x14ac:dyDescent="0.3">
      <c r="B377" s="85"/>
      <c r="C377" s="85"/>
      <c r="D377" s="86"/>
      <c r="E377" s="86"/>
      <c r="F377" s="85"/>
      <c r="G377" s="85"/>
      <c r="H377" s="86"/>
      <c r="I377" s="86"/>
      <c r="J377" s="85"/>
      <c r="K377" s="85"/>
      <c r="L377" s="86"/>
      <c r="M377" s="86"/>
    </row>
    <row r="378" spans="2:13" x14ac:dyDescent="0.3">
      <c r="B378" s="85"/>
      <c r="C378" s="85"/>
      <c r="D378" s="86"/>
      <c r="E378" s="86"/>
      <c r="F378" s="85"/>
      <c r="G378" s="85"/>
      <c r="H378" s="86"/>
      <c r="I378" s="86"/>
      <c r="J378" s="85"/>
      <c r="K378" s="85"/>
      <c r="L378" s="86"/>
      <c r="M378" s="86"/>
    </row>
    <row r="379" spans="2:13" x14ac:dyDescent="0.3">
      <c r="B379" s="85"/>
      <c r="C379" s="85"/>
      <c r="D379" s="86"/>
      <c r="E379" s="86"/>
      <c r="F379" s="85"/>
      <c r="G379" s="85"/>
      <c r="H379" s="86"/>
      <c r="I379" s="86"/>
      <c r="J379" s="85"/>
      <c r="K379" s="85"/>
      <c r="L379" s="86"/>
      <c r="M379" s="86"/>
    </row>
    <row r="380" spans="2:13" x14ac:dyDescent="0.3">
      <c r="B380" s="85"/>
      <c r="C380" s="85"/>
      <c r="D380" s="86"/>
      <c r="E380" s="86"/>
      <c r="F380" s="85"/>
      <c r="G380" s="85"/>
      <c r="H380" s="86"/>
      <c r="I380" s="86"/>
      <c r="J380" s="85"/>
      <c r="K380" s="85"/>
      <c r="L380" s="86"/>
      <c r="M380" s="86"/>
    </row>
    <row r="381" spans="2:13" x14ac:dyDescent="0.3">
      <c r="B381" s="85"/>
      <c r="C381" s="85"/>
      <c r="D381" s="86"/>
      <c r="E381" s="86"/>
      <c r="F381" s="85"/>
      <c r="G381" s="85"/>
      <c r="H381" s="86"/>
      <c r="I381" s="86"/>
      <c r="J381" s="85"/>
      <c r="K381" s="85"/>
      <c r="L381" s="86"/>
      <c r="M381" s="86"/>
    </row>
    <row r="382" spans="2:13" x14ac:dyDescent="0.3">
      <c r="B382" s="85"/>
      <c r="C382" s="85"/>
      <c r="D382" s="86"/>
      <c r="E382" s="86"/>
      <c r="F382" s="85"/>
      <c r="G382" s="85"/>
      <c r="H382" s="86"/>
      <c r="I382" s="86"/>
      <c r="J382" s="85"/>
      <c r="K382" s="85"/>
      <c r="L382" s="86"/>
      <c r="M382" s="86"/>
    </row>
    <row r="383" spans="2:13" x14ac:dyDescent="0.3">
      <c r="B383" s="85"/>
      <c r="C383" s="85"/>
      <c r="D383" s="86"/>
      <c r="E383" s="86"/>
      <c r="F383" s="85"/>
      <c r="G383" s="85"/>
      <c r="H383" s="86"/>
      <c r="I383" s="86"/>
      <c r="J383" s="85"/>
      <c r="K383" s="85"/>
      <c r="L383" s="86"/>
      <c r="M383" s="86"/>
    </row>
    <row r="384" spans="2:13" x14ac:dyDescent="0.3">
      <c r="B384" s="85"/>
      <c r="C384" s="85"/>
      <c r="D384" s="86"/>
      <c r="E384" s="86"/>
      <c r="F384" s="85"/>
      <c r="G384" s="85"/>
      <c r="H384" s="86"/>
      <c r="I384" s="86"/>
      <c r="J384" s="85"/>
      <c r="K384" s="85"/>
      <c r="L384" s="86"/>
      <c r="M384" s="86"/>
    </row>
    <row r="385" spans="2:13" x14ac:dyDescent="0.3">
      <c r="B385" s="85"/>
      <c r="C385" s="85"/>
      <c r="D385" s="86"/>
      <c r="E385" s="86"/>
      <c r="F385" s="85"/>
      <c r="G385" s="85"/>
      <c r="H385" s="86"/>
      <c r="I385" s="86"/>
      <c r="J385" s="85"/>
      <c r="K385" s="85"/>
      <c r="L385" s="86"/>
      <c r="M385" s="86"/>
    </row>
    <row r="386" spans="2:13" x14ac:dyDescent="0.3">
      <c r="B386" s="85"/>
      <c r="C386" s="85"/>
      <c r="D386" s="86"/>
      <c r="E386" s="86"/>
      <c r="F386" s="85"/>
      <c r="G386" s="85"/>
      <c r="H386" s="86"/>
      <c r="I386" s="86"/>
      <c r="J386" s="85"/>
      <c r="K386" s="85"/>
      <c r="L386" s="86"/>
      <c r="M386" s="86"/>
    </row>
    <row r="387" spans="2:13" x14ac:dyDescent="0.3">
      <c r="B387" s="85"/>
      <c r="C387" s="85"/>
      <c r="D387" s="86"/>
      <c r="E387" s="86"/>
      <c r="F387" s="85"/>
      <c r="G387" s="85"/>
      <c r="H387" s="86"/>
      <c r="I387" s="86"/>
      <c r="J387" s="85"/>
      <c r="K387" s="85"/>
      <c r="L387" s="86"/>
      <c r="M387" s="86"/>
    </row>
    <row r="388" spans="2:13" x14ac:dyDescent="0.3">
      <c r="B388" s="85"/>
      <c r="C388" s="85"/>
      <c r="D388" s="86"/>
      <c r="E388" s="86"/>
      <c r="F388" s="85"/>
      <c r="G388" s="85"/>
      <c r="H388" s="86"/>
      <c r="I388" s="86"/>
      <c r="J388" s="85"/>
      <c r="K388" s="85"/>
      <c r="L388" s="86"/>
      <c r="M388" s="86"/>
    </row>
    <row r="389" spans="2:13" x14ac:dyDescent="0.3">
      <c r="B389" s="85"/>
      <c r="C389" s="85"/>
      <c r="D389" s="86"/>
      <c r="E389" s="86"/>
      <c r="F389" s="85"/>
      <c r="G389" s="85"/>
      <c r="H389" s="86"/>
      <c r="I389" s="86"/>
      <c r="J389" s="85"/>
      <c r="K389" s="85"/>
      <c r="L389" s="86"/>
      <c r="M389" s="86"/>
    </row>
    <row r="390" spans="2:13" x14ac:dyDescent="0.3">
      <c r="B390" s="85"/>
      <c r="C390" s="85"/>
      <c r="D390" s="86"/>
      <c r="E390" s="86"/>
      <c r="F390" s="85"/>
      <c r="G390" s="85"/>
      <c r="H390" s="86"/>
      <c r="I390" s="86"/>
      <c r="J390" s="85"/>
      <c r="K390" s="85"/>
      <c r="L390" s="86"/>
      <c r="M390" s="86"/>
    </row>
    <row r="391" spans="2:13" x14ac:dyDescent="0.3">
      <c r="B391" s="85"/>
      <c r="C391" s="85"/>
      <c r="D391" s="86"/>
      <c r="E391" s="86"/>
      <c r="F391" s="85"/>
      <c r="G391" s="85"/>
      <c r="H391" s="86"/>
      <c r="I391" s="86"/>
      <c r="J391" s="85"/>
      <c r="K391" s="85"/>
      <c r="L391" s="86"/>
      <c r="M391" s="86"/>
    </row>
    <row r="392" spans="2:13" x14ac:dyDescent="0.3">
      <c r="B392" s="85"/>
      <c r="C392" s="85"/>
      <c r="D392" s="86"/>
      <c r="E392" s="86"/>
      <c r="F392" s="85"/>
      <c r="G392" s="85"/>
      <c r="H392" s="86"/>
      <c r="I392" s="86"/>
      <c r="J392" s="85"/>
      <c r="K392" s="85"/>
      <c r="L392" s="86"/>
      <c r="M392" s="86"/>
    </row>
    <row r="393" spans="2:13" x14ac:dyDescent="0.3">
      <c r="B393" s="85"/>
      <c r="C393" s="85"/>
      <c r="D393" s="86"/>
      <c r="E393" s="86"/>
      <c r="F393" s="85"/>
      <c r="G393" s="85"/>
      <c r="H393" s="86"/>
      <c r="I393" s="86"/>
      <c r="J393" s="85"/>
      <c r="K393" s="85"/>
      <c r="L393" s="86"/>
      <c r="M393" s="86"/>
    </row>
    <row r="394" spans="2:13" x14ac:dyDescent="0.3">
      <c r="B394" s="85"/>
      <c r="C394" s="85"/>
      <c r="D394" s="86"/>
      <c r="E394" s="86"/>
      <c r="F394" s="85"/>
      <c r="G394" s="85"/>
      <c r="H394" s="86"/>
      <c r="I394" s="86"/>
      <c r="J394" s="85"/>
      <c r="K394" s="85"/>
      <c r="L394" s="86"/>
      <c r="M394" s="86"/>
    </row>
    <row r="395" spans="2:13" x14ac:dyDescent="0.3">
      <c r="B395" s="85"/>
      <c r="C395" s="85"/>
      <c r="D395" s="86"/>
      <c r="E395" s="86"/>
      <c r="F395" s="85"/>
      <c r="G395" s="85"/>
      <c r="H395" s="86"/>
      <c r="I395" s="86"/>
      <c r="J395" s="85"/>
      <c r="K395" s="85"/>
      <c r="L395" s="86"/>
      <c r="M395" s="86"/>
    </row>
    <row r="396" spans="2:13" x14ac:dyDescent="0.3">
      <c r="B396" s="85"/>
      <c r="C396" s="85"/>
      <c r="D396" s="86"/>
      <c r="E396" s="86"/>
      <c r="F396" s="85"/>
      <c r="G396" s="85"/>
      <c r="H396" s="86"/>
      <c r="I396" s="86"/>
      <c r="J396" s="85"/>
      <c r="K396" s="85"/>
      <c r="L396" s="86"/>
      <c r="M396" s="86"/>
    </row>
    <row r="397" spans="2:13" x14ac:dyDescent="0.3">
      <c r="B397" s="85"/>
      <c r="C397" s="85"/>
      <c r="D397" s="86"/>
      <c r="E397" s="86"/>
      <c r="F397" s="85"/>
      <c r="G397" s="85"/>
      <c r="H397" s="86"/>
      <c r="I397" s="86"/>
      <c r="J397" s="85"/>
      <c r="K397" s="85"/>
      <c r="L397" s="86"/>
      <c r="M397" s="86"/>
    </row>
    <row r="398" spans="2:13" x14ac:dyDescent="0.3">
      <c r="B398" s="85"/>
      <c r="C398" s="85"/>
      <c r="D398" s="86"/>
      <c r="E398" s="86"/>
      <c r="F398" s="85"/>
      <c r="G398" s="85"/>
      <c r="H398" s="86"/>
      <c r="I398" s="86"/>
      <c r="J398" s="85"/>
      <c r="K398" s="85"/>
      <c r="L398" s="86"/>
      <c r="M398" s="86"/>
    </row>
    <row r="399" spans="2:13" x14ac:dyDescent="0.3">
      <c r="B399" s="85"/>
      <c r="C399" s="85"/>
      <c r="D399" s="86"/>
      <c r="E399" s="86"/>
      <c r="F399" s="85"/>
      <c r="G399" s="85"/>
      <c r="H399" s="86"/>
      <c r="I399" s="86"/>
      <c r="J399" s="85"/>
      <c r="K399" s="85"/>
      <c r="L399" s="86"/>
      <c r="M399" s="86"/>
    </row>
    <row r="400" spans="2:13" x14ac:dyDescent="0.3">
      <c r="B400" s="85"/>
      <c r="C400" s="85"/>
      <c r="D400" s="86"/>
      <c r="E400" s="86"/>
      <c r="F400" s="85"/>
      <c r="G400" s="85"/>
      <c r="H400" s="86"/>
      <c r="I400" s="86"/>
      <c r="J400" s="85"/>
      <c r="K400" s="85"/>
      <c r="L400" s="86"/>
      <c r="M400" s="86"/>
    </row>
    <row r="401" spans="2:13" x14ac:dyDescent="0.3">
      <c r="B401" s="85"/>
      <c r="C401" s="85"/>
      <c r="D401" s="86"/>
      <c r="E401" s="86"/>
      <c r="F401" s="85"/>
      <c r="G401" s="85"/>
      <c r="H401" s="86"/>
      <c r="I401" s="86"/>
      <c r="J401" s="85"/>
      <c r="K401" s="85"/>
      <c r="L401" s="86"/>
      <c r="M401" s="86"/>
    </row>
    <row r="402" spans="2:13" x14ac:dyDescent="0.3">
      <c r="B402" s="85"/>
      <c r="C402" s="85"/>
      <c r="D402" s="86"/>
      <c r="E402" s="86"/>
      <c r="F402" s="85"/>
      <c r="G402" s="85"/>
      <c r="H402" s="86"/>
      <c r="I402" s="86"/>
      <c r="J402" s="85"/>
      <c r="K402" s="85"/>
      <c r="L402" s="86"/>
      <c r="M402" s="86"/>
    </row>
    <row r="403" spans="2:13" x14ac:dyDescent="0.3">
      <c r="B403" s="85"/>
      <c r="C403" s="85"/>
      <c r="D403" s="86"/>
      <c r="E403" s="86"/>
      <c r="F403" s="85"/>
      <c r="G403" s="85"/>
      <c r="H403" s="86"/>
      <c r="I403" s="86"/>
      <c r="J403" s="85"/>
      <c r="K403" s="85"/>
      <c r="L403" s="86"/>
      <c r="M403" s="86"/>
    </row>
    <row r="404" spans="2:13" x14ac:dyDescent="0.3">
      <c r="B404" s="85"/>
      <c r="C404" s="85"/>
      <c r="D404" s="86"/>
      <c r="E404" s="86"/>
      <c r="F404" s="85"/>
      <c r="G404" s="85"/>
      <c r="H404" s="86"/>
      <c r="I404" s="86"/>
      <c r="J404" s="85"/>
      <c r="K404" s="85"/>
      <c r="L404" s="86"/>
      <c r="M404" s="86"/>
    </row>
    <row r="405" spans="2:13" x14ac:dyDescent="0.3">
      <c r="B405" s="85"/>
      <c r="C405" s="85"/>
      <c r="D405" s="86"/>
      <c r="E405" s="86"/>
      <c r="F405" s="85"/>
      <c r="G405" s="85"/>
      <c r="H405" s="86"/>
      <c r="I405" s="86"/>
      <c r="J405" s="85"/>
      <c r="K405" s="85"/>
      <c r="L405" s="86"/>
      <c r="M405" s="86"/>
    </row>
    <row r="406" spans="2:13" x14ac:dyDescent="0.3">
      <c r="B406" s="85"/>
      <c r="C406" s="85"/>
      <c r="D406" s="86"/>
      <c r="E406" s="86"/>
      <c r="F406" s="85"/>
      <c r="G406" s="85"/>
      <c r="H406" s="86"/>
      <c r="I406" s="86"/>
      <c r="J406" s="85"/>
      <c r="K406" s="85"/>
      <c r="L406" s="86"/>
      <c r="M406" s="86"/>
    </row>
    <row r="407" spans="2:13" x14ac:dyDescent="0.3">
      <c r="B407" s="85"/>
      <c r="C407" s="85"/>
      <c r="D407" s="86"/>
      <c r="E407" s="86"/>
      <c r="F407" s="85"/>
      <c r="G407" s="85"/>
      <c r="H407" s="86"/>
      <c r="I407" s="86"/>
      <c r="J407" s="85"/>
      <c r="K407" s="85"/>
      <c r="L407" s="86"/>
      <c r="M407" s="86"/>
    </row>
    <row r="408" spans="2:13" x14ac:dyDescent="0.3">
      <c r="B408" s="85"/>
      <c r="C408" s="85"/>
      <c r="D408" s="86"/>
      <c r="E408" s="86"/>
      <c r="F408" s="85"/>
      <c r="G408" s="85"/>
      <c r="H408" s="86"/>
      <c r="I408" s="86"/>
      <c r="J408" s="85"/>
      <c r="K408" s="85"/>
      <c r="L408" s="86"/>
      <c r="M408" s="86"/>
    </row>
    <row r="409" spans="2:13" x14ac:dyDescent="0.3">
      <c r="B409" s="85"/>
      <c r="C409" s="85"/>
      <c r="D409" s="86"/>
      <c r="E409" s="86"/>
      <c r="F409" s="85"/>
      <c r="G409" s="85"/>
      <c r="H409" s="86"/>
      <c r="I409" s="86"/>
      <c r="J409" s="85"/>
      <c r="K409" s="85"/>
      <c r="L409" s="86"/>
      <c r="M409" s="86"/>
    </row>
    <row r="410" spans="2:13" x14ac:dyDescent="0.3">
      <c r="B410" s="85"/>
      <c r="C410" s="85"/>
      <c r="D410" s="86"/>
      <c r="E410" s="86"/>
      <c r="F410" s="85"/>
      <c r="G410" s="85"/>
      <c r="H410" s="86"/>
      <c r="I410" s="86"/>
      <c r="J410" s="85"/>
      <c r="K410" s="85"/>
      <c r="L410" s="86"/>
      <c r="M410" s="86"/>
    </row>
    <row r="411" spans="2:13" x14ac:dyDescent="0.3">
      <c r="B411" s="85"/>
      <c r="C411" s="85"/>
      <c r="D411" s="86"/>
      <c r="E411" s="86"/>
      <c r="F411" s="85"/>
      <c r="G411" s="85"/>
      <c r="H411" s="86"/>
      <c r="I411" s="86"/>
      <c r="J411" s="85"/>
      <c r="K411" s="85"/>
      <c r="L411" s="86"/>
      <c r="M411" s="86"/>
    </row>
    <row r="412" spans="2:13" x14ac:dyDescent="0.3">
      <c r="B412" s="85"/>
      <c r="C412" s="85"/>
      <c r="D412" s="86"/>
      <c r="E412" s="86"/>
      <c r="F412" s="85"/>
      <c r="G412" s="85"/>
      <c r="H412" s="86"/>
      <c r="I412" s="86"/>
      <c r="J412" s="85"/>
      <c r="K412" s="85"/>
      <c r="L412" s="86"/>
      <c r="M412" s="86"/>
    </row>
    <row r="413" spans="2:13" x14ac:dyDescent="0.3">
      <c r="B413" s="85"/>
      <c r="C413" s="85"/>
      <c r="D413" s="86"/>
      <c r="E413" s="86"/>
      <c r="F413" s="85"/>
      <c r="G413" s="85"/>
      <c r="H413" s="86"/>
      <c r="I413" s="86"/>
      <c r="J413" s="85"/>
      <c r="K413" s="85"/>
      <c r="L413" s="86"/>
      <c r="M413" s="86"/>
    </row>
    <row r="414" spans="2:13" x14ac:dyDescent="0.3">
      <c r="B414" s="85"/>
      <c r="C414" s="85"/>
      <c r="D414" s="86"/>
      <c r="E414" s="86"/>
      <c r="F414" s="85"/>
      <c r="G414" s="85"/>
      <c r="H414" s="86"/>
      <c r="I414" s="86"/>
      <c r="J414" s="85"/>
      <c r="K414" s="85"/>
      <c r="L414" s="86"/>
      <c r="M414" s="86"/>
    </row>
    <row r="415" spans="2:13" x14ac:dyDescent="0.3">
      <c r="B415" s="85"/>
      <c r="C415" s="85"/>
      <c r="D415" s="86"/>
      <c r="E415" s="86"/>
      <c r="F415" s="85"/>
      <c r="G415" s="85"/>
      <c r="H415" s="86"/>
      <c r="I415" s="86"/>
      <c r="J415" s="85"/>
      <c r="K415" s="85"/>
      <c r="L415" s="86"/>
      <c r="M415" s="86"/>
    </row>
    <row r="416" spans="2:13" x14ac:dyDescent="0.3">
      <c r="B416" s="85"/>
      <c r="C416" s="85"/>
      <c r="D416" s="86"/>
      <c r="E416" s="86"/>
      <c r="F416" s="85"/>
      <c r="G416" s="85"/>
      <c r="H416" s="86"/>
      <c r="I416" s="86"/>
      <c r="J416" s="85"/>
      <c r="K416" s="85"/>
      <c r="L416" s="86"/>
      <c r="M416" s="86"/>
    </row>
    <row r="417" spans="2:13" x14ac:dyDescent="0.3">
      <c r="B417" s="85"/>
      <c r="C417" s="85"/>
      <c r="D417" s="86"/>
      <c r="E417" s="86"/>
      <c r="F417" s="85"/>
      <c r="G417" s="85"/>
      <c r="H417" s="86"/>
      <c r="I417" s="86"/>
      <c r="J417" s="85"/>
      <c r="K417" s="85"/>
      <c r="L417" s="86"/>
      <c r="M417" s="86"/>
    </row>
    <row r="418" spans="2:13" x14ac:dyDescent="0.3">
      <c r="B418" s="85"/>
      <c r="C418" s="85"/>
      <c r="D418" s="86"/>
      <c r="E418" s="86"/>
      <c r="F418" s="85"/>
      <c r="G418" s="85"/>
      <c r="H418" s="86"/>
      <c r="I418" s="86"/>
      <c r="J418" s="85"/>
      <c r="K418" s="85"/>
      <c r="L418" s="86"/>
      <c r="M418" s="86"/>
    </row>
    <row r="419" spans="2:13" x14ac:dyDescent="0.3">
      <c r="B419" s="85"/>
      <c r="C419" s="85"/>
      <c r="D419" s="86"/>
      <c r="E419" s="86"/>
      <c r="F419" s="85"/>
      <c r="G419" s="85"/>
      <c r="H419" s="86"/>
      <c r="I419" s="86"/>
      <c r="J419" s="85"/>
      <c r="K419" s="85"/>
      <c r="L419" s="86"/>
      <c r="M419" s="86"/>
    </row>
    <row r="420" spans="2:13" x14ac:dyDescent="0.3">
      <c r="B420" s="85"/>
      <c r="C420" s="85"/>
      <c r="D420" s="86"/>
      <c r="E420" s="86"/>
      <c r="F420" s="85"/>
      <c r="G420" s="85"/>
      <c r="H420" s="86"/>
      <c r="I420" s="86"/>
      <c r="J420" s="85"/>
      <c r="K420" s="85"/>
      <c r="L420" s="86"/>
      <c r="M420" s="86"/>
    </row>
    <row r="421" spans="2:13" x14ac:dyDescent="0.3">
      <c r="B421" s="85"/>
      <c r="C421" s="85"/>
      <c r="D421" s="86"/>
      <c r="E421" s="86"/>
      <c r="F421" s="85"/>
      <c r="G421" s="85"/>
      <c r="H421" s="86"/>
      <c r="I421" s="86"/>
      <c r="J421" s="85"/>
      <c r="K421" s="85"/>
      <c r="L421" s="86"/>
      <c r="M421" s="86"/>
    </row>
    <row r="422" spans="2:13" x14ac:dyDescent="0.3">
      <c r="B422" s="85"/>
      <c r="C422" s="85"/>
      <c r="D422" s="86"/>
      <c r="E422" s="86"/>
      <c r="F422" s="85"/>
      <c r="G422" s="85"/>
      <c r="H422" s="86"/>
      <c r="I422" s="86"/>
      <c r="J422" s="85"/>
      <c r="K422" s="85"/>
      <c r="L422" s="86"/>
      <c r="M422" s="86"/>
    </row>
    <row r="423" spans="2:13" x14ac:dyDescent="0.3">
      <c r="B423" s="85"/>
      <c r="C423" s="85"/>
      <c r="D423" s="86"/>
      <c r="E423" s="86"/>
      <c r="F423" s="85"/>
      <c r="G423" s="85"/>
      <c r="H423" s="86"/>
      <c r="I423" s="86"/>
      <c r="J423" s="85"/>
      <c r="K423" s="85"/>
      <c r="L423" s="86"/>
      <c r="M423" s="86"/>
    </row>
    <row r="424" spans="2:13" x14ac:dyDescent="0.3">
      <c r="B424" s="85"/>
      <c r="C424" s="85"/>
      <c r="D424" s="86"/>
      <c r="E424" s="86"/>
      <c r="F424" s="85"/>
      <c r="G424" s="85"/>
      <c r="H424" s="86"/>
      <c r="I424" s="86"/>
      <c r="J424" s="85"/>
      <c r="K424" s="85"/>
      <c r="L424" s="86"/>
      <c r="M424" s="86"/>
    </row>
    <row r="425" spans="2:13" x14ac:dyDescent="0.3">
      <c r="B425" s="85"/>
      <c r="C425" s="85"/>
      <c r="D425" s="86"/>
      <c r="E425" s="86"/>
      <c r="F425" s="85"/>
      <c r="G425" s="85"/>
      <c r="H425" s="86"/>
      <c r="I425" s="86"/>
      <c r="J425" s="85"/>
      <c r="K425" s="85"/>
      <c r="L425" s="86"/>
      <c r="M425" s="86"/>
    </row>
    <row r="426" spans="2:13" x14ac:dyDescent="0.3">
      <c r="B426" s="85"/>
      <c r="C426" s="85"/>
      <c r="D426" s="86"/>
      <c r="E426" s="86"/>
      <c r="F426" s="85"/>
      <c r="G426" s="85"/>
      <c r="H426" s="86"/>
      <c r="I426" s="86"/>
      <c r="J426" s="85"/>
      <c r="K426" s="85"/>
      <c r="L426" s="86"/>
      <c r="M426" s="86"/>
    </row>
    <row r="427" spans="2:13" x14ac:dyDescent="0.3">
      <c r="B427" s="85"/>
      <c r="C427" s="85"/>
      <c r="D427" s="86"/>
      <c r="E427" s="86"/>
      <c r="F427" s="85"/>
      <c r="G427" s="85"/>
      <c r="H427" s="86"/>
      <c r="I427" s="86"/>
      <c r="J427" s="85"/>
      <c r="K427" s="85"/>
      <c r="L427" s="86"/>
      <c r="M427" s="86"/>
    </row>
    <row r="428" spans="2:13" x14ac:dyDescent="0.3">
      <c r="B428" s="85"/>
      <c r="C428" s="85"/>
      <c r="D428" s="86"/>
      <c r="E428" s="86"/>
      <c r="F428" s="85"/>
      <c r="G428" s="85"/>
      <c r="H428" s="86"/>
      <c r="I428" s="86"/>
      <c r="J428" s="85"/>
      <c r="K428" s="85"/>
      <c r="L428" s="86"/>
      <c r="M428" s="86"/>
    </row>
    <row r="429" spans="2:13" x14ac:dyDescent="0.3">
      <c r="B429" s="85"/>
      <c r="C429" s="85"/>
      <c r="D429" s="86"/>
      <c r="E429" s="86"/>
      <c r="F429" s="85"/>
      <c r="G429" s="85"/>
      <c r="H429" s="86"/>
      <c r="I429" s="86"/>
      <c r="J429" s="85"/>
      <c r="K429" s="85"/>
      <c r="L429" s="86"/>
      <c r="M429" s="86"/>
    </row>
    <row r="430" spans="2:13" x14ac:dyDescent="0.3">
      <c r="B430" s="85"/>
      <c r="C430" s="85"/>
      <c r="D430" s="86"/>
      <c r="E430" s="86"/>
      <c r="F430" s="85"/>
      <c r="G430" s="85"/>
      <c r="H430" s="86"/>
      <c r="I430" s="86"/>
      <c r="J430" s="85"/>
      <c r="K430" s="85"/>
      <c r="L430" s="86"/>
      <c r="M430" s="86"/>
    </row>
    <row r="431" spans="2:13" x14ac:dyDescent="0.3">
      <c r="B431" s="85"/>
      <c r="C431" s="85"/>
      <c r="D431" s="86"/>
      <c r="E431" s="86"/>
      <c r="F431" s="85"/>
      <c r="G431" s="85"/>
      <c r="H431" s="86"/>
      <c r="I431" s="86"/>
      <c r="J431" s="85"/>
      <c r="K431" s="85"/>
      <c r="L431" s="86"/>
      <c r="M431" s="86"/>
    </row>
    <row r="432" spans="2:13" x14ac:dyDescent="0.3">
      <c r="B432" s="85"/>
      <c r="C432" s="85"/>
      <c r="D432" s="86"/>
      <c r="E432" s="86"/>
      <c r="F432" s="85"/>
      <c r="G432" s="85"/>
      <c r="H432" s="86"/>
      <c r="I432" s="86"/>
      <c r="J432" s="85"/>
      <c r="K432" s="85"/>
      <c r="L432" s="86"/>
      <c r="M432" s="86"/>
    </row>
    <row r="433" spans="2:13" x14ac:dyDescent="0.3">
      <c r="B433" s="85"/>
      <c r="C433" s="85"/>
      <c r="D433" s="86"/>
      <c r="E433" s="86"/>
      <c r="F433" s="85"/>
      <c r="G433" s="85"/>
      <c r="H433" s="86"/>
      <c r="I433" s="86"/>
      <c r="J433" s="85"/>
      <c r="K433" s="85"/>
      <c r="L433" s="86"/>
      <c r="M433" s="86"/>
    </row>
    <row r="434" spans="2:13" x14ac:dyDescent="0.3">
      <c r="B434" s="85"/>
      <c r="C434" s="85"/>
      <c r="D434" s="86"/>
      <c r="E434" s="86"/>
      <c r="F434" s="85"/>
      <c r="G434" s="85"/>
      <c r="H434" s="86"/>
      <c r="I434" s="86"/>
      <c r="J434" s="85"/>
      <c r="K434" s="85"/>
      <c r="L434" s="86"/>
      <c r="M434" s="86"/>
    </row>
    <row r="435" spans="2:13" x14ac:dyDescent="0.3">
      <c r="B435" s="85"/>
      <c r="C435" s="85"/>
      <c r="D435" s="86"/>
      <c r="E435" s="86"/>
      <c r="F435" s="85"/>
      <c r="G435" s="85"/>
      <c r="H435" s="86"/>
      <c r="I435" s="86"/>
      <c r="J435" s="85"/>
      <c r="K435" s="85"/>
      <c r="L435" s="86"/>
      <c r="M435" s="86"/>
    </row>
    <row r="436" spans="2:13" x14ac:dyDescent="0.3">
      <c r="B436" s="85"/>
      <c r="C436" s="85"/>
      <c r="D436" s="86"/>
      <c r="E436" s="86"/>
      <c r="F436" s="85"/>
      <c r="G436" s="85"/>
      <c r="H436" s="86"/>
      <c r="I436" s="86"/>
      <c r="J436" s="85"/>
      <c r="K436" s="85"/>
      <c r="L436" s="86"/>
      <c r="M436" s="86"/>
    </row>
    <row r="437" spans="2:13" x14ac:dyDescent="0.3">
      <c r="B437" s="85"/>
      <c r="C437" s="85"/>
      <c r="D437" s="86"/>
      <c r="E437" s="86"/>
      <c r="F437" s="85"/>
      <c r="G437" s="85"/>
      <c r="H437" s="86"/>
      <c r="I437" s="86"/>
      <c r="J437" s="85"/>
      <c r="K437" s="85"/>
      <c r="L437" s="86"/>
      <c r="M437" s="86"/>
    </row>
    <row r="438" spans="2:13" x14ac:dyDescent="0.3">
      <c r="B438" s="85"/>
      <c r="C438" s="85"/>
      <c r="D438" s="86"/>
      <c r="E438" s="86"/>
      <c r="F438" s="85"/>
      <c r="G438" s="85"/>
      <c r="H438" s="86"/>
      <c r="I438" s="86"/>
      <c r="J438" s="85"/>
      <c r="K438" s="85"/>
      <c r="L438" s="86"/>
      <c r="M438" s="86"/>
    </row>
    <row r="439" spans="2:13" x14ac:dyDescent="0.3">
      <c r="B439" s="85"/>
      <c r="C439" s="85"/>
      <c r="D439" s="86"/>
      <c r="E439" s="86"/>
      <c r="F439" s="85"/>
      <c r="G439" s="85"/>
      <c r="H439" s="86"/>
      <c r="I439" s="86"/>
      <c r="J439" s="85"/>
      <c r="K439" s="85"/>
      <c r="L439" s="86"/>
      <c r="M439" s="86"/>
    </row>
    <row r="440" spans="2:13" x14ac:dyDescent="0.3">
      <c r="B440" s="85"/>
      <c r="C440" s="85"/>
      <c r="D440" s="86"/>
      <c r="E440" s="86"/>
      <c r="F440" s="85"/>
      <c r="G440" s="85"/>
      <c r="H440" s="86"/>
      <c r="I440" s="86"/>
      <c r="J440" s="85"/>
      <c r="K440" s="85"/>
      <c r="L440" s="86"/>
      <c r="M440" s="86"/>
    </row>
    <row r="441" spans="2:13" x14ac:dyDescent="0.3">
      <c r="B441" s="85"/>
      <c r="C441" s="85"/>
      <c r="D441" s="86"/>
      <c r="E441" s="86"/>
      <c r="F441" s="85"/>
      <c r="G441" s="85"/>
      <c r="H441" s="86"/>
      <c r="I441" s="86"/>
      <c r="J441" s="85"/>
      <c r="K441" s="85"/>
      <c r="L441" s="86"/>
      <c r="M441" s="86"/>
    </row>
    <row r="442" spans="2:13" x14ac:dyDescent="0.3">
      <c r="B442" s="85"/>
      <c r="C442" s="85"/>
      <c r="D442" s="86"/>
      <c r="E442" s="86"/>
      <c r="F442" s="85"/>
      <c r="G442" s="85"/>
      <c r="H442" s="86"/>
      <c r="I442" s="86"/>
      <c r="J442" s="85"/>
      <c r="K442" s="85"/>
      <c r="L442" s="86"/>
      <c r="M442" s="86"/>
    </row>
    <row r="443" spans="2:13" x14ac:dyDescent="0.3">
      <c r="B443" s="85"/>
      <c r="C443" s="85"/>
      <c r="D443" s="86"/>
      <c r="E443" s="86"/>
      <c r="F443" s="85"/>
      <c r="G443" s="85"/>
      <c r="H443" s="86"/>
      <c r="I443" s="86"/>
      <c r="J443" s="85"/>
      <c r="K443" s="85"/>
      <c r="L443" s="86"/>
      <c r="M443" s="86"/>
    </row>
    <row r="444" spans="2:13" x14ac:dyDescent="0.3">
      <c r="B444" s="85"/>
      <c r="C444" s="85"/>
      <c r="D444" s="86"/>
      <c r="E444" s="86"/>
      <c r="F444" s="85"/>
      <c r="G444" s="85"/>
      <c r="H444" s="86"/>
      <c r="I444" s="86"/>
      <c r="J444" s="85"/>
      <c r="K444" s="85"/>
      <c r="L444" s="86"/>
      <c r="M444" s="86"/>
    </row>
    <row r="445" spans="2:13" x14ac:dyDescent="0.3">
      <c r="B445" s="85"/>
      <c r="C445" s="85"/>
      <c r="D445" s="86"/>
      <c r="E445" s="86"/>
      <c r="F445" s="85"/>
      <c r="G445" s="85"/>
      <c r="H445" s="86"/>
      <c r="I445" s="86"/>
      <c r="J445" s="85"/>
      <c r="K445" s="85"/>
      <c r="L445" s="86"/>
      <c r="M445" s="86"/>
    </row>
    <row r="446" spans="2:13" x14ac:dyDescent="0.3">
      <c r="B446" s="85"/>
      <c r="C446" s="85"/>
      <c r="D446" s="86"/>
      <c r="E446" s="86"/>
      <c r="F446" s="85"/>
      <c r="G446" s="85"/>
      <c r="H446" s="86"/>
      <c r="I446" s="86"/>
      <c r="J446" s="85"/>
      <c r="K446" s="85"/>
      <c r="L446" s="86"/>
      <c r="M446" s="86"/>
    </row>
    <row r="447" spans="2:13" x14ac:dyDescent="0.3">
      <c r="B447" s="85"/>
      <c r="C447" s="85"/>
      <c r="D447" s="86"/>
      <c r="E447" s="86"/>
      <c r="F447" s="85"/>
      <c r="G447" s="85"/>
      <c r="H447" s="86"/>
      <c r="I447" s="86"/>
      <c r="J447" s="85"/>
      <c r="K447" s="85"/>
      <c r="L447" s="86"/>
      <c r="M447" s="86"/>
    </row>
    <row r="448" spans="2:13" x14ac:dyDescent="0.3">
      <c r="B448" s="85"/>
      <c r="C448" s="85"/>
      <c r="D448" s="86"/>
      <c r="E448" s="86"/>
      <c r="F448" s="85"/>
      <c r="G448" s="85"/>
      <c r="H448" s="86"/>
      <c r="I448" s="86"/>
      <c r="J448" s="85"/>
      <c r="K448" s="85"/>
      <c r="L448" s="86"/>
      <c r="M448" s="86"/>
    </row>
    <row r="449" spans="2:13" x14ac:dyDescent="0.3">
      <c r="B449" s="85"/>
      <c r="C449" s="85"/>
      <c r="D449" s="86"/>
      <c r="E449" s="86"/>
      <c r="F449" s="85"/>
      <c r="G449" s="85"/>
      <c r="H449" s="86"/>
      <c r="I449" s="86"/>
      <c r="J449" s="85"/>
      <c r="K449" s="85"/>
      <c r="L449" s="86"/>
      <c r="M449" s="86"/>
    </row>
    <row r="450" spans="2:13" x14ac:dyDescent="0.3">
      <c r="B450" s="85"/>
      <c r="C450" s="85"/>
      <c r="D450" s="86"/>
      <c r="E450" s="86"/>
      <c r="F450" s="85"/>
      <c r="G450" s="85"/>
      <c r="H450" s="86"/>
      <c r="I450" s="86"/>
      <c r="J450" s="85"/>
      <c r="K450" s="85"/>
      <c r="L450" s="86"/>
      <c r="M450" s="86"/>
    </row>
    <row r="451" spans="2:13" x14ac:dyDescent="0.3">
      <c r="B451" s="85"/>
      <c r="C451" s="85"/>
      <c r="D451" s="86"/>
      <c r="E451" s="86"/>
      <c r="F451" s="85"/>
      <c r="G451" s="85"/>
      <c r="H451" s="86"/>
      <c r="I451" s="86"/>
      <c r="J451" s="85"/>
      <c r="K451" s="85"/>
      <c r="L451" s="86"/>
      <c r="M451" s="86"/>
    </row>
    <row r="452" spans="2:13" x14ac:dyDescent="0.3">
      <c r="B452" s="85"/>
      <c r="C452" s="85"/>
      <c r="D452" s="86"/>
      <c r="E452" s="86"/>
      <c r="F452" s="85"/>
      <c r="G452" s="85"/>
      <c r="H452" s="86"/>
      <c r="I452" s="86"/>
      <c r="J452" s="85"/>
      <c r="K452" s="85"/>
      <c r="L452" s="86"/>
      <c r="M452" s="86"/>
    </row>
    <row r="453" spans="2:13" x14ac:dyDescent="0.3">
      <c r="B453" s="85"/>
      <c r="C453" s="85"/>
      <c r="D453" s="86"/>
      <c r="E453" s="86"/>
      <c r="F453" s="85"/>
      <c r="G453" s="85"/>
      <c r="H453" s="86"/>
      <c r="I453" s="86"/>
      <c r="J453" s="85"/>
      <c r="K453" s="85"/>
      <c r="L453" s="86"/>
      <c r="M453" s="86"/>
    </row>
    <row r="454" spans="2:13" x14ac:dyDescent="0.3">
      <c r="B454" s="85"/>
      <c r="C454" s="85"/>
      <c r="D454" s="86"/>
      <c r="E454" s="86"/>
      <c r="F454" s="85"/>
      <c r="G454" s="85"/>
      <c r="H454" s="86"/>
      <c r="I454" s="86"/>
      <c r="J454" s="85"/>
      <c r="K454" s="85"/>
      <c r="L454" s="86"/>
      <c r="M454" s="86"/>
    </row>
    <row r="455" spans="2:13" x14ac:dyDescent="0.3">
      <c r="B455" s="85"/>
      <c r="C455" s="85"/>
      <c r="D455" s="86"/>
      <c r="E455" s="86"/>
      <c r="F455" s="85"/>
      <c r="G455" s="85"/>
      <c r="H455" s="86"/>
      <c r="I455" s="86"/>
      <c r="J455" s="85"/>
      <c r="K455" s="85"/>
      <c r="L455" s="86"/>
      <c r="M455" s="86"/>
    </row>
    <row r="456" spans="2:13" x14ac:dyDescent="0.3">
      <c r="B456" s="85"/>
      <c r="C456" s="85"/>
      <c r="D456" s="86"/>
      <c r="E456" s="86"/>
      <c r="F456" s="85"/>
      <c r="G456" s="85"/>
      <c r="H456" s="86"/>
      <c r="I456" s="86"/>
      <c r="J456" s="85"/>
      <c r="K456" s="85"/>
      <c r="L456" s="86"/>
      <c r="M456" s="86"/>
    </row>
    <row r="457" spans="2:13" x14ac:dyDescent="0.3">
      <c r="B457" s="85"/>
      <c r="C457" s="85"/>
      <c r="D457" s="86"/>
      <c r="E457" s="86"/>
      <c r="F457" s="85"/>
      <c r="G457" s="85"/>
      <c r="H457" s="86"/>
      <c r="I457" s="86"/>
      <c r="J457" s="85"/>
      <c r="K457" s="85"/>
      <c r="L457" s="86"/>
      <c r="M457" s="86"/>
    </row>
    <row r="458" spans="2:13" x14ac:dyDescent="0.3">
      <c r="B458" s="85"/>
      <c r="C458" s="85"/>
      <c r="D458" s="86"/>
      <c r="E458" s="86"/>
      <c r="F458" s="85"/>
      <c r="G458" s="85"/>
      <c r="H458" s="86"/>
      <c r="I458" s="86"/>
      <c r="J458" s="85"/>
      <c r="K458" s="85"/>
      <c r="L458" s="86"/>
      <c r="M458" s="86"/>
    </row>
    <row r="459" spans="2:13" x14ac:dyDescent="0.3">
      <c r="B459" s="85"/>
      <c r="C459" s="85"/>
      <c r="D459" s="86"/>
      <c r="E459" s="86"/>
      <c r="F459" s="85"/>
      <c r="G459" s="85"/>
      <c r="H459" s="86"/>
      <c r="I459" s="86"/>
      <c r="J459" s="85"/>
      <c r="K459" s="85"/>
      <c r="L459" s="86"/>
      <c r="M459" s="86"/>
    </row>
    <row r="460" spans="2:13" x14ac:dyDescent="0.3">
      <c r="B460" s="85"/>
      <c r="C460" s="85"/>
      <c r="D460" s="86"/>
      <c r="E460" s="86"/>
      <c r="F460" s="85"/>
      <c r="G460" s="85"/>
      <c r="H460" s="86"/>
      <c r="I460" s="86"/>
      <c r="J460" s="85"/>
      <c r="K460" s="85"/>
      <c r="L460" s="86"/>
      <c r="M460" s="86"/>
    </row>
    <row r="461" spans="2:13" x14ac:dyDescent="0.3">
      <c r="B461" s="85"/>
      <c r="C461" s="85"/>
      <c r="D461" s="86"/>
      <c r="E461" s="86"/>
      <c r="F461" s="85"/>
      <c r="G461" s="85"/>
      <c r="H461" s="86"/>
      <c r="I461" s="86"/>
      <c r="J461" s="85"/>
      <c r="K461" s="85"/>
      <c r="L461" s="86"/>
      <c r="M461" s="86"/>
    </row>
    <row r="462" spans="2:13" x14ac:dyDescent="0.3">
      <c r="B462" s="85"/>
      <c r="C462" s="85"/>
      <c r="D462" s="86"/>
      <c r="E462" s="86"/>
      <c r="F462" s="85"/>
      <c r="G462" s="85"/>
      <c r="H462" s="86"/>
      <c r="I462" s="86"/>
      <c r="J462" s="85"/>
      <c r="K462" s="85"/>
      <c r="L462" s="86"/>
      <c r="M462" s="86"/>
    </row>
    <row r="463" spans="2:13" x14ac:dyDescent="0.3">
      <c r="B463" s="85"/>
      <c r="C463" s="85"/>
      <c r="D463" s="86"/>
      <c r="E463" s="86"/>
      <c r="F463" s="85"/>
      <c r="G463" s="85"/>
      <c r="H463" s="86"/>
      <c r="I463" s="86"/>
      <c r="J463" s="85"/>
      <c r="K463" s="85"/>
      <c r="L463" s="86"/>
      <c r="M463" s="86"/>
    </row>
    <row r="464" spans="2:13" x14ac:dyDescent="0.3">
      <c r="B464" s="85"/>
      <c r="C464" s="85"/>
      <c r="D464" s="86"/>
      <c r="E464" s="86"/>
      <c r="F464" s="85"/>
      <c r="G464" s="85"/>
      <c r="H464" s="86"/>
      <c r="I464" s="86"/>
      <c r="J464" s="85"/>
      <c r="K464" s="85"/>
      <c r="L464" s="86"/>
      <c r="M464" s="86"/>
    </row>
    <row r="465" spans="2:13" x14ac:dyDescent="0.3">
      <c r="B465" s="85"/>
      <c r="C465" s="85"/>
      <c r="D465" s="86"/>
      <c r="E465" s="86"/>
      <c r="F465" s="85"/>
      <c r="G465" s="85"/>
      <c r="H465" s="86"/>
      <c r="I465" s="86"/>
      <c r="J465" s="85"/>
      <c r="K465" s="85"/>
      <c r="L465" s="86"/>
      <c r="M465" s="86"/>
    </row>
    <row r="466" spans="2:13" x14ac:dyDescent="0.3">
      <c r="B466" s="85"/>
      <c r="C466" s="85"/>
      <c r="D466" s="86"/>
      <c r="E466" s="86"/>
      <c r="F466" s="85"/>
      <c r="G466" s="85"/>
      <c r="H466" s="86"/>
      <c r="I466" s="86"/>
      <c r="J466" s="85"/>
      <c r="K466" s="85"/>
      <c r="L466" s="86"/>
      <c r="M466" s="86"/>
    </row>
    <row r="467" spans="2:13" x14ac:dyDescent="0.3">
      <c r="B467" s="85"/>
      <c r="C467" s="85"/>
      <c r="D467" s="86"/>
      <c r="E467" s="86"/>
      <c r="F467" s="85"/>
      <c r="G467" s="85"/>
      <c r="H467" s="86"/>
      <c r="I467" s="86"/>
      <c r="J467" s="85"/>
      <c r="K467" s="85"/>
      <c r="L467" s="86"/>
      <c r="M467" s="86"/>
    </row>
    <row r="468" spans="2:13" x14ac:dyDescent="0.3">
      <c r="B468" s="85"/>
      <c r="C468" s="85"/>
      <c r="D468" s="86"/>
      <c r="E468" s="86"/>
      <c r="F468" s="85"/>
      <c r="G468" s="85"/>
      <c r="H468" s="86"/>
      <c r="I468" s="86"/>
      <c r="J468" s="85"/>
      <c r="K468" s="85"/>
      <c r="L468" s="86"/>
      <c r="M468" s="86"/>
    </row>
    <row r="469" spans="2:13" x14ac:dyDescent="0.3">
      <c r="B469" s="85"/>
      <c r="C469" s="85"/>
      <c r="D469" s="86"/>
      <c r="E469" s="86"/>
      <c r="F469" s="85"/>
      <c r="G469" s="85"/>
      <c r="H469" s="86"/>
      <c r="I469" s="86"/>
      <c r="J469" s="85"/>
      <c r="K469" s="85"/>
      <c r="L469" s="86"/>
      <c r="M469" s="86"/>
    </row>
    <row r="470" spans="2:13" x14ac:dyDescent="0.3">
      <c r="B470" s="85"/>
      <c r="C470" s="85"/>
      <c r="D470" s="86"/>
      <c r="E470" s="86"/>
      <c r="F470" s="85"/>
      <c r="G470" s="85"/>
      <c r="H470" s="86"/>
      <c r="I470" s="86"/>
      <c r="J470" s="85"/>
      <c r="K470" s="85"/>
      <c r="L470" s="86"/>
      <c r="M470" s="86"/>
    </row>
    <row r="471" spans="2:13" x14ac:dyDescent="0.3">
      <c r="B471" s="85"/>
      <c r="C471" s="85"/>
      <c r="D471" s="86"/>
      <c r="E471" s="86"/>
      <c r="F471" s="85"/>
      <c r="G471" s="85"/>
      <c r="H471" s="86"/>
      <c r="I471" s="86"/>
      <c r="J471" s="85"/>
      <c r="K471" s="85"/>
      <c r="L471" s="86"/>
      <c r="M471" s="86"/>
    </row>
    <row r="472" spans="2:13" x14ac:dyDescent="0.3">
      <c r="B472" s="85"/>
      <c r="C472" s="85"/>
      <c r="D472" s="86"/>
      <c r="E472" s="86"/>
      <c r="F472" s="85"/>
      <c r="G472" s="85"/>
      <c r="H472" s="86"/>
      <c r="I472" s="86"/>
      <c r="J472" s="85"/>
      <c r="K472" s="85"/>
      <c r="L472" s="86"/>
      <c r="M472" s="86"/>
    </row>
    <row r="473" spans="2:13" x14ac:dyDescent="0.3">
      <c r="B473" s="85"/>
      <c r="C473" s="85"/>
      <c r="D473" s="86"/>
      <c r="E473" s="86"/>
      <c r="F473" s="85"/>
      <c r="G473" s="85"/>
      <c r="H473" s="86"/>
      <c r="I473" s="86"/>
      <c r="J473" s="85"/>
      <c r="K473" s="85"/>
      <c r="L473" s="86"/>
      <c r="M473" s="86"/>
    </row>
    <row r="474" spans="2:13" x14ac:dyDescent="0.3">
      <c r="B474" s="85"/>
      <c r="C474" s="85"/>
      <c r="D474" s="86"/>
      <c r="E474" s="86"/>
      <c r="F474" s="85"/>
      <c r="G474" s="85"/>
      <c r="H474" s="86"/>
      <c r="I474" s="86"/>
      <c r="J474" s="85"/>
      <c r="K474" s="85"/>
      <c r="L474" s="86"/>
      <c r="M474" s="86"/>
    </row>
    <row r="475" spans="2:13" x14ac:dyDescent="0.3">
      <c r="B475" s="85"/>
      <c r="C475" s="85"/>
      <c r="D475" s="86"/>
      <c r="E475" s="86"/>
      <c r="F475" s="85"/>
      <c r="G475" s="85"/>
      <c r="H475" s="86"/>
      <c r="I475" s="86"/>
      <c r="J475" s="85"/>
      <c r="K475" s="85"/>
      <c r="L475" s="86"/>
      <c r="M475" s="86"/>
    </row>
    <row r="476" spans="2:13" x14ac:dyDescent="0.3">
      <c r="B476" s="85"/>
      <c r="C476" s="85"/>
      <c r="D476" s="86"/>
      <c r="E476" s="86"/>
      <c r="F476" s="85"/>
      <c r="G476" s="85"/>
      <c r="H476" s="86"/>
      <c r="I476" s="86"/>
      <c r="J476" s="85"/>
      <c r="K476" s="85"/>
      <c r="L476" s="86"/>
      <c r="M476" s="86"/>
    </row>
    <row r="477" spans="2:13" x14ac:dyDescent="0.3">
      <c r="B477" s="85"/>
      <c r="C477" s="85"/>
      <c r="D477" s="86"/>
      <c r="E477" s="86"/>
      <c r="F477" s="85"/>
      <c r="G477" s="85"/>
      <c r="H477" s="86"/>
      <c r="I477" s="86"/>
      <c r="J477" s="85"/>
      <c r="K477" s="85"/>
      <c r="L477" s="86"/>
      <c r="M477" s="86"/>
    </row>
    <row r="478" spans="2:13" x14ac:dyDescent="0.3">
      <c r="B478" s="85"/>
      <c r="C478" s="85"/>
      <c r="D478" s="86"/>
      <c r="E478" s="86"/>
      <c r="F478" s="85"/>
      <c r="G478" s="85"/>
      <c r="H478" s="86"/>
      <c r="I478" s="86"/>
      <c r="J478" s="85"/>
      <c r="K478" s="85"/>
      <c r="L478" s="86"/>
      <c r="M478" s="86"/>
    </row>
    <row r="479" spans="2:13" x14ac:dyDescent="0.3">
      <c r="B479" s="85"/>
      <c r="C479" s="85"/>
      <c r="D479" s="86"/>
      <c r="E479" s="86"/>
      <c r="F479" s="85"/>
      <c r="G479" s="85"/>
      <c r="H479" s="86"/>
      <c r="I479" s="86"/>
      <c r="J479" s="85"/>
      <c r="K479" s="85"/>
      <c r="L479" s="86"/>
      <c r="M479" s="86"/>
    </row>
    <row r="480" spans="2:13" x14ac:dyDescent="0.3">
      <c r="B480" s="85"/>
      <c r="C480" s="85"/>
      <c r="D480" s="86"/>
      <c r="E480" s="86"/>
      <c r="F480" s="85"/>
      <c r="G480" s="85"/>
      <c r="H480" s="86"/>
      <c r="I480" s="86"/>
      <c r="J480" s="85"/>
      <c r="K480" s="85"/>
      <c r="L480" s="86"/>
      <c r="M480" s="86"/>
    </row>
    <row r="481" spans="2:13" x14ac:dyDescent="0.3">
      <c r="B481" s="85"/>
      <c r="C481" s="85"/>
      <c r="D481" s="86"/>
      <c r="E481" s="86"/>
      <c r="F481" s="85"/>
      <c r="G481" s="85"/>
      <c r="H481" s="86"/>
      <c r="I481" s="86"/>
      <c r="J481" s="85"/>
      <c r="K481" s="85"/>
      <c r="L481" s="86"/>
      <c r="M481" s="86"/>
    </row>
    <row r="482" spans="2:13" x14ac:dyDescent="0.3">
      <c r="B482" s="85"/>
      <c r="C482" s="85"/>
      <c r="D482" s="86"/>
      <c r="E482" s="86"/>
      <c r="F482" s="85"/>
      <c r="G482" s="85"/>
      <c r="H482" s="86"/>
      <c r="I482" s="86"/>
      <c r="J482" s="85"/>
      <c r="K482" s="85"/>
      <c r="L482" s="86"/>
      <c r="M482" s="86"/>
    </row>
    <row r="483" spans="2:13" x14ac:dyDescent="0.3">
      <c r="B483" s="85"/>
      <c r="C483" s="85"/>
      <c r="D483" s="86"/>
      <c r="E483" s="86"/>
      <c r="F483" s="85"/>
      <c r="G483" s="85"/>
      <c r="H483" s="86"/>
      <c r="I483" s="86"/>
      <c r="J483" s="85"/>
      <c r="K483" s="85"/>
      <c r="L483" s="86"/>
      <c r="M483" s="86"/>
    </row>
    <row r="484" spans="2:13" x14ac:dyDescent="0.3">
      <c r="B484" s="85"/>
      <c r="C484" s="85"/>
      <c r="D484" s="86"/>
      <c r="E484" s="86"/>
      <c r="F484" s="85"/>
      <c r="G484" s="85"/>
      <c r="H484" s="86"/>
      <c r="I484" s="86"/>
      <c r="J484" s="85"/>
      <c r="K484" s="85"/>
      <c r="L484" s="86"/>
      <c r="M484" s="86"/>
    </row>
    <row r="485" spans="2:13" x14ac:dyDescent="0.3">
      <c r="B485" s="85"/>
      <c r="C485" s="85"/>
      <c r="D485" s="86"/>
      <c r="E485" s="86"/>
      <c r="F485" s="85"/>
      <c r="G485" s="85"/>
      <c r="H485" s="86"/>
      <c r="I485" s="86"/>
      <c r="J485" s="85"/>
      <c r="K485" s="85"/>
      <c r="L485" s="86"/>
      <c r="M485" s="86"/>
    </row>
    <row r="486" spans="2:13" x14ac:dyDescent="0.3">
      <c r="B486" s="85"/>
      <c r="C486" s="85"/>
      <c r="D486" s="86"/>
      <c r="E486" s="86"/>
      <c r="F486" s="85"/>
      <c r="G486" s="85"/>
      <c r="H486" s="86"/>
      <c r="I486" s="86"/>
      <c r="J486" s="85"/>
      <c r="K486" s="85"/>
      <c r="L486" s="86"/>
      <c r="M486" s="86"/>
    </row>
    <row r="487" spans="2:13" x14ac:dyDescent="0.3">
      <c r="B487" s="85"/>
      <c r="C487" s="85"/>
      <c r="D487" s="86"/>
      <c r="E487" s="86"/>
      <c r="F487" s="85"/>
      <c r="G487" s="85"/>
      <c r="H487" s="86"/>
      <c r="I487" s="86"/>
      <c r="J487" s="85"/>
      <c r="K487" s="85"/>
      <c r="L487" s="86"/>
      <c r="M487" s="86"/>
    </row>
    <row r="488" spans="2:13" x14ac:dyDescent="0.3">
      <c r="B488" s="85"/>
      <c r="C488" s="85"/>
      <c r="D488" s="86"/>
      <c r="E488" s="86"/>
      <c r="F488" s="85"/>
      <c r="G488" s="85"/>
      <c r="H488" s="86"/>
      <c r="I488" s="86"/>
      <c r="J488" s="85"/>
      <c r="K488" s="85"/>
      <c r="L488" s="86"/>
      <c r="M488" s="86"/>
    </row>
    <row r="489" spans="2:13" x14ac:dyDescent="0.3">
      <c r="B489" s="85"/>
      <c r="C489" s="85"/>
      <c r="D489" s="86"/>
      <c r="E489" s="86"/>
      <c r="F489" s="85"/>
      <c r="G489" s="85"/>
      <c r="H489" s="86"/>
      <c r="I489" s="86"/>
      <c r="J489" s="85"/>
      <c r="K489" s="85"/>
      <c r="L489" s="86"/>
      <c r="M489" s="86"/>
    </row>
    <row r="490" spans="2:13" x14ac:dyDescent="0.3">
      <c r="B490" s="85"/>
      <c r="C490" s="85"/>
      <c r="D490" s="86"/>
      <c r="E490" s="86"/>
      <c r="F490" s="85"/>
      <c r="G490" s="85"/>
      <c r="H490" s="86"/>
      <c r="I490" s="86"/>
      <c r="J490" s="85"/>
      <c r="K490" s="85"/>
      <c r="L490" s="86"/>
      <c r="M490" s="86"/>
    </row>
    <row r="491" spans="2:13" x14ac:dyDescent="0.3">
      <c r="B491" s="85"/>
      <c r="C491" s="85"/>
      <c r="D491" s="86"/>
      <c r="E491" s="86"/>
      <c r="F491" s="85"/>
      <c r="G491" s="85"/>
      <c r="H491" s="86"/>
      <c r="I491" s="86"/>
      <c r="J491" s="85"/>
      <c r="K491" s="85"/>
      <c r="L491" s="86"/>
      <c r="M491" s="86"/>
    </row>
    <row r="492" spans="2:13" x14ac:dyDescent="0.3">
      <c r="B492" s="85"/>
      <c r="C492" s="85"/>
      <c r="D492" s="86"/>
      <c r="E492" s="86"/>
      <c r="F492" s="85"/>
      <c r="G492" s="85"/>
      <c r="H492" s="86"/>
      <c r="I492" s="86"/>
      <c r="J492" s="85"/>
      <c r="K492" s="85"/>
      <c r="L492" s="86"/>
      <c r="M492" s="86"/>
    </row>
    <row r="493" spans="2:13" x14ac:dyDescent="0.3">
      <c r="B493" s="85"/>
      <c r="C493" s="85"/>
      <c r="D493" s="86"/>
      <c r="E493" s="86"/>
      <c r="F493" s="85"/>
      <c r="G493" s="85"/>
      <c r="H493" s="86"/>
      <c r="I493" s="86"/>
      <c r="J493" s="85"/>
      <c r="K493" s="85"/>
      <c r="L493" s="86"/>
      <c r="M493" s="86"/>
    </row>
    <row r="494" spans="2:13" x14ac:dyDescent="0.3">
      <c r="B494" s="85"/>
      <c r="C494" s="85"/>
      <c r="D494" s="86"/>
      <c r="E494" s="86"/>
      <c r="F494" s="85"/>
      <c r="G494" s="85"/>
      <c r="H494" s="86"/>
      <c r="I494" s="86"/>
      <c r="J494" s="85"/>
      <c r="K494" s="85"/>
      <c r="L494" s="86"/>
      <c r="M494" s="86"/>
    </row>
    <row r="495" spans="2:13" x14ac:dyDescent="0.3">
      <c r="B495" s="85"/>
      <c r="C495" s="85"/>
      <c r="D495" s="86"/>
      <c r="E495" s="86"/>
      <c r="F495" s="85"/>
      <c r="G495" s="85"/>
      <c r="H495" s="86"/>
      <c r="I495" s="86"/>
      <c r="J495" s="85"/>
      <c r="K495" s="85"/>
      <c r="L495" s="86"/>
      <c r="M495" s="86"/>
    </row>
    <row r="496" spans="2:13" x14ac:dyDescent="0.3">
      <c r="B496" s="85"/>
      <c r="C496" s="85"/>
      <c r="D496" s="86"/>
      <c r="E496" s="86"/>
      <c r="F496" s="85"/>
      <c r="G496" s="85"/>
      <c r="H496" s="86"/>
      <c r="I496" s="86"/>
      <c r="J496" s="85"/>
      <c r="K496" s="85"/>
      <c r="L496" s="86"/>
      <c r="M496" s="86"/>
    </row>
    <row r="497" spans="2:13" x14ac:dyDescent="0.3">
      <c r="B497" s="85"/>
      <c r="C497" s="85"/>
      <c r="D497" s="86"/>
      <c r="E497" s="86"/>
      <c r="F497" s="85"/>
      <c r="G497" s="85"/>
      <c r="H497" s="86"/>
      <c r="I497" s="86"/>
      <c r="J497" s="85"/>
      <c r="K497" s="85"/>
      <c r="L497" s="86"/>
      <c r="M497" s="86"/>
    </row>
    <row r="498" spans="2:13" x14ac:dyDescent="0.3">
      <c r="B498" s="85"/>
      <c r="C498" s="85"/>
      <c r="D498" s="86"/>
      <c r="E498" s="86"/>
      <c r="F498" s="85"/>
      <c r="G498" s="85"/>
      <c r="H498" s="86"/>
      <c r="I498" s="86"/>
      <c r="J498" s="85"/>
      <c r="K498" s="85"/>
      <c r="L498" s="86"/>
      <c r="M498" s="86"/>
    </row>
    <row r="499" spans="2:13" x14ac:dyDescent="0.3">
      <c r="B499" s="85"/>
      <c r="C499" s="85"/>
      <c r="D499" s="86"/>
      <c r="E499" s="86"/>
      <c r="F499" s="85"/>
      <c r="G499" s="85"/>
      <c r="H499" s="86"/>
      <c r="I499" s="86"/>
      <c r="J499" s="85"/>
      <c r="K499" s="85"/>
      <c r="L499" s="86"/>
      <c r="M499" s="86"/>
    </row>
    <row r="500" spans="2:13" x14ac:dyDescent="0.3">
      <c r="B500" s="85"/>
      <c r="C500" s="85"/>
      <c r="D500" s="86"/>
      <c r="E500" s="86"/>
      <c r="F500" s="85"/>
      <c r="G500" s="85"/>
      <c r="H500" s="86"/>
      <c r="I500" s="86"/>
      <c r="J500" s="85"/>
      <c r="K500" s="85"/>
      <c r="L500" s="86"/>
      <c r="M500" s="86"/>
    </row>
    <row r="501" spans="2:13" x14ac:dyDescent="0.3">
      <c r="B501" s="85"/>
      <c r="C501" s="85"/>
      <c r="D501" s="86"/>
      <c r="E501" s="86"/>
      <c r="F501" s="85"/>
      <c r="G501" s="85"/>
      <c r="H501" s="86"/>
      <c r="I501" s="86"/>
      <c r="J501" s="85"/>
      <c r="K501" s="85"/>
      <c r="L501" s="86"/>
      <c r="M501" s="86"/>
    </row>
    <row r="502" spans="2:13" x14ac:dyDescent="0.3">
      <c r="B502" s="85"/>
      <c r="C502" s="85"/>
      <c r="D502" s="86"/>
      <c r="E502" s="86"/>
      <c r="F502" s="85"/>
      <c r="G502" s="85"/>
      <c r="H502" s="86"/>
      <c r="I502" s="86"/>
      <c r="J502" s="85"/>
      <c r="K502" s="85"/>
      <c r="L502" s="86"/>
      <c r="M502" s="86"/>
    </row>
    <row r="503" spans="2:13" x14ac:dyDescent="0.3">
      <c r="B503" s="85"/>
      <c r="C503" s="85"/>
      <c r="D503" s="86"/>
      <c r="E503" s="86"/>
      <c r="F503" s="85"/>
      <c r="G503" s="85"/>
      <c r="H503" s="86"/>
      <c r="I503" s="86"/>
      <c r="J503" s="85"/>
      <c r="K503" s="85"/>
      <c r="L503" s="86"/>
      <c r="M503" s="86"/>
    </row>
    <row r="504" spans="2:13" x14ac:dyDescent="0.3">
      <c r="B504" s="85"/>
      <c r="C504" s="85"/>
      <c r="D504" s="86"/>
      <c r="E504" s="86"/>
      <c r="F504" s="85"/>
      <c r="G504" s="85"/>
      <c r="H504" s="86"/>
      <c r="I504" s="86"/>
      <c r="J504" s="85"/>
      <c r="K504" s="85"/>
      <c r="L504" s="86"/>
      <c r="M504" s="86"/>
    </row>
    <row r="505" spans="2:13" x14ac:dyDescent="0.3">
      <c r="B505" s="85"/>
      <c r="C505" s="85"/>
      <c r="D505" s="86"/>
      <c r="E505" s="86"/>
      <c r="F505" s="85"/>
      <c r="G505" s="85"/>
      <c r="H505" s="86"/>
      <c r="I505" s="86"/>
      <c r="J505" s="85"/>
      <c r="K505" s="85"/>
      <c r="L505" s="86"/>
      <c r="M505" s="86"/>
    </row>
    <row r="506" spans="2:13" x14ac:dyDescent="0.3">
      <c r="B506" s="85"/>
      <c r="C506" s="85"/>
      <c r="D506" s="86"/>
      <c r="E506" s="86"/>
      <c r="F506" s="85"/>
      <c r="G506" s="85"/>
      <c r="H506" s="86"/>
      <c r="I506" s="86"/>
      <c r="J506" s="85"/>
      <c r="K506" s="85"/>
      <c r="L506" s="86"/>
      <c r="M506" s="86"/>
    </row>
    <row r="507" spans="2:13" x14ac:dyDescent="0.3">
      <c r="B507" s="85"/>
      <c r="C507" s="85"/>
      <c r="D507" s="86"/>
      <c r="E507" s="86"/>
      <c r="F507" s="85"/>
      <c r="G507" s="85"/>
      <c r="H507" s="86"/>
      <c r="I507" s="86"/>
      <c r="J507" s="85"/>
      <c r="K507" s="85"/>
      <c r="L507" s="86"/>
      <c r="M507" s="86"/>
    </row>
    <row r="508" spans="2:13" x14ac:dyDescent="0.3">
      <c r="B508" s="85"/>
      <c r="C508" s="85"/>
      <c r="D508" s="86"/>
      <c r="E508" s="86"/>
      <c r="F508" s="85"/>
      <c r="G508" s="85"/>
      <c r="H508" s="86"/>
      <c r="I508" s="86"/>
      <c r="J508" s="85"/>
      <c r="K508" s="85"/>
      <c r="L508" s="86"/>
      <c r="M508" s="86"/>
    </row>
    <row r="509" spans="2:13" x14ac:dyDescent="0.3">
      <c r="B509" s="85"/>
      <c r="C509" s="85"/>
      <c r="D509" s="86"/>
      <c r="E509" s="86"/>
      <c r="F509" s="85"/>
      <c r="G509" s="85"/>
      <c r="H509" s="86"/>
      <c r="I509" s="86"/>
      <c r="J509" s="85"/>
      <c r="K509" s="85"/>
      <c r="L509" s="86"/>
      <c r="M509" s="86"/>
    </row>
    <row r="510" spans="2:13" x14ac:dyDescent="0.3">
      <c r="B510" s="85"/>
      <c r="C510" s="85"/>
      <c r="D510" s="86"/>
      <c r="E510" s="86"/>
      <c r="F510" s="85"/>
      <c r="G510" s="85"/>
      <c r="H510" s="86"/>
      <c r="I510" s="86"/>
      <c r="J510" s="85"/>
      <c r="K510" s="85"/>
      <c r="L510" s="86"/>
      <c r="M510" s="86"/>
    </row>
    <row r="511" spans="2:13" x14ac:dyDescent="0.3">
      <c r="B511" s="85"/>
      <c r="C511" s="85"/>
      <c r="D511" s="86"/>
      <c r="E511" s="86"/>
      <c r="F511" s="85"/>
      <c r="G511" s="85"/>
      <c r="H511" s="86"/>
      <c r="I511" s="86"/>
      <c r="J511" s="85"/>
      <c r="K511" s="85"/>
      <c r="L511" s="86"/>
      <c r="M511" s="86"/>
    </row>
    <row r="512" spans="2:13" x14ac:dyDescent="0.3">
      <c r="B512" s="85"/>
      <c r="C512" s="85"/>
      <c r="D512" s="86"/>
      <c r="E512" s="86"/>
      <c r="F512" s="85"/>
      <c r="G512" s="85"/>
      <c r="H512" s="86"/>
      <c r="I512" s="86"/>
      <c r="J512" s="85"/>
      <c r="K512" s="85"/>
      <c r="L512" s="86"/>
      <c r="M512" s="86"/>
    </row>
    <row r="513" spans="2:13" x14ac:dyDescent="0.3">
      <c r="B513" s="85"/>
      <c r="C513" s="85"/>
      <c r="D513" s="86"/>
      <c r="E513" s="86"/>
      <c r="F513" s="85"/>
      <c r="G513" s="85"/>
      <c r="H513" s="86"/>
      <c r="I513" s="86"/>
      <c r="J513" s="85"/>
      <c r="K513" s="85"/>
      <c r="L513" s="86"/>
      <c r="M513" s="86"/>
    </row>
    <row r="514" spans="2:13" x14ac:dyDescent="0.3">
      <c r="B514" s="85"/>
      <c r="C514" s="85"/>
      <c r="D514" s="86"/>
      <c r="E514" s="86"/>
      <c r="F514" s="85"/>
      <c r="G514" s="85"/>
      <c r="H514" s="86"/>
      <c r="I514" s="86"/>
      <c r="J514" s="85"/>
      <c r="K514" s="85"/>
      <c r="L514" s="86"/>
      <c r="M514" s="86"/>
    </row>
    <row r="515" spans="2:13" x14ac:dyDescent="0.3">
      <c r="B515" s="85"/>
      <c r="C515" s="85"/>
      <c r="D515" s="86"/>
      <c r="E515" s="86"/>
      <c r="F515" s="85"/>
      <c r="G515" s="85"/>
      <c r="H515" s="86"/>
      <c r="I515" s="86"/>
      <c r="J515" s="85"/>
      <c r="K515" s="85"/>
      <c r="L515" s="86"/>
      <c r="M515" s="86"/>
    </row>
    <row r="516" spans="2:13" x14ac:dyDescent="0.3">
      <c r="B516" s="85"/>
      <c r="C516" s="85"/>
      <c r="D516" s="86"/>
      <c r="E516" s="86"/>
      <c r="F516" s="85"/>
      <c r="G516" s="85"/>
      <c r="H516" s="86"/>
      <c r="I516" s="86"/>
      <c r="J516" s="85"/>
      <c r="K516" s="85"/>
      <c r="L516" s="86"/>
      <c r="M516" s="86"/>
    </row>
    <row r="517" spans="2:13" x14ac:dyDescent="0.3">
      <c r="B517" s="85"/>
      <c r="C517" s="85"/>
      <c r="D517" s="86"/>
      <c r="E517" s="86"/>
      <c r="F517" s="85"/>
      <c r="G517" s="85"/>
      <c r="H517" s="86"/>
      <c r="I517" s="86"/>
      <c r="J517" s="85"/>
      <c r="K517" s="85"/>
      <c r="L517" s="86"/>
      <c r="M517" s="86"/>
    </row>
    <row r="518" spans="2:13" x14ac:dyDescent="0.3">
      <c r="B518" s="85"/>
      <c r="C518" s="85"/>
      <c r="D518" s="86"/>
      <c r="E518" s="86"/>
      <c r="F518" s="85"/>
      <c r="G518" s="85"/>
      <c r="H518" s="86"/>
      <c r="I518" s="86"/>
      <c r="J518" s="85"/>
      <c r="K518" s="85"/>
      <c r="L518" s="86"/>
      <c r="M518" s="86"/>
    </row>
    <row r="519" spans="2:13" x14ac:dyDescent="0.3">
      <c r="B519" s="85"/>
      <c r="C519" s="85"/>
      <c r="D519" s="86"/>
      <c r="E519" s="86"/>
      <c r="F519" s="85"/>
      <c r="G519" s="85"/>
      <c r="H519" s="86"/>
      <c r="I519" s="86"/>
      <c r="J519" s="85"/>
      <c r="K519" s="85"/>
      <c r="L519" s="86"/>
      <c r="M519" s="86"/>
    </row>
    <row r="520" spans="2:13" x14ac:dyDescent="0.3">
      <c r="B520" s="85"/>
      <c r="C520" s="85"/>
      <c r="D520" s="86"/>
      <c r="E520" s="86"/>
      <c r="F520" s="85"/>
      <c r="G520" s="85"/>
      <c r="H520" s="86"/>
      <c r="I520" s="86"/>
      <c r="J520" s="85"/>
      <c r="K520" s="85"/>
      <c r="L520" s="86"/>
      <c r="M520" s="86"/>
    </row>
    <row r="521" spans="2:13" x14ac:dyDescent="0.3">
      <c r="B521" s="85"/>
      <c r="C521" s="85"/>
      <c r="D521" s="86"/>
      <c r="E521" s="86"/>
      <c r="F521" s="85"/>
      <c r="G521" s="85"/>
      <c r="H521" s="86"/>
      <c r="I521" s="86"/>
      <c r="J521" s="85"/>
      <c r="K521" s="85"/>
      <c r="L521" s="86"/>
      <c r="M521" s="86"/>
    </row>
    <row r="522" spans="2:13" x14ac:dyDescent="0.3">
      <c r="B522" s="85"/>
      <c r="C522" s="85"/>
      <c r="D522" s="86"/>
      <c r="E522" s="86"/>
      <c r="F522" s="85"/>
      <c r="G522" s="85"/>
      <c r="H522" s="86"/>
      <c r="I522" s="86"/>
      <c r="J522" s="85"/>
      <c r="K522" s="85"/>
      <c r="L522" s="86"/>
      <c r="M522" s="86"/>
    </row>
    <row r="523" spans="2:13" x14ac:dyDescent="0.3">
      <c r="B523" s="85"/>
      <c r="C523" s="85"/>
      <c r="D523" s="86"/>
      <c r="E523" s="86"/>
      <c r="F523" s="85"/>
      <c r="G523" s="85"/>
      <c r="H523" s="86"/>
      <c r="I523" s="86"/>
      <c r="J523" s="85"/>
      <c r="K523" s="85"/>
      <c r="L523" s="86"/>
      <c r="M523" s="86"/>
    </row>
    <row r="524" spans="2:13" x14ac:dyDescent="0.3">
      <c r="B524" s="85"/>
      <c r="C524" s="85"/>
      <c r="D524" s="86"/>
      <c r="E524" s="86"/>
      <c r="F524" s="85"/>
      <c r="G524" s="85"/>
      <c r="H524" s="86"/>
      <c r="I524" s="86"/>
      <c r="J524" s="85"/>
      <c r="K524" s="85"/>
      <c r="L524" s="86"/>
      <c r="M524" s="86"/>
    </row>
    <row r="525" spans="2:13" x14ac:dyDescent="0.3">
      <c r="B525" s="85"/>
      <c r="C525" s="85"/>
      <c r="D525" s="86"/>
      <c r="E525" s="86"/>
      <c r="F525" s="85"/>
      <c r="G525" s="85"/>
      <c r="H525" s="86"/>
      <c r="I525" s="86"/>
      <c r="J525" s="85"/>
      <c r="K525" s="85"/>
      <c r="L525" s="86"/>
      <c r="M525" s="86"/>
    </row>
    <row r="526" spans="2:13" x14ac:dyDescent="0.3">
      <c r="B526" s="85"/>
      <c r="C526" s="85"/>
      <c r="D526" s="86"/>
      <c r="E526" s="86"/>
      <c r="F526" s="85"/>
      <c r="G526" s="85"/>
      <c r="H526" s="86"/>
      <c r="I526" s="86"/>
      <c r="J526" s="85"/>
      <c r="K526" s="85"/>
      <c r="L526" s="86"/>
      <c r="M526" s="86"/>
    </row>
    <row r="527" spans="2:13" x14ac:dyDescent="0.3">
      <c r="B527" s="85"/>
      <c r="C527" s="85"/>
      <c r="D527" s="86"/>
      <c r="E527" s="86"/>
      <c r="F527" s="85"/>
      <c r="G527" s="85"/>
      <c r="H527" s="86"/>
      <c r="I527" s="86"/>
      <c r="J527" s="85"/>
      <c r="K527" s="85"/>
      <c r="L527" s="86"/>
      <c r="M527" s="86"/>
    </row>
    <row r="528" spans="2:13" x14ac:dyDescent="0.3">
      <c r="B528" s="85"/>
      <c r="C528" s="85"/>
      <c r="D528" s="86"/>
      <c r="E528" s="86"/>
      <c r="F528" s="85"/>
      <c r="G528" s="85"/>
      <c r="H528" s="86"/>
      <c r="I528" s="86"/>
      <c r="J528" s="85"/>
      <c r="K528" s="85"/>
      <c r="L528" s="86"/>
      <c r="M528" s="86"/>
    </row>
    <row r="529" spans="2:13" x14ac:dyDescent="0.3">
      <c r="B529" s="85"/>
      <c r="C529" s="85"/>
      <c r="D529" s="86"/>
      <c r="E529" s="86"/>
      <c r="F529" s="85"/>
      <c r="G529" s="85"/>
      <c r="H529" s="86"/>
      <c r="I529" s="86"/>
      <c r="J529" s="85"/>
      <c r="K529" s="85"/>
      <c r="L529" s="86"/>
      <c r="M529" s="86"/>
    </row>
    <row r="530" spans="2:13" x14ac:dyDescent="0.3">
      <c r="B530" s="85"/>
      <c r="C530" s="85"/>
      <c r="D530" s="86"/>
      <c r="E530" s="86"/>
      <c r="F530" s="85"/>
      <c r="G530" s="85"/>
      <c r="H530" s="86"/>
      <c r="I530" s="86"/>
      <c r="J530" s="85"/>
      <c r="K530" s="85"/>
      <c r="L530" s="86"/>
      <c r="M530" s="86"/>
    </row>
    <row r="531" spans="2:13" x14ac:dyDescent="0.3">
      <c r="B531" s="85"/>
      <c r="C531" s="85"/>
      <c r="D531" s="86"/>
      <c r="E531" s="86"/>
      <c r="F531" s="85"/>
      <c r="G531" s="85"/>
      <c r="H531" s="86"/>
      <c r="I531" s="86"/>
      <c r="J531" s="85"/>
      <c r="K531" s="85"/>
      <c r="L531" s="86"/>
      <c r="M531" s="86"/>
    </row>
    <row r="532" spans="2:13" x14ac:dyDescent="0.3">
      <c r="B532" s="85"/>
      <c r="C532" s="85"/>
      <c r="D532" s="86"/>
      <c r="E532" s="86"/>
      <c r="F532" s="85"/>
      <c r="G532" s="85"/>
      <c r="H532" s="86"/>
      <c r="I532" s="86"/>
      <c r="J532" s="85"/>
      <c r="K532" s="85"/>
      <c r="L532" s="86"/>
      <c r="M532" s="86"/>
    </row>
    <row r="533" spans="2:13" x14ac:dyDescent="0.3">
      <c r="B533" s="85"/>
      <c r="C533" s="85"/>
      <c r="D533" s="86"/>
      <c r="E533" s="86"/>
      <c r="F533" s="85"/>
      <c r="G533" s="85"/>
      <c r="H533" s="86"/>
      <c r="I533" s="86"/>
      <c r="J533" s="85"/>
      <c r="K533" s="85"/>
      <c r="L533" s="86"/>
      <c r="M533" s="86"/>
    </row>
    <row r="534" spans="2:13" x14ac:dyDescent="0.3">
      <c r="B534" s="85"/>
      <c r="C534" s="85"/>
      <c r="D534" s="86"/>
      <c r="E534" s="86"/>
      <c r="F534" s="85"/>
      <c r="G534" s="85"/>
      <c r="H534" s="86"/>
      <c r="I534" s="86"/>
      <c r="J534" s="85"/>
      <c r="K534" s="85"/>
      <c r="L534" s="86"/>
      <c r="M534" s="86"/>
    </row>
    <row r="535" spans="2:13" x14ac:dyDescent="0.3">
      <c r="B535" s="85"/>
      <c r="C535" s="85"/>
      <c r="D535" s="86"/>
      <c r="E535" s="86"/>
      <c r="F535" s="85"/>
      <c r="G535" s="85"/>
      <c r="H535" s="86"/>
      <c r="I535" s="86"/>
      <c r="J535" s="85"/>
      <c r="K535" s="85"/>
      <c r="L535" s="86"/>
      <c r="M535" s="86"/>
    </row>
    <row r="536" spans="2:13" x14ac:dyDescent="0.3">
      <c r="B536" s="85"/>
      <c r="C536" s="85"/>
      <c r="D536" s="86"/>
      <c r="E536" s="86"/>
      <c r="F536" s="85"/>
      <c r="G536" s="85"/>
      <c r="H536" s="86"/>
      <c r="I536" s="86"/>
      <c r="J536" s="85"/>
      <c r="K536" s="85"/>
      <c r="L536" s="86"/>
      <c r="M536" s="86"/>
    </row>
    <row r="537" spans="2:13" x14ac:dyDescent="0.3">
      <c r="B537" s="85"/>
      <c r="C537" s="85"/>
      <c r="D537" s="86"/>
      <c r="E537" s="86"/>
      <c r="F537" s="85"/>
      <c r="G537" s="85"/>
      <c r="H537" s="86"/>
      <c r="I537" s="86"/>
      <c r="J537" s="85"/>
      <c r="K537" s="85"/>
      <c r="L537" s="86"/>
      <c r="M537" s="86"/>
    </row>
    <row r="538" spans="2:13" x14ac:dyDescent="0.3">
      <c r="B538" s="85"/>
      <c r="C538" s="85"/>
      <c r="D538" s="86"/>
      <c r="E538" s="86"/>
      <c r="F538" s="85"/>
      <c r="G538" s="85"/>
      <c r="H538" s="86"/>
      <c r="I538" s="86"/>
      <c r="J538" s="85"/>
      <c r="K538" s="85"/>
      <c r="L538" s="86"/>
      <c r="M538" s="86"/>
    </row>
    <row r="539" spans="2:13" x14ac:dyDescent="0.3">
      <c r="B539" s="85"/>
      <c r="C539" s="85"/>
      <c r="D539" s="86"/>
      <c r="E539" s="86"/>
      <c r="F539" s="85"/>
      <c r="G539" s="85"/>
      <c r="H539" s="86"/>
      <c r="I539" s="86"/>
      <c r="J539" s="85"/>
      <c r="K539" s="85"/>
      <c r="L539" s="86"/>
      <c r="M539" s="86"/>
    </row>
    <row r="540" spans="2:13" x14ac:dyDescent="0.3">
      <c r="B540" s="85"/>
      <c r="C540" s="85"/>
      <c r="D540" s="86"/>
      <c r="E540" s="86"/>
      <c r="F540" s="85"/>
      <c r="G540" s="85"/>
      <c r="H540" s="86"/>
      <c r="I540" s="86"/>
      <c r="J540" s="85"/>
      <c r="K540" s="85"/>
      <c r="L540" s="86"/>
      <c r="M540" s="86"/>
    </row>
    <row r="541" spans="2:13" x14ac:dyDescent="0.3">
      <c r="B541" s="85"/>
      <c r="C541" s="85"/>
      <c r="D541" s="86"/>
      <c r="E541" s="86"/>
      <c r="F541" s="85"/>
      <c r="G541" s="85"/>
      <c r="H541" s="86"/>
      <c r="I541" s="86"/>
      <c r="J541" s="85"/>
      <c r="K541" s="85"/>
      <c r="L541" s="86"/>
      <c r="M541" s="86"/>
    </row>
    <row r="542" spans="2:13" x14ac:dyDescent="0.3">
      <c r="B542" s="85"/>
      <c r="C542" s="85"/>
      <c r="D542" s="86"/>
      <c r="E542" s="86"/>
      <c r="F542" s="85"/>
      <c r="G542" s="85"/>
      <c r="H542" s="86"/>
      <c r="I542" s="86"/>
      <c r="J542" s="85"/>
      <c r="K542" s="85"/>
      <c r="L542" s="86"/>
      <c r="M542" s="86"/>
    </row>
    <row r="543" spans="2:13" x14ac:dyDescent="0.3">
      <c r="B543" s="85"/>
      <c r="C543" s="85"/>
      <c r="D543" s="86"/>
      <c r="E543" s="86"/>
      <c r="F543" s="85"/>
      <c r="G543" s="85"/>
      <c r="H543" s="86"/>
      <c r="I543" s="86"/>
      <c r="J543" s="85"/>
      <c r="K543" s="85"/>
      <c r="L543" s="86"/>
      <c r="M543" s="86"/>
    </row>
    <row r="544" spans="2:13" x14ac:dyDescent="0.3">
      <c r="B544" s="85"/>
      <c r="C544" s="85"/>
      <c r="D544" s="86"/>
      <c r="E544" s="86"/>
      <c r="F544" s="85"/>
      <c r="G544" s="85"/>
      <c r="H544" s="86"/>
      <c r="I544" s="86"/>
      <c r="J544" s="85"/>
      <c r="K544" s="85"/>
      <c r="L544" s="86"/>
      <c r="M544" s="86"/>
    </row>
    <row r="545" spans="2:13" x14ac:dyDescent="0.3">
      <c r="B545" s="85"/>
      <c r="C545" s="85"/>
      <c r="D545" s="86"/>
      <c r="E545" s="86"/>
      <c r="F545" s="85"/>
      <c r="G545" s="85"/>
      <c r="H545" s="86"/>
      <c r="I545" s="86"/>
      <c r="J545" s="85"/>
      <c r="K545" s="85"/>
      <c r="L545" s="86"/>
      <c r="M545" s="86"/>
    </row>
    <row r="546" spans="2:13" x14ac:dyDescent="0.3">
      <c r="B546" s="85"/>
      <c r="C546" s="85"/>
      <c r="D546" s="86"/>
      <c r="E546" s="86"/>
      <c r="F546" s="85"/>
      <c r="G546" s="85"/>
      <c r="H546" s="86"/>
      <c r="I546" s="86"/>
      <c r="J546" s="85"/>
      <c r="K546" s="85"/>
      <c r="L546" s="86"/>
      <c r="M546" s="86"/>
    </row>
    <row r="547" spans="2:13" x14ac:dyDescent="0.3">
      <c r="B547" s="85"/>
      <c r="C547" s="85"/>
      <c r="D547" s="86"/>
      <c r="E547" s="86"/>
      <c r="F547" s="85"/>
      <c r="G547" s="85"/>
      <c r="H547" s="86"/>
      <c r="I547" s="86"/>
      <c r="J547" s="85"/>
      <c r="K547" s="85"/>
      <c r="L547" s="86"/>
      <c r="M547" s="86"/>
    </row>
    <row r="548" spans="2:13" x14ac:dyDescent="0.3">
      <c r="B548" s="85"/>
      <c r="C548" s="85"/>
      <c r="D548" s="86"/>
      <c r="E548" s="86"/>
      <c r="F548" s="85"/>
      <c r="G548" s="85"/>
      <c r="H548" s="86"/>
      <c r="I548" s="86"/>
      <c r="J548" s="85"/>
      <c r="K548" s="85"/>
      <c r="L548" s="86"/>
      <c r="M548" s="86"/>
    </row>
    <row r="549" spans="2:13" x14ac:dyDescent="0.3">
      <c r="B549" s="85"/>
      <c r="C549" s="85"/>
      <c r="D549" s="86"/>
      <c r="E549" s="86"/>
      <c r="F549" s="85"/>
      <c r="G549" s="85"/>
      <c r="H549" s="86"/>
      <c r="I549" s="86"/>
      <c r="J549" s="85"/>
      <c r="K549" s="85"/>
      <c r="L549" s="86"/>
      <c r="M549" s="86"/>
    </row>
    <row r="550" spans="2:13" x14ac:dyDescent="0.3">
      <c r="B550" s="85"/>
      <c r="C550" s="85"/>
      <c r="D550" s="86"/>
      <c r="E550" s="86"/>
      <c r="F550" s="85"/>
      <c r="G550" s="85"/>
      <c r="H550" s="86"/>
      <c r="I550" s="86"/>
      <c r="J550" s="85"/>
      <c r="K550" s="85"/>
      <c r="L550" s="86"/>
      <c r="M550" s="86"/>
    </row>
    <row r="551" spans="2:13" x14ac:dyDescent="0.3">
      <c r="B551" s="85"/>
      <c r="C551" s="85"/>
      <c r="D551" s="86"/>
      <c r="E551" s="86"/>
      <c r="F551" s="85"/>
      <c r="G551" s="85"/>
      <c r="H551" s="86"/>
      <c r="I551" s="86"/>
      <c r="J551" s="85"/>
      <c r="K551" s="85"/>
      <c r="L551" s="86"/>
      <c r="M551" s="86"/>
    </row>
    <row r="552" spans="2:13" x14ac:dyDescent="0.3">
      <c r="B552" s="85"/>
      <c r="C552" s="85"/>
      <c r="D552" s="86"/>
      <c r="E552" s="86"/>
      <c r="F552" s="85"/>
      <c r="G552" s="85"/>
      <c r="H552" s="86"/>
      <c r="I552" s="86"/>
      <c r="J552" s="85"/>
      <c r="K552" s="85"/>
      <c r="L552" s="86"/>
      <c r="M552" s="86"/>
    </row>
    <row r="553" spans="2:13" x14ac:dyDescent="0.3">
      <c r="B553" s="85"/>
      <c r="C553" s="85"/>
      <c r="D553" s="86"/>
      <c r="E553" s="86"/>
      <c r="F553" s="85"/>
      <c r="G553" s="85"/>
      <c r="H553" s="86"/>
      <c r="I553" s="86"/>
      <c r="J553" s="85"/>
      <c r="K553" s="85"/>
      <c r="L553" s="86"/>
      <c r="M553" s="86"/>
    </row>
    <row r="554" spans="2:13" x14ac:dyDescent="0.3">
      <c r="B554" s="85"/>
      <c r="C554" s="85"/>
      <c r="D554" s="86"/>
      <c r="E554" s="86"/>
      <c r="F554" s="85"/>
      <c r="G554" s="85"/>
      <c r="H554" s="86"/>
      <c r="I554" s="86"/>
      <c r="J554" s="85"/>
      <c r="K554" s="85"/>
      <c r="L554" s="86"/>
      <c r="M554" s="86"/>
    </row>
    <row r="555" spans="2:13" x14ac:dyDescent="0.3">
      <c r="B555" s="85"/>
      <c r="C555" s="85"/>
      <c r="D555" s="86"/>
      <c r="E555" s="86"/>
      <c r="F555" s="85"/>
      <c r="G555" s="85"/>
      <c r="H555" s="86"/>
      <c r="I555" s="86"/>
      <c r="J555" s="85"/>
      <c r="K555" s="85"/>
      <c r="L555" s="86"/>
      <c r="M555" s="86"/>
    </row>
    <row r="556" spans="2:13" x14ac:dyDescent="0.3">
      <c r="B556" s="85"/>
      <c r="C556" s="85"/>
      <c r="D556" s="86"/>
      <c r="E556" s="86"/>
      <c r="F556" s="85"/>
      <c r="G556" s="85"/>
      <c r="H556" s="86"/>
      <c r="I556" s="86"/>
      <c r="J556" s="85"/>
      <c r="K556" s="85"/>
      <c r="L556" s="86"/>
      <c r="M556" s="86"/>
    </row>
    <row r="557" spans="2:13" x14ac:dyDescent="0.3">
      <c r="B557" s="85"/>
      <c r="C557" s="85"/>
      <c r="D557" s="86"/>
      <c r="E557" s="86"/>
      <c r="F557" s="85"/>
      <c r="G557" s="85"/>
      <c r="H557" s="86"/>
      <c r="I557" s="86"/>
      <c r="J557" s="85"/>
      <c r="K557" s="85"/>
      <c r="L557" s="86"/>
      <c r="M557" s="86"/>
    </row>
    <row r="558" spans="2:13" x14ac:dyDescent="0.3">
      <c r="B558" s="85"/>
      <c r="C558" s="85"/>
      <c r="D558" s="86"/>
      <c r="E558" s="86"/>
      <c r="F558" s="85"/>
      <c r="G558" s="85"/>
      <c r="H558" s="86"/>
      <c r="I558" s="86"/>
      <c r="J558" s="85"/>
      <c r="K558" s="85"/>
      <c r="L558" s="86"/>
      <c r="M558" s="86"/>
    </row>
    <row r="559" spans="2:13" x14ac:dyDescent="0.3">
      <c r="B559" s="85"/>
      <c r="C559" s="85"/>
      <c r="D559" s="86"/>
      <c r="E559" s="86"/>
      <c r="F559" s="85"/>
      <c r="G559" s="85"/>
      <c r="H559" s="86"/>
      <c r="I559" s="86"/>
      <c r="J559" s="85"/>
      <c r="K559" s="85"/>
      <c r="L559" s="86"/>
      <c r="M559" s="86"/>
    </row>
    <row r="560" spans="2:13" x14ac:dyDescent="0.3">
      <c r="B560" s="85"/>
      <c r="C560" s="85"/>
      <c r="D560" s="86"/>
      <c r="E560" s="86"/>
      <c r="F560" s="85"/>
      <c r="G560" s="85"/>
      <c r="H560" s="86"/>
      <c r="I560" s="86"/>
      <c r="J560" s="85"/>
      <c r="K560" s="85"/>
      <c r="L560" s="86"/>
      <c r="M560" s="86"/>
    </row>
    <row r="561" spans="2:13" x14ac:dyDescent="0.3">
      <c r="B561" s="85"/>
      <c r="C561" s="85"/>
      <c r="D561" s="86"/>
      <c r="E561" s="86"/>
      <c r="F561" s="85"/>
      <c r="G561" s="85"/>
      <c r="H561" s="86"/>
      <c r="I561" s="86"/>
      <c r="J561" s="85"/>
      <c r="K561" s="85"/>
      <c r="L561" s="86"/>
      <c r="M561" s="86"/>
    </row>
    <row r="562" spans="2:13" x14ac:dyDescent="0.3">
      <c r="B562" s="85"/>
      <c r="C562" s="85"/>
      <c r="D562" s="86"/>
      <c r="E562" s="86"/>
      <c r="F562" s="85"/>
      <c r="G562" s="85"/>
      <c r="H562" s="86"/>
      <c r="I562" s="86"/>
      <c r="J562" s="85"/>
      <c r="K562" s="85"/>
      <c r="L562" s="86"/>
      <c r="M562" s="86"/>
    </row>
    <row r="563" spans="2:13" x14ac:dyDescent="0.3">
      <c r="B563" s="85"/>
      <c r="C563" s="85"/>
      <c r="D563" s="86"/>
      <c r="E563" s="86"/>
      <c r="F563" s="85"/>
      <c r="G563" s="85"/>
      <c r="H563" s="86"/>
      <c r="I563" s="86"/>
      <c r="J563" s="85"/>
      <c r="K563" s="85"/>
      <c r="L563" s="86"/>
      <c r="M563" s="86"/>
    </row>
    <row r="564" spans="2:13" x14ac:dyDescent="0.3">
      <c r="B564" s="85"/>
      <c r="C564" s="85"/>
      <c r="D564" s="86"/>
      <c r="E564" s="86"/>
      <c r="F564" s="85"/>
      <c r="G564" s="85"/>
      <c r="H564" s="86"/>
      <c r="I564" s="86"/>
      <c r="J564" s="85"/>
      <c r="K564" s="85"/>
      <c r="L564" s="86"/>
      <c r="M564" s="86"/>
    </row>
    <row r="565" spans="2:13" x14ac:dyDescent="0.3">
      <c r="B565" s="85"/>
      <c r="C565" s="85"/>
      <c r="D565" s="86"/>
      <c r="E565" s="86"/>
      <c r="F565" s="85"/>
      <c r="G565" s="85"/>
      <c r="H565" s="86"/>
      <c r="I565" s="86"/>
      <c r="J565" s="85"/>
      <c r="K565" s="85"/>
      <c r="L565" s="86"/>
      <c r="M565" s="86"/>
    </row>
    <row r="566" spans="2:13" x14ac:dyDescent="0.3">
      <c r="B566" s="85"/>
      <c r="C566" s="85"/>
      <c r="D566" s="86"/>
      <c r="E566" s="86"/>
      <c r="F566" s="85"/>
      <c r="G566" s="85"/>
      <c r="H566" s="86"/>
      <c r="I566" s="86"/>
      <c r="J566" s="85"/>
      <c r="K566" s="85"/>
      <c r="L566" s="86"/>
      <c r="M566" s="86"/>
    </row>
    <row r="567" spans="2:13" x14ac:dyDescent="0.3">
      <c r="B567" s="85"/>
      <c r="C567" s="85"/>
      <c r="D567" s="86"/>
      <c r="E567" s="86"/>
      <c r="F567" s="85"/>
      <c r="G567" s="85"/>
      <c r="H567" s="86"/>
      <c r="I567" s="86"/>
      <c r="J567" s="85"/>
      <c r="K567" s="85"/>
      <c r="L567" s="86"/>
      <c r="M567" s="86"/>
    </row>
    <row r="568" spans="2:13" x14ac:dyDescent="0.3">
      <c r="B568" s="85"/>
      <c r="C568" s="85"/>
      <c r="D568" s="86"/>
      <c r="E568" s="86"/>
      <c r="F568" s="85"/>
      <c r="G568" s="85"/>
      <c r="H568" s="86"/>
      <c r="I568" s="86"/>
      <c r="J568" s="85"/>
      <c r="K568" s="85"/>
      <c r="L568" s="86"/>
      <c r="M568" s="86"/>
    </row>
    <row r="569" spans="2:13" x14ac:dyDescent="0.3">
      <c r="B569" s="85"/>
      <c r="C569" s="85"/>
      <c r="D569" s="86"/>
      <c r="E569" s="86"/>
      <c r="F569" s="85"/>
      <c r="G569" s="85"/>
      <c r="H569" s="86"/>
      <c r="I569" s="86"/>
      <c r="J569" s="85"/>
      <c r="K569" s="85"/>
      <c r="L569" s="86"/>
      <c r="M569" s="86"/>
    </row>
    <row r="570" spans="2:13" x14ac:dyDescent="0.3">
      <c r="B570" s="85"/>
      <c r="C570" s="85"/>
      <c r="D570" s="86"/>
      <c r="E570" s="86"/>
      <c r="F570" s="85"/>
      <c r="G570" s="85"/>
      <c r="H570" s="86"/>
      <c r="I570" s="86"/>
      <c r="J570" s="85"/>
      <c r="K570" s="85"/>
      <c r="L570" s="86"/>
      <c r="M570" s="86"/>
    </row>
    <row r="571" spans="2:13" x14ac:dyDescent="0.3">
      <c r="B571" s="85"/>
      <c r="C571" s="85"/>
      <c r="D571" s="86"/>
      <c r="E571" s="86"/>
      <c r="F571" s="85"/>
      <c r="G571" s="85"/>
      <c r="H571" s="86"/>
      <c r="I571" s="86"/>
      <c r="J571" s="85"/>
      <c r="K571" s="85"/>
      <c r="L571" s="86"/>
      <c r="M571" s="86"/>
    </row>
    <row r="572" spans="2:13" x14ac:dyDescent="0.3">
      <c r="B572" s="85"/>
      <c r="C572" s="85"/>
      <c r="D572" s="86"/>
      <c r="E572" s="86"/>
      <c r="F572" s="85"/>
      <c r="G572" s="85"/>
      <c r="H572" s="86"/>
      <c r="I572" s="86"/>
      <c r="J572" s="85"/>
      <c r="K572" s="85"/>
      <c r="L572" s="86"/>
      <c r="M572" s="86"/>
    </row>
    <row r="573" spans="2:13" x14ac:dyDescent="0.3">
      <c r="B573" s="85"/>
      <c r="C573" s="85"/>
      <c r="D573" s="86"/>
      <c r="E573" s="86"/>
      <c r="F573" s="85"/>
      <c r="G573" s="85"/>
      <c r="H573" s="86"/>
      <c r="I573" s="86"/>
      <c r="J573" s="85"/>
      <c r="K573" s="85"/>
      <c r="L573" s="86"/>
      <c r="M573" s="86"/>
    </row>
    <row r="574" spans="2:13" x14ac:dyDescent="0.3">
      <c r="B574" s="85"/>
      <c r="C574" s="85"/>
      <c r="D574" s="86"/>
      <c r="E574" s="86"/>
      <c r="F574" s="85"/>
      <c r="G574" s="85"/>
      <c r="H574" s="86"/>
      <c r="I574" s="86"/>
      <c r="J574" s="85"/>
      <c r="K574" s="85"/>
      <c r="L574" s="86"/>
      <c r="M574" s="86"/>
    </row>
    <row r="575" spans="2:13" x14ac:dyDescent="0.3">
      <c r="B575" s="85"/>
      <c r="C575" s="85"/>
      <c r="D575" s="86"/>
      <c r="E575" s="86"/>
      <c r="F575" s="85"/>
      <c r="G575" s="85"/>
      <c r="H575" s="86"/>
      <c r="I575" s="86"/>
      <c r="J575" s="85"/>
      <c r="K575" s="85"/>
      <c r="L575" s="86"/>
      <c r="M575" s="86"/>
    </row>
    <row r="576" spans="2:13" x14ac:dyDescent="0.3">
      <c r="B576" s="85"/>
      <c r="C576" s="85"/>
      <c r="D576" s="86"/>
      <c r="E576" s="86"/>
      <c r="F576" s="85"/>
      <c r="G576" s="85"/>
      <c r="H576" s="86"/>
      <c r="I576" s="86"/>
      <c r="J576" s="85"/>
      <c r="K576" s="85"/>
      <c r="L576" s="86"/>
      <c r="M576" s="86"/>
    </row>
    <row r="577" spans="2:13" x14ac:dyDescent="0.3">
      <c r="B577" s="85"/>
      <c r="C577" s="85"/>
      <c r="D577" s="86"/>
      <c r="E577" s="86"/>
      <c r="F577" s="85"/>
      <c r="G577" s="85"/>
      <c r="H577" s="86"/>
      <c r="I577" s="86"/>
      <c r="J577" s="85"/>
      <c r="K577" s="85"/>
      <c r="L577" s="86"/>
      <c r="M577" s="86"/>
    </row>
    <row r="578" spans="2:13" x14ac:dyDescent="0.3">
      <c r="B578" s="85"/>
      <c r="C578" s="85"/>
      <c r="D578" s="86"/>
      <c r="E578" s="86"/>
      <c r="F578" s="85"/>
      <c r="G578" s="85"/>
      <c r="H578" s="86"/>
      <c r="I578" s="86"/>
      <c r="J578" s="85"/>
      <c r="K578" s="85"/>
      <c r="L578" s="86"/>
      <c r="M578" s="86"/>
    </row>
    <row r="579" spans="2:13" x14ac:dyDescent="0.3">
      <c r="B579" s="85"/>
      <c r="C579" s="85"/>
      <c r="D579" s="86"/>
      <c r="E579" s="86"/>
      <c r="F579" s="85"/>
      <c r="G579" s="85"/>
      <c r="H579" s="86"/>
      <c r="I579" s="86"/>
      <c r="J579" s="85"/>
      <c r="K579" s="85"/>
      <c r="L579" s="86"/>
      <c r="M579" s="86"/>
    </row>
    <row r="580" spans="2:13" x14ac:dyDescent="0.3">
      <c r="B580" s="85"/>
      <c r="C580" s="85"/>
      <c r="D580" s="86"/>
      <c r="E580" s="86"/>
      <c r="F580" s="85"/>
      <c r="G580" s="85"/>
      <c r="H580" s="86"/>
      <c r="I580" s="86"/>
      <c r="J580" s="85"/>
      <c r="K580" s="85"/>
      <c r="L580" s="86"/>
      <c r="M580" s="86"/>
    </row>
    <row r="581" spans="2:13" x14ac:dyDescent="0.3">
      <c r="B581" s="85"/>
      <c r="C581" s="85"/>
      <c r="D581" s="86"/>
      <c r="E581" s="86"/>
      <c r="F581" s="85"/>
      <c r="G581" s="85"/>
      <c r="H581" s="86"/>
      <c r="I581" s="86"/>
      <c r="J581" s="85"/>
      <c r="K581" s="85"/>
      <c r="L581" s="86"/>
      <c r="M581" s="86"/>
    </row>
    <row r="582" spans="2:13" x14ac:dyDescent="0.3">
      <c r="B582" s="85"/>
      <c r="C582" s="85"/>
      <c r="D582" s="86"/>
      <c r="E582" s="86"/>
      <c r="F582" s="85"/>
      <c r="G582" s="85"/>
      <c r="H582" s="86"/>
      <c r="I582" s="86"/>
      <c r="J582" s="85"/>
      <c r="K582" s="85"/>
      <c r="L582" s="86"/>
      <c r="M582" s="86"/>
    </row>
    <row r="583" spans="2:13" x14ac:dyDescent="0.3">
      <c r="B583" s="85"/>
      <c r="C583" s="85"/>
      <c r="D583" s="86"/>
      <c r="E583" s="86"/>
      <c r="F583" s="85"/>
      <c r="G583" s="85"/>
      <c r="H583" s="86"/>
      <c r="I583" s="86"/>
      <c r="J583" s="85"/>
      <c r="K583" s="85"/>
      <c r="L583" s="86"/>
      <c r="M583" s="86"/>
    </row>
    <row r="584" spans="2:13" x14ac:dyDescent="0.3">
      <c r="B584" s="85"/>
      <c r="C584" s="85"/>
      <c r="D584" s="86"/>
      <c r="E584" s="86"/>
      <c r="F584" s="85"/>
      <c r="G584" s="85"/>
      <c r="H584" s="86"/>
      <c r="I584" s="86"/>
      <c r="J584" s="85"/>
      <c r="K584" s="85"/>
      <c r="L584" s="86"/>
      <c r="M584" s="86"/>
    </row>
    <row r="585" spans="2:13" x14ac:dyDescent="0.3">
      <c r="B585" s="85"/>
      <c r="C585" s="85"/>
      <c r="D585" s="86"/>
      <c r="E585" s="86"/>
      <c r="F585" s="85"/>
      <c r="G585" s="85"/>
      <c r="H585" s="86"/>
      <c r="I585" s="86"/>
      <c r="J585" s="85"/>
      <c r="K585" s="85"/>
      <c r="L585" s="86"/>
      <c r="M585" s="86"/>
    </row>
    <row r="586" spans="2:13" x14ac:dyDescent="0.3">
      <c r="B586" s="85"/>
      <c r="C586" s="85"/>
      <c r="D586" s="86"/>
      <c r="E586" s="86"/>
      <c r="F586" s="85"/>
      <c r="G586" s="85"/>
      <c r="H586" s="86"/>
      <c r="I586" s="86"/>
      <c r="J586" s="85"/>
      <c r="K586" s="85"/>
      <c r="L586" s="86"/>
      <c r="M586" s="86"/>
    </row>
    <row r="587" spans="2:13" x14ac:dyDescent="0.3">
      <c r="B587" s="85"/>
      <c r="C587" s="85"/>
      <c r="D587" s="86"/>
      <c r="E587" s="86"/>
      <c r="F587" s="85"/>
      <c r="G587" s="85"/>
      <c r="H587" s="86"/>
      <c r="I587" s="86"/>
      <c r="J587" s="85"/>
      <c r="K587" s="85"/>
      <c r="L587" s="86"/>
      <c r="M587" s="86"/>
    </row>
    <row r="588" spans="2:13" x14ac:dyDescent="0.3">
      <c r="B588" s="85"/>
      <c r="C588" s="85"/>
      <c r="D588" s="86"/>
      <c r="E588" s="86"/>
      <c r="F588" s="85"/>
      <c r="G588" s="85"/>
      <c r="H588" s="86"/>
      <c r="I588" s="86"/>
      <c r="J588" s="85"/>
      <c r="K588" s="85"/>
      <c r="L588" s="86"/>
      <c r="M588" s="86"/>
    </row>
    <row r="589" spans="2:13" x14ac:dyDescent="0.3">
      <c r="B589" s="85"/>
      <c r="C589" s="85"/>
      <c r="D589" s="86"/>
      <c r="E589" s="86"/>
      <c r="F589" s="85"/>
      <c r="G589" s="85"/>
      <c r="H589" s="86"/>
      <c r="I589" s="86"/>
      <c r="J589" s="85"/>
      <c r="K589" s="85"/>
      <c r="L589" s="86"/>
      <c r="M589" s="86"/>
    </row>
    <row r="590" spans="2:13" x14ac:dyDescent="0.3">
      <c r="B590" s="85"/>
      <c r="C590" s="85"/>
      <c r="D590" s="86"/>
      <c r="E590" s="86"/>
      <c r="F590" s="85"/>
      <c r="G590" s="85"/>
      <c r="H590" s="86"/>
      <c r="I590" s="86"/>
      <c r="J590" s="85"/>
      <c r="K590" s="85"/>
      <c r="L590" s="86"/>
      <c r="M590" s="86"/>
    </row>
    <row r="591" spans="2:13" x14ac:dyDescent="0.3">
      <c r="B591" s="85"/>
      <c r="C591" s="85"/>
      <c r="D591" s="86"/>
      <c r="E591" s="86"/>
      <c r="F591" s="85"/>
      <c r="G591" s="85"/>
      <c r="H591" s="86"/>
      <c r="I591" s="86"/>
      <c r="J591" s="85"/>
      <c r="K591" s="85"/>
      <c r="L591" s="86"/>
      <c r="M591" s="86"/>
    </row>
    <row r="592" spans="2:13" x14ac:dyDescent="0.3">
      <c r="B592" s="85"/>
      <c r="C592" s="85"/>
      <c r="D592" s="86"/>
      <c r="E592" s="86"/>
      <c r="F592" s="85"/>
      <c r="G592" s="85"/>
      <c r="H592" s="86"/>
      <c r="I592" s="86"/>
      <c r="J592" s="85"/>
      <c r="K592" s="85"/>
      <c r="L592" s="86"/>
      <c r="M592" s="86"/>
    </row>
    <row r="593" spans="2:13" x14ac:dyDescent="0.3">
      <c r="B593" s="85"/>
      <c r="C593" s="85"/>
      <c r="D593" s="86"/>
      <c r="E593" s="86"/>
      <c r="F593" s="85"/>
      <c r="G593" s="85"/>
      <c r="H593" s="86"/>
      <c r="I593" s="86"/>
      <c r="J593" s="85"/>
      <c r="K593" s="85"/>
      <c r="L593" s="86"/>
      <c r="M593" s="86"/>
    </row>
    <row r="594" spans="2:13" x14ac:dyDescent="0.3">
      <c r="B594" s="85"/>
      <c r="C594" s="85"/>
      <c r="D594" s="86"/>
      <c r="E594" s="86"/>
      <c r="F594" s="85"/>
      <c r="G594" s="85"/>
      <c r="H594" s="86"/>
      <c r="I594" s="86"/>
      <c r="J594" s="85"/>
      <c r="K594" s="85"/>
      <c r="L594" s="86"/>
      <c r="M594" s="86"/>
    </row>
    <row r="595" spans="2:13" x14ac:dyDescent="0.3">
      <c r="B595" s="85"/>
      <c r="C595" s="85"/>
      <c r="D595" s="86"/>
      <c r="E595" s="86"/>
      <c r="F595" s="85"/>
      <c r="G595" s="85"/>
      <c r="H595" s="86"/>
      <c r="I595" s="86"/>
      <c r="J595" s="85"/>
      <c r="K595" s="85"/>
      <c r="L595" s="86"/>
      <c r="M595" s="86"/>
    </row>
    <row r="596" spans="2:13" x14ac:dyDescent="0.3">
      <c r="B596" s="85"/>
      <c r="C596" s="85"/>
      <c r="D596" s="86"/>
      <c r="E596" s="86"/>
      <c r="F596" s="85"/>
      <c r="G596" s="85"/>
      <c r="H596" s="86"/>
      <c r="I596" s="86"/>
      <c r="J596" s="85"/>
      <c r="K596" s="85"/>
      <c r="L596" s="86"/>
      <c r="M596" s="86"/>
    </row>
    <row r="597" spans="2:13" x14ac:dyDescent="0.3">
      <c r="B597" s="85"/>
      <c r="C597" s="85"/>
      <c r="D597" s="86"/>
      <c r="E597" s="86"/>
      <c r="F597" s="85"/>
      <c r="G597" s="85"/>
      <c r="H597" s="86"/>
      <c r="I597" s="86"/>
      <c r="J597" s="85"/>
      <c r="K597" s="85"/>
      <c r="L597" s="86"/>
      <c r="M597" s="86"/>
    </row>
    <row r="598" spans="2:13" x14ac:dyDescent="0.3">
      <c r="B598" s="85"/>
      <c r="C598" s="85"/>
      <c r="D598" s="86"/>
      <c r="E598" s="86"/>
      <c r="F598" s="85"/>
      <c r="G598" s="85"/>
      <c r="H598" s="86"/>
      <c r="I598" s="86"/>
      <c r="J598" s="85"/>
      <c r="K598" s="85"/>
      <c r="L598" s="86"/>
      <c r="M598" s="86"/>
    </row>
    <row r="599" spans="2:13" x14ac:dyDescent="0.3">
      <c r="B599" s="85"/>
      <c r="C599" s="85"/>
      <c r="D599" s="86"/>
      <c r="E599" s="86"/>
      <c r="F599" s="85"/>
      <c r="G599" s="85"/>
      <c r="H599" s="86"/>
      <c r="I599" s="86"/>
      <c r="J599" s="85"/>
      <c r="K599" s="85"/>
      <c r="L599" s="86"/>
      <c r="M599" s="86"/>
    </row>
    <row r="600" spans="2:13" x14ac:dyDescent="0.3">
      <c r="B600" s="85"/>
      <c r="C600" s="85"/>
      <c r="D600" s="86"/>
      <c r="E600" s="86"/>
      <c r="F600" s="85"/>
      <c r="G600" s="85"/>
      <c r="H600" s="86"/>
      <c r="I600" s="86"/>
      <c r="J600" s="85"/>
      <c r="K600" s="85"/>
      <c r="L600" s="86"/>
      <c r="M600" s="86"/>
    </row>
    <row r="601" spans="2:13" x14ac:dyDescent="0.3">
      <c r="B601" s="85"/>
      <c r="C601" s="85"/>
      <c r="D601" s="86"/>
      <c r="E601" s="86"/>
      <c r="F601" s="85"/>
      <c r="G601" s="85"/>
      <c r="H601" s="86"/>
      <c r="I601" s="86"/>
      <c r="J601" s="85"/>
      <c r="K601" s="85"/>
      <c r="L601" s="86"/>
      <c r="M601" s="86"/>
    </row>
    <row r="602" spans="2:13" x14ac:dyDescent="0.3">
      <c r="B602" s="85"/>
      <c r="C602" s="85"/>
      <c r="D602" s="86"/>
      <c r="E602" s="86"/>
      <c r="F602" s="85"/>
      <c r="G602" s="85"/>
      <c r="H602" s="86"/>
      <c r="I602" s="86"/>
      <c r="J602" s="85"/>
      <c r="K602" s="85"/>
      <c r="L602" s="86"/>
      <c r="M602" s="86"/>
    </row>
    <row r="603" spans="2:13" x14ac:dyDescent="0.3">
      <c r="B603" s="85"/>
      <c r="C603" s="85"/>
      <c r="D603" s="86"/>
      <c r="E603" s="86"/>
      <c r="F603" s="85"/>
      <c r="G603" s="85"/>
      <c r="H603" s="86"/>
      <c r="I603" s="86"/>
      <c r="J603" s="85"/>
      <c r="K603" s="85"/>
      <c r="L603" s="86"/>
      <c r="M603" s="86"/>
    </row>
    <row r="604" spans="2:13" x14ac:dyDescent="0.3">
      <c r="B604" s="85"/>
      <c r="C604" s="85"/>
      <c r="D604" s="86"/>
      <c r="E604" s="86"/>
      <c r="F604" s="85"/>
      <c r="G604" s="85"/>
      <c r="H604" s="86"/>
      <c r="I604" s="86"/>
      <c r="J604" s="85"/>
      <c r="K604" s="85"/>
      <c r="L604" s="86"/>
      <c r="M604" s="86"/>
    </row>
    <row r="605" spans="2:13" x14ac:dyDescent="0.3">
      <c r="B605" s="85"/>
      <c r="C605" s="85"/>
      <c r="D605" s="86"/>
      <c r="E605" s="86"/>
      <c r="F605" s="85"/>
      <c r="G605" s="85"/>
      <c r="H605" s="86"/>
      <c r="I605" s="86"/>
      <c r="J605" s="85"/>
      <c r="K605" s="85"/>
      <c r="L605" s="86"/>
      <c r="M605" s="86"/>
    </row>
    <row r="606" spans="2:13" x14ac:dyDescent="0.3">
      <c r="B606" s="85"/>
      <c r="C606" s="85"/>
      <c r="D606" s="86"/>
      <c r="E606" s="86"/>
      <c r="F606" s="85"/>
      <c r="G606" s="85"/>
      <c r="H606" s="86"/>
      <c r="I606" s="86"/>
      <c r="J606" s="85"/>
      <c r="K606" s="85"/>
      <c r="L606" s="86"/>
      <c r="M606" s="86"/>
    </row>
    <row r="607" spans="2:13" x14ac:dyDescent="0.3">
      <c r="B607" s="85"/>
      <c r="C607" s="85"/>
      <c r="D607" s="86"/>
      <c r="E607" s="86"/>
      <c r="F607" s="85"/>
      <c r="G607" s="85"/>
      <c r="H607" s="86"/>
      <c r="I607" s="86"/>
      <c r="J607" s="85"/>
      <c r="K607" s="85"/>
      <c r="L607" s="86"/>
      <c r="M607" s="86"/>
    </row>
    <row r="608" spans="2:13" x14ac:dyDescent="0.3">
      <c r="B608" s="85"/>
      <c r="C608" s="85"/>
      <c r="D608" s="86"/>
      <c r="E608" s="86"/>
      <c r="F608" s="85"/>
      <c r="G608" s="85"/>
      <c r="H608" s="86"/>
      <c r="I608" s="86"/>
      <c r="J608" s="85"/>
      <c r="K608" s="85"/>
      <c r="L608" s="86"/>
      <c r="M608" s="86"/>
    </row>
    <row r="609" spans="2:13" x14ac:dyDescent="0.3">
      <c r="B609" s="85"/>
      <c r="C609" s="85"/>
      <c r="D609" s="86"/>
      <c r="E609" s="86"/>
      <c r="F609" s="85"/>
      <c r="G609" s="85"/>
      <c r="H609" s="86"/>
      <c r="I609" s="86"/>
      <c r="J609" s="85"/>
      <c r="K609" s="85"/>
      <c r="L609" s="86"/>
      <c r="M609" s="86"/>
    </row>
    <row r="610" spans="2:13" x14ac:dyDescent="0.3">
      <c r="B610" s="85"/>
      <c r="C610" s="85"/>
      <c r="D610" s="86"/>
      <c r="E610" s="86"/>
      <c r="F610" s="85"/>
      <c r="G610" s="85"/>
      <c r="H610" s="86"/>
      <c r="I610" s="86"/>
      <c r="J610" s="85"/>
      <c r="K610" s="85"/>
      <c r="L610" s="86"/>
      <c r="M610" s="86"/>
    </row>
    <row r="611" spans="2:13" x14ac:dyDescent="0.3">
      <c r="B611" s="85"/>
      <c r="C611" s="85"/>
      <c r="D611" s="86"/>
      <c r="E611" s="86"/>
      <c r="F611" s="85"/>
      <c r="G611" s="85"/>
      <c r="H611" s="86"/>
      <c r="I611" s="86"/>
      <c r="J611" s="85"/>
      <c r="K611" s="85"/>
      <c r="L611" s="86"/>
      <c r="M611" s="86"/>
    </row>
    <row r="612" spans="2:13" x14ac:dyDescent="0.3">
      <c r="B612" s="85"/>
      <c r="C612" s="85"/>
      <c r="D612" s="86"/>
      <c r="E612" s="86"/>
      <c r="F612" s="85"/>
      <c r="G612" s="85"/>
      <c r="H612" s="86"/>
      <c r="I612" s="86"/>
      <c r="J612" s="85"/>
      <c r="K612" s="85"/>
      <c r="L612" s="86"/>
      <c r="M612" s="86"/>
    </row>
    <row r="613" spans="2:13" x14ac:dyDescent="0.3">
      <c r="B613" s="85"/>
      <c r="C613" s="85"/>
      <c r="D613" s="86"/>
      <c r="E613" s="86"/>
      <c r="F613" s="85"/>
      <c r="G613" s="85"/>
      <c r="H613" s="86"/>
      <c r="I613" s="86"/>
      <c r="J613" s="85"/>
      <c r="K613" s="85"/>
      <c r="L613" s="86"/>
      <c r="M613" s="86"/>
    </row>
    <row r="614" spans="2:13" x14ac:dyDescent="0.3">
      <c r="B614" s="85"/>
      <c r="C614" s="85"/>
      <c r="D614" s="86"/>
      <c r="E614" s="86"/>
      <c r="F614" s="85"/>
      <c r="G614" s="85"/>
      <c r="H614" s="86"/>
      <c r="I614" s="86"/>
      <c r="J614" s="85"/>
      <c r="K614" s="85"/>
      <c r="L614" s="86"/>
      <c r="M614" s="86"/>
    </row>
    <row r="615" spans="2:13" x14ac:dyDescent="0.3">
      <c r="B615" s="85"/>
      <c r="C615" s="85"/>
      <c r="D615" s="86"/>
      <c r="E615" s="86"/>
      <c r="F615" s="85"/>
      <c r="G615" s="85"/>
      <c r="H615" s="86"/>
      <c r="I615" s="86"/>
      <c r="J615" s="85"/>
      <c r="K615" s="85"/>
      <c r="L615" s="86"/>
      <c r="M615" s="86"/>
    </row>
    <row r="616" spans="2:13" x14ac:dyDescent="0.3">
      <c r="B616" s="85"/>
      <c r="C616" s="85"/>
      <c r="D616" s="86"/>
      <c r="E616" s="86"/>
      <c r="F616" s="85"/>
      <c r="G616" s="85"/>
      <c r="H616" s="86"/>
      <c r="I616" s="86"/>
      <c r="J616" s="85"/>
      <c r="K616" s="85"/>
      <c r="L616" s="86"/>
      <c r="M616" s="86"/>
    </row>
    <row r="617" spans="2:13" x14ac:dyDescent="0.3">
      <c r="B617" s="85"/>
      <c r="C617" s="85"/>
      <c r="D617" s="86"/>
      <c r="E617" s="86"/>
      <c r="F617" s="85"/>
      <c r="G617" s="85"/>
      <c r="H617" s="86"/>
      <c r="I617" s="86"/>
      <c r="J617" s="85"/>
      <c r="K617" s="85"/>
      <c r="L617" s="86"/>
      <c r="M617" s="86"/>
    </row>
    <row r="618" spans="2:13" x14ac:dyDescent="0.3">
      <c r="B618" s="85"/>
      <c r="C618" s="85"/>
      <c r="D618" s="86"/>
      <c r="E618" s="86"/>
      <c r="F618" s="85"/>
      <c r="G618" s="85"/>
      <c r="H618" s="86"/>
      <c r="I618" s="86"/>
      <c r="J618" s="85"/>
      <c r="K618" s="85"/>
      <c r="L618" s="86"/>
      <c r="M618" s="86"/>
    </row>
    <row r="619" spans="2:13" x14ac:dyDescent="0.3">
      <c r="B619" s="85"/>
      <c r="C619" s="85"/>
      <c r="D619" s="86"/>
      <c r="E619" s="86"/>
      <c r="F619" s="85"/>
      <c r="G619" s="85"/>
      <c r="H619" s="86"/>
      <c r="I619" s="86"/>
      <c r="J619" s="85"/>
      <c r="K619" s="85"/>
      <c r="L619" s="86"/>
      <c r="M619" s="86"/>
    </row>
    <row r="620" spans="2:13" x14ac:dyDescent="0.3">
      <c r="B620" s="85"/>
      <c r="C620" s="85"/>
      <c r="D620" s="86"/>
      <c r="E620" s="86"/>
      <c r="F620" s="85"/>
      <c r="G620" s="85"/>
      <c r="H620" s="86"/>
      <c r="I620" s="86"/>
      <c r="J620" s="85"/>
      <c r="K620" s="85"/>
      <c r="L620" s="86"/>
      <c r="M620" s="86"/>
    </row>
    <row r="621" spans="2:13" x14ac:dyDescent="0.3">
      <c r="B621" s="85"/>
      <c r="C621" s="85"/>
      <c r="D621" s="86"/>
      <c r="E621" s="86"/>
      <c r="F621" s="85"/>
      <c r="G621" s="85"/>
      <c r="H621" s="86"/>
      <c r="I621" s="86"/>
      <c r="J621" s="85"/>
      <c r="K621" s="85"/>
      <c r="L621" s="86"/>
      <c r="M621" s="86"/>
    </row>
    <row r="622" spans="2:13" x14ac:dyDescent="0.3">
      <c r="B622" s="85"/>
      <c r="C622" s="85"/>
      <c r="D622" s="86"/>
      <c r="E622" s="86"/>
      <c r="F622" s="85"/>
      <c r="G622" s="85"/>
      <c r="H622" s="86"/>
      <c r="I622" s="86"/>
      <c r="J622" s="85"/>
      <c r="K622" s="85"/>
      <c r="L622" s="86"/>
      <c r="M622" s="86"/>
    </row>
    <row r="623" spans="2:13" x14ac:dyDescent="0.3">
      <c r="B623" s="85"/>
      <c r="C623" s="85"/>
      <c r="D623" s="86"/>
      <c r="E623" s="86"/>
      <c r="F623" s="85"/>
      <c r="G623" s="85"/>
      <c r="H623" s="86"/>
      <c r="I623" s="86"/>
      <c r="J623" s="85"/>
      <c r="K623" s="85"/>
      <c r="L623" s="86"/>
      <c r="M623" s="86"/>
    </row>
    <row r="624" spans="2:13" x14ac:dyDescent="0.3">
      <c r="B624" s="85"/>
      <c r="C624" s="85"/>
      <c r="D624" s="86"/>
      <c r="E624" s="86"/>
      <c r="F624" s="85"/>
      <c r="G624" s="85"/>
      <c r="H624" s="86"/>
      <c r="I624" s="86"/>
      <c r="J624" s="85"/>
      <c r="K624" s="85"/>
      <c r="L624" s="86"/>
      <c r="M624" s="86"/>
    </row>
    <row r="625" spans="2:13" x14ac:dyDescent="0.3">
      <c r="B625" s="85"/>
      <c r="C625" s="85"/>
      <c r="D625" s="86"/>
      <c r="E625" s="86"/>
      <c r="F625" s="85"/>
      <c r="G625" s="85"/>
      <c r="H625" s="86"/>
      <c r="I625" s="86"/>
      <c r="J625" s="85"/>
      <c r="K625" s="85"/>
      <c r="L625" s="86"/>
      <c r="M625" s="86"/>
    </row>
    <row r="626" spans="2:13" x14ac:dyDescent="0.3">
      <c r="B626" s="85"/>
      <c r="C626" s="85"/>
      <c r="D626" s="86"/>
      <c r="E626" s="86"/>
      <c r="F626" s="85"/>
      <c r="G626" s="85"/>
      <c r="H626" s="86"/>
      <c r="I626" s="86"/>
      <c r="J626" s="85"/>
      <c r="K626" s="85"/>
      <c r="L626" s="86"/>
      <c r="M626" s="86"/>
    </row>
    <row r="627" spans="2:13" x14ac:dyDescent="0.3">
      <c r="B627" s="85"/>
      <c r="C627" s="85"/>
      <c r="D627" s="86"/>
      <c r="E627" s="86"/>
      <c r="F627" s="85"/>
      <c r="G627" s="85"/>
      <c r="H627" s="86"/>
      <c r="I627" s="86"/>
      <c r="J627" s="85"/>
      <c r="K627" s="85"/>
      <c r="L627" s="86"/>
      <c r="M627" s="86"/>
    </row>
    <row r="628" spans="2:13" x14ac:dyDescent="0.3">
      <c r="B628" s="85"/>
      <c r="C628" s="85"/>
      <c r="D628" s="86"/>
      <c r="E628" s="86"/>
      <c r="F628" s="85"/>
      <c r="G628" s="85"/>
      <c r="H628" s="86"/>
      <c r="I628" s="86"/>
      <c r="J628" s="85"/>
      <c r="K628" s="85"/>
      <c r="L628" s="86"/>
      <c r="M628" s="86"/>
    </row>
    <row r="629" spans="2:13" x14ac:dyDescent="0.3">
      <c r="B629" s="85"/>
      <c r="C629" s="85"/>
      <c r="D629" s="86"/>
      <c r="E629" s="86"/>
      <c r="F629" s="85"/>
      <c r="G629" s="85"/>
      <c r="H629" s="86"/>
      <c r="I629" s="86"/>
      <c r="J629" s="85"/>
      <c r="K629" s="85"/>
      <c r="L629" s="86"/>
      <c r="M629" s="86"/>
    </row>
    <row r="630" spans="2:13" x14ac:dyDescent="0.3">
      <c r="B630" s="85"/>
      <c r="C630" s="85"/>
      <c r="D630" s="86"/>
      <c r="E630" s="86"/>
      <c r="F630" s="85"/>
      <c r="G630" s="85"/>
      <c r="H630" s="86"/>
      <c r="I630" s="86"/>
      <c r="J630" s="85"/>
      <c r="K630" s="85"/>
      <c r="L630" s="86"/>
      <c r="M630" s="86"/>
    </row>
    <row r="631" spans="2:13" x14ac:dyDescent="0.3">
      <c r="B631" s="85"/>
      <c r="C631" s="85"/>
      <c r="D631" s="86"/>
      <c r="E631" s="86"/>
      <c r="F631" s="85"/>
      <c r="G631" s="85"/>
      <c r="H631" s="86"/>
      <c r="I631" s="86"/>
      <c r="J631" s="85"/>
      <c r="K631" s="85"/>
      <c r="L631" s="86"/>
      <c r="M631" s="86"/>
    </row>
    <row r="632" spans="2:13" x14ac:dyDescent="0.3">
      <c r="B632" s="85"/>
      <c r="C632" s="85"/>
      <c r="D632" s="86"/>
      <c r="E632" s="86"/>
      <c r="F632" s="85"/>
      <c r="G632" s="85"/>
      <c r="H632" s="86"/>
      <c r="I632" s="86"/>
      <c r="J632" s="85"/>
      <c r="K632" s="85"/>
      <c r="L632" s="86"/>
      <c r="M632" s="86"/>
    </row>
    <row r="633" spans="2:13" x14ac:dyDescent="0.3">
      <c r="B633" s="85"/>
      <c r="C633" s="85"/>
      <c r="D633" s="86"/>
      <c r="E633" s="86"/>
      <c r="F633" s="85"/>
      <c r="G633" s="85"/>
      <c r="H633" s="86"/>
      <c r="I633" s="86"/>
      <c r="J633" s="85"/>
      <c r="K633" s="85"/>
      <c r="L633" s="86"/>
      <c r="M633" s="86"/>
    </row>
    <row r="634" spans="2:13" x14ac:dyDescent="0.3">
      <c r="B634" s="85"/>
      <c r="C634" s="85"/>
      <c r="D634" s="86"/>
      <c r="E634" s="86"/>
      <c r="F634" s="85"/>
      <c r="G634" s="85"/>
      <c r="H634" s="86"/>
      <c r="I634" s="86"/>
      <c r="J634" s="85"/>
      <c r="K634" s="85"/>
      <c r="L634" s="86"/>
      <c r="M634" s="86"/>
    </row>
    <row r="635" spans="2:13" x14ac:dyDescent="0.3">
      <c r="B635" s="85"/>
      <c r="C635" s="85"/>
      <c r="D635" s="86"/>
      <c r="E635" s="86"/>
      <c r="F635" s="85"/>
      <c r="G635" s="85"/>
      <c r="H635" s="86"/>
      <c r="I635" s="86"/>
      <c r="J635" s="85"/>
      <c r="K635" s="85"/>
      <c r="L635" s="86"/>
      <c r="M635" s="86"/>
    </row>
    <row r="636" spans="2:13" x14ac:dyDescent="0.3">
      <c r="B636" s="85"/>
      <c r="C636" s="85"/>
      <c r="D636" s="86"/>
      <c r="E636" s="86"/>
      <c r="F636" s="85"/>
      <c r="G636" s="85"/>
      <c r="H636" s="86"/>
      <c r="I636" s="86"/>
      <c r="J636" s="85"/>
      <c r="K636" s="85"/>
      <c r="L636" s="86"/>
      <c r="M636" s="86"/>
    </row>
    <row r="637" spans="2:13" x14ac:dyDescent="0.3">
      <c r="B637" s="85"/>
      <c r="C637" s="85"/>
      <c r="D637" s="86"/>
      <c r="E637" s="86"/>
      <c r="F637" s="85"/>
      <c r="G637" s="85"/>
      <c r="H637" s="86"/>
      <c r="I637" s="86"/>
      <c r="J637" s="85"/>
      <c r="K637" s="85"/>
      <c r="L637" s="86"/>
      <c r="M637" s="86"/>
    </row>
    <row r="638" spans="2:13" x14ac:dyDescent="0.3">
      <c r="B638" s="85"/>
      <c r="C638" s="85"/>
      <c r="D638" s="86"/>
      <c r="E638" s="86"/>
      <c r="F638" s="85"/>
      <c r="G638" s="85"/>
      <c r="H638" s="86"/>
      <c r="I638" s="86"/>
      <c r="J638" s="85"/>
      <c r="K638" s="85"/>
      <c r="L638" s="86"/>
      <c r="M638" s="86"/>
    </row>
    <row r="639" spans="2:13" x14ac:dyDescent="0.3">
      <c r="B639" s="85"/>
      <c r="C639" s="85"/>
      <c r="D639" s="86"/>
      <c r="E639" s="86"/>
      <c r="F639" s="85"/>
      <c r="G639" s="85"/>
      <c r="H639" s="86"/>
      <c r="I639" s="86"/>
      <c r="J639" s="85"/>
      <c r="K639" s="85"/>
      <c r="L639" s="86"/>
      <c r="M639" s="86"/>
    </row>
    <row r="640" spans="2:13" x14ac:dyDescent="0.3">
      <c r="B640" s="85"/>
      <c r="C640" s="85"/>
      <c r="D640" s="86"/>
      <c r="E640" s="86"/>
      <c r="F640" s="85"/>
      <c r="G640" s="85"/>
      <c r="H640" s="86"/>
      <c r="I640" s="86"/>
      <c r="J640" s="85"/>
      <c r="K640" s="85"/>
      <c r="L640" s="86"/>
      <c r="M640" s="86"/>
    </row>
    <row r="641" spans="2:13" x14ac:dyDescent="0.3">
      <c r="B641" s="85"/>
      <c r="C641" s="85"/>
      <c r="D641" s="86"/>
      <c r="E641" s="86"/>
      <c r="F641" s="85"/>
      <c r="G641" s="85"/>
      <c r="H641" s="86"/>
      <c r="I641" s="86"/>
      <c r="J641" s="85"/>
      <c r="K641" s="85"/>
      <c r="L641" s="86"/>
      <c r="M641" s="86"/>
    </row>
    <row r="642" spans="2:13" x14ac:dyDescent="0.3">
      <c r="B642" s="85"/>
      <c r="C642" s="85"/>
      <c r="D642" s="86"/>
      <c r="E642" s="86"/>
      <c r="F642" s="85"/>
      <c r="G642" s="85"/>
      <c r="H642" s="86"/>
      <c r="I642" s="86"/>
      <c r="J642" s="85"/>
      <c r="K642" s="85"/>
      <c r="L642" s="86"/>
      <c r="M642" s="86"/>
    </row>
    <row r="643" spans="2:13" x14ac:dyDescent="0.3">
      <c r="B643" s="85"/>
      <c r="C643" s="85"/>
      <c r="D643" s="86"/>
      <c r="E643" s="86"/>
      <c r="F643" s="85"/>
      <c r="G643" s="85"/>
      <c r="H643" s="86"/>
      <c r="I643" s="86"/>
      <c r="J643" s="85"/>
      <c r="K643" s="85"/>
      <c r="L643" s="86"/>
      <c r="M643" s="86"/>
    </row>
    <row r="644" spans="2:13" x14ac:dyDescent="0.3">
      <c r="B644" s="85"/>
      <c r="C644" s="85"/>
      <c r="D644" s="86"/>
      <c r="E644" s="86"/>
      <c r="F644" s="85"/>
      <c r="G644" s="85"/>
      <c r="H644" s="86"/>
      <c r="I644" s="86"/>
      <c r="J644" s="85"/>
      <c r="K644" s="85"/>
      <c r="L644" s="86"/>
      <c r="M644" s="86"/>
    </row>
    <row r="645" spans="2:13" x14ac:dyDescent="0.3">
      <c r="B645" s="85"/>
      <c r="C645" s="85"/>
      <c r="D645" s="86"/>
      <c r="E645" s="86"/>
      <c r="F645" s="85"/>
      <c r="G645" s="85"/>
      <c r="H645" s="86"/>
      <c r="I645" s="86"/>
      <c r="J645" s="85"/>
      <c r="K645" s="85"/>
      <c r="L645" s="86"/>
      <c r="M645" s="86"/>
    </row>
    <row r="646" spans="2:13" x14ac:dyDescent="0.3">
      <c r="B646" s="85"/>
      <c r="C646" s="85"/>
      <c r="D646" s="86"/>
      <c r="E646" s="86"/>
      <c r="F646" s="85"/>
      <c r="G646" s="85"/>
      <c r="H646" s="86"/>
      <c r="I646" s="86"/>
      <c r="J646" s="85"/>
      <c r="K646" s="85"/>
      <c r="L646" s="86"/>
      <c r="M646" s="86"/>
    </row>
    <row r="647" spans="2:13" x14ac:dyDescent="0.3">
      <c r="B647" s="85"/>
      <c r="C647" s="85"/>
      <c r="D647" s="86"/>
      <c r="E647" s="86"/>
      <c r="F647" s="85"/>
      <c r="G647" s="85"/>
      <c r="H647" s="86"/>
      <c r="I647" s="86"/>
      <c r="J647" s="85"/>
      <c r="K647" s="85"/>
      <c r="L647" s="86"/>
      <c r="M647" s="86"/>
    </row>
  </sheetData>
  <mergeCells count="6">
    <mergeCell ref="L3:M3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Cubicaciones</vt:lpstr>
      <vt:lpstr>Pesos elementos</vt:lpstr>
      <vt:lpstr>Verificación corte muros</vt:lpstr>
      <vt:lpstr>Distancias vigas</vt:lpstr>
      <vt:lpstr>Distancias muros</vt:lpstr>
      <vt:lpstr>Distancias tabiques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2018-10-23T14:50:41Z</dcterms:modified>
</cp:coreProperties>
</file>