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esktop\"/>
    </mc:Choice>
  </mc:AlternateContent>
  <xr:revisionPtr revIDLastSave="0" documentId="13_ncr:1_{83A54A85-4689-492B-A274-79E4A68BB5C2}" xr6:coauthVersionLast="37" xr6:coauthVersionMax="37" xr10:uidLastSave="{00000000-0000-0000-0000-000000000000}"/>
  <bookViews>
    <workbookView xWindow="0" yWindow="0" windowWidth="16656" windowHeight="7824" activeTab="3" xr2:uid="{2A0E94A5-3F18-405F-A0A2-2718034F22E1}"/>
  </bookViews>
  <sheets>
    <sheet name="Hoja1" sheetId="1" r:id="rId1"/>
    <sheet name="Tablas losa" sheetId="2" r:id="rId2"/>
    <sheet name="Tablas muro y tabiques" sheetId="4" r:id="rId3"/>
    <sheet name="Tablas vigas" sheetId="7" r:id="rId4"/>
  </sheets>
  <externalReferences>
    <externalReference r:id="rId5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59" i="1" l="1"/>
  <c r="X34" i="1"/>
  <c r="W34" i="1"/>
  <c r="V34" i="1"/>
  <c r="U34" i="1"/>
  <c r="T34" i="1"/>
  <c r="H25" i="1"/>
  <c r="J86" i="1"/>
  <c r="I86" i="1"/>
  <c r="L86" i="1" s="1"/>
  <c r="J85" i="1"/>
  <c r="I85" i="1"/>
  <c r="L85" i="1" s="1"/>
  <c r="J84" i="1"/>
  <c r="I84" i="1"/>
  <c r="L84" i="1" s="1"/>
  <c r="J83" i="1"/>
  <c r="I83" i="1"/>
  <c r="L83" i="1" s="1"/>
  <c r="J82" i="1"/>
  <c r="I82" i="1"/>
  <c r="L82" i="1" s="1"/>
  <c r="J81" i="1"/>
  <c r="I81" i="1"/>
  <c r="L81" i="1" s="1"/>
  <c r="J80" i="1"/>
  <c r="I80" i="1"/>
  <c r="L80" i="1" s="1"/>
  <c r="J79" i="1"/>
  <c r="I79" i="1"/>
  <c r="L79" i="1" s="1"/>
  <c r="J78" i="1"/>
  <c r="I78" i="1"/>
  <c r="L78" i="1" s="1"/>
  <c r="J77" i="1"/>
  <c r="I77" i="1"/>
  <c r="L77" i="1" s="1"/>
  <c r="J76" i="1"/>
  <c r="I76" i="1"/>
  <c r="L76" i="1" s="1"/>
  <c r="J75" i="1"/>
  <c r="I75" i="1"/>
  <c r="L75" i="1" s="1"/>
  <c r="J74" i="1"/>
  <c r="I74" i="1"/>
  <c r="L74" i="1" s="1"/>
  <c r="J73" i="1"/>
  <c r="I73" i="1"/>
  <c r="L73" i="1" s="1"/>
  <c r="J72" i="1"/>
  <c r="I72" i="1"/>
  <c r="L72" i="1" s="1"/>
  <c r="J71" i="1"/>
  <c r="I71" i="1"/>
  <c r="L71" i="1" s="1"/>
  <c r="J70" i="1"/>
  <c r="I70" i="1"/>
  <c r="L70" i="1" s="1"/>
  <c r="J69" i="1"/>
  <c r="I69" i="1"/>
  <c r="L69" i="1" s="1"/>
  <c r="J68" i="1"/>
  <c r="I68" i="1"/>
  <c r="L68" i="1" s="1"/>
  <c r="J67" i="1"/>
  <c r="I67" i="1"/>
  <c r="L67" i="1" s="1"/>
  <c r="J66" i="1"/>
  <c r="I66" i="1"/>
  <c r="L66" i="1" s="1"/>
  <c r="J65" i="1"/>
  <c r="I65" i="1"/>
  <c r="L65" i="1" s="1"/>
  <c r="J64" i="1"/>
  <c r="I64" i="1"/>
  <c r="L64" i="1" s="1"/>
  <c r="J63" i="1"/>
  <c r="I63" i="1"/>
  <c r="L63" i="1" s="1"/>
  <c r="P58" i="1"/>
  <c r="O58" i="1"/>
  <c r="L58" i="1"/>
  <c r="K58" i="1"/>
  <c r="J58" i="1"/>
  <c r="I58" i="1"/>
  <c r="H58" i="1"/>
  <c r="P57" i="1"/>
  <c r="O57" i="1"/>
  <c r="L57" i="1"/>
  <c r="K57" i="1"/>
  <c r="J57" i="1"/>
  <c r="I57" i="1"/>
  <c r="H57" i="1"/>
  <c r="P56" i="1"/>
  <c r="O56" i="1"/>
  <c r="L56" i="1"/>
  <c r="K56" i="1"/>
  <c r="J56" i="1"/>
  <c r="I56" i="1"/>
  <c r="H56" i="1"/>
  <c r="P55" i="1"/>
  <c r="O55" i="1"/>
  <c r="L55" i="1"/>
  <c r="K55" i="1"/>
  <c r="J55" i="1"/>
  <c r="I55" i="1"/>
  <c r="H55" i="1"/>
  <c r="P54" i="1"/>
  <c r="O54" i="1"/>
  <c r="L54" i="1"/>
  <c r="K54" i="1"/>
  <c r="J54" i="1"/>
  <c r="I54" i="1"/>
  <c r="P53" i="1"/>
  <c r="O53" i="1"/>
  <c r="S53" i="1" s="1"/>
  <c r="U53" i="1" s="1"/>
  <c r="L53" i="1"/>
  <c r="K53" i="1"/>
  <c r="J53" i="1"/>
  <c r="I53" i="1"/>
  <c r="H53" i="1"/>
  <c r="P52" i="1"/>
  <c r="O52" i="1"/>
  <c r="L52" i="1"/>
  <c r="K52" i="1"/>
  <c r="J52" i="1"/>
  <c r="I52" i="1"/>
  <c r="H52" i="1"/>
  <c r="P51" i="1"/>
  <c r="O51" i="1"/>
  <c r="L51" i="1"/>
  <c r="K51" i="1"/>
  <c r="J51" i="1"/>
  <c r="I51" i="1"/>
  <c r="H51" i="1"/>
  <c r="P50" i="1"/>
  <c r="O50" i="1"/>
  <c r="L50" i="1"/>
  <c r="K50" i="1"/>
  <c r="J50" i="1"/>
  <c r="I50" i="1"/>
  <c r="H50" i="1"/>
  <c r="P49" i="1"/>
  <c r="O49" i="1"/>
  <c r="L49" i="1"/>
  <c r="K49" i="1"/>
  <c r="J49" i="1"/>
  <c r="I49" i="1"/>
  <c r="H49" i="1"/>
  <c r="P48" i="1"/>
  <c r="O48" i="1"/>
  <c r="L48" i="1"/>
  <c r="K48" i="1"/>
  <c r="J48" i="1"/>
  <c r="I48" i="1"/>
  <c r="H48" i="1"/>
  <c r="P47" i="1"/>
  <c r="O47" i="1"/>
  <c r="L47" i="1"/>
  <c r="K47" i="1"/>
  <c r="J47" i="1"/>
  <c r="I47" i="1"/>
  <c r="H47" i="1"/>
  <c r="P46" i="1"/>
  <c r="O46" i="1"/>
  <c r="L46" i="1"/>
  <c r="K46" i="1"/>
  <c r="J46" i="1"/>
  <c r="I46" i="1"/>
  <c r="H46" i="1"/>
  <c r="P45" i="1"/>
  <c r="O45" i="1"/>
  <c r="L45" i="1"/>
  <c r="K45" i="1"/>
  <c r="J45" i="1"/>
  <c r="I45" i="1"/>
  <c r="H45" i="1"/>
  <c r="P44" i="1"/>
  <c r="O44" i="1"/>
  <c r="L44" i="1"/>
  <c r="K44" i="1"/>
  <c r="J44" i="1"/>
  <c r="I44" i="1"/>
  <c r="H44" i="1"/>
  <c r="P43" i="1"/>
  <c r="O43" i="1"/>
  <c r="L43" i="1"/>
  <c r="K43" i="1"/>
  <c r="J43" i="1"/>
  <c r="I43" i="1"/>
  <c r="H43" i="1"/>
  <c r="P42" i="1"/>
  <c r="O42" i="1"/>
  <c r="L42" i="1"/>
  <c r="K42" i="1"/>
  <c r="J42" i="1"/>
  <c r="I42" i="1"/>
  <c r="H42" i="1"/>
  <c r="P41" i="1"/>
  <c r="O41" i="1"/>
  <c r="L41" i="1"/>
  <c r="K41" i="1"/>
  <c r="J41" i="1"/>
  <c r="I41" i="1"/>
  <c r="H41" i="1"/>
  <c r="P40" i="1"/>
  <c r="O40" i="1"/>
  <c r="L40" i="1"/>
  <c r="K40" i="1"/>
  <c r="J40" i="1"/>
  <c r="I40" i="1"/>
  <c r="H40" i="1"/>
  <c r="P39" i="1"/>
  <c r="O39" i="1"/>
  <c r="L39" i="1"/>
  <c r="K39" i="1"/>
  <c r="J39" i="1"/>
  <c r="I39" i="1"/>
  <c r="H39" i="1"/>
  <c r="P38" i="1"/>
  <c r="O38" i="1"/>
  <c r="L38" i="1"/>
  <c r="K38" i="1"/>
  <c r="J38" i="1"/>
  <c r="I38" i="1"/>
  <c r="H38" i="1"/>
  <c r="P37" i="1"/>
  <c r="O37" i="1"/>
  <c r="L37" i="1"/>
  <c r="K37" i="1"/>
  <c r="J37" i="1"/>
  <c r="I37" i="1"/>
  <c r="H37" i="1"/>
  <c r="P36" i="1"/>
  <c r="O36" i="1"/>
  <c r="L36" i="1"/>
  <c r="K36" i="1"/>
  <c r="J36" i="1"/>
  <c r="I36" i="1"/>
  <c r="H36" i="1"/>
  <c r="P35" i="1"/>
  <c r="O35" i="1"/>
  <c r="L35" i="1"/>
  <c r="K35" i="1"/>
  <c r="J35" i="1"/>
  <c r="J34" i="1" s="1"/>
  <c r="I35" i="1"/>
  <c r="I34" i="1" s="1"/>
  <c r="H35" i="1"/>
  <c r="P34" i="1"/>
  <c r="O34" i="1"/>
  <c r="L34" i="1"/>
  <c r="K34" i="1"/>
  <c r="H34" i="1"/>
  <c r="L28" i="1"/>
  <c r="H28" i="1"/>
  <c r="P27" i="1"/>
  <c r="K27" i="1"/>
  <c r="L27" i="1" s="1"/>
  <c r="H27" i="1"/>
  <c r="P26" i="1"/>
  <c r="K26" i="1"/>
  <c r="L26" i="1" s="1"/>
  <c r="I26" i="1"/>
  <c r="N26" i="1" s="1"/>
  <c r="H26" i="1"/>
  <c r="P25" i="1"/>
  <c r="K25" i="1"/>
  <c r="L25" i="1" s="1"/>
  <c r="I25" i="1"/>
  <c r="N25" i="1" s="1"/>
  <c r="P24" i="1"/>
  <c r="K24" i="1"/>
  <c r="L24" i="1" s="1"/>
  <c r="I24" i="1"/>
  <c r="N24" i="1" s="1"/>
  <c r="H24" i="1"/>
  <c r="P23" i="1"/>
  <c r="K23" i="1"/>
  <c r="L23" i="1" s="1"/>
  <c r="I23" i="1"/>
  <c r="N23" i="1" s="1"/>
  <c r="H23" i="1"/>
  <c r="P22" i="1"/>
  <c r="K22" i="1"/>
  <c r="L22" i="1" s="1"/>
  <c r="I22" i="1"/>
  <c r="N22" i="1" s="1"/>
  <c r="H22" i="1"/>
  <c r="C22" i="1"/>
  <c r="I27" i="1" s="1"/>
  <c r="N27" i="1" s="1"/>
  <c r="P21" i="1"/>
  <c r="K21" i="1"/>
  <c r="L21" i="1" s="1"/>
  <c r="I21" i="1"/>
  <c r="N21" i="1" s="1"/>
  <c r="H21" i="1"/>
  <c r="P20" i="1"/>
  <c r="K20" i="1"/>
  <c r="L20" i="1" s="1"/>
  <c r="I20" i="1"/>
  <c r="N20" i="1" s="1"/>
  <c r="H20" i="1"/>
  <c r="P19" i="1"/>
  <c r="K19" i="1"/>
  <c r="L19" i="1" s="1"/>
  <c r="I19" i="1"/>
  <c r="N19" i="1" s="1"/>
  <c r="H19" i="1"/>
  <c r="P18" i="1"/>
  <c r="K18" i="1"/>
  <c r="L18" i="1" s="1"/>
  <c r="I18" i="1"/>
  <c r="N18" i="1" s="1"/>
  <c r="H18" i="1"/>
  <c r="P17" i="1"/>
  <c r="K17" i="1"/>
  <c r="L17" i="1" s="1"/>
  <c r="I17" i="1"/>
  <c r="N17" i="1" s="1"/>
  <c r="H17" i="1"/>
  <c r="P16" i="1"/>
  <c r="K16" i="1"/>
  <c r="L16" i="1" s="1"/>
  <c r="I16" i="1"/>
  <c r="N16" i="1" s="1"/>
  <c r="H16" i="1"/>
  <c r="C16" i="1"/>
  <c r="P15" i="1"/>
  <c r="K15" i="1"/>
  <c r="L15" i="1" s="1"/>
  <c r="I15" i="1"/>
  <c r="N15" i="1" s="1"/>
  <c r="H15" i="1"/>
  <c r="P14" i="1"/>
  <c r="K14" i="1"/>
  <c r="L14" i="1" s="1"/>
  <c r="I14" i="1"/>
  <c r="N14" i="1" s="1"/>
  <c r="H14" i="1"/>
  <c r="P13" i="1"/>
  <c r="K13" i="1"/>
  <c r="L13" i="1" s="1"/>
  <c r="I13" i="1"/>
  <c r="N13" i="1" s="1"/>
  <c r="H13" i="1"/>
  <c r="P12" i="1"/>
  <c r="K12" i="1"/>
  <c r="L12" i="1" s="1"/>
  <c r="I12" i="1"/>
  <c r="N12" i="1" s="1"/>
  <c r="H12" i="1"/>
  <c r="P11" i="1"/>
  <c r="K11" i="1"/>
  <c r="L11" i="1" s="1"/>
  <c r="I11" i="1"/>
  <c r="N11" i="1" s="1"/>
  <c r="H11" i="1"/>
  <c r="P10" i="1"/>
  <c r="K10" i="1"/>
  <c r="L10" i="1" s="1"/>
  <c r="I10" i="1"/>
  <c r="N10" i="1" s="1"/>
  <c r="H10" i="1"/>
  <c r="P9" i="1"/>
  <c r="K9" i="1"/>
  <c r="L9" i="1" s="1"/>
  <c r="I9" i="1"/>
  <c r="N9" i="1" s="1"/>
  <c r="H9" i="1"/>
  <c r="P8" i="1"/>
  <c r="K8" i="1"/>
  <c r="L8" i="1" s="1"/>
  <c r="I8" i="1"/>
  <c r="N8" i="1" s="1"/>
  <c r="H8" i="1"/>
  <c r="P7" i="1"/>
  <c r="K7" i="1"/>
  <c r="L7" i="1" s="1"/>
  <c r="I7" i="1"/>
  <c r="N7" i="1" s="1"/>
  <c r="H7" i="1"/>
  <c r="P6" i="1"/>
  <c r="K6" i="1"/>
  <c r="L6" i="1" s="1"/>
  <c r="I6" i="1"/>
  <c r="N6" i="1" s="1"/>
  <c r="H6" i="1"/>
  <c r="C6" i="1"/>
  <c r="P5" i="1"/>
  <c r="K5" i="1"/>
  <c r="L5" i="1" s="1"/>
  <c r="I5" i="1"/>
  <c r="N5" i="1" s="1"/>
  <c r="H5" i="1"/>
  <c r="P4" i="1"/>
  <c r="K4" i="1"/>
  <c r="L4" i="1" s="1"/>
  <c r="I4" i="1"/>
  <c r="N4" i="1" s="1"/>
  <c r="H4" i="1"/>
  <c r="Q57" i="1" l="1"/>
  <c r="T57" i="1" s="1"/>
  <c r="Q34" i="1"/>
  <c r="R38" i="1"/>
  <c r="V38" i="1" s="1"/>
  <c r="R46" i="1"/>
  <c r="V46" i="1" s="1"/>
  <c r="R54" i="1"/>
  <c r="V54" i="1" s="1"/>
  <c r="R36" i="1"/>
  <c r="V36" i="1" s="1"/>
  <c r="R44" i="1"/>
  <c r="V44" i="1" s="1"/>
  <c r="Q50" i="1"/>
  <c r="T50" i="1" s="1"/>
  <c r="R52" i="1"/>
  <c r="V52" i="1" s="1"/>
  <c r="Q58" i="1"/>
  <c r="T58" i="1" s="1"/>
  <c r="Q42" i="1"/>
  <c r="T42" i="1" s="1"/>
  <c r="S58" i="1"/>
  <c r="U58" i="1" s="1"/>
  <c r="Q36" i="1"/>
  <c r="T36" i="1" s="1"/>
  <c r="Q44" i="1"/>
  <c r="T44" i="1" s="1"/>
  <c r="Q52" i="1"/>
  <c r="T52" i="1" s="1"/>
  <c r="R37" i="1"/>
  <c r="V37" i="1" s="1"/>
  <c r="Q43" i="1"/>
  <c r="T43" i="1" s="1"/>
  <c r="R45" i="1"/>
  <c r="V45" i="1" s="1"/>
  <c r="Q51" i="1"/>
  <c r="T51" i="1" s="1"/>
  <c r="R53" i="1"/>
  <c r="V53" i="1" s="1"/>
  <c r="Q40" i="1"/>
  <c r="T40" i="1" s="1"/>
  <c r="Q56" i="1"/>
  <c r="T56" i="1" s="1"/>
  <c r="Q39" i="1"/>
  <c r="T39" i="1" s="1"/>
  <c r="R41" i="1"/>
  <c r="V41" i="1" s="1"/>
  <c r="Q47" i="1"/>
  <c r="T47" i="1" s="1"/>
  <c r="R49" i="1"/>
  <c r="V49" i="1" s="1"/>
  <c r="Q55" i="1"/>
  <c r="T55" i="1" s="1"/>
  <c r="R57" i="1"/>
  <c r="V57" i="1" s="1"/>
  <c r="Q49" i="1"/>
  <c r="T49" i="1" s="1"/>
  <c r="R50" i="1"/>
  <c r="V50" i="1" s="1"/>
  <c r="R58" i="1"/>
  <c r="V58" i="1" s="1"/>
  <c r="R40" i="1"/>
  <c r="V40" i="1" s="1"/>
  <c r="R48" i="1"/>
  <c r="V48" i="1" s="1"/>
  <c r="R56" i="1"/>
  <c r="V56" i="1" s="1"/>
  <c r="Q41" i="1"/>
  <c r="T41" i="1" s="1"/>
  <c r="R34" i="1"/>
  <c r="R42" i="1"/>
  <c r="V42" i="1" s="1"/>
  <c r="Q48" i="1"/>
  <c r="T48" i="1" s="1"/>
  <c r="R51" i="1"/>
  <c r="V51" i="1" s="1"/>
  <c r="Q37" i="1"/>
  <c r="T37" i="1" s="1"/>
  <c r="Q38" i="1"/>
  <c r="T38" i="1" s="1"/>
  <c r="R39" i="1"/>
  <c r="V39" i="1" s="1"/>
  <c r="Q45" i="1"/>
  <c r="T45" i="1" s="1"/>
  <c r="Q46" i="1"/>
  <c r="T46" i="1" s="1"/>
  <c r="R47" i="1"/>
  <c r="V47" i="1" s="1"/>
  <c r="Q53" i="1"/>
  <c r="T53" i="1" s="1"/>
  <c r="Q54" i="1"/>
  <c r="T54" i="1" s="1"/>
  <c r="R55" i="1"/>
  <c r="V55" i="1" s="1"/>
  <c r="R43" i="1"/>
  <c r="V43" i="1" s="1"/>
  <c r="R35" i="1"/>
  <c r="V35" i="1" s="1"/>
  <c r="Q35" i="1"/>
  <c r="T35" i="1" s="1"/>
  <c r="S38" i="1"/>
  <c r="U38" i="1" s="1"/>
  <c r="S46" i="1"/>
  <c r="U46" i="1" s="1"/>
  <c r="S36" i="1"/>
  <c r="U36" i="1" s="1"/>
  <c r="S44" i="1"/>
  <c r="U44" i="1" s="1"/>
  <c r="S41" i="1"/>
  <c r="U41" i="1" s="1"/>
  <c r="S49" i="1"/>
  <c r="U49" i="1" s="1"/>
  <c r="S48" i="1"/>
  <c r="U48" i="1" s="1"/>
  <c r="S55" i="1"/>
  <c r="U55" i="1" s="1"/>
  <c r="O16" i="1"/>
  <c r="Q16" i="1" s="1"/>
  <c r="S51" i="1"/>
  <c r="U51" i="1" s="1"/>
  <c r="O13" i="1"/>
  <c r="Q13" i="1" s="1"/>
  <c r="S35" i="1"/>
  <c r="U35" i="1" s="1"/>
  <c r="S43" i="1"/>
  <c r="U43" i="1" s="1"/>
  <c r="O10" i="1"/>
  <c r="Q10" i="1" s="1"/>
  <c r="S39" i="1"/>
  <c r="U39" i="1" s="1"/>
  <c r="S47" i="1"/>
  <c r="U47" i="1" s="1"/>
  <c r="O5" i="1"/>
  <c r="Q5" i="1" s="1"/>
  <c r="O14" i="1"/>
  <c r="Q14" i="1" s="1"/>
  <c r="O23" i="1"/>
  <c r="Q23" i="1" s="1"/>
  <c r="O25" i="1"/>
  <c r="Q25" i="1" s="1"/>
  <c r="O27" i="1"/>
  <c r="Q27" i="1" s="1"/>
  <c r="O9" i="1"/>
  <c r="Q9" i="1" s="1"/>
  <c r="O4" i="1"/>
  <c r="Q4" i="1" s="1"/>
  <c r="S37" i="1"/>
  <c r="U37" i="1" s="1"/>
  <c r="S45" i="1"/>
  <c r="U45" i="1" s="1"/>
  <c r="S57" i="1"/>
  <c r="U57" i="1" s="1"/>
  <c r="O26" i="1"/>
  <c r="Q26" i="1" s="1"/>
  <c r="S56" i="1"/>
  <c r="U56" i="1" s="1"/>
  <c r="K67" i="1"/>
  <c r="M67" i="1" s="1"/>
  <c r="N67" i="1" s="1"/>
  <c r="O11" i="1"/>
  <c r="Q11" i="1" s="1"/>
  <c r="O8" i="1"/>
  <c r="Q8" i="1" s="1"/>
  <c r="O15" i="1"/>
  <c r="Q15" i="1" s="1"/>
  <c r="S52" i="1"/>
  <c r="U52" i="1" s="1"/>
  <c r="S54" i="1"/>
  <c r="U54" i="1" s="1"/>
  <c r="K64" i="1"/>
  <c r="M64" i="1" s="1"/>
  <c r="N64" i="1" s="1"/>
  <c r="K74" i="1"/>
  <c r="M74" i="1" s="1"/>
  <c r="N74" i="1" s="1"/>
  <c r="K77" i="1"/>
  <c r="M77" i="1" s="1"/>
  <c r="N77" i="1" s="1"/>
  <c r="K80" i="1"/>
  <c r="M80" i="1" s="1"/>
  <c r="N80" i="1" s="1"/>
  <c r="O7" i="1"/>
  <c r="Q7" i="1" s="1"/>
  <c r="O18" i="1"/>
  <c r="Q18" i="1" s="1"/>
  <c r="S40" i="1"/>
  <c r="U40" i="1" s="1"/>
  <c r="S42" i="1"/>
  <c r="U42" i="1" s="1"/>
  <c r="K71" i="1"/>
  <c r="M71" i="1" s="1"/>
  <c r="N71" i="1" s="1"/>
  <c r="O12" i="1"/>
  <c r="Q12" i="1" s="1"/>
  <c r="K65" i="1"/>
  <c r="M65" i="1" s="1"/>
  <c r="N65" i="1" s="1"/>
  <c r="K68" i="1"/>
  <c r="M68" i="1" s="1"/>
  <c r="N68" i="1" s="1"/>
  <c r="K78" i="1"/>
  <c r="M78" i="1" s="1"/>
  <c r="N78" i="1" s="1"/>
  <c r="K81" i="1"/>
  <c r="M81" i="1" s="1"/>
  <c r="N81" i="1" s="1"/>
  <c r="K84" i="1"/>
  <c r="M84" i="1" s="1"/>
  <c r="N84" i="1" s="1"/>
  <c r="O17" i="1"/>
  <c r="Q17" i="1" s="1"/>
  <c r="O22" i="1"/>
  <c r="Q22" i="1" s="1"/>
  <c r="S34" i="1"/>
  <c r="K66" i="1"/>
  <c r="M66" i="1" s="1"/>
  <c r="N66" i="1" s="1"/>
  <c r="K69" i="1"/>
  <c r="M69" i="1" s="1"/>
  <c r="N69" i="1" s="1"/>
  <c r="K72" i="1"/>
  <c r="M72" i="1" s="1"/>
  <c r="N72" i="1" s="1"/>
  <c r="K82" i="1"/>
  <c r="M82" i="1" s="1"/>
  <c r="N82" i="1" s="1"/>
  <c r="K85" i="1"/>
  <c r="M85" i="1" s="1"/>
  <c r="N85" i="1" s="1"/>
  <c r="O20" i="1"/>
  <c r="Q20" i="1" s="1"/>
  <c r="P29" i="1"/>
  <c r="K83" i="1"/>
  <c r="M83" i="1" s="1"/>
  <c r="N83" i="1" s="1"/>
  <c r="O19" i="1"/>
  <c r="Q19" i="1" s="1"/>
  <c r="K63" i="1"/>
  <c r="M63" i="1" s="1"/>
  <c r="O6" i="1"/>
  <c r="Q6" i="1" s="1"/>
  <c r="O21" i="1"/>
  <c r="Q21" i="1" s="1"/>
  <c r="O24" i="1"/>
  <c r="Q24" i="1" s="1"/>
  <c r="S50" i="1"/>
  <c r="U50" i="1" s="1"/>
  <c r="K70" i="1"/>
  <c r="M70" i="1" s="1"/>
  <c r="N70" i="1" s="1"/>
  <c r="K73" i="1"/>
  <c r="M73" i="1" s="1"/>
  <c r="N73" i="1" s="1"/>
  <c r="K76" i="1"/>
  <c r="M76" i="1" s="1"/>
  <c r="N76" i="1" s="1"/>
  <c r="K86" i="1"/>
  <c r="M86" i="1" s="1"/>
  <c r="N86" i="1" s="1"/>
  <c r="L87" i="1"/>
  <c r="N29" i="1"/>
  <c r="K75" i="1"/>
  <c r="M75" i="1" s="1"/>
  <c r="N75" i="1" s="1"/>
  <c r="K79" i="1"/>
  <c r="M79" i="1" s="1"/>
  <c r="N79" i="1" s="1"/>
  <c r="X36" i="1" l="1"/>
  <c r="X35" i="1"/>
  <c r="X49" i="1"/>
  <c r="Q29" i="1"/>
  <c r="X46" i="1"/>
  <c r="W43" i="1"/>
  <c r="W52" i="1"/>
  <c r="X57" i="1"/>
  <c r="X37" i="1"/>
  <c r="X47" i="1"/>
  <c r="X38" i="1"/>
  <c r="W58" i="1"/>
  <c r="X52" i="1"/>
  <c r="W41" i="1"/>
  <c r="T59" i="1"/>
  <c r="X45" i="1"/>
  <c r="X55" i="1"/>
  <c r="U59" i="1"/>
  <c r="W46" i="1"/>
  <c r="W38" i="1"/>
  <c r="W37" i="1"/>
  <c r="X42" i="1"/>
  <c r="W51" i="1"/>
  <c r="X44" i="1"/>
  <c r="X51" i="1"/>
  <c r="W45" i="1"/>
  <c r="O29" i="1"/>
  <c r="W42" i="1"/>
  <c r="W36" i="1"/>
  <c r="W44" i="1"/>
  <c r="W35" i="1"/>
  <c r="X43" i="1"/>
  <c r="M87" i="1"/>
  <c r="X48" i="1"/>
  <c r="W54" i="1"/>
  <c r="W48" i="1"/>
  <c r="X54" i="1"/>
  <c r="W50" i="1"/>
  <c r="W47" i="1"/>
  <c r="N63" i="1"/>
  <c r="W57" i="1"/>
  <c r="W49" i="1"/>
  <c r="X56" i="1"/>
  <c r="W56" i="1"/>
  <c r="X50" i="1"/>
  <c r="V59" i="1"/>
  <c r="X53" i="1"/>
  <c r="W53" i="1"/>
  <c r="X40" i="1"/>
  <c r="W40" i="1"/>
  <c r="W55" i="1"/>
  <c r="X41" i="1"/>
  <c r="X58" i="1"/>
  <c r="X39" i="1"/>
  <c r="W39" i="1"/>
  <c r="N87" i="1" l="1"/>
  <c r="W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3" authorId="0" shapeId="0" xr:uid="{FC24BA8B-F30C-497A-AE70-86D0F5E0F47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de losa que tiene sobrelosa+eslucido</t>
        </r>
      </text>
    </comment>
    <comment ref="K3" authorId="0" shapeId="0" xr:uid="{9A720CC9-6F3B-4A2C-9B1D-17176E81492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Se corrige por viga ya que esta contempla toda la altura, los muros de definen con altura libre (entre losas, o sea no hay solape)</t>
        </r>
      </text>
    </comment>
    <comment ref="L3" authorId="0" shapeId="0" xr:uid="{6C4C7787-7DBA-43C1-85EA-0C56760441C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Descuento áreas</t>
        </r>
      </text>
    </comment>
    <comment ref="M3" authorId="0" shapeId="0" xr:uid="{ADC3CA8E-3715-4365-A6C6-AFF1D899ACA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N3" authorId="0" shapeId="0" xr:uid="{EE086377-78C0-4B08-B9E3-721F6D416AB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O3" authorId="0" shapeId="0" xr:uid="{3EC7C629-F9AA-4A13-9C95-CD42CD5E5CE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P3" authorId="0" shapeId="0" xr:uid="{02B77AFB-460B-4807-A859-BDAC97BB29F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Q3" authorId="0" shapeId="0" xr:uid="{089E7595-395F-4A94-8165-551C9D737AF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HORMIGON+SOBRELOSA+ENLUCIDO+TABIQUE+SC+MURO+VIGA</t>
        </r>
      </text>
    </comment>
  </commentList>
</comments>
</file>

<file path=xl/sharedStrings.xml><?xml version="1.0" encoding="utf-8"?>
<sst xmlns="http://schemas.openxmlformats.org/spreadsheetml/2006/main" count="115" uniqueCount="68">
  <si>
    <t>Pesos volumétricos</t>
  </si>
  <si>
    <t>Alturas libres de pisos (entre losas)</t>
  </si>
  <si>
    <t>Losas</t>
  </si>
  <si>
    <t>Elemento</t>
  </si>
  <si>
    <t>Densidad [$T/m^3$]</t>
  </si>
  <si>
    <t>Losa</t>
  </si>
  <si>
    <t>Altura libre (m)</t>
  </si>
  <si>
    <t>Espesor (m)</t>
  </si>
  <si>
    <t>Área losa interior (m2)</t>
  </si>
  <si>
    <t>Descuento viga (m2)</t>
  </si>
  <si>
    <t>Área losa interior final (m2)</t>
  </si>
  <si>
    <t>Área estacionamientos (m2)</t>
  </si>
  <si>
    <t>Peso Hormigón (T)</t>
  </si>
  <si>
    <t>Peso Enlucido+Sobrelosa (T)</t>
  </si>
  <si>
    <t>PSl Losa (T)</t>
  </si>
  <si>
    <t>$\gamma_{Hormigon}$</t>
  </si>
  <si>
    <t>$\gamma_{Estuco}$</t>
  </si>
  <si>
    <t>$\gamma_{Enlucido}$</t>
  </si>
  <si>
    <t>$\gamma_{Sobrelosa}$</t>
  </si>
  <si>
    <t>Pesos por área</t>
  </si>
  <si>
    <t>Peso [$T/m^2$]</t>
  </si>
  <si>
    <t>$\gamma_{Tabique}$</t>
  </si>
  <si>
    <t>Sobrecarga</t>
  </si>
  <si>
    <t>Espesores de elementos</t>
  </si>
  <si>
    <t>Estuco</t>
  </si>
  <si>
    <t>Enlucido</t>
  </si>
  <si>
    <t>Sobrelosa</t>
  </si>
  <si>
    <t>Espesor losas</t>
  </si>
  <si>
    <t>Espesor (cm)</t>
  </si>
  <si>
    <t>Piso 1</t>
  </si>
  <si>
    <t xml:space="preserve">Piso 2 </t>
  </si>
  <si>
    <t xml:space="preserve">Piso 3 </t>
  </si>
  <si>
    <t>Piso Tipo</t>
  </si>
  <si>
    <t>Cubierta</t>
  </si>
  <si>
    <t>TOTAL</t>
  </si>
  <si>
    <t>Muros + Tabiques</t>
  </si>
  <si>
    <t>Piso</t>
  </si>
  <si>
    <t>Muro</t>
  </si>
  <si>
    <t>Tabiques</t>
  </si>
  <si>
    <t>Área en planta muro (m2)</t>
  </si>
  <si>
    <t>Área Estuco (m2)</t>
  </si>
  <si>
    <t>Área tabiques (m2)</t>
  </si>
  <si>
    <t>Peso Hormigón Muro (T)</t>
  </si>
  <si>
    <t>Peso Tabique (T)</t>
  </si>
  <si>
    <t>Peso Estuco (T)</t>
  </si>
  <si>
    <t>Peso Total (T)</t>
  </si>
  <si>
    <t>ex</t>
  </si>
  <si>
    <t>ey</t>
  </si>
  <si>
    <t>Lx</t>
  </si>
  <si>
    <t>Ly</t>
  </si>
  <si>
    <t>Vigas</t>
  </si>
  <si>
    <t>Volumen vigas (m3)</t>
  </si>
  <si>
    <t>Área estuco (m2)</t>
  </si>
  <si>
    <t>Volumen Estuco (m3)</t>
  </si>
  <si>
    <t>Peso Hormigón Vigas (T)</t>
  </si>
  <si>
    <t>Peso Estuco Vigas (T)</t>
  </si>
  <si>
    <t>Peso Muro + estuco(T)</t>
  </si>
  <si>
    <t>SC (T)</t>
  </si>
  <si>
    <t>3</t>
  </si>
  <si>
    <t>4-23</t>
  </si>
  <si>
    <t>Peso Enlucido+SL (T)</t>
  </si>
  <si>
    <t>A planta muro (m2)</t>
  </si>
  <si>
    <t>Total</t>
  </si>
  <si>
    <t>ex (m)</t>
  </si>
  <si>
    <t>ey (m)</t>
  </si>
  <si>
    <t>Lx (m)</t>
  </si>
  <si>
    <t>Ly (m)</t>
  </si>
  <si>
    <t>8-23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</si>
</sst>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1" fillId="0" borderId="36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2" fontId="2" fillId="0" borderId="2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0" fillId="2" borderId="35" xfId="0" applyNumberFormat="1" applyFill="1" applyBorder="1" applyAlignment="1">
      <alignment horizontal="center" vertical="center"/>
    </xf>
    <xf numFmtId="2" fontId="2" fillId="2" borderId="33" xfId="0" applyNumberFormat="1" applyFont="1" applyFill="1" applyBorder="1" applyAlignment="1">
      <alignment horizontal="center" vertical="center"/>
    </xf>
    <xf numFmtId="2" fontId="0" fillId="2" borderId="33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/>
    </xf>
    <xf numFmtId="2" fontId="0" fillId="2" borderId="32" xfId="0" applyNumberFormat="1" applyFill="1" applyBorder="1" applyAlignment="1">
      <alignment horizontal="center" vertical="center"/>
    </xf>
    <xf numFmtId="2" fontId="0" fillId="2" borderId="30" xfId="0" applyNumberFormat="1" applyFill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2" fontId="2" fillId="2" borderId="35" xfId="0" applyNumberFormat="1" applyFont="1" applyFill="1" applyBorder="1" applyAlignment="1">
      <alignment horizontal="center" vertical="center"/>
    </xf>
    <xf numFmtId="2" fontId="0" fillId="3" borderId="35" xfId="0" applyNumberForma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3" borderId="33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3" borderId="34" xfId="0" applyNumberFormat="1" applyFill="1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2" fontId="2" fillId="3" borderId="33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2" fontId="0" fillId="3" borderId="39" xfId="0" applyNumberFormat="1" applyFill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2" fillId="3" borderId="25" xfId="0" applyNumberFormat="1" applyFont="1" applyFill="1" applyBorder="1" applyAlignment="1">
      <alignment horizontal="center" vertical="center"/>
    </xf>
    <xf numFmtId="2" fontId="0" fillId="3" borderId="25" xfId="0" applyNumberFormat="1" applyFill="1" applyBorder="1" applyAlignment="1">
      <alignment horizontal="center" vertical="center"/>
    </xf>
    <xf numFmtId="2" fontId="0" fillId="3" borderId="42" xfId="0" applyNumberFormat="1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1" fillId="0" borderId="44" xfId="0" applyNumberFormat="1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2" fontId="0" fillId="5" borderId="23" xfId="0" applyNumberFormat="1" applyFill="1" applyBorder="1" applyAlignment="1">
      <alignment horizontal="center" vertical="center"/>
    </xf>
    <xf numFmtId="2" fontId="0" fillId="5" borderId="35" xfId="0" applyNumberFormat="1" applyFill="1" applyBorder="1" applyAlignment="1">
      <alignment horizontal="center" vertical="center"/>
    </xf>
    <xf numFmtId="2" fontId="2" fillId="5" borderId="21" xfId="0" applyNumberFormat="1" applyFont="1" applyFill="1" applyBorder="1" applyAlignment="1">
      <alignment horizontal="center" vertical="center"/>
    </xf>
    <xf numFmtId="2" fontId="2" fillId="5" borderId="33" xfId="0" applyNumberFormat="1" applyFont="1" applyFill="1" applyBorder="1" applyAlignment="1">
      <alignment horizontal="center" vertical="center"/>
    </xf>
    <xf numFmtId="2" fontId="0" fillId="5" borderId="21" xfId="0" applyNumberFormat="1" applyFill="1" applyBorder="1" applyAlignment="1">
      <alignment horizontal="center" vertical="center"/>
    </xf>
    <xf numFmtId="2" fontId="0" fillId="5" borderId="33" xfId="0" applyNumberFormat="1" applyFill="1" applyBorder="1" applyAlignment="1">
      <alignment horizontal="center" vertical="center"/>
    </xf>
    <xf numFmtId="2" fontId="0" fillId="5" borderId="24" xfId="0" applyNumberFormat="1" applyFill="1" applyBorder="1" applyAlignment="1">
      <alignment horizontal="center" vertical="center"/>
    </xf>
    <xf numFmtId="2" fontId="0" fillId="5" borderId="34" xfId="0" applyNumberForma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2" fontId="0" fillId="5" borderId="25" xfId="0" applyNumberFormat="1" applyFill="1" applyBorder="1" applyAlignment="1">
      <alignment horizontal="center" vertical="center"/>
    </xf>
    <xf numFmtId="2" fontId="2" fillId="5" borderId="26" xfId="0" applyNumberFormat="1" applyFont="1" applyFill="1" applyBorder="1" applyAlignment="1">
      <alignment horizontal="center" vertical="center"/>
    </xf>
    <xf numFmtId="2" fontId="0" fillId="5" borderId="26" xfId="0" applyNumberFormat="1" applyFill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0" fillId="0" borderId="30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2" fontId="0" fillId="0" borderId="55" xfId="0" applyNumberFormat="1" applyBorder="1" applyAlignment="1">
      <alignment horizontal="center" vertical="center"/>
    </xf>
    <xf numFmtId="2" fontId="0" fillId="0" borderId="56" xfId="0" applyNumberFormat="1" applyBorder="1" applyAlignment="1">
      <alignment horizontal="center" vertical="center"/>
    </xf>
    <xf numFmtId="2" fontId="0" fillId="0" borderId="57" xfId="0" applyNumberFormat="1" applyBorder="1" applyAlignment="1">
      <alignment horizontal="center" vertical="center"/>
    </xf>
    <xf numFmtId="49" fontId="0" fillId="0" borderId="5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gnac/Google%20Drive/proyecto%20de%20hormigon/proyecto-CI5206/Tarea%2003/Cubic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bicaciones"/>
      <sheetName val="Pesos elementos"/>
      <sheetName val="Verificación corte muros"/>
      <sheetName val="Distancias vigas"/>
      <sheetName val="Distancias muros"/>
      <sheetName val="Distancias tabiques"/>
    </sheetNames>
    <sheetDataSet>
      <sheetData sheetId="0"/>
      <sheetData sheetId="1"/>
      <sheetData sheetId="2">
        <row r="3">
          <cell r="K3">
            <v>0.2</v>
          </cell>
          <cell r="L3">
            <v>0.2</v>
          </cell>
        </row>
        <row r="4">
          <cell r="K4">
            <v>0.2</v>
          </cell>
          <cell r="L4">
            <v>0.2</v>
          </cell>
        </row>
        <row r="5">
          <cell r="K5">
            <v>0.2</v>
          </cell>
          <cell r="L5">
            <v>0.2</v>
          </cell>
        </row>
        <row r="6">
          <cell r="K6">
            <v>0.2</v>
          </cell>
          <cell r="L6">
            <v>0.2</v>
          </cell>
        </row>
        <row r="7">
          <cell r="K7">
            <v>0.2</v>
          </cell>
          <cell r="L7">
            <v>0.2</v>
          </cell>
        </row>
        <row r="8">
          <cell r="K8">
            <v>0.2</v>
          </cell>
          <cell r="L8">
            <v>0.2</v>
          </cell>
        </row>
        <row r="9">
          <cell r="K9">
            <v>0.2</v>
          </cell>
          <cell r="L9">
            <v>0.2</v>
          </cell>
        </row>
        <row r="10">
          <cell r="K10">
            <v>0.2</v>
          </cell>
          <cell r="L10">
            <v>0.2</v>
          </cell>
        </row>
        <row r="11">
          <cell r="K11">
            <v>0.2</v>
          </cell>
          <cell r="L11">
            <v>0.2</v>
          </cell>
        </row>
        <row r="12">
          <cell r="K12">
            <v>0.2</v>
          </cell>
          <cell r="L12">
            <v>0.2</v>
          </cell>
        </row>
        <row r="13">
          <cell r="K13">
            <v>0.2</v>
          </cell>
          <cell r="L13">
            <v>0.2</v>
          </cell>
        </row>
        <row r="14">
          <cell r="K14">
            <v>0.2</v>
          </cell>
          <cell r="L14">
            <v>0.2</v>
          </cell>
        </row>
        <row r="15">
          <cell r="K15">
            <v>0.2</v>
          </cell>
          <cell r="L15">
            <v>0.2</v>
          </cell>
        </row>
        <row r="16">
          <cell r="K16">
            <v>0.2</v>
          </cell>
          <cell r="L16">
            <v>0.2</v>
          </cell>
        </row>
        <row r="17">
          <cell r="K17">
            <v>0.2</v>
          </cell>
          <cell r="L17">
            <v>0.2</v>
          </cell>
        </row>
        <row r="18">
          <cell r="K18">
            <v>0.2</v>
          </cell>
          <cell r="L18">
            <v>0.2</v>
          </cell>
        </row>
        <row r="19">
          <cell r="K19">
            <v>0.25</v>
          </cell>
          <cell r="L19">
            <v>0.2</v>
          </cell>
        </row>
        <row r="20">
          <cell r="K20">
            <v>0.25</v>
          </cell>
          <cell r="L20">
            <v>0.25</v>
          </cell>
        </row>
        <row r="21">
          <cell r="K21">
            <v>0.25</v>
          </cell>
          <cell r="L21">
            <v>0.25</v>
          </cell>
        </row>
        <row r="22">
          <cell r="K22">
            <v>0.25</v>
          </cell>
          <cell r="L22">
            <v>0.25</v>
          </cell>
        </row>
        <row r="23">
          <cell r="K23">
            <v>0.25</v>
          </cell>
          <cell r="L23">
            <v>0.25</v>
          </cell>
        </row>
        <row r="24">
          <cell r="K24">
            <v>0.25</v>
          </cell>
          <cell r="L24">
            <v>0.3</v>
          </cell>
        </row>
        <row r="25">
          <cell r="K25">
            <v>0.25</v>
          </cell>
          <cell r="L25">
            <v>0.3</v>
          </cell>
        </row>
        <row r="26">
          <cell r="K26">
            <v>0.25</v>
          </cell>
          <cell r="L26">
            <v>0.3</v>
          </cell>
        </row>
      </sheetData>
      <sheetData sheetId="3">
        <row r="8">
          <cell r="B8">
            <v>26.37</v>
          </cell>
          <cell r="C8">
            <v>13.81</v>
          </cell>
          <cell r="D8">
            <v>0.72</v>
          </cell>
          <cell r="E8">
            <v>0.64000000000000012</v>
          </cell>
          <cell r="F8">
            <v>13.57</v>
          </cell>
          <cell r="G8">
            <v>0.72</v>
          </cell>
          <cell r="H8">
            <v>0.64000000000000012</v>
          </cell>
          <cell r="I8">
            <v>5.73</v>
          </cell>
          <cell r="J8">
            <v>1.1279999999999999</v>
          </cell>
          <cell r="K8">
            <v>0.4</v>
          </cell>
          <cell r="L8">
            <v>1.25</v>
          </cell>
          <cell r="M8">
            <v>9.61</v>
          </cell>
          <cell r="N8">
            <v>0</v>
          </cell>
          <cell r="O8">
            <v>3.625</v>
          </cell>
          <cell r="P8">
            <v>2.1</v>
          </cell>
          <cell r="Q8">
            <v>1.6379999999999999</v>
          </cell>
          <cell r="R8">
            <v>1.29375</v>
          </cell>
          <cell r="S8">
            <v>2.625</v>
          </cell>
          <cell r="T8">
            <v>3.2699999999999996</v>
          </cell>
          <cell r="U8">
            <v>6.92</v>
          </cell>
          <cell r="V8">
            <v>0</v>
          </cell>
          <cell r="W8">
            <v>14.002500000000001</v>
          </cell>
          <cell r="X8">
            <v>3.7319999999999998</v>
          </cell>
          <cell r="Y8">
            <v>0.70499999999999996</v>
          </cell>
          <cell r="Z8">
            <v>7.0749999999999993</v>
          </cell>
        </row>
        <row r="10">
          <cell r="B10">
            <v>242.60399999999998</v>
          </cell>
          <cell r="C10">
            <v>127.05199999999999</v>
          </cell>
          <cell r="D10">
            <v>12.023999999999999</v>
          </cell>
          <cell r="E10">
            <v>11.648000000000001</v>
          </cell>
          <cell r="F10">
            <v>124.84399999999999</v>
          </cell>
          <cell r="G10">
            <v>12.023999999999999</v>
          </cell>
          <cell r="H10">
            <v>11.648000000000001</v>
          </cell>
          <cell r="I10">
            <v>43.318800000000003</v>
          </cell>
          <cell r="J10">
            <v>7.2943999999999996</v>
          </cell>
          <cell r="K10">
            <v>5.9040000000000008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19.6875</v>
          </cell>
          <cell r="T10">
            <v>21.472999999999995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23.733000000000001</v>
          </cell>
          <cell r="C11">
            <v>12.429</v>
          </cell>
          <cell r="D11">
            <v>1.1879999999999999</v>
          </cell>
          <cell r="E11">
            <v>1.1520000000000004</v>
          </cell>
          <cell r="F11">
            <v>12.213000000000001</v>
          </cell>
          <cell r="G11">
            <v>1.1879999999999999</v>
          </cell>
          <cell r="H11">
            <v>1.1520000000000004</v>
          </cell>
          <cell r="I11">
            <v>5.1570000000000009</v>
          </cell>
          <cell r="J11">
            <v>1.0151999999999999</v>
          </cell>
          <cell r="K11">
            <v>0.72000000000000008</v>
          </cell>
          <cell r="L11">
            <v>0.4375</v>
          </cell>
          <cell r="M11">
            <v>3.8439999999999999</v>
          </cell>
          <cell r="N11">
            <v>0</v>
          </cell>
          <cell r="O11">
            <v>1.8125</v>
          </cell>
          <cell r="P11">
            <v>1.05</v>
          </cell>
          <cell r="Q11">
            <v>0.6552</v>
          </cell>
          <cell r="R11">
            <v>1.4878124999999998</v>
          </cell>
          <cell r="S11">
            <v>2.7825000000000002</v>
          </cell>
          <cell r="T11">
            <v>3.0083999999999995</v>
          </cell>
          <cell r="U11">
            <v>2.7680000000000002</v>
          </cell>
          <cell r="V11">
            <v>0</v>
          </cell>
          <cell r="W11">
            <v>7.0012500000000006</v>
          </cell>
          <cell r="X11">
            <v>1.4927999999999999</v>
          </cell>
          <cell r="Y11">
            <v>0.21149999999999999</v>
          </cell>
          <cell r="Z11">
            <v>2.4762499999999994</v>
          </cell>
        </row>
      </sheetData>
      <sheetData sheetId="4">
        <row r="4">
          <cell r="B4">
            <v>58.86</v>
          </cell>
          <cell r="C4">
            <v>54.480000000000011</v>
          </cell>
          <cell r="D4">
            <v>58.86</v>
          </cell>
          <cell r="E4">
            <v>58.320000000000014</v>
          </cell>
          <cell r="F4">
            <v>50.47999999999999</v>
          </cell>
          <cell r="G4">
            <v>65.349999999999994</v>
          </cell>
          <cell r="H4">
            <v>54.98</v>
          </cell>
          <cell r="I4">
            <v>69.97999999999999</v>
          </cell>
          <cell r="J4">
            <v>61.529999999999987</v>
          </cell>
          <cell r="K4">
            <v>78.44</v>
          </cell>
          <cell r="L4">
            <v>17.600000000000001</v>
          </cell>
          <cell r="M4">
            <v>26.919999999999995</v>
          </cell>
        </row>
      </sheetData>
      <sheetData sheetId="5">
        <row r="4">
          <cell r="B4">
            <v>39.19</v>
          </cell>
          <cell r="C4">
            <v>60.46</v>
          </cell>
          <cell r="D4">
            <v>39.19</v>
          </cell>
          <cell r="E4">
            <v>60.46</v>
          </cell>
          <cell r="F4">
            <v>38.700000000000017</v>
          </cell>
          <cell r="G4">
            <v>36.07</v>
          </cell>
          <cell r="H4">
            <v>31.640000000000004</v>
          </cell>
          <cell r="I4">
            <v>38.11</v>
          </cell>
          <cell r="J4">
            <v>16.899999999999995</v>
          </cell>
          <cell r="K4">
            <v>22.62</v>
          </cell>
          <cell r="L4">
            <v>8.7000000000000028</v>
          </cell>
          <cell r="M4">
            <v>10.25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C6834-8060-4E5D-8EAD-9861A9CA8F0E}">
  <dimension ref="B2:X87"/>
  <sheetViews>
    <sheetView topLeftCell="B62" workbookViewId="0">
      <selection activeCell="N64" sqref="H64:N83"/>
    </sheetView>
  </sheetViews>
  <sheetFormatPr baseColWidth="10" defaultColWidth="8.88671875" defaultRowHeight="14.4" x14ac:dyDescent="0.3"/>
  <cols>
    <col min="1" max="1" width="3.109375" style="4" customWidth="1"/>
    <col min="2" max="2" width="20.33203125" style="4" bestFit="1" customWidth="1"/>
    <col min="3" max="3" width="18.33203125" style="4" bestFit="1" customWidth="1"/>
    <col min="4" max="4" width="6.21875" style="4" customWidth="1"/>
    <col min="5" max="5" width="8.88671875" style="4"/>
    <col min="6" max="6" width="13.6640625" style="4" bestFit="1" customWidth="1"/>
    <col min="7" max="8" width="8.88671875" style="4"/>
    <col min="9" max="9" width="13.33203125" style="4" customWidth="1"/>
    <col min="10" max="10" width="21" style="4" customWidth="1"/>
    <col min="11" max="11" width="13.88671875" style="4" customWidth="1"/>
    <col min="12" max="12" width="14.6640625" style="4" bestFit="1" customWidth="1"/>
    <col min="13" max="13" width="16.88671875" style="4" customWidth="1"/>
    <col min="14" max="14" width="14.33203125" style="4" customWidth="1"/>
    <col min="15" max="18" width="21" style="4" customWidth="1"/>
    <col min="19" max="19" width="10.33203125" style="4" bestFit="1" customWidth="1"/>
    <col min="20" max="20" width="14.33203125" style="4" customWidth="1"/>
    <col min="21" max="21" width="12.109375" style="4" customWidth="1"/>
    <col min="22" max="22" width="13" style="4" customWidth="1"/>
    <col min="23" max="23" width="14.44140625" style="4" customWidth="1"/>
    <col min="24" max="24" width="14.33203125" style="4" bestFit="1" customWidth="1"/>
    <col min="25" max="25" width="11.6640625" style="4" customWidth="1"/>
    <col min="26" max="16384" width="8.88671875" style="4"/>
  </cols>
  <sheetData>
    <row r="2" spans="2:17" ht="15" thickBot="1" x14ac:dyDescent="0.35">
      <c r="B2" s="2" t="s">
        <v>0</v>
      </c>
      <c r="E2" s="3" t="s">
        <v>1</v>
      </c>
      <c r="H2" s="3" t="s">
        <v>2</v>
      </c>
      <c r="I2" s="3"/>
    </row>
    <row r="3" spans="2:17" ht="43.8" thickBot="1" x14ac:dyDescent="0.35">
      <c r="B3" s="5" t="s">
        <v>3</v>
      </c>
      <c r="C3" s="6" t="s">
        <v>4</v>
      </c>
      <c r="E3" s="58" t="s">
        <v>5</v>
      </c>
      <c r="F3" s="62" t="s">
        <v>6</v>
      </c>
      <c r="H3" s="56" t="s">
        <v>5</v>
      </c>
      <c r="I3" s="51" t="s">
        <v>7</v>
      </c>
      <c r="J3" s="50" t="s">
        <v>8</v>
      </c>
      <c r="K3" s="50" t="s">
        <v>9</v>
      </c>
      <c r="L3" s="126" t="s">
        <v>10</v>
      </c>
      <c r="M3" s="127" t="s">
        <v>11</v>
      </c>
      <c r="N3" s="136" t="s">
        <v>12</v>
      </c>
      <c r="O3" s="127" t="s">
        <v>13</v>
      </c>
      <c r="P3" s="127" t="s">
        <v>57</v>
      </c>
      <c r="Q3" s="127" t="s">
        <v>14</v>
      </c>
    </row>
    <row r="4" spans="2:17" x14ac:dyDescent="0.3">
      <c r="B4" s="68" t="s">
        <v>15</v>
      </c>
      <c r="C4" s="75">
        <v>2.5</v>
      </c>
      <c r="E4" s="59">
        <v>24</v>
      </c>
      <c r="F4" s="45">
        <v>2.2999999999999998</v>
      </c>
      <c r="H4" s="42">
        <f>E4</f>
        <v>24</v>
      </c>
      <c r="I4" s="52">
        <f>C26</f>
        <v>0.16</v>
      </c>
      <c r="J4" s="29">
        <v>68.697999999999993</v>
      </c>
      <c r="K4" s="29">
        <f>'[1]Distancias vigas'!B8</f>
        <v>26.37</v>
      </c>
      <c r="L4" s="128">
        <f t="shared" ref="L4:L28" si="0">J4-K4</f>
        <v>42.327999999999989</v>
      </c>
      <c r="M4" s="129">
        <v>0</v>
      </c>
      <c r="N4" s="137">
        <f>I4*J4*$C$4+M4*I4*$C$4</f>
        <v>27.479199999999999</v>
      </c>
      <c r="O4" s="129">
        <f t="shared" ref="O4:O27" si="1">L4*($C$6*$C$17+$C$7*$C$18)</f>
        <v>4.8677199999999994</v>
      </c>
      <c r="P4" s="129">
        <f>(J4+M4)*$C$12</f>
        <v>13.739599999999999</v>
      </c>
      <c r="Q4" s="129">
        <f>SUM(N4:P4)</f>
        <v>46.086519999999993</v>
      </c>
    </row>
    <row r="5" spans="2:17" x14ac:dyDescent="0.3">
      <c r="B5" s="10" t="s">
        <v>16</v>
      </c>
      <c r="C5" s="76">
        <v>2</v>
      </c>
      <c r="E5" s="60">
        <v>23</v>
      </c>
      <c r="F5" s="40">
        <v>2.2999999999999998</v>
      </c>
      <c r="H5" s="36">
        <f>E5</f>
        <v>23</v>
      </c>
      <c r="I5" s="53">
        <f t="shared" ref="I5:I24" si="2">$C$25</f>
        <v>0.16</v>
      </c>
      <c r="J5" s="26">
        <v>410.20299999999997</v>
      </c>
      <c r="K5" s="26">
        <f>SUM('[1]Distancias vigas'!$C$8:$E$8)</f>
        <v>15.170000000000002</v>
      </c>
      <c r="L5" s="130">
        <f t="shared" si="0"/>
        <v>395.03299999999996</v>
      </c>
      <c r="M5" s="131">
        <v>0</v>
      </c>
      <c r="N5" s="138">
        <f t="shared" ref="N5:N27" si="3">I5*J5*$C$4+M5*I5*$C$4</f>
        <v>164.0812</v>
      </c>
      <c r="O5" s="131">
        <f t="shared" si="1"/>
        <v>45.428795000000001</v>
      </c>
      <c r="P5" s="131">
        <f t="shared" ref="P5:P27" si="4">(J5+M5)*$C$12</f>
        <v>82.040599999999998</v>
      </c>
      <c r="Q5" s="131">
        <f>SUM(N5:P5)</f>
        <v>291.55059499999999</v>
      </c>
    </row>
    <row r="6" spans="2:17" x14ac:dyDescent="0.3">
      <c r="B6" s="10" t="s">
        <v>17</v>
      </c>
      <c r="C6" s="76">
        <f>0.04/0.02</f>
        <v>2</v>
      </c>
      <c r="E6" s="60">
        <v>22</v>
      </c>
      <c r="F6" s="40">
        <v>2.2999999999999998</v>
      </c>
      <c r="H6" s="36">
        <f>E6</f>
        <v>22</v>
      </c>
      <c r="I6" s="53">
        <f t="shared" si="2"/>
        <v>0.16</v>
      </c>
      <c r="J6" s="26">
        <v>410.20299999999997</v>
      </c>
      <c r="K6" s="26">
        <f>SUM('[1]Distancias vigas'!$C$8:$E$8)</f>
        <v>15.170000000000002</v>
      </c>
      <c r="L6" s="130">
        <f t="shared" si="0"/>
        <v>395.03299999999996</v>
      </c>
      <c r="M6" s="131">
        <v>0</v>
      </c>
      <c r="N6" s="138">
        <f t="shared" si="3"/>
        <v>164.0812</v>
      </c>
      <c r="O6" s="131">
        <f t="shared" si="1"/>
        <v>45.428795000000001</v>
      </c>
      <c r="P6" s="131">
        <f t="shared" si="4"/>
        <v>82.040599999999998</v>
      </c>
      <c r="Q6" s="131">
        <f>SUM(N6:P6)</f>
        <v>291.55059499999999</v>
      </c>
    </row>
    <row r="7" spans="2:17" ht="15" thickBot="1" x14ac:dyDescent="0.35">
      <c r="B7" s="16" t="s">
        <v>18</v>
      </c>
      <c r="C7" s="77">
        <v>1.5</v>
      </c>
      <c r="E7" s="60">
        <v>21</v>
      </c>
      <c r="F7" s="40">
        <v>2.2999999999999998</v>
      </c>
      <c r="H7" s="36">
        <f>E7</f>
        <v>21</v>
      </c>
      <c r="I7" s="53">
        <f t="shared" si="2"/>
        <v>0.16</v>
      </c>
      <c r="J7" s="26">
        <v>410.20299999999997</v>
      </c>
      <c r="K7" s="26">
        <f>SUM('[1]Distancias vigas'!$C$8:$E$8)</f>
        <v>15.170000000000002</v>
      </c>
      <c r="L7" s="130">
        <f t="shared" si="0"/>
        <v>395.03299999999996</v>
      </c>
      <c r="M7" s="131">
        <v>0</v>
      </c>
      <c r="N7" s="138">
        <f t="shared" si="3"/>
        <v>164.0812</v>
      </c>
      <c r="O7" s="131">
        <f t="shared" si="1"/>
        <v>45.428795000000001</v>
      </c>
      <c r="P7" s="131">
        <f t="shared" si="4"/>
        <v>82.040599999999998</v>
      </c>
      <c r="Q7" s="131">
        <f>SUM(N7:P7)</f>
        <v>291.55059499999999</v>
      </c>
    </row>
    <row r="8" spans="2:17" x14ac:dyDescent="0.3">
      <c r="E8" s="60">
        <v>20</v>
      </c>
      <c r="F8" s="40">
        <v>2.2999999999999998</v>
      </c>
      <c r="H8" s="36">
        <f>E8</f>
        <v>20</v>
      </c>
      <c r="I8" s="53">
        <f t="shared" si="2"/>
        <v>0.16</v>
      </c>
      <c r="J8" s="26">
        <v>410.20299999999997</v>
      </c>
      <c r="K8" s="26">
        <f>SUM('[1]Distancias vigas'!$C$8:$E$8)</f>
        <v>15.170000000000002</v>
      </c>
      <c r="L8" s="130">
        <f t="shared" si="0"/>
        <v>395.03299999999996</v>
      </c>
      <c r="M8" s="131">
        <v>0</v>
      </c>
      <c r="N8" s="138">
        <f t="shared" si="3"/>
        <v>164.0812</v>
      </c>
      <c r="O8" s="131">
        <f t="shared" si="1"/>
        <v>45.428795000000001</v>
      </c>
      <c r="P8" s="131">
        <f t="shared" si="4"/>
        <v>82.040599999999998</v>
      </c>
      <c r="Q8" s="131">
        <f>SUM(N8:P8)</f>
        <v>291.55059499999999</v>
      </c>
    </row>
    <row r="9" spans="2:17" ht="15" thickBot="1" x14ac:dyDescent="0.35">
      <c r="B9" s="3" t="s">
        <v>19</v>
      </c>
      <c r="E9" s="60">
        <v>19</v>
      </c>
      <c r="F9" s="40">
        <v>2.2999999999999998</v>
      </c>
      <c r="H9" s="36">
        <f>E9</f>
        <v>19</v>
      </c>
      <c r="I9" s="53">
        <f t="shared" si="2"/>
        <v>0.16</v>
      </c>
      <c r="J9" s="26">
        <v>410.20299999999997</v>
      </c>
      <c r="K9" s="26">
        <f>SUM('[1]Distancias vigas'!$C$8:$E$8)</f>
        <v>15.170000000000002</v>
      </c>
      <c r="L9" s="130">
        <f t="shared" si="0"/>
        <v>395.03299999999996</v>
      </c>
      <c r="M9" s="131">
        <v>0</v>
      </c>
      <c r="N9" s="138">
        <f t="shared" si="3"/>
        <v>164.0812</v>
      </c>
      <c r="O9" s="131">
        <f t="shared" si="1"/>
        <v>45.428795000000001</v>
      </c>
      <c r="P9" s="131">
        <f t="shared" si="4"/>
        <v>82.040599999999998</v>
      </c>
      <c r="Q9" s="131">
        <f>SUM(N9:P9)</f>
        <v>291.55059499999999</v>
      </c>
    </row>
    <row r="10" spans="2:17" ht="15" thickBot="1" x14ac:dyDescent="0.35">
      <c r="B10" s="5" t="s">
        <v>3</v>
      </c>
      <c r="C10" s="6" t="s">
        <v>20</v>
      </c>
      <c r="E10" s="60">
        <v>18</v>
      </c>
      <c r="F10" s="40">
        <v>2.2999999999999998</v>
      </c>
      <c r="H10" s="36">
        <f>E10</f>
        <v>18</v>
      </c>
      <c r="I10" s="53">
        <f t="shared" si="2"/>
        <v>0.16</v>
      </c>
      <c r="J10" s="26">
        <v>410.20299999999997</v>
      </c>
      <c r="K10" s="26">
        <f>SUM('[1]Distancias vigas'!$C$8:$E$8)</f>
        <v>15.170000000000002</v>
      </c>
      <c r="L10" s="130">
        <f t="shared" si="0"/>
        <v>395.03299999999996</v>
      </c>
      <c r="M10" s="131">
        <v>0</v>
      </c>
      <c r="N10" s="138">
        <f t="shared" si="3"/>
        <v>164.0812</v>
      </c>
      <c r="O10" s="131">
        <f t="shared" si="1"/>
        <v>45.428795000000001</v>
      </c>
      <c r="P10" s="131">
        <f t="shared" si="4"/>
        <v>82.040599999999998</v>
      </c>
      <c r="Q10" s="131">
        <f>SUM(N10:P10)</f>
        <v>291.55059499999999</v>
      </c>
    </row>
    <row r="11" spans="2:17" ht="15" thickBot="1" x14ac:dyDescent="0.35">
      <c r="B11" s="69" t="s">
        <v>21</v>
      </c>
      <c r="C11" s="70">
        <v>0.1</v>
      </c>
      <c r="E11" s="60">
        <v>17</v>
      </c>
      <c r="F11" s="40">
        <v>2.2999999999999998</v>
      </c>
      <c r="H11" s="36">
        <f>E11</f>
        <v>17</v>
      </c>
      <c r="I11" s="53">
        <f t="shared" si="2"/>
        <v>0.16</v>
      </c>
      <c r="J11" s="26">
        <v>410.20299999999997</v>
      </c>
      <c r="K11" s="26">
        <f>SUM('[1]Distancias vigas'!$C$8:$E$8)</f>
        <v>15.170000000000002</v>
      </c>
      <c r="L11" s="130">
        <f t="shared" si="0"/>
        <v>395.03299999999996</v>
      </c>
      <c r="M11" s="131">
        <v>0</v>
      </c>
      <c r="N11" s="138">
        <f t="shared" si="3"/>
        <v>164.0812</v>
      </c>
      <c r="O11" s="131">
        <f t="shared" si="1"/>
        <v>45.428795000000001</v>
      </c>
      <c r="P11" s="131">
        <f t="shared" si="4"/>
        <v>82.040599999999998</v>
      </c>
      <c r="Q11" s="131">
        <f>SUM(N11:P11)</f>
        <v>291.55059499999999</v>
      </c>
    </row>
    <row r="12" spans="2:17" ht="15" thickBot="1" x14ac:dyDescent="0.35">
      <c r="B12" s="69" t="s">
        <v>22</v>
      </c>
      <c r="C12" s="70">
        <v>0.2</v>
      </c>
      <c r="E12" s="60">
        <v>16</v>
      </c>
      <c r="F12" s="40">
        <v>2.2999999999999998</v>
      </c>
      <c r="H12" s="36">
        <f>E12</f>
        <v>16</v>
      </c>
      <c r="I12" s="53">
        <f t="shared" si="2"/>
        <v>0.16</v>
      </c>
      <c r="J12" s="26">
        <v>410.20299999999997</v>
      </c>
      <c r="K12" s="26">
        <f>SUM('[1]Distancias vigas'!$C$8:$E$8)</f>
        <v>15.170000000000002</v>
      </c>
      <c r="L12" s="130">
        <f t="shared" si="0"/>
        <v>395.03299999999996</v>
      </c>
      <c r="M12" s="131">
        <v>0</v>
      </c>
      <c r="N12" s="138">
        <f t="shared" si="3"/>
        <v>164.0812</v>
      </c>
      <c r="O12" s="131">
        <f t="shared" si="1"/>
        <v>45.428795000000001</v>
      </c>
      <c r="P12" s="131">
        <f t="shared" si="4"/>
        <v>82.040599999999998</v>
      </c>
      <c r="Q12" s="131">
        <f>SUM(N12:P12)</f>
        <v>291.55059499999999</v>
      </c>
    </row>
    <row r="13" spans="2:17" x14ac:dyDescent="0.3">
      <c r="E13" s="60">
        <v>15</v>
      </c>
      <c r="F13" s="40">
        <v>2.2999999999999998</v>
      </c>
      <c r="H13" s="36">
        <f>E13</f>
        <v>15</v>
      </c>
      <c r="I13" s="53">
        <f t="shared" si="2"/>
        <v>0.16</v>
      </c>
      <c r="J13" s="26">
        <v>410.20299999999997</v>
      </c>
      <c r="K13" s="26">
        <f>SUM('[1]Distancias vigas'!$C$8:$E$8)</f>
        <v>15.170000000000002</v>
      </c>
      <c r="L13" s="130">
        <f t="shared" si="0"/>
        <v>395.03299999999996</v>
      </c>
      <c r="M13" s="131">
        <v>0</v>
      </c>
      <c r="N13" s="138">
        <f t="shared" si="3"/>
        <v>164.0812</v>
      </c>
      <c r="O13" s="131">
        <f t="shared" si="1"/>
        <v>45.428795000000001</v>
      </c>
      <c r="P13" s="131">
        <f t="shared" si="4"/>
        <v>82.040599999999998</v>
      </c>
      <c r="Q13" s="131">
        <f>SUM(N13:P13)</f>
        <v>291.55059499999999</v>
      </c>
    </row>
    <row r="14" spans="2:17" ht="15" thickBot="1" x14ac:dyDescent="0.35">
      <c r="B14" s="18" t="s">
        <v>23</v>
      </c>
      <c r="E14" s="60">
        <v>14</v>
      </c>
      <c r="F14" s="40">
        <v>2.2999999999999998</v>
      </c>
      <c r="H14" s="36">
        <f>E14</f>
        <v>14</v>
      </c>
      <c r="I14" s="53">
        <f t="shared" si="2"/>
        <v>0.16</v>
      </c>
      <c r="J14" s="26">
        <v>410.20299999999997</v>
      </c>
      <c r="K14" s="26">
        <f>SUM('[1]Distancias vigas'!$C$8:$E$8)</f>
        <v>15.170000000000002</v>
      </c>
      <c r="L14" s="130">
        <f t="shared" si="0"/>
        <v>395.03299999999996</v>
      </c>
      <c r="M14" s="131">
        <v>0</v>
      </c>
      <c r="N14" s="138">
        <f t="shared" si="3"/>
        <v>164.0812</v>
      </c>
      <c r="O14" s="131">
        <f t="shared" si="1"/>
        <v>45.428795000000001</v>
      </c>
      <c r="P14" s="131">
        <f t="shared" si="4"/>
        <v>82.040599999999998</v>
      </c>
      <c r="Q14" s="131">
        <f>SUM(N14:P14)</f>
        <v>291.55059499999999</v>
      </c>
    </row>
    <row r="15" spans="2:17" ht="15" thickBot="1" x14ac:dyDescent="0.35">
      <c r="B15" s="13" t="s">
        <v>3</v>
      </c>
      <c r="C15" s="6" t="s">
        <v>7</v>
      </c>
      <c r="E15" s="60">
        <v>13</v>
      </c>
      <c r="F15" s="40">
        <v>2.2999999999999998</v>
      </c>
      <c r="H15" s="36">
        <f>E15</f>
        <v>13</v>
      </c>
      <c r="I15" s="53">
        <f t="shared" si="2"/>
        <v>0.16</v>
      </c>
      <c r="J15" s="26">
        <v>410.20299999999997</v>
      </c>
      <c r="K15" s="26">
        <f>SUM('[1]Distancias vigas'!$C$8:$E$8)</f>
        <v>15.170000000000002</v>
      </c>
      <c r="L15" s="130">
        <f t="shared" si="0"/>
        <v>395.03299999999996</v>
      </c>
      <c r="M15" s="131">
        <v>0</v>
      </c>
      <c r="N15" s="138">
        <f t="shared" si="3"/>
        <v>164.0812</v>
      </c>
      <c r="O15" s="131">
        <f t="shared" si="1"/>
        <v>45.428795000000001</v>
      </c>
      <c r="P15" s="131">
        <f t="shared" si="4"/>
        <v>82.040599999999998</v>
      </c>
      <c r="Q15" s="131">
        <f>SUM(N15:P15)</f>
        <v>291.55059499999999</v>
      </c>
    </row>
    <row r="16" spans="2:17" x14ac:dyDescent="0.3">
      <c r="B16" s="14" t="s">
        <v>24</v>
      </c>
      <c r="C16" s="7">
        <f>2.5/100</f>
        <v>2.5000000000000001E-2</v>
      </c>
      <c r="E16" s="60">
        <v>12</v>
      </c>
      <c r="F16" s="40">
        <v>2.2999999999999998</v>
      </c>
      <c r="H16" s="36">
        <f>E16</f>
        <v>12</v>
      </c>
      <c r="I16" s="53">
        <f t="shared" si="2"/>
        <v>0.16</v>
      </c>
      <c r="J16" s="26">
        <v>410.20299999999997</v>
      </c>
      <c r="K16" s="26">
        <f>SUM('[1]Distancias vigas'!$C$8:$E$8)</f>
        <v>15.170000000000002</v>
      </c>
      <c r="L16" s="130">
        <f t="shared" si="0"/>
        <v>395.03299999999996</v>
      </c>
      <c r="M16" s="131">
        <v>0</v>
      </c>
      <c r="N16" s="138">
        <f t="shared" si="3"/>
        <v>164.0812</v>
      </c>
      <c r="O16" s="131">
        <f t="shared" si="1"/>
        <v>45.428795000000001</v>
      </c>
      <c r="P16" s="131">
        <f t="shared" si="4"/>
        <v>82.040599999999998</v>
      </c>
      <c r="Q16" s="131">
        <f>SUM(N16:P16)</f>
        <v>291.55059499999999</v>
      </c>
    </row>
    <row r="17" spans="2:24" x14ac:dyDescent="0.3">
      <c r="B17" s="15" t="s">
        <v>25</v>
      </c>
      <c r="C17" s="9">
        <v>0.02</v>
      </c>
      <c r="E17" s="60">
        <v>11</v>
      </c>
      <c r="F17" s="40">
        <v>2.2999999999999998</v>
      </c>
      <c r="H17" s="36">
        <f>E17</f>
        <v>11</v>
      </c>
      <c r="I17" s="53">
        <f t="shared" si="2"/>
        <v>0.16</v>
      </c>
      <c r="J17" s="26">
        <v>410.20299999999997</v>
      </c>
      <c r="K17" s="26">
        <f>SUM('[1]Distancias vigas'!$C$8:$E$8)</f>
        <v>15.170000000000002</v>
      </c>
      <c r="L17" s="130">
        <f t="shared" si="0"/>
        <v>395.03299999999996</v>
      </c>
      <c r="M17" s="131">
        <v>0</v>
      </c>
      <c r="N17" s="138">
        <f t="shared" si="3"/>
        <v>164.0812</v>
      </c>
      <c r="O17" s="131">
        <f t="shared" si="1"/>
        <v>45.428795000000001</v>
      </c>
      <c r="P17" s="131">
        <f t="shared" si="4"/>
        <v>82.040599999999998</v>
      </c>
      <c r="Q17" s="131">
        <f>SUM(N17:P17)</f>
        <v>291.55059499999999</v>
      </c>
    </row>
    <row r="18" spans="2:24" ht="15" thickBot="1" x14ac:dyDescent="0.35">
      <c r="B18" s="16" t="s">
        <v>26</v>
      </c>
      <c r="C18" s="12">
        <v>0.05</v>
      </c>
      <c r="E18" s="60">
        <v>10</v>
      </c>
      <c r="F18" s="40">
        <v>2.2999999999999998</v>
      </c>
      <c r="H18" s="36">
        <f>E18</f>
        <v>10</v>
      </c>
      <c r="I18" s="53">
        <f t="shared" si="2"/>
        <v>0.16</v>
      </c>
      <c r="J18" s="26">
        <v>410.20299999999997</v>
      </c>
      <c r="K18" s="26">
        <f>SUM('[1]Distancias vigas'!$C$8:$E$8)</f>
        <v>15.170000000000002</v>
      </c>
      <c r="L18" s="130">
        <f t="shared" si="0"/>
        <v>395.03299999999996</v>
      </c>
      <c r="M18" s="131">
        <v>0</v>
      </c>
      <c r="N18" s="138">
        <f t="shared" si="3"/>
        <v>164.0812</v>
      </c>
      <c r="O18" s="131">
        <f t="shared" si="1"/>
        <v>45.428795000000001</v>
      </c>
      <c r="P18" s="131">
        <f t="shared" si="4"/>
        <v>82.040599999999998</v>
      </c>
      <c r="Q18" s="131">
        <f>SUM(N18:P18)</f>
        <v>291.55059499999999</v>
      </c>
    </row>
    <row r="19" spans="2:24" x14ac:dyDescent="0.3">
      <c r="E19" s="60">
        <v>9</v>
      </c>
      <c r="F19" s="40">
        <v>2.2999999999999998</v>
      </c>
      <c r="H19" s="36">
        <f>E19</f>
        <v>9</v>
      </c>
      <c r="I19" s="53">
        <f t="shared" si="2"/>
        <v>0.16</v>
      </c>
      <c r="J19" s="26">
        <v>410.20299999999997</v>
      </c>
      <c r="K19" s="26">
        <f>SUM('[1]Distancias vigas'!$C$8:$E$8)</f>
        <v>15.170000000000002</v>
      </c>
      <c r="L19" s="130">
        <f t="shared" si="0"/>
        <v>395.03299999999996</v>
      </c>
      <c r="M19" s="131">
        <v>0</v>
      </c>
      <c r="N19" s="138">
        <f t="shared" si="3"/>
        <v>164.0812</v>
      </c>
      <c r="O19" s="131">
        <f t="shared" si="1"/>
        <v>45.428795000000001</v>
      </c>
      <c r="P19" s="131">
        <f t="shared" si="4"/>
        <v>82.040599999999998</v>
      </c>
      <c r="Q19" s="131">
        <f>SUM(N19:P19)</f>
        <v>291.55059499999999</v>
      </c>
    </row>
    <row r="20" spans="2:24" ht="15" thickBot="1" x14ac:dyDescent="0.35">
      <c r="E20" s="60">
        <v>8</v>
      </c>
      <c r="F20" s="40">
        <v>2.2999999999999998</v>
      </c>
      <c r="H20" s="36">
        <f>E20</f>
        <v>8</v>
      </c>
      <c r="I20" s="53">
        <f t="shared" si="2"/>
        <v>0.16</v>
      </c>
      <c r="J20" s="26">
        <v>410.20299999999997</v>
      </c>
      <c r="K20" s="26">
        <f>SUM('[1]Distancias vigas'!$C$8:$E$8)</f>
        <v>15.170000000000002</v>
      </c>
      <c r="L20" s="130">
        <f t="shared" si="0"/>
        <v>395.03299999999996</v>
      </c>
      <c r="M20" s="131">
        <v>0</v>
      </c>
      <c r="N20" s="138">
        <f t="shared" si="3"/>
        <v>164.0812</v>
      </c>
      <c r="O20" s="131">
        <f t="shared" si="1"/>
        <v>45.428795000000001</v>
      </c>
      <c r="P20" s="131">
        <f t="shared" si="4"/>
        <v>82.040599999999998</v>
      </c>
      <c r="Q20" s="131">
        <f>SUM(N20:P20)</f>
        <v>291.55059499999999</v>
      </c>
    </row>
    <row r="21" spans="2:24" ht="15" thickBot="1" x14ac:dyDescent="0.35">
      <c r="B21" s="3" t="s">
        <v>27</v>
      </c>
      <c r="C21" s="72" t="s">
        <v>28</v>
      </c>
      <c r="E21" s="60">
        <v>7</v>
      </c>
      <c r="F21" s="40">
        <v>2.2999999999999998</v>
      </c>
      <c r="H21" s="36">
        <f>E21</f>
        <v>7</v>
      </c>
      <c r="I21" s="53">
        <f t="shared" si="2"/>
        <v>0.16</v>
      </c>
      <c r="J21" s="26">
        <v>410.20299999999997</v>
      </c>
      <c r="K21" s="26">
        <f>SUM('[1]Distancias vigas'!$C$8:$E$8)</f>
        <v>15.170000000000002</v>
      </c>
      <c r="L21" s="130">
        <f t="shared" si="0"/>
        <v>395.03299999999996</v>
      </c>
      <c r="M21" s="131">
        <v>0</v>
      </c>
      <c r="N21" s="138">
        <f t="shared" si="3"/>
        <v>164.0812</v>
      </c>
      <c r="O21" s="131">
        <f t="shared" si="1"/>
        <v>45.428795000000001</v>
      </c>
      <c r="P21" s="131">
        <f t="shared" si="4"/>
        <v>82.040599999999998</v>
      </c>
      <c r="Q21" s="131">
        <f>SUM(N21:P21)</f>
        <v>291.55059499999999</v>
      </c>
    </row>
    <row r="22" spans="2:24" x14ac:dyDescent="0.3">
      <c r="B22" s="20" t="s">
        <v>29</v>
      </c>
      <c r="C22" s="21">
        <f>17/100</f>
        <v>0.17</v>
      </c>
      <c r="E22" s="60">
        <v>6</v>
      </c>
      <c r="F22" s="40">
        <v>2.2999999999999998</v>
      </c>
      <c r="H22" s="36">
        <f>E22</f>
        <v>6</v>
      </c>
      <c r="I22" s="53">
        <f t="shared" si="2"/>
        <v>0.16</v>
      </c>
      <c r="J22" s="26">
        <v>410.20299999999997</v>
      </c>
      <c r="K22" s="26">
        <f>SUM('[1]Distancias vigas'!$C$8:$E$8)</f>
        <v>15.170000000000002</v>
      </c>
      <c r="L22" s="130">
        <f t="shared" si="0"/>
        <v>395.03299999999996</v>
      </c>
      <c r="M22" s="131">
        <v>0</v>
      </c>
      <c r="N22" s="138">
        <f t="shared" si="3"/>
        <v>164.0812</v>
      </c>
      <c r="O22" s="131">
        <f t="shared" si="1"/>
        <v>45.428795000000001</v>
      </c>
      <c r="P22" s="131">
        <f t="shared" si="4"/>
        <v>82.040599999999998</v>
      </c>
      <c r="Q22" s="131">
        <f>SUM(N22:P22)</f>
        <v>291.55059499999999</v>
      </c>
    </row>
    <row r="23" spans="2:24" x14ac:dyDescent="0.3">
      <c r="B23" s="22" t="s">
        <v>30</v>
      </c>
      <c r="C23" s="23">
        <v>0.16</v>
      </c>
      <c r="E23" s="60">
        <v>5</v>
      </c>
      <c r="F23" s="40">
        <v>2.2999999999999998</v>
      </c>
      <c r="H23" s="36">
        <f>E23</f>
        <v>5</v>
      </c>
      <c r="I23" s="53">
        <f t="shared" si="2"/>
        <v>0.16</v>
      </c>
      <c r="J23" s="26">
        <v>410.20299999999997</v>
      </c>
      <c r="K23" s="26">
        <f>SUM('[1]Distancias vigas'!$C$8:$E$8)</f>
        <v>15.170000000000002</v>
      </c>
      <c r="L23" s="130">
        <f t="shared" si="0"/>
        <v>395.03299999999996</v>
      </c>
      <c r="M23" s="131">
        <v>0</v>
      </c>
      <c r="N23" s="138">
        <f t="shared" si="3"/>
        <v>164.0812</v>
      </c>
      <c r="O23" s="131">
        <f t="shared" si="1"/>
        <v>45.428795000000001</v>
      </c>
      <c r="P23" s="131">
        <f t="shared" si="4"/>
        <v>82.040599999999998</v>
      </c>
      <c r="Q23" s="131">
        <f>SUM(N23:P23)</f>
        <v>291.55059499999999</v>
      </c>
    </row>
    <row r="24" spans="2:24" x14ac:dyDescent="0.3">
      <c r="B24" s="22" t="s">
        <v>31</v>
      </c>
      <c r="C24" s="23">
        <v>0.16</v>
      </c>
      <c r="E24" s="141" t="s">
        <v>59</v>
      </c>
      <c r="F24" s="40">
        <v>2.2999999999999998</v>
      </c>
      <c r="H24" s="36" t="str">
        <f>E24</f>
        <v>4-23</v>
      </c>
      <c r="I24" s="53">
        <f t="shared" si="2"/>
        <v>0.16</v>
      </c>
      <c r="J24" s="26">
        <v>410.20299999999997</v>
      </c>
      <c r="K24" s="26">
        <f>SUM('[1]Distancias vigas'!$C$8:$E$8)</f>
        <v>15.170000000000002</v>
      </c>
      <c r="L24" s="130">
        <f t="shared" si="0"/>
        <v>395.03299999999996</v>
      </c>
      <c r="M24" s="131">
        <v>0</v>
      </c>
      <c r="N24" s="138">
        <f t="shared" si="3"/>
        <v>164.0812</v>
      </c>
      <c r="O24" s="131">
        <f t="shared" si="1"/>
        <v>45.428795000000001</v>
      </c>
      <c r="P24" s="131">
        <f t="shared" si="4"/>
        <v>82.040599999999998</v>
      </c>
      <c r="Q24" s="131">
        <f>SUM(N24:P24)</f>
        <v>291.55059499999999</v>
      </c>
    </row>
    <row r="25" spans="2:24" x14ac:dyDescent="0.3">
      <c r="B25" s="22" t="s">
        <v>32</v>
      </c>
      <c r="C25" s="23">
        <v>0.16</v>
      </c>
      <c r="E25" s="141" t="s">
        <v>58</v>
      </c>
      <c r="F25" s="40">
        <v>2.2999999999999998</v>
      </c>
      <c r="H25" s="35" t="str">
        <f>E25</f>
        <v>3</v>
      </c>
      <c r="I25" s="54">
        <f>C24</f>
        <v>0.16</v>
      </c>
      <c r="J25" s="19">
        <v>410.702</v>
      </c>
      <c r="K25" s="19">
        <f>SUM('[1]Distancias vigas'!F8:H8)</f>
        <v>14.930000000000001</v>
      </c>
      <c r="L25" s="132">
        <f t="shared" si="0"/>
        <v>395.77199999999999</v>
      </c>
      <c r="M25" s="133">
        <v>0</v>
      </c>
      <c r="N25" s="139">
        <f t="shared" si="3"/>
        <v>164.2808</v>
      </c>
      <c r="O25" s="133">
        <f t="shared" si="1"/>
        <v>45.513780000000004</v>
      </c>
      <c r="P25" s="133">
        <f t="shared" si="4"/>
        <v>82.1404</v>
      </c>
      <c r="Q25" s="133">
        <f>SUM(N25:P25)</f>
        <v>291.93498</v>
      </c>
    </row>
    <row r="26" spans="2:24" ht="15" thickBot="1" x14ac:dyDescent="0.35">
      <c r="B26" s="24" t="s">
        <v>33</v>
      </c>
      <c r="C26" s="25">
        <v>0.16</v>
      </c>
      <c r="E26" s="60">
        <v>2</v>
      </c>
      <c r="F26" s="40">
        <v>2.2999999999999998</v>
      </c>
      <c r="H26" s="35">
        <f>E26</f>
        <v>2</v>
      </c>
      <c r="I26" s="54">
        <f>C23</f>
        <v>0.16</v>
      </c>
      <c r="J26" s="19">
        <v>177.54900000000001</v>
      </c>
      <c r="K26" s="19">
        <f>SUM('[1]Distancias vigas'!I8:R8)</f>
        <v>26.774750000000001</v>
      </c>
      <c r="L26" s="132">
        <f t="shared" si="0"/>
        <v>150.77424999999999</v>
      </c>
      <c r="M26" s="133">
        <v>255.92599999999999</v>
      </c>
      <c r="N26" s="139">
        <f t="shared" si="3"/>
        <v>173.39</v>
      </c>
      <c r="O26" s="133">
        <f t="shared" si="1"/>
        <v>17.339038750000004</v>
      </c>
      <c r="P26" s="133">
        <f t="shared" si="4"/>
        <v>86.695000000000007</v>
      </c>
      <c r="Q26" s="133">
        <f>SUM(N26:P26)</f>
        <v>277.42403875000002</v>
      </c>
    </row>
    <row r="27" spans="2:24" ht="15" thickBot="1" x14ac:dyDescent="0.35">
      <c r="E27" s="60">
        <v>1</v>
      </c>
      <c r="F27" s="40">
        <v>2.2999999999999998</v>
      </c>
      <c r="H27" s="37">
        <f>E27</f>
        <v>1</v>
      </c>
      <c r="I27" s="55">
        <f>C22</f>
        <v>0.17</v>
      </c>
      <c r="J27" s="34">
        <v>205.286</v>
      </c>
      <c r="K27" s="34">
        <f>SUM('[1]Distancias vigas'!S8:Z8)</f>
        <v>38.329499999999996</v>
      </c>
      <c r="L27" s="134">
        <f t="shared" si="0"/>
        <v>166.95650000000001</v>
      </c>
      <c r="M27" s="135">
        <v>514.17600000000004</v>
      </c>
      <c r="N27" s="140">
        <f t="shared" si="3"/>
        <v>305.77135000000004</v>
      </c>
      <c r="O27" s="135">
        <f t="shared" si="1"/>
        <v>19.199997500000002</v>
      </c>
      <c r="P27" s="135">
        <f t="shared" si="4"/>
        <v>143.89240000000001</v>
      </c>
      <c r="Q27" s="135">
        <f>SUM(N27:P27)</f>
        <v>468.86374750000004</v>
      </c>
    </row>
    <row r="28" spans="2:24" ht="15" hidden="1" thickBot="1" x14ac:dyDescent="0.35">
      <c r="E28" s="61">
        <v>-1</v>
      </c>
      <c r="F28" s="41">
        <v>2.2999999999999998</v>
      </c>
      <c r="H28" s="115">
        <f>E28</f>
        <v>-1</v>
      </c>
      <c r="I28" s="115">
        <v>0</v>
      </c>
      <c r="J28" s="115">
        <v>0</v>
      </c>
      <c r="K28" s="115">
        <v>0</v>
      </c>
      <c r="L28" s="115">
        <f t="shared" si="0"/>
        <v>0</v>
      </c>
      <c r="M28" s="122">
        <v>0</v>
      </c>
      <c r="N28" s="122">
        <v>0</v>
      </c>
      <c r="O28" s="122">
        <v>0</v>
      </c>
      <c r="P28" s="122"/>
      <c r="Q28" s="122">
        <v>0</v>
      </c>
    </row>
    <row r="29" spans="2:24" ht="15" thickBot="1" x14ac:dyDescent="0.35">
      <c r="M29" s="123" t="s">
        <v>34</v>
      </c>
      <c r="N29" s="125">
        <f t="shared" ref="N29:P29" si="5">SUM(N4:N27)</f>
        <v>3952.5453500000008</v>
      </c>
      <c r="O29" s="125">
        <f t="shared" si="5"/>
        <v>995.49643625000022</v>
      </c>
      <c r="P29" s="125">
        <f t="shared" si="5"/>
        <v>1967.2794000000004</v>
      </c>
      <c r="Q29" s="124">
        <f>SUM(Q4:Q27)</f>
        <v>6915.3211862499993</v>
      </c>
    </row>
    <row r="30" spans="2:24" x14ac:dyDescent="0.3">
      <c r="N30" s="28"/>
    </row>
    <row r="31" spans="2:24" ht="15" thickBot="1" x14ac:dyDescent="0.35">
      <c r="H31" s="3" t="s">
        <v>35</v>
      </c>
      <c r="N31" s="28"/>
    </row>
    <row r="32" spans="2:24" ht="14.4" customHeight="1" x14ac:dyDescent="0.3">
      <c r="H32" s="109" t="s">
        <v>36</v>
      </c>
      <c r="I32" s="106" t="s">
        <v>37</v>
      </c>
      <c r="J32" s="107"/>
      <c r="K32" s="107"/>
      <c r="L32" s="108"/>
      <c r="M32" s="101" t="s">
        <v>38</v>
      </c>
      <c r="N32" s="102"/>
      <c r="O32" s="102"/>
      <c r="P32" s="103"/>
      <c r="Q32" s="104" t="s">
        <v>39</v>
      </c>
      <c r="R32" s="104" t="s">
        <v>40</v>
      </c>
      <c r="S32" s="104" t="s">
        <v>41</v>
      </c>
      <c r="T32" s="111" t="s">
        <v>42</v>
      </c>
      <c r="U32" s="111" t="s">
        <v>43</v>
      </c>
      <c r="V32" s="113" t="s">
        <v>44</v>
      </c>
      <c r="W32" s="99" t="s">
        <v>45</v>
      </c>
      <c r="X32" s="104" t="s">
        <v>56</v>
      </c>
    </row>
    <row r="33" spans="8:24" ht="15" thickBot="1" x14ac:dyDescent="0.35">
      <c r="H33" s="110"/>
      <c r="I33" s="46" t="s">
        <v>46</v>
      </c>
      <c r="J33" s="47" t="s">
        <v>47</v>
      </c>
      <c r="K33" s="47" t="s">
        <v>48</v>
      </c>
      <c r="L33" s="48" t="s">
        <v>49</v>
      </c>
      <c r="M33" s="46" t="s">
        <v>46</v>
      </c>
      <c r="N33" s="47" t="s">
        <v>47</v>
      </c>
      <c r="O33" s="47" t="s">
        <v>48</v>
      </c>
      <c r="P33" s="49" t="s">
        <v>49</v>
      </c>
      <c r="Q33" s="105"/>
      <c r="R33" s="105"/>
      <c r="S33" s="105"/>
      <c r="T33" s="112"/>
      <c r="U33" s="112"/>
      <c r="V33" s="114"/>
      <c r="W33" s="100"/>
      <c r="X33" s="116"/>
    </row>
    <row r="34" spans="8:24" x14ac:dyDescent="0.3">
      <c r="H34" s="42">
        <f>E4</f>
        <v>24</v>
      </c>
      <c r="I34" s="43">
        <f>I35</f>
        <v>0.2</v>
      </c>
      <c r="J34" s="29">
        <f>J35</f>
        <v>0.2</v>
      </c>
      <c r="K34" s="29">
        <f>'[1]Distancias muros'!M4</f>
        <v>26.919999999999995</v>
      </c>
      <c r="L34" s="8">
        <f>'[1]Distancias muros'!L4</f>
        <v>17.600000000000001</v>
      </c>
      <c r="M34" s="43">
        <v>0.2</v>
      </c>
      <c r="N34" s="29">
        <v>0.2</v>
      </c>
      <c r="O34" s="29">
        <f>'[1]Distancias tabiques'!M4</f>
        <v>10.25</v>
      </c>
      <c r="P34" s="44">
        <f>'[1]Distancias tabiques'!L4</f>
        <v>8.7000000000000028</v>
      </c>
      <c r="Q34" s="45">
        <f t="shared" ref="Q34:Q58" si="6">J34*L34+I34*K34</f>
        <v>8.9039999999999999</v>
      </c>
      <c r="R34" s="45">
        <f t="shared" ref="R34:R58" si="7">2*(L34+2*$C$16+J34)*$C$16+2*(K34+2*$C$16+I34)*$C$16</f>
        <v>2.2509999999999999</v>
      </c>
      <c r="S34" s="45">
        <f>M34*O34+N34*P34</f>
        <v>3.7900000000000009</v>
      </c>
      <c r="T34" s="63">
        <f>Q34*F4*$C$4</f>
        <v>51.197999999999993</v>
      </c>
      <c r="U34" s="73">
        <f>S34*$C$11</f>
        <v>0.37900000000000011</v>
      </c>
      <c r="V34" s="73">
        <f>R34*$C$16*$C$5</f>
        <v>0.11255</v>
      </c>
      <c r="W34" s="117">
        <f>T34+U34+V34</f>
        <v>51.68954999999999</v>
      </c>
      <c r="X34" s="118">
        <f>T34+V34</f>
        <v>51.310549999999992</v>
      </c>
    </row>
    <row r="35" spans="8:24" x14ac:dyDescent="0.3">
      <c r="H35" s="36">
        <f>E5</f>
        <v>23</v>
      </c>
      <c r="I35" s="31">
        <f>'[1]Verificación corte muros'!K3</f>
        <v>0.2</v>
      </c>
      <c r="J35" s="26">
        <f>'[1]Verificación corte muros'!L3</f>
        <v>0.2</v>
      </c>
      <c r="K35" s="26">
        <f>'[1]Distancias muros'!$C$4</f>
        <v>54.480000000000011</v>
      </c>
      <c r="L35" s="32">
        <f>'[1]Distancias muros'!$B$4</f>
        <v>58.86</v>
      </c>
      <c r="M35" s="31">
        <v>0.2</v>
      </c>
      <c r="N35" s="26">
        <v>0.2</v>
      </c>
      <c r="O35" s="26">
        <f>'[1]Distancias tabiques'!$C$4</f>
        <v>60.46</v>
      </c>
      <c r="P35" s="57">
        <f>'[1]Distancias tabiques'!$B$4</f>
        <v>39.19</v>
      </c>
      <c r="Q35" s="67">
        <f t="shared" si="6"/>
        <v>22.668000000000003</v>
      </c>
      <c r="R35" s="67">
        <f t="shared" si="7"/>
        <v>5.6920000000000011</v>
      </c>
      <c r="S35" s="67">
        <f>M35*O35+N35*P35</f>
        <v>19.93</v>
      </c>
      <c r="T35" s="64">
        <f>Q35*F5*$C$4</f>
        <v>130.34100000000001</v>
      </c>
      <c r="U35" s="78">
        <f t="shared" ref="U35:U58" si="8">S35*$C$11</f>
        <v>1.9930000000000001</v>
      </c>
      <c r="V35" s="78">
        <f>R35*$C$16*$C$5</f>
        <v>0.28460000000000008</v>
      </c>
      <c r="W35" s="119">
        <f>T35+U35+V35</f>
        <v>132.61860000000001</v>
      </c>
      <c r="X35" s="40">
        <f>T35+V35</f>
        <v>130.62560000000002</v>
      </c>
    </row>
    <row r="36" spans="8:24" x14ac:dyDescent="0.3">
      <c r="H36" s="36">
        <f>E6</f>
        <v>22</v>
      </c>
      <c r="I36" s="31">
        <f>'[1]Verificación corte muros'!K4</f>
        <v>0.2</v>
      </c>
      <c r="J36" s="26">
        <f>'[1]Verificación corte muros'!L4</f>
        <v>0.2</v>
      </c>
      <c r="K36" s="26">
        <f>'[1]Distancias muros'!$C$4</f>
        <v>54.480000000000011</v>
      </c>
      <c r="L36" s="32">
        <f>'[1]Distancias muros'!$B$4</f>
        <v>58.86</v>
      </c>
      <c r="M36" s="31">
        <v>0.2</v>
      </c>
      <c r="N36" s="26">
        <v>0.2</v>
      </c>
      <c r="O36" s="26">
        <f>'[1]Distancias tabiques'!$C$4</f>
        <v>60.46</v>
      </c>
      <c r="P36" s="57">
        <f>'[1]Distancias tabiques'!$B$4</f>
        <v>39.19</v>
      </c>
      <c r="Q36" s="67">
        <f t="shared" si="6"/>
        <v>22.668000000000003</v>
      </c>
      <c r="R36" s="67">
        <f t="shared" si="7"/>
        <v>5.6920000000000011</v>
      </c>
      <c r="S36" s="67">
        <f>M36*O36+N36*P36</f>
        <v>19.93</v>
      </c>
      <c r="T36" s="64">
        <f>Q36*F6*$C$4</f>
        <v>130.34100000000001</v>
      </c>
      <c r="U36" s="78">
        <f t="shared" si="8"/>
        <v>1.9930000000000001</v>
      </c>
      <c r="V36" s="78">
        <f>R36*$C$16*$C$5</f>
        <v>0.28460000000000008</v>
      </c>
      <c r="W36" s="119">
        <f>T36+U36+V36</f>
        <v>132.61860000000001</v>
      </c>
      <c r="X36" s="40">
        <f>T36+V36</f>
        <v>130.62560000000002</v>
      </c>
    </row>
    <row r="37" spans="8:24" x14ac:dyDescent="0.3">
      <c r="H37" s="36">
        <f>E7</f>
        <v>21</v>
      </c>
      <c r="I37" s="31">
        <f>'[1]Verificación corte muros'!K5</f>
        <v>0.2</v>
      </c>
      <c r="J37" s="26">
        <f>'[1]Verificación corte muros'!L5</f>
        <v>0.2</v>
      </c>
      <c r="K37" s="26">
        <f>'[1]Distancias muros'!$C$4</f>
        <v>54.480000000000011</v>
      </c>
      <c r="L37" s="32">
        <f>'[1]Distancias muros'!$B$4</f>
        <v>58.86</v>
      </c>
      <c r="M37" s="31">
        <v>0.2</v>
      </c>
      <c r="N37" s="26">
        <v>0.2</v>
      </c>
      <c r="O37" s="26">
        <f>'[1]Distancias tabiques'!$C$4</f>
        <v>60.46</v>
      </c>
      <c r="P37" s="57">
        <f>'[1]Distancias tabiques'!$B$4</f>
        <v>39.19</v>
      </c>
      <c r="Q37" s="67">
        <f t="shared" si="6"/>
        <v>22.668000000000003</v>
      </c>
      <c r="R37" s="67">
        <f t="shared" si="7"/>
        <v>5.6920000000000011</v>
      </c>
      <c r="S37" s="67">
        <f>M37*O37+N37*P37</f>
        <v>19.93</v>
      </c>
      <c r="T37" s="64">
        <f>Q37*F7*$C$4</f>
        <v>130.34100000000001</v>
      </c>
      <c r="U37" s="78">
        <f t="shared" si="8"/>
        <v>1.9930000000000001</v>
      </c>
      <c r="V37" s="78">
        <f>R37*$C$16*$C$5</f>
        <v>0.28460000000000008</v>
      </c>
      <c r="W37" s="119">
        <f>T37+U37+V37</f>
        <v>132.61860000000001</v>
      </c>
      <c r="X37" s="40">
        <f>T37+V37</f>
        <v>130.62560000000002</v>
      </c>
    </row>
    <row r="38" spans="8:24" x14ac:dyDescent="0.3">
      <c r="H38" s="36">
        <f>E8</f>
        <v>20</v>
      </c>
      <c r="I38" s="31">
        <f>'[1]Verificación corte muros'!K6</f>
        <v>0.2</v>
      </c>
      <c r="J38" s="26">
        <f>'[1]Verificación corte muros'!L6</f>
        <v>0.2</v>
      </c>
      <c r="K38" s="26">
        <f>'[1]Distancias muros'!$C$4</f>
        <v>54.480000000000011</v>
      </c>
      <c r="L38" s="32">
        <f>'[1]Distancias muros'!$B$4</f>
        <v>58.86</v>
      </c>
      <c r="M38" s="31">
        <v>0.2</v>
      </c>
      <c r="N38" s="26">
        <v>0.2</v>
      </c>
      <c r="O38" s="26">
        <f>'[1]Distancias tabiques'!$C$4</f>
        <v>60.46</v>
      </c>
      <c r="P38" s="57">
        <f>'[1]Distancias tabiques'!$B$4</f>
        <v>39.19</v>
      </c>
      <c r="Q38" s="67">
        <f t="shared" si="6"/>
        <v>22.668000000000003</v>
      </c>
      <c r="R38" s="67">
        <f t="shared" si="7"/>
        <v>5.6920000000000011</v>
      </c>
      <c r="S38" s="67">
        <f>M38*O38+N38*P38</f>
        <v>19.93</v>
      </c>
      <c r="T38" s="64">
        <f>Q38*F8*$C$4</f>
        <v>130.34100000000001</v>
      </c>
      <c r="U38" s="78">
        <f t="shared" si="8"/>
        <v>1.9930000000000001</v>
      </c>
      <c r="V38" s="78">
        <f>R38*$C$16*$C$5</f>
        <v>0.28460000000000008</v>
      </c>
      <c r="W38" s="119">
        <f>T38+U38+V38</f>
        <v>132.61860000000001</v>
      </c>
      <c r="X38" s="40">
        <f>T38+V38</f>
        <v>130.62560000000002</v>
      </c>
    </row>
    <row r="39" spans="8:24" x14ac:dyDescent="0.3">
      <c r="H39" s="36">
        <f>E9</f>
        <v>19</v>
      </c>
      <c r="I39" s="31">
        <f>'[1]Verificación corte muros'!K7</f>
        <v>0.2</v>
      </c>
      <c r="J39" s="26">
        <f>'[1]Verificación corte muros'!L7</f>
        <v>0.2</v>
      </c>
      <c r="K39" s="26">
        <f>'[1]Distancias muros'!$C$4</f>
        <v>54.480000000000011</v>
      </c>
      <c r="L39" s="32">
        <f>'[1]Distancias muros'!$B$4</f>
        <v>58.86</v>
      </c>
      <c r="M39" s="31">
        <v>0.2</v>
      </c>
      <c r="N39" s="26">
        <v>0.2</v>
      </c>
      <c r="O39" s="26">
        <f>'[1]Distancias tabiques'!$C$4</f>
        <v>60.46</v>
      </c>
      <c r="P39" s="57">
        <f>'[1]Distancias tabiques'!$B$4</f>
        <v>39.19</v>
      </c>
      <c r="Q39" s="67">
        <f t="shared" si="6"/>
        <v>22.668000000000003</v>
      </c>
      <c r="R39" s="67">
        <f t="shared" si="7"/>
        <v>5.6920000000000011</v>
      </c>
      <c r="S39" s="67">
        <f>M39*O39+N39*P39</f>
        <v>19.93</v>
      </c>
      <c r="T39" s="64">
        <f>Q39*F9*$C$4</f>
        <v>130.34100000000001</v>
      </c>
      <c r="U39" s="78">
        <f t="shared" si="8"/>
        <v>1.9930000000000001</v>
      </c>
      <c r="V39" s="78">
        <f>R39*$C$16*$C$5</f>
        <v>0.28460000000000008</v>
      </c>
      <c r="W39" s="119">
        <f>T39+U39+V39</f>
        <v>132.61860000000001</v>
      </c>
      <c r="X39" s="40">
        <f>T39+V39</f>
        <v>130.62560000000002</v>
      </c>
    </row>
    <row r="40" spans="8:24" x14ac:dyDescent="0.3">
      <c r="H40" s="36">
        <f>E10</f>
        <v>18</v>
      </c>
      <c r="I40" s="31">
        <f>'[1]Verificación corte muros'!K8</f>
        <v>0.2</v>
      </c>
      <c r="J40" s="26">
        <f>'[1]Verificación corte muros'!L8</f>
        <v>0.2</v>
      </c>
      <c r="K40" s="26">
        <f>'[1]Distancias muros'!$C$4</f>
        <v>54.480000000000011</v>
      </c>
      <c r="L40" s="32">
        <f>'[1]Distancias muros'!$B$4</f>
        <v>58.86</v>
      </c>
      <c r="M40" s="31">
        <v>0.2</v>
      </c>
      <c r="N40" s="26">
        <v>0.2</v>
      </c>
      <c r="O40" s="26">
        <f>'[1]Distancias tabiques'!$C$4</f>
        <v>60.46</v>
      </c>
      <c r="P40" s="57">
        <f>'[1]Distancias tabiques'!$B$4</f>
        <v>39.19</v>
      </c>
      <c r="Q40" s="67">
        <f t="shared" si="6"/>
        <v>22.668000000000003</v>
      </c>
      <c r="R40" s="67">
        <f t="shared" si="7"/>
        <v>5.6920000000000011</v>
      </c>
      <c r="S40" s="67">
        <f>M40*O40+N40*P40</f>
        <v>19.93</v>
      </c>
      <c r="T40" s="64">
        <f>Q40*F10*$C$4</f>
        <v>130.34100000000001</v>
      </c>
      <c r="U40" s="78">
        <f t="shared" si="8"/>
        <v>1.9930000000000001</v>
      </c>
      <c r="V40" s="78">
        <f>R40*$C$16*$C$5</f>
        <v>0.28460000000000008</v>
      </c>
      <c r="W40" s="119">
        <f>T40+U40+V40</f>
        <v>132.61860000000001</v>
      </c>
      <c r="X40" s="40">
        <f>T40+V40</f>
        <v>130.62560000000002</v>
      </c>
    </row>
    <row r="41" spans="8:24" x14ac:dyDescent="0.3">
      <c r="H41" s="36">
        <f>E11</f>
        <v>17</v>
      </c>
      <c r="I41" s="31">
        <f>'[1]Verificación corte muros'!K9</f>
        <v>0.2</v>
      </c>
      <c r="J41" s="26">
        <f>'[1]Verificación corte muros'!L9</f>
        <v>0.2</v>
      </c>
      <c r="K41" s="26">
        <f>'[1]Distancias muros'!$C$4</f>
        <v>54.480000000000011</v>
      </c>
      <c r="L41" s="32">
        <f>'[1]Distancias muros'!$B$4</f>
        <v>58.86</v>
      </c>
      <c r="M41" s="31">
        <v>0.2</v>
      </c>
      <c r="N41" s="26">
        <v>0.2</v>
      </c>
      <c r="O41" s="26">
        <f>'[1]Distancias tabiques'!$C$4</f>
        <v>60.46</v>
      </c>
      <c r="P41" s="57">
        <f>'[1]Distancias tabiques'!$B$4</f>
        <v>39.19</v>
      </c>
      <c r="Q41" s="67">
        <f t="shared" si="6"/>
        <v>22.668000000000003</v>
      </c>
      <c r="R41" s="67">
        <f t="shared" si="7"/>
        <v>5.6920000000000011</v>
      </c>
      <c r="S41" s="67">
        <f>M41*O41+N41*P41</f>
        <v>19.93</v>
      </c>
      <c r="T41" s="64">
        <f>Q41*F11*$C$4</f>
        <v>130.34100000000001</v>
      </c>
      <c r="U41" s="78">
        <f t="shared" si="8"/>
        <v>1.9930000000000001</v>
      </c>
      <c r="V41" s="78">
        <f>R41*$C$16*$C$5</f>
        <v>0.28460000000000008</v>
      </c>
      <c r="W41" s="119">
        <f>T41+U41+V41</f>
        <v>132.61860000000001</v>
      </c>
      <c r="X41" s="40">
        <f>T41+V41</f>
        <v>130.62560000000002</v>
      </c>
    </row>
    <row r="42" spans="8:24" x14ac:dyDescent="0.3">
      <c r="H42" s="36">
        <f>E12</f>
        <v>16</v>
      </c>
      <c r="I42" s="31">
        <f>'[1]Verificación corte muros'!K10</f>
        <v>0.2</v>
      </c>
      <c r="J42" s="26">
        <f>'[1]Verificación corte muros'!L10</f>
        <v>0.2</v>
      </c>
      <c r="K42" s="26">
        <f>'[1]Distancias muros'!$C$4</f>
        <v>54.480000000000011</v>
      </c>
      <c r="L42" s="32">
        <f>'[1]Distancias muros'!$B$4</f>
        <v>58.86</v>
      </c>
      <c r="M42" s="31">
        <v>0.2</v>
      </c>
      <c r="N42" s="26">
        <v>0.2</v>
      </c>
      <c r="O42" s="26">
        <f>'[1]Distancias tabiques'!$C$4</f>
        <v>60.46</v>
      </c>
      <c r="P42" s="57">
        <f>'[1]Distancias tabiques'!$B$4</f>
        <v>39.19</v>
      </c>
      <c r="Q42" s="67">
        <f t="shared" si="6"/>
        <v>22.668000000000003</v>
      </c>
      <c r="R42" s="67">
        <f t="shared" si="7"/>
        <v>5.6920000000000011</v>
      </c>
      <c r="S42" s="67">
        <f>M42*O42+N42*P42</f>
        <v>19.93</v>
      </c>
      <c r="T42" s="64">
        <f>Q42*F12*$C$4</f>
        <v>130.34100000000001</v>
      </c>
      <c r="U42" s="78">
        <f t="shared" si="8"/>
        <v>1.9930000000000001</v>
      </c>
      <c r="V42" s="78">
        <f>R42*$C$16*$C$5</f>
        <v>0.28460000000000008</v>
      </c>
      <c r="W42" s="119">
        <f>T42+U42+V42</f>
        <v>132.61860000000001</v>
      </c>
      <c r="X42" s="40">
        <f>T42+V42</f>
        <v>130.62560000000002</v>
      </c>
    </row>
    <row r="43" spans="8:24" x14ac:dyDescent="0.3">
      <c r="H43" s="36">
        <f>E13</f>
        <v>15</v>
      </c>
      <c r="I43" s="31">
        <f>'[1]Verificación corte muros'!K11</f>
        <v>0.2</v>
      </c>
      <c r="J43" s="26">
        <f>'[1]Verificación corte muros'!L11</f>
        <v>0.2</v>
      </c>
      <c r="K43" s="26">
        <f>'[1]Distancias muros'!$C$4</f>
        <v>54.480000000000011</v>
      </c>
      <c r="L43" s="32">
        <f>'[1]Distancias muros'!$B$4</f>
        <v>58.86</v>
      </c>
      <c r="M43" s="31">
        <v>0.2</v>
      </c>
      <c r="N43" s="26">
        <v>0.2</v>
      </c>
      <c r="O43" s="26">
        <f>'[1]Distancias tabiques'!$C$4</f>
        <v>60.46</v>
      </c>
      <c r="P43" s="57">
        <f>'[1]Distancias tabiques'!$B$4</f>
        <v>39.19</v>
      </c>
      <c r="Q43" s="67">
        <f t="shared" si="6"/>
        <v>22.668000000000003</v>
      </c>
      <c r="R43" s="67">
        <f t="shared" si="7"/>
        <v>5.6920000000000011</v>
      </c>
      <c r="S43" s="67">
        <f>M43*O43+N43*P43</f>
        <v>19.93</v>
      </c>
      <c r="T43" s="64">
        <f>Q43*F13*$C$4</f>
        <v>130.34100000000001</v>
      </c>
      <c r="U43" s="78">
        <f t="shared" si="8"/>
        <v>1.9930000000000001</v>
      </c>
      <c r="V43" s="78">
        <f>R43*$C$16*$C$5</f>
        <v>0.28460000000000008</v>
      </c>
      <c r="W43" s="119">
        <f>T43+U43+V43</f>
        <v>132.61860000000001</v>
      </c>
      <c r="X43" s="40">
        <f>T43+V43</f>
        <v>130.62560000000002</v>
      </c>
    </row>
    <row r="44" spans="8:24" x14ac:dyDescent="0.3">
      <c r="H44" s="36">
        <f>E14</f>
        <v>14</v>
      </c>
      <c r="I44" s="31">
        <f>'[1]Verificación corte muros'!K12</f>
        <v>0.2</v>
      </c>
      <c r="J44" s="26">
        <f>'[1]Verificación corte muros'!L12</f>
        <v>0.2</v>
      </c>
      <c r="K44" s="26">
        <f>'[1]Distancias muros'!$C$4</f>
        <v>54.480000000000011</v>
      </c>
      <c r="L44" s="32">
        <f>'[1]Distancias muros'!$B$4</f>
        <v>58.86</v>
      </c>
      <c r="M44" s="31">
        <v>0.2</v>
      </c>
      <c r="N44" s="26">
        <v>0.2</v>
      </c>
      <c r="O44" s="26">
        <f>'[1]Distancias tabiques'!$C$4</f>
        <v>60.46</v>
      </c>
      <c r="P44" s="57">
        <f>'[1]Distancias tabiques'!$B$4</f>
        <v>39.19</v>
      </c>
      <c r="Q44" s="67">
        <f t="shared" si="6"/>
        <v>22.668000000000003</v>
      </c>
      <c r="R44" s="67">
        <f t="shared" si="7"/>
        <v>5.6920000000000011</v>
      </c>
      <c r="S44" s="67">
        <f>M44*O44+N44*P44</f>
        <v>19.93</v>
      </c>
      <c r="T44" s="64">
        <f>Q44*F14*$C$4</f>
        <v>130.34100000000001</v>
      </c>
      <c r="U44" s="78">
        <f t="shared" si="8"/>
        <v>1.9930000000000001</v>
      </c>
      <c r="V44" s="78">
        <f>R44*$C$16*$C$5</f>
        <v>0.28460000000000008</v>
      </c>
      <c r="W44" s="119">
        <f>T44+U44+V44</f>
        <v>132.61860000000001</v>
      </c>
      <c r="X44" s="40">
        <f>T44+V44</f>
        <v>130.62560000000002</v>
      </c>
    </row>
    <row r="45" spans="8:24" x14ac:dyDescent="0.3">
      <c r="H45" s="36">
        <f>E15</f>
        <v>13</v>
      </c>
      <c r="I45" s="31">
        <f>'[1]Verificación corte muros'!K13</f>
        <v>0.2</v>
      </c>
      <c r="J45" s="26">
        <f>'[1]Verificación corte muros'!L13</f>
        <v>0.2</v>
      </c>
      <c r="K45" s="26">
        <f>'[1]Distancias muros'!$C$4</f>
        <v>54.480000000000011</v>
      </c>
      <c r="L45" s="32">
        <f>'[1]Distancias muros'!$B$4</f>
        <v>58.86</v>
      </c>
      <c r="M45" s="31">
        <v>0.2</v>
      </c>
      <c r="N45" s="26">
        <v>0.2</v>
      </c>
      <c r="O45" s="26">
        <f>'[1]Distancias tabiques'!$C$4</f>
        <v>60.46</v>
      </c>
      <c r="P45" s="57">
        <f>'[1]Distancias tabiques'!$B$4</f>
        <v>39.19</v>
      </c>
      <c r="Q45" s="67">
        <f t="shared" si="6"/>
        <v>22.668000000000003</v>
      </c>
      <c r="R45" s="67">
        <f t="shared" si="7"/>
        <v>5.6920000000000011</v>
      </c>
      <c r="S45" s="67">
        <f>M45*O45+N45*P45</f>
        <v>19.93</v>
      </c>
      <c r="T45" s="64">
        <f>Q45*F15*$C$4</f>
        <v>130.34100000000001</v>
      </c>
      <c r="U45" s="78">
        <f t="shared" si="8"/>
        <v>1.9930000000000001</v>
      </c>
      <c r="V45" s="78">
        <f>R45*$C$16*$C$5</f>
        <v>0.28460000000000008</v>
      </c>
      <c r="W45" s="119">
        <f>T45+U45+V45</f>
        <v>132.61860000000001</v>
      </c>
      <c r="X45" s="40">
        <f>T45+V45</f>
        <v>130.62560000000002</v>
      </c>
    </row>
    <row r="46" spans="8:24" x14ac:dyDescent="0.3">
      <c r="H46" s="36">
        <f>E16</f>
        <v>12</v>
      </c>
      <c r="I46" s="31">
        <f>'[1]Verificación corte muros'!K14</f>
        <v>0.2</v>
      </c>
      <c r="J46" s="26">
        <f>'[1]Verificación corte muros'!L14</f>
        <v>0.2</v>
      </c>
      <c r="K46" s="26">
        <f>'[1]Distancias muros'!$C$4</f>
        <v>54.480000000000011</v>
      </c>
      <c r="L46" s="32">
        <f>'[1]Distancias muros'!$B$4</f>
        <v>58.86</v>
      </c>
      <c r="M46" s="31">
        <v>0.2</v>
      </c>
      <c r="N46" s="26">
        <v>0.2</v>
      </c>
      <c r="O46" s="26">
        <f>'[1]Distancias tabiques'!$C$4</f>
        <v>60.46</v>
      </c>
      <c r="P46" s="57">
        <f>'[1]Distancias tabiques'!$B$4</f>
        <v>39.19</v>
      </c>
      <c r="Q46" s="67">
        <f t="shared" si="6"/>
        <v>22.668000000000003</v>
      </c>
      <c r="R46" s="67">
        <f t="shared" si="7"/>
        <v>5.6920000000000011</v>
      </c>
      <c r="S46" s="67">
        <f>M46*O46+N46*P46</f>
        <v>19.93</v>
      </c>
      <c r="T46" s="64">
        <f>Q46*F16*$C$4</f>
        <v>130.34100000000001</v>
      </c>
      <c r="U46" s="78">
        <f t="shared" si="8"/>
        <v>1.9930000000000001</v>
      </c>
      <c r="V46" s="78">
        <f>R46*$C$16*$C$5</f>
        <v>0.28460000000000008</v>
      </c>
      <c r="W46" s="119">
        <f>T46+U46+V46</f>
        <v>132.61860000000001</v>
      </c>
      <c r="X46" s="40">
        <f>T46+V46</f>
        <v>130.62560000000002</v>
      </c>
    </row>
    <row r="47" spans="8:24" x14ac:dyDescent="0.3">
      <c r="H47" s="36">
        <f>E17</f>
        <v>11</v>
      </c>
      <c r="I47" s="31">
        <f>'[1]Verificación corte muros'!K15</f>
        <v>0.2</v>
      </c>
      <c r="J47" s="26">
        <f>'[1]Verificación corte muros'!L15</f>
        <v>0.2</v>
      </c>
      <c r="K47" s="26">
        <f>'[1]Distancias muros'!$C$4</f>
        <v>54.480000000000011</v>
      </c>
      <c r="L47" s="32">
        <f>'[1]Distancias muros'!$B$4</f>
        <v>58.86</v>
      </c>
      <c r="M47" s="31">
        <v>0.2</v>
      </c>
      <c r="N47" s="26">
        <v>0.2</v>
      </c>
      <c r="O47" s="26">
        <f>'[1]Distancias tabiques'!$C$4</f>
        <v>60.46</v>
      </c>
      <c r="P47" s="57">
        <f>'[1]Distancias tabiques'!$B$4</f>
        <v>39.19</v>
      </c>
      <c r="Q47" s="67">
        <f t="shared" si="6"/>
        <v>22.668000000000003</v>
      </c>
      <c r="R47" s="67">
        <f t="shared" si="7"/>
        <v>5.6920000000000011</v>
      </c>
      <c r="S47" s="67">
        <f>M47*O47+N47*P47</f>
        <v>19.93</v>
      </c>
      <c r="T47" s="64">
        <f>Q47*F17*$C$4</f>
        <v>130.34100000000001</v>
      </c>
      <c r="U47" s="78">
        <f t="shared" si="8"/>
        <v>1.9930000000000001</v>
      </c>
      <c r="V47" s="78">
        <f>R47*$C$16*$C$5</f>
        <v>0.28460000000000008</v>
      </c>
      <c r="W47" s="119">
        <f>T47+U47+V47</f>
        <v>132.61860000000001</v>
      </c>
      <c r="X47" s="40">
        <f>T47+V47</f>
        <v>130.62560000000002</v>
      </c>
    </row>
    <row r="48" spans="8:24" x14ac:dyDescent="0.3">
      <c r="H48" s="36">
        <f>E18</f>
        <v>10</v>
      </c>
      <c r="I48" s="31">
        <f>'[1]Verificación corte muros'!K16</f>
        <v>0.2</v>
      </c>
      <c r="J48" s="26">
        <f>'[1]Verificación corte muros'!L16</f>
        <v>0.2</v>
      </c>
      <c r="K48" s="26">
        <f>'[1]Distancias muros'!$C$4</f>
        <v>54.480000000000011</v>
      </c>
      <c r="L48" s="32">
        <f>'[1]Distancias muros'!$B$4</f>
        <v>58.86</v>
      </c>
      <c r="M48" s="31">
        <v>0.2</v>
      </c>
      <c r="N48" s="26">
        <v>0.2</v>
      </c>
      <c r="O48" s="26">
        <f>'[1]Distancias tabiques'!$C$4</f>
        <v>60.46</v>
      </c>
      <c r="P48" s="57">
        <f>'[1]Distancias tabiques'!$B$4</f>
        <v>39.19</v>
      </c>
      <c r="Q48" s="67">
        <f t="shared" si="6"/>
        <v>22.668000000000003</v>
      </c>
      <c r="R48" s="67">
        <f t="shared" si="7"/>
        <v>5.6920000000000011</v>
      </c>
      <c r="S48" s="67">
        <f>M48*O48+N48*P48</f>
        <v>19.93</v>
      </c>
      <c r="T48" s="64">
        <f>Q48*F18*$C$4</f>
        <v>130.34100000000001</v>
      </c>
      <c r="U48" s="78">
        <f t="shared" si="8"/>
        <v>1.9930000000000001</v>
      </c>
      <c r="V48" s="78">
        <f>R48*$C$16*$C$5</f>
        <v>0.28460000000000008</v>
      </c>
      <c r="W48" s="119">
        <f>T48+U48+V48</f>
        <v>132.61860000000001</v>
      </c>
      <c r="X48" s="40">
        <f>T48+V48</f>
        <v>130.62560000000002</v>
      </c>
    </row>
    <row r="49" spans="8:24" x14ac:dyDescent="0.3">
      <c r="H49" s="36">
        <f>E19</f>
        <v>9</v>
      </c>
      <c r="I49" s="31">
        <f>'[1]Verificación corte muros'!K17</f>
        <v>0.2</v>
      </c>
      <c r="J49" s="26">
        <f>'[1]Verificación corte muros'!L17</f>
        <v>0.2</v>
      </c>
      <c r="K49" s="26">
        <f>'[1]Distancias muros'!$C$4</f>
        <v>54.480000000000011</v>
      </c>
      <c r="L49" s="32">
        <f>'[1]Distancias muros'!$B$4</f>
        <v>58.86</v>
      </c>
      <c r="M49" s="31">
        <v>0.2</v>
      </c>
      <c r="N49" s="26">
        <v>0.2</v>
      </c>
      <c r="O49" s="26">
        <f>'[1]Distancias tabiques'!$C$4</f>
        <v>60.46</v>
      </c>
      <c r="P49" s="57">
        <f>'[1]Distancias tabiques'!$B$4</f>
        <v>39.19</v>
      </c>
      <c r="Q49" s="67">
        <f t="shared" si="6"/>
        <v>22.668000000000003</v>
      </c>
      <c r="R49" s="67">
        <f t="shared" si="7"/>
        <v>5.6920000000000011</v>
      </c>
      <c r="S49" s="67">
        <f>M49*O49+N49*P49</f>
        <v>19.93</v>
      </c>
      <c r="T49" s="64">
        <f>Q49*F19*$C$4</f>
        <v>130.34100000000001</v>
      </c>
      <c r="U49" s="78">
        <f t="shared" si="8"/>
        <v>1.9930000000000001</v>
      </c>
      <c r="V49" s="78">
        <f>R49*$C$16*$C$5</f>
        <v>0.28460000000000008</v>
      </c>
      <c r="W49" s="119">
        <f>T49+U49+V49</f>
        <v>132.61860000000001</v>
      </c>
      <c r="X49" s="40">
        <f>T49+V49</f>
        <v>130.62560000000002</v>
      </c>
    </row>
    <row r="50" spans="8:24" x14ac:dyDescent="0.3">
      <c r="H50" s="36">
        <f>E20</f>
        <v>8</v>
      </c>
      <c r="I50" s="31">
        <f>'[1]Verificación corte muros'!K18</f>
        <v>0.2</v>
      </c>
      <c r="J50" s="26">
        <f>'[1]Verificación corte muros'!L18</f>
        <v>0.2</v>
      </c>
      <c r="K50" s="26">
        <f>'[1]Distancias muros'!$C$4</f>
        <v>54.480000000000011</v>
      </c>
      <c r="L50" s="32">
        <f>'[1]Distancias muros'!$B$4</f>
        <v>58.86</v>
      </c>
      <c r="M50" s="31">
        <v>0.2</v>
      </c>
      <c r="N50" s="26">
        <v>0.2</v>
      </c>
      <c r="O50" s="26">
        <f>'[1]Distancias tabiques'!$C$4</f>
        <v>60.46</v>
      </c>
      <c r="P50" s="57">
        <f>'[1]Distancias tabiques'!$B$4</f>
        <v>39.19</v>
      </c>
      <c r="Q50" s="67">
        <f t="shared" si="6"/>
        <v>22.668000000000003</v>
      </c>
      <c r="R50" s="67">
        <f t="shared" si="7"/>
        <v>5.6920000000000011</v>
      </c>
      <c r="S50" s="67">
        <f>M50*O50+N50*P50</f>
        <v>19.93</v>
      </c>
      <c r="T50" s="64">
        <f>Q50*F20*$C$4</f>
        <v>130.34100000000001</v>
      </c>
      <c r="U50" s="78">
        <f t="shared" si="8"/>
        <v>1.9930000000000001</v>
      </c>
      <c r="V50" s="78">
        <f>R50*$C$16*$C$5</f>
        <v>0.28460000000000008</v>
      </c>
      <c r="W50" s="119">
        <f>T50+U50+V50</f>
        <v>132.61860000000001</v>
      </c>
      <c r="X50" s="40">
        <f>T50+V50</f>
        <v>130.62560000000002</v>
      </c>
    </row>
    <row r="51" spans="8:24" x14ac:dyDescent="0.3">
      <c r="H51" s="36">
        <f>E21</f>
        <v>7</v>
      </c>
      <c r="I51" s="31">
        <f>'[1]Verificación corte muros'!K19</f>
        <v>0.25</v>
      </c>
      <c r="J51" s="26">
        <f>'[1]Verificación corte muros'!L19</f>
        <v>0.2</v>
      </c>
      <c r="K51" s="26">
        <f>'[1]Distancias muros'!$C$4</f>
        <v>54.480000000000011</v>
      </c>
      <c r="L51" s="32">
        <f>'[1]Distancias muros'!$B$4</f>
        <v>58.86</v>
      </c>
      <c r="M51" s="31">
        <v>0.2</v>
      </c>
      <c r="N51" s="26">
        <v>0.2</v>
      </c>
      <c r="O51" s="26">
        <f>'[1]Distancias tabiques'!$C$4</f>
        <v>60.46</v>
      </c>
      <c r="P51" s="57">
        <f>'[1]Distancias tabiques'!$B$4</f>
        <v>39.19</v>
      </c>
      <c r="Q51" s="67">
        <f t="shared" si="6"/>
        <v>25.392000000000003</v>
      </c>
      <c r="R51" s="67">
        <f t="shared" si="7"/>
        <v>5.6945000000000014</v>
      </c>
      <c r="S51" s="67">
        <f>M51*O51+N51*P51</f>
        <v>19.93</v>
      </c>
      <c r="T51" s="64">
        <f>Q51*F21*$C$4</f>
        <v>146.00400000000002</v>
      </c>
      <c r="U51" s="78">
        <f t="shared" si="8"/>
        <v>1.9930000000000001</v>
      </c>
      <c r="V51" s="78">
        <f>R51*$C$16*$C$5</f>
        <v>0.28472500000000006</v>
      </c>
      <c r="W51" s="119">
        <f>T51+U51+V51</f>
        <v>148.28172500000002</v>
      </c>
      <c r="X51" s="40">
        <f>T51+V51</f>
        <v>146.28872500000003</v>
      </c>
    </row>
    <row r="52" spans="8:24" x14ac:dyDescent="0.3">
      <c r="H52" s="36">
        <f>E22</f>
        <v>6</v>
      </c>
      <c r="I52" s="31">
        <f>'[1]Verificación corte muros'!K20</f>
        <v>0.25</v>
      </c>
      <c r="J52" s="26">
        <f>'[1]Verificación corte muros'!L20</f>
        <v>0.25</v>
      </c>
      <c r="K52" s="26">
        <f>'[1]Distancias muros'!$C$4</f>
        <v>54.480000000000011</v>
      </c>
      <c r="L52" s="32">
        <f>'[1]Distancias muros'!$B$4</f>
        <v>58.86</v>
      </c>
      <c r="M52" s="31">
        <v>0.2</v>
      </c>
      <c r="N52" s="26">
        <v>0.2</v>
      </c>
      <c r="O52" s="26">
        <f>'[1]Distancias tabiques'!$C$4</f>
        <v>60.46</v>
      </c>
      <c r="P52" s="57">
        <f>'[1]Distancias tabiques'!$B$4</f>
        <v>39.19</v>
      </c>
      <c r="Q52" s="67">
        <f t="shared" si="6"/>
        <v>28.335000000000001</v>
      </c>
      <c r="R52" s="67">
        <f t="shared" si="7"/>
        <v>5.697000000000001</v>
      </c>
      <c r="S52" s="67">
        <f>M52*O52+N52*P52</f>
        <v>19.93</v>
      </c>
      <c r="T52" s="64">
        <f>Q52*F22*$C$4</f>
        <v>162.92624999999998</v>
      </c>
      <c r="U52" s="78">
        <f t="shared" si="8"/>
        <v>1.9930000000000001</v>
      </c>
      <c r="V52" s="78">
        <f>R52*$C$16*$C$5</f>
        <v>0.28485000000000005</v>
      </c>
      <c r="W52" s="119">
        <f>T52+U52+V52</f>
        <v>165.20409999999998</v>
      </c>
      <c r="X52" s="40">
        <f>T52+V52</f>
        <v>163.21109999999999</v>
      </c>
    </row>
    <row r="53" spans="8:24" x14ac:dyDescent="0.3">
      <c r="H53" s="36">
        <f>E23</f>
        <v>5</v>
      </c>
      <c r="I53" s="31">
        <f>'[1]Verificación corte muros'!K21</f>
        <v>0.25</v>
      </c>
      <c r="J53" s="26">
        <f>'[1]Verificación corte muros'!L21</f>
        <v>0.25</v>
      </c>
      <c r="K53" s="26">
        <f>'[1]Distancias muros'!$C$4</f>
        <v>54.480000000000011</v>
      </c>
      <c r="L53" s="32">
        <f>'[1]Distancias muros'!$B$4</f>
        <v>58.86</v>
      </c>
      <c r="M53" s="31">
        <v>0.25</v>
      </c>
      <c r="N53" s="26">
        <v>0.25</v>
      </c>
      <c r="O53" s="26">
        <f>'[1]Distancias tabiques'!$C$4</f>
        <v>60.46</v>
      </c>
      <c r="P53" s="57">
        <f>'[1]Distancias tabiques'!$B$4</f>
        <v>39.19</v>
      </c>
      <c r="Q53" s="67">
        <f t="shared" si="6"/>
        <v>28.335000000000001</v>
      </c>
      <c r="R53" s="67">
        <f t="shared" si="7"/>
        <v>5.697000000000001</v>
      </c>
      <c r="S53" s="67">
        <f>M53*O53+N53*P53</f>
        <v>24.912500000000001</v>
      </c>
      <c r="T53" s="64">
        <f>Q53*F23*$C$4</f>
        <v>162.92624999999998</v>
      </c>
      <c r="U53" s="78">
        <f t="shared" si="8"/>
        <v>2.4912500000000004</v>
      </c>
      <c r="V53" s="78">
        <f>R53*$C$16*$C$5</f>
        <v>0.28485000000000005</v>
      </c>
      <c r="W53" s="119">
        <f>T53+U53+V53</f>
        <v>165.70235</v>
      </c>
      <c r="X53" s="40">
        <f>T53+V53</f>
        <v>163.21109999999999</v>
      </c>
    </row>
    <row r="54" spans="8:24" x14ac:dyDescent="0.3">
      <c r="H54" s="36">
        <v>4</v>
      </c>
      <c r="I54" s="31">
        <f>'[1]Verificación corte muros'!K22</f>
        <v>0.25</v>
      </c>
      <c r="J54" s="26">
        <f>'[1]Verificación corte muros'!L22</f>
        <v>0.25</v>
      </c>
      <c r="K54" s="26">
        <f>'[1]Distancias muros'!$C$4</f>
        <v>54.480000000000011</v>
      </c>
      <c r="L54" s="32">
        <f>'[1]Distancias muros'!$B$4</f>
        <v>58.86</v>
      </c>
      <c r="M54" s="31">
        <v>0.25</v>
      </c>
      <c r="N54" s="26">
        <v>0.25</v>
      </c>
      <c r="O54" s="26">
        <f>'[1]Distancias tabiques'!$C$4</f>
        <v>60.46</v>
      </c>
      <c r="P54" s="57">
        <f>'[1]Distancias tabiques'!$B$4</f>
        <v>39.19</v>
      </c>
      <c r="Q54" s="67">
        <f t="shared" si="6"/>
        <v>28.335000000000001</v>
      </c>
      <c r="R54" s="67">
        <f t="shared" si="7"/>
        <v>5.697000000000001</v>
      </c>
      <c r="S54" s="67">
        <f>M54*O54+N54*P54</f>
        <v>24.912500000000001</v>
      </c>
      <c r="T54" s="64">
        <f>Q54*F24*$C$4</f>
        <v>162.92624999999998</v>
      </c>
      <c r="U54" s="78">
        <f t="shared" si="8"/>
        <v>2.4912500000000004</v>
      </c>
      <c r="V54" s="78">
        <f>R54*$C$16*$C$5</f>
        <v>0.28485000000000005</v>
      </c>
      <c r="W54" s="119">
        <f>T54+U54+V54</f>
        <v>165.70235</v>
      </c>
      <c r="X54" s="40">
        <f>T54+V54</f>
        <v>163.21109999999999</v>
      </c>
    </row>
    <row r="55" spans="8:24" x14ac:dyDescent="0.3">
      <c r="H55" s="35" t="str">
        <f>E25</f>
        <v>3</v>
      </c>
      <c r="I55" s="30">
        <f>'[1]Verificación corte muros'!K23</f>
        <v>0.25</v>
      </c>
      <c r="J55" s="19">
        <f>'[1]Verificación corte muros'!L23</f>
        <v>0.25</v>
      </c>
      <c r="K55" s="19">
        <f>'[1]Distancias muros'!E4</f>
        <v>58.320000000000014</v>
      </c>
      <c r="L55" s="11">
        <f>'[1]Distancias muros'!D4</f>
        <v>58.86</v>
      </c>
      <c r="M55" s="30">
        <v>0.25</v>
      </c>
      <c r="N55" s="19">
        <v>0.25</v>
      </c>
      <c r="O55" s="19">
        <f>'[1]Distancias tabiques'!E4</f>
        <v>60.46</v>
      </c>
      <c r="P55" s="38">
        <f>'[1]Distancias tabiques'!D4</f>
        <v>39.19</v>
      </c>
      <c r="Q55" s="40">
        <f t="shared" si="6"/>
        <v>29.295000000000002</v>
      </c>
      <c r="R55" s="40">
        <f t="shared" si="7"/>
        <v>5.8890000000000011</v>
      </c>
      <c r="S55" s="40">
        <f>M55*O55+N55*P55</f>
        <v>24.912500000000001</v>
      </c>
      <c r="T55" s="65">
        <f>Q55*F25*$C$4</f>
        <v>168.44625000000002</v>
      </c>
      <c r="U55" s="63">
        <f t="shared" si="8"/>
        <v>2.4912500000000004</v>
      </c>
      <c r="V55" s="63">
        <f>R55*$C$16*$C$5</f>
        <v>0.29445000000000005</v>
      </c>
      <c r="W55" s="120">
        <f>T55+U55+V55</f>
        <v>171.23195000000004</v>
      </c>
      <c r="X55" s="40">
        <f>T55+V55</f>
        <v>168.74070000000003</v>
      </c>
    </row>
    <row r="56" spans="8:24" x14ac:dyDescent="0.3">
      <c r="H56" s="35">
        <f>E26</f>
        <v>2</v>
      </c>
      <c r="I56" s="30">
        <f>'[1]Verificación corte muros'!K24</f>
        <v>0.25</v>
      </c>
      <c r="J56" s="19">
        <f>'[1]Verificación corte muros'!L24</f>
        <v>0.3</v>
      </c>
      <c r="K56" s="19">
        <f>'[1]Distancias muros'!G4</f>
        <v>65.349999999999994</v>
      </c>
      <c r="L56" s="11">
        <f>'[1]Distancias muros'!F4</f>
        <v>50.47999999999999</v>
      </c>
      <c r="M56" s="30">
        <v>0.25</v>
      </c>
      <c r="N56" s="19">
        <v>0.3</v>
      </c>
      <c r="O56" s="19">
        <f>'[1]Distancias tabiques'!G4</f>
        <v>36.07</v>
      </c>
      <c r="P56" s="38">
        <f>'[1]Distancias tabiques'!F4</f>
        <v>38.700000000000017</v>
      </c>
      <c r="Q56" s="40">
        <f t="shared" si="6"/>
        <v>31.481499999999997</v>
      </c>
      <c r="R56" s="40">
        <f t="shared" si="7"/>
        <v>5.823999999999999</v>
      </c>
      <c r="S56" s="40">
        <f>M56*O56+N56*P56</f>
        <v>20.627500000000005</v>
      </c>
      <c r="T56" s="65">
        <f>Q56*F26*$C$4</f>
        <v>181.01862499999996</v>
      </c>
      <c r="U56" s="63">
        <f t="shared" si="8"/>
        <v>2.0627500000000007</v>
      </c>
      <c r="V56" s="63">
        <f>R56*$C$16*$C$5</f>
        <v>0.29119999999999996</v>
      </c>
      <c r="W56" s="120">
        <f>T56+U56+V56</f>
        <v>183.37257499999996</v>
      </c>
      <c r="X56" s="40">
        <f>T56+V56</f>
        <v>181.30982499999996</v>
      </c>
    </row>
    <row r="57" spans="8:24" x14ac:dyDescent="0.3">
      <c r="H57" s="35">
        <f>E27</f>
        <v>1</v>
      </c>
      <c r="I57" s="30">
        <f>'[1]Verificación corte muros'!K25</f>
        <v>0.25</v>
      </c>
      <c r="J57" s="19">
        <f>'[1]Verificación corte muros'!L25</f>
        <v>0.3</v>
      </c>
      <c r="K57" s="19">
        <f>'[1]Distancias muros'!I4</f>
        <v>69.97999999999999</v>
      </c>
      <c r="L57" s="11">
        <f>'[1]Distancias muros'!H4</f>
        <v>54.98</v>
      </c>
      <c r="M57" s="30">
        <v>0.25</v>
      </c>
      <c r="N57" s="19">
        <v>0.3</v>
      </c>
      <c r="O57" s="19">
        <f>'[1]Distancias tabiques'!I4</f>
        <v>38.11</v>
      </c>
      <c r="P57" s="38">
        <f>'[1]Distancias tabiques'!H4</f>
        <v>31.640000000000004</v>
      </c>
      <c r="Q57" s="40">
        <f t="shared" si="6"/>
        <v>33.988999999999997</v>
      </c>
      <c r="R57" s="40">
        <f t="shared" si="7"/>
        <v>6.2804999999999991</v>
      </c>
      <c r="S57" s="40">
        <f>M57*O57+N57*P57</f>
        <v>19.019500000000001</v>
      </c>
      <c r="T57" s="65">
        <f>Q57*F27*$C$4</f>
        <v>195.43674999999996</v>
      </c>
      <c r="U57" s="63">
        <f t="shared" si="8"/>
        <v>1.9019500000000003</v>
      </c>
      <c r="V57" s="63">
        <f>R57*$C$16*$C$5</f>
        <v>0.314025</v>
      </c>
      <c r="W57" s="120">
        <f>T57+U57+V57</f>
        <v>197.65272499999995</v>
      </c>
      <c r="X57" s="40">
        <f>T57+V57</f>
        <v>195.75077499999995</v>
      </c>
    </row>
    <row r="58" spans="8:24" ht="15" thickBot="1" x14ac:dyDescent="0.35">
      <c r="H58" s="37">
        <f>E28</f>
        <v>-1</v>
      </c>
      <c r="I58" s="33">
        <f>'[1]Verificación corte muros'!K26</f>
        <v>0.25</v>
      </c>
      <c r="J58" s="34">
        <f>'[1]Verificación corte muros'!L26</f>
        <v>0.3</v>
      </c>
      <c r="K58" s="34">
        <f>'[1]Distancias muros'!K4</f>
        <v>78.44</v>
      </c>
      <c r="L58" s="17">
        <f>'[1]Distancias muros'!J4</f>
        <v>61.529999999999987</v>
      </c>
      <c r="M58" s="33">
        <v>0.25</v>
      </c>
      <c r="N58" s="34">
        <v>0.3</v>
      </c>
      <c r="O58" s="34">
        <f>'[1]Distancias tabiques'!K4</f>
        <v>22.62</v>
      </c>
      <c r="P58" s="39">
        <f>'[1]Distancias tabiques'!J4</f>
        <v>16.899999999999995</v>
      </c>
      <c r="Q58" s="41">
        <f t="shared" si="6"/>
        <v>38.068999999999996</v>
      </c>
      <c r="R58" s="41">
        <f t="shared" si="7"/>
        <v>7.0309999999999988</v>
      </c>
      <c r="S58" s="41">
        <f>M58*O58+N58*P58</f>
        <v>10.724999999999998</v>
      </c>
      <c r="T58" s="66">
        <f>Q58*F28*$C$4</f>
        <v>218.89674999999997</v>
      </c>
      <c r="U58" s="74">
        <f t="shared" si="8"/>
        <v>1.0724999999999998</v>
      </c>
      <c r="V58" s="74">
        <f>R58*$C$16*$C$5</f>
        <v>0.35154999999999997</v>
      </c>
      <c r="W58" s="121">
        <f>T58+U58+V58</f>
        <v>220.32079999999996</v>
      </c>
      <c r="X58" s="41">
        <f>T58+V58</f>
        <v>219.24829999999997</v>
      </c>
    </row>
    <row r="59" spans="8:24" x14ac:dyDescent="0.3">
      <c r="S59" s="4" t="s">
        <v>34</v>
      </c>
      <c r="T59" s="27">
        <f>SUM(T34:T58)</f>
        <v>3535.2351249999988</v>
      </c>
      <c r="U59" s="27">
        <f>SUM(U34:U58)</f>
        <v>48.763949999999994</v>
      </c>
      <c r="V59" s="27">
        <f>SUM(V34:V58)</f>
        <v>7.056650000000003</v>
      </c>
      <c r="W59" s="98">
        <f>SUM(W34:W58)</f>
        <v>3591.0557249999997</v>
      </c>
      <c r="X59" s="98">
        <f>SUM(X34:X58)</f>
        <v>3542.2917750000006</v>
      </c>
    </row>
    <row r="60" spans="8:24" x14ac:dyDescent="0.3">
      <c r="H60" s="4" t="s">
        <v>50</v>
      </c>
    </row>
    <row r="61" spans="8:24" ht="15" thickBot="1" x14ac:dyDescent="0.35"/>
    <row r="62" spans="8:24" ht="29.4" thickBot="1" x14ac:dyDescent="0.35">
      <c r="H62" s="71" t="s">
        <v>36</v>
      </c>
      <c r="I62" s="81" t="s">
        <v>51</v>
      </c>
      <c r="J62" s="82" t="s">
        <v>52</v>
      </c>
      <c r="K62" s="83" t="s">
        <v>53</v>
      </c>
      <c r="L62" s="84" t="s">
        <v>54</v>
      </c>
      <c r="M62" s="85" t="s">
        <v>55</v>
      </c>
      <c r="N62" s="86" t="s">
        <v>45</v>
      </c>
    </row>
    <row r="63" spans="8:24" x14ac:dyDescent="0.3">
      <c r="H63" s="59">
        <v>24</v>
      </c>
      <c r="I63" s="43">
        <f>'[1]Distancias vigas'!B11</f>
        <v>23.733000000000001</v>
      </c>
      <c r="J63" s="44">
        <f>'[1]Distancias vigas'!B10</f>
        <v>242.60399999999998</v>
      </c>
      <c r="K63" s="29">
        <f t="shared" ref="K63:K86" si="9">J63*$C$16</f>
        <v>6.0651000000000002</v>
      </c>
      <c r="L63" s="87">
        <f>I63*$C$4</f>
        <v>59.332500000000003</v>
      </c>
      <c r="M63" s="88">
        <f>K63*$C$5</f>
        <v>12.1302</v>
      </c>
      <c r="N63" s="79">
        <f t="shared" ref="N63:N86" si="10">L63+M63</f>
        <v>71.462699999999998</v>
      </c>
    </row>
    <row r="64" spans="8:24" x14ac:dyDescent="0.3">
      <c r="H64" s="80">
        <v>23</v>
      </c>
      <c r="I64" s="31">
        <f>SUM('[1]Distancias vigas'!$C$11:$E$11)</f>
        <v>14.769000000000002</v>
      </c>
      <c r="J64" s="57">
        <f>SUM('[1]Distancias vigas'!$C$10:$E$10)</f>
        <v>150.72399999999999</v>
      </c>
      <c r="K64" s="26">
        <f t="shared" si="9"/>
        <v>3.7681</v>
      </c>
      <c r="L64" s="95">
        <f t="shared" ref="L64:L86" si="11">I64*$C$4</f>
        <v>36.922500000000007</v>
      </c>
      <c r="M64" s="96">
        <f t="shared" ref="M64:M86" si="12">K64*$C$5</f>
        <v>7.5362</v>
      </c>
      <c r="N64" s="97">
        <f t="shared" si="10"/>
        <v>44.458700000000007</v>
      </c>
    </row>
    <row r="65" spans="8:14" x14ac:dyDescent="0.3">
      <c r="H65" s="80">
        <v>22</v>
      </c>
      <c r="I65" s="31">
        <f>SUM('[1]Distancias vigas'!$C$11:$E$11)</f>
        <v>14.769000000000002</v>
      </c>
      <c r="J65" s="57">
        <f>SUM('[1]Distancias vigas'!$C$10:$E$10)</f>
        <v>150.72399999999999</v>
      </c>
      <c r="K65" s="26">
        <f t="shared" si="9"/>
        <v>3.7681</v>
      </c>
      <c r="L65" s="95">
        <f t="shared" si="11"/>
        <v>36.922500000000007</v>
      </c>
      <c r="M65" s="96">
        <f t="shared" si="12"/>
        <v>7.5362</v>
      </c>
      <c r="N65" s="97">
        <f t="shared" si="10"/>
        <v>44.458700000000007</v>
      </c>
    </row>
    <row r="66" spans="8:14" x14ac:dyDescent="0.3">
      <c r="H66" s="80">
        <v>21</v>
      </c>
      <c r="I66" s="31">
        <f>SUM('[1]Distancias vigas'!$C$11:$E$11)</f>
        <v>14.769000000000002</v>
      </c>
      <c r="J66" s="57">
        <f>SUM('[1]Distancias vigas'!$C$10:$E$10)</f>
        <v>150.72399999999999</v>
      </c>
      <c r="K66" s="26">
        <f t="shared" si="9"/>
        <v>3.7681</v>
      </c>
      <c r="L66" s="95">
        <f t="shared" si="11"/>
        <v>36.922500000000007</v>
      </c>
      <c r="M66" s="96">
        <f t="shared" si="12"/>
        <v>7.5362</v>
      </c>
      <c r="N66" s="97">
        <f t="shared" si="10"/>
        <v>44.458700000000007</v>
      </c>
    </row>
    <row r="67" spans="8:14" x14ac:dyDescent="0.3">
      <c r="H67" s="80">
        <v>20</v>
      </c>
      <c r="I67" s="31">
        <f>SUM('[1]Distancias vigas'!$C$11:$E$11)</f>
        <v>14.769000000000002</v>
      </c>
      <c r="J67" s="57">
        <f>SUM('[1]Distancias vigas'!$C$10:$E$10)</f>
        <v>150.72399999999999</v>
      </c>
      <c r="K67" s="26">
        <f t="shared" si="9"/>
        <v>3.7681</v>
      </c>
      <c r="L67" s="95">
        <f t="shared" si="11"/>
        <v>36.922500000000007</v>
      </c>
      <c r="M67" s="96">
        <f t="shared" si="12"/>
        <v>7.5362</v>
      </c>
      <c r="N67" s="97">
        <f t="shared" si="10"/>
        <v>44.458700000000007</v>
      </c>
    </row>
    <row r="68" spans="8:14" x14ac:dyDescent="0.3">
      <c r="H68" s="80">
        <v>19</v>
      </c>
      <c r="I68" s="31">
        <f>SUM('[1]Distancias vigas'!$C$11:$E$11)</f>
        <v>14.769000000000002</v>
      </c>
      <c r="J68" s="57">
        <f>SUM('[1]Distancias vigas'!$C$10:$E$10)</f>
        <v>150.72399999999999</v>
      </c>
      <c r="K68" s="26">
        <f t="shared" si="9"/>
        <v>3.7681</v>
      </c>
      <c r="L68" s="95">
        <f t="shared" si="11"/>
        <v>36.922500000000007</v>
      </c>
      <c r="M68" s="96">
        <f t="shared" si="12"/>
        <v>7.5362</v>
      </c>
      <c r="N68" s="97">
        <f t="shared" si="10"/>
        <v>44.458700000000007</v>
      </c>
    </row>
    <row r="69" spans="8:14" x14ac:dyDescent="0.3">
      <c r="H69" s="80">
        <v>18</v>
      </c>
      <c r="I69" s="31">
        <f>SUM('[1]Distancias vigas'!$C$11:$E$11)</f>
        <v>14.769000000000002</v>
      </c>
      <c r="J69" s="57">
        <f>SUM('[1]Distancias vigas'!$C$10:$E$10)</f>
        <v>150.72399999999999</v>
      </c>
      <c r="K69" s="26">
        <f t="shared" si="9"/>
        <v>3.7681</v>
      </c>
      <c r="L69" s="95">
        <f t="shared" si="11"/>
        <v>36.922500000000007</v>
      </c>
      <c r="M69" s="96">
        <f t="shared" si="12"/>
        <v>7.5362</v>
      </c>
      <c r="N69" s="97">
        <f t="shared" si="10"/>
        <v>44.458700000000007</v>
      </c>
    </row>
    <row r="70" spans="8:14" x14ac:dyDescent="0.3">
      <c r="H70" s="80">
        <v>17</v>
      </c>
      <c r="I70" s="31">
        <f>SUM('[1]Distancias vigas'!$C$11:$E$11)</f>
        <v>14.769000000000002</v>
      </c>
      <c r="J70" s="57">
        <f>SUM('[1]Distancias vigas'!$C$10:$E$10)</f>
        <v>150.72399999999999</v>
      </c>
      <c r="K70" s="26">
        <f t="shared" si="9"/>
        <v>3.7681</v>
      </c>
      <c r="L70" s="95">
        <f t="shared" si="11"/>
        <v>36.922500000000007</v>
      </c>
      <c r="M70" s="96">
        <f t="shared" si="12"/>
        <v>7.5362</v>
      </c>
      <c r="N70" s="97">
        <f t="shared" si="10"/>
        <v>44.458700000000007</v>
      </c>
    </row>
    <row r="71" spans="8:14" x14ac:dyDescent="0.3">
      <c r="H71" s="80">
        <v>16</v>
      </c>
      <c r="I71" s="31">
        <f>SUM('[1]Distancias vigas'!$C$11:$E$11)</f>
        <v>14.769000000000002</v>
      </c>
      <c r="J71" s="57">
        <f>SUM('[1]Distancias vigas'!$C$10:$E$10)</f>
        <v>150.72399999999999</v>
      </c>
      <c r="K71" s="26">
        <f t="shared" si="9"/>
        <v>3.7681</v>
      </c>
      <c r="L71" s="95">
        <f t="shared" si="11"/>
        <v>36.922500000000007</v>
      </c>
      <c r="M71" s="96">
        <f t="shared" si="12"/>
        <v>7.5362</v>
      </c>
      <c r="N71" s="97">
        <f t="shared" si="10"/>
        <v>44.458700000000007</v>
      </c>
    </row>
    <row r="72" spans="8:14" x14ac:dyDescent="0.3">
      <c r="H72" s="80">
        <v>15</v>
      </c>
      <c r="I72" s="31">
        <f>SUM('[1]Distancias vigas'!$C$11:$E$11)</f>
        <v>14.769000000000002</v>
      </c>
      <c r="J72" s="57">
        <f>SUM('[1]Distancias vigas'!$C$10:$E$10)</f>
        <v>150.72399999999999</v>
      </c>
      <c r="K72" s="26">
        <f t="shared" si="9"/>
        <v>3.7681</v>
      </c>
      <c r="L72" s="95">
        <f t="shared" si="11"/>
        <v>36.922500000000007</v>
      </c>
      <c r="M72" s="96">
        <f t="shared" si="12"/>
        <v>7.5362</v>
      </c>
      <c r="N72" s="97">
        <f t="shared" si="10"/>
        <v>44.458700000000007</v>
      </c>
    </row>
    <row r="73" spans="8:14" x14ac:dyDescent="0.3">
      <c r="H73" s="80">
        <v>14</v>
      </c>
      <c r="I73" s="31">
        <f>SUM('[1]Distancias vigas'!$C$11:$E$11)</f>
        <v>14.769000000000002</v>
      </c>
      <c r="J73" s="57">
        <f>SUM('[1]Distancias vigas'!$C$10:$E$10)</f>
        <v>150.72399999999999</v>
      </c>
      <c r="K73" s="26">
        <f t="shared" si="9"/>
        <v>3.7681</v>
      </c>
      <c r="L73" s="95">
        <f t="shared" si="11"/>
        <v>36.922500000000007</v>
      </c>
      <c r="M73" s="96">
        <f t="shared" si="12"/>
        <v>7.5362</v>
      </c>
      <c r="N73" s="97">
        <f t="shared" si="10"/>
        <v>44.458700000000007</v>
      </c>
    </row>
    <row r="74" spans="8:14" x14ac:dyDescent="0.3">
      <c r="H74" s="80">
        <v>13</v>
      </c>
      <c r="I74" s="31">
        <f>SUM('[1]Distancias vigas'!$C$11:$E$11)</f>
        <v>14.769000000000002</v>
      </c>
      <c r="J74" s="57">
        <f>SUM('[1]Distancias vigas'!$C$10:$E$10)</f>
        <v>150.72399999999999</v>
      </c>
      <c r="K74" s="26">
        <f t="shared" si="9"/>
        <v>3.7681</v>
      </c>
      <c r="L74" s="95">
        <f t="shared" si="11"/>
        <v>36.922500000000007</v>
      </c>
      <c r="M74" s="96">
        <f t="shared" si="12"/>
        <v>7.5362</v>
      </c>
      <c r="N74" s="97">
        <f t="shared" si="10"/>
        <v>44.458700000000007</v>
      </c>
    </row>
    <row r="75" spans="8:14" x14ac:dyDescent="0.3">
      <c r="H75" s="80">
        <v>12</v>
      </c>
      <c r="I75" s="31">
        <f>SUM('[1]Distancias vigas'!$C$11:$E$11)</f>
        <v>14.769000000000002</v>
      </c>
      <c r="J75" s="57">
        <f>SUM('[1]Distancias vigas'!$C$10:$E$10)</f>
        <v>150.72399999999999</v>
      </c>
      <c r="K75" s="26">
        <f t="shared" si="9"/>
        <v>3.7681</v>
      </c>
      <c r="L75" s="95">
        <f t="shared" si="11"/>
        <v>36.922500000000007</v>
      </c>
      <c r="M75" s="96">
        <f t="shared" si="12"/>
        <v>7.5362</v>
      </c>
      <c r="N75" s="97">
        <f t="shared" si="10"/>
        <v>44.458700000000007</v>
      </c>
    </row>
    <row r="76" spans="8:14" x14ac:dyDescent="0.3">
      <c r="H76" s="80">
        <v>11</v>
      </c>
      <c r="I76" s="31">
        <f>SUM('[1]Distancias vigas'!$C$11:$E$11)</f>
        <v>14.769000000000002</v>
      </c>
      <c r="J76" s="57">
        <f>SUM('[1]Distancias vigas'!$C$10:$E$10)</f>
        <v>150.72399999999999</v>
      </c>
      <c r="K76" s="26">
        <f t="shared" si="9"/>
        <v>3.7681</v>
      </c>
      <c r="L76" s="95">
        <f t="shared" si="11"/>
        <v>36.922500000000007</v>
      </c>
      <c r="M76" s="96">
        <f t="shared" si="12"/>
        <v>7.5362</v>
      </c>
      <c r="N76" s="97">
        <f t="shared" si="10"/>
        <v>44.458700000000007</v>
      </c>
    </row>
    <row r="77" spans="8:14" x14ac:dyDescent="0.3">
      <c r="H77" s="80">
        <v>10</v>
      </c>
      <c r="I77" s="31">
        <f>SUM('[1]Distancias vigas'!$C$11:$E$11)</f>
        <v>14.769000000000002</v>
      </c>
      <c r="J77" s="57">
        <f>SUM('[1]Distancias vigas'!$C$10:$E$10)</f>
        <v>150.72399999999999</v>
      </c>
      <c r="K77" s="26">
        <f t="shared" si="9"/>
        <v>3.7681</v>
      </c>
      <c r="L77" s="95">
        <f t="shared" si="11"/>
        <v>36.922500000000007</v>
      </c>
      <c r="M77" s="96">
        <f t="shared" si="12"/>
        <v>7.5362</v>
      </c>
      <c r="N77" s="97">
        <f t="shared" si="10"/>
        <v>44.458700000000007</v>
      </c>
    </row>
    <row r="78" spans="8:14" x14ac:dyDescent="0.3">
      <c r="H78" s="80">
        <v>9</v>
      </c>
      <c r="I78" s="31">
        <f>SUM('[1]Distancias vigas'!$C$11:$E$11)</f>
        <v>14.769000000000002</v>
      </c>
      <c r="J78" s="57">
        <f>SUM('[1]Distancias vigas'!$C$10:$E$10)</f>
        <v>150.72399999999999</v>
      </c>
      <c r="K78" s="26">
        <f t="shared" si="9"/>
        <v>3.7681</v>
      </c>
      <c r="L78" s="95">
        <f t="shared" si="11"/>
        <v>36.922500000000007</v>
      </c>
      <c r="M78" s="96">
        <f t="shared" si="12"/>
        <v>7.5362</v>
      </c>
      <c r="N78" s="97">
        <f t="shared" si="10"/>
        <v>44.458700000000007</v>
      </c>
    </row>
    <row r="79" spans="8:14" x14ac:dyDescent="0.3">
      <c r="H79" s="80">
        <v>8</v>
      </c>
      <c r="I79" s="31">
        <f>SUM('[1]Distancias vigas'!$C$11:$E$11)</f>
        <v>14.769000000000002</v>
      </c>
      <c r="J79" s="57">
        <f>SUM('[1]Distancias vigas'!$C$10:$E$10)</f>
        <v>150.72399999999999</v>
      </c>
      <c r="K79" s="26">
        <f t="shared" si="9"/>
        <v>3.7681</v>
      </c>
      <c r="L79" s="95">
        <f t="shared" si="11"/>
        <v>36.922500000000007</v>
      </c>
      <c r="M79" s="96">
        <f t="shared" si="12"/>
        <v>7.5362</v>
      </c>
      <c r="N79" s="97">
        <f t="shared" si="10"/>
        <v>44.458700000000007</v>
      </c>
    </row>
    <row r="80" spans="8:14" x14ac:dyDescent="0.3">
      <c r="H80" s="80">
        <v>7</v>
      </c>
      <c r="I80" s="31">
        <f>SUM('[1]Distancias vigas'!$C$11:$E$11)</f>
        <v>14.769000000000002</v>
      </c>
      <c r="J80" s="57">
        <f>SUM('[1]Distancias vigas'!$C$10:$E$10)</f>
        <v>150.72399999999999</v>
      </c>
      <c r="K80" s="26">
        <f t="shared" si="9"/>
        <v>3.7681</v>
      </c>
      <c r="L80" s="95">
        <f t="shared" si="11"/>
        <v>36.922500000000007</v>
      </c>
      <c r="M80" s="96">
        <f t="shared" si="12"/>
        <v>7.5362</v>
      </c>
      <c r="N80" s="97">
        <f t="shared" si="10"/>
        <v>44.458700000000007</v>
      </c>
    </row>
    <row r="81" spans="8:14" x14ac:dyDescent="0.3">
      <c r="H81" s="80">
        <v>6</v>
      </c>
      <c r="I81" s="31">
        <f>SUM('[1]Distancias vigas'!$C$11:$E$11)</f>
        <v>14.769000000000002</v>
      </c>
      <c r="J81" s="57">
        <f>SUM('[1]Distancias vigas'!$C$10:$E$10)</f>
        <v>150.72399999999999</v>
      </c>
      <c r="K81" s="26">
        <f t="shared" si="9"/>
        <v>3.7681</v>
      </c>
      <c r="L81" s="95">
        <f t="shared" si="11"/>
        <v>36.922500000000007</v>
      </c>
      <c r="M81" s="96">
        <f t="shared" si="12"/>
        <v>7.5362</v>
      </c>
      <c r="N81" s="97">
        <f t="shared" si="10"/>
        <v>44.458700000000007</v>
      </c>
    </row>
    <row r="82" spans="8:14" x14ac:dyDescent="0.3">
      <c r="H82" s="80">
        <v>5</v>
      </c>
      <c r="I82" s="31">
        <f>SUM('[1]Distancias vigas'!$C$11:$E$11)</f>
        <v>14.769000000000002</v>
      </c>
      <c r="J82" s="57">
        <f>SUM('[1]Distancias vigas'!$C$10:$E$10)</f>
        <v>150.72399999999999</v>
      </c>
      <c r="K82" s="26">
        <f t="shared" si="9"/>
        <v>3.7681</v>
      </c>
      <c r="L82" s="95">
        <f t="shared" si="11"/>
        <v>36.922500000000007</v>
      </c>
      <c r="M82" s="96">
        <f t="shared" si="12"/>
        <v>7.5362</v>
      </c>
      <c r="N82" s="97">
        <f t="shared" si="10"/>
        <v>44.458700000000007</v>
      </c>
    </row>
    <row r="83" spans="8:14" x14ac:dyDescent="0.3">
      <c r="H83" s="80">
        <v>4</v>
      </c>
      <c r="I83" s="31">
        <f>SUM('[1]Distancias vigas'!$C$11:$E$11)</f>
        <v>14.769000000000002</v>
      </c>
      <c r="J83" s="57">
        <f>SUM('[1]Distancias vigas'!$C$10:$E$10)</f>
        <v>150.72399999999999</v>
      </c>
      <c r="K83" s="26">
        <f t="shared" si="9"/>
        <v>3.7681</v>
      </c>
      <c r="L83" s="95">
        <f t="shared" si="11"/>
        <v>36.922500000000007</v>
      </c>
      <c r="M83" s="96">
        <f t="shared" si="12"/>
        <v>7.5362</v>
      </c>
      <c r="N83" s="97">
        <f t="shared" si="10"/>
        <v>44.458700000000007</v>
      </c>
    </row>
    <row r="84" spans="8:14" x14ac:dyDescent="0.3">
      <c r="H84" s="60">
        <v>3</v>
      </c>
      <c r="I84" s="30">
        <f>SUM('[1]Distancias vigas'!F11:H11)</f>
        <v>14.553000000000003</v>
      </c>
      <c r="J84" s="38">
        <f>SUM('[1]Distancias vigas'!F10:H10)</f>
        <v>148.51599999999999</v>
      </c>
      <c r="K84" s="19">
        <f t="shared" si="9"/>
        <v>3.7128999999999999</v>
      </c>
      <c r="L84" s="89">
        <f t="shared" si="11"/>
        <v>36.382500000000007</v>
      </c>
      <c r="M84" s="90">
        <f t="shared" si="12"/>
        <v>7.4257999999999997</v>
      </c>
      <c r="N84" s="91">
        <f t="shared" si="10"/>
        <v>43.80830000000001</v>
      </c>
    </row>
    <row r="85" spans="8:14" x14ac:dyDescent="0.3">
      <c r="H85" s="60">
        <v>2</v>
      </c>
      <c r="I85" s="30">
        <f>SUM('[1]Distancias vigas'!I11:R11)</f>
        <v>16.179212500000002</v>
      </c>
      <c r="J85" s="38">
        <f>SUM('[1]Distancias vigas'!I10:R10)</f>
        <v>56.51720000000001</v>
      </c>
      <c r="K85" s="19">
        <f t="shared" si="9"/>
        <v>1.4129300000000002</v>
      </c>
      <c r="L85" s="89">
        <f t="shared" si="11"/>
        <v>40.448031250000007</v>
      </c>
      <c r="M85" s="90">
        <f t="shared" si="12"/>
        <v>2.8258600000000005</v>
      </c>
      <c r="N85" s="91">
        <f t="shared" si="10"/>
        <v>43.273891250000005</v>
      </c>
    </row>
    <row r="86" spans="8:14" ht="15" thickBot="1" x14ac:dyDescent="0.35">
      <c r="H86" s="61">
        <v>1</v>
      </c>
      <c r="I86" s="33">
        <f>SUM('[1]Distancias vigas'!S11:Z11)</f>
        <v>19.7407</v>
      </c>
      <c r="J86" s="39">
        <f>SUM('[1]Distancias vigas'!S10:Z10)</f>
        <v>41.160499999999999</v>
      </c>
      <c r="K86" s="34">
        <f t="shared" si="9"/>
        <v>1.0290125000000001</v>
      </c>
      <c r="L86" s="92">
        <f t="shared" si="11"/>
        <v>49.351750000000003</v>
      </c>
      <c r="M86" s="93">
        <f t="shared" si="12"/>
        <v>2.0580250000000002</v>
      </c>
      <c r="N86" s="94">
        <f t="shared" si="10"/>
        <v>51.409775000000003</v>
      </c>
    </row>
    <row r="87" spans="8:14" x14ac:dyDescent="0.3">
      <c r="K87" s="4" t="s">
        <v>34</v>
      </c>
      <c r="L87" s="27">
        <f t="shared" ref="L87:M87" si="13">SUM(L63:L86)</f>
        <v>923.96478125000033</v>
      </c>
      <c r="M87" s="27">
        <f t="shared" si="13"/>
        <v>175.16388499999999</v>
      </c>
      <c r="N87" s="98">
        <f>SUM(N63:N86)</f>
        <v>1099.1286662500004</v>
      </c>
    </row>
  </sheetData>
  <mergeCells count="11">
    <mergeCell ref="X32:X33"/>
    <mergeCell ref="I32:L32"/>
    <mergeCell ref="H32:H33"/>
    <mergeCell ref="T32:T33"/>
    <mergeCell ref="U32:U33"/>
    <mergeCell ref="V32:V33"/>
    <mergeCell ref="W32:W33"/>
    <mergeCell ref="M32:P32"/>
    <mergeCell ref="Q32:Q33"/>
    <mergeCell ref="R32:R33"/>
    <mergeCell ref="S32:S3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B8D20-BF4C-4B5F-8979-C285707E39B2}">
  <dimension ref="A2:J9"/>
  <sheetViews>
    <sheetView workbookViewId="0">
      <selection activeCell="C13" sqref="C13"/>
    </sheetView>
  </sheetViews>
  <sheetFormatPr baseColWidth="10" defaultRowHeight="14.4" x14ac:dyDescent="0.3"/>
  <sheetData>
    <row r="2" spans="1:10" ht="15" thickBot="1" x14ac:dyDescent="0.35"/>
    <row r="3" spans="1:10" ht="43.8" thickBot="1" x14ac:dyDescent="0.35">
      <c r="A3" s="142" t="s">
        <v>5</v>
      </c>
      <c r="B3" s="83" t="s">
        <v>7</v>
      </c>
      <c r="C3" s="83" t="s">
        <v>8</v>
      </c>
      <c r="D3" s="83" t="s">
        <v>9</v>
      </c>
      <c r="E3" s="83" t="s">
        <v>10</v>
      </c>
      <c r="F3" s="83" t="s">
        <v>11</v>
      </c>
      <c r="G3" s="83" t="s">
        <v>12</v>
      </c>
      <c r="H3" s="83" t="s">
        <v>60</v>
      </c>
      <c r="I3" s="152" t="s">
        <v>57</v>
      </c>
      <c r="J3" s="143" t="s">
        <v>14</v>
      </c>
    </row>
    <row r="4" spans="1:10" x14ac:dyDescent="0.3">
      <c r="A4" s="145">
        <v>24</v>
      </c>
      <c r="B4" s="154">
        <v>0.16</v>
      </c>
      <c r="C4" s="155">
        <v>68.697999999999993</v>
      </c>
      <c r="D4" s="155">
        <v>26.37</v>
      </c>
      <c r="E4" s="155">
        <v>42.327999999999989</v>
      </c>
      <c r="F4" s="154">
        <v>0</v>
      </c>
      <c r="G4" s="155">
        <v>27.479199999999999</v>
      </c>
      <c r="H4" s="155">
        <v>4.8677199999999994</v>
      </c>
      <c r="I4" s="155">
        <v>13.739599999999999</v>
      </c>
      <c r="J4" s="147">
        <v>46.086519999999993</v>
      </c>
    </row>
    <row r="5" spans="1:10" s="1" customFormat="1" x14ac:dyDescent="0.3">
      <c r="A5" s="146" t="s">
        <v>59</v>
      </c>
      <c r="B5" s="149">
        <v>0.16</v>
      </c>
      <c r="C5" s="150">
        <v>410.20299999999997</v>
      </c>
      <c r="D5" s="150">
        <v>15.170000000000002</v>
      </c>
      <c r="E5" s="150">
        <v>395.03299999999996</v>
      </c>
      <c r="F5" s="149">
        <v>0</v>
      </c>
      <c r="G5" s="150">
        <v>164.0812</v>
      </c>
      <c r="H5" s="150">
        <v>45.428795000000001</v>
      </c>
      <c r="I5" s="150">
        <v>82.040599999999998</v>
      </c>
      <c r="J5" s="148">
        <v>291.55059499999999</v>
      </c>
    </row>
    <row r="6" spans="1:10" x14ac:dyDescent="0.3">
      <c r="A6" s="146">
        <v>3</v>
      </c>
      <c r="B6" s="149">
        <v>0.16</v>
      </c>
      <c r="C6" s="150">
        <v>410.702</v>
      </c>
      <c r="D6" s="150">
        <v>14.930000000000001</v>
      </c>
      <c r="E6" s="150">
        <v>395.77199999999999</v>
      </c>
      <c r="F6" s="149">
        <v>0</v>
      </c>
      <c r="G6" s="150">
        <v>164.2808</v>
      </c>
      <c r="H6" s="150">
        <v>45.513780000000004</v>
      </c>
      <c r="I6" s="150">
        <v>82.1404</v>
      </c>
      <c r="J6" s="148">
        <v>291.93498</v>
      </c>
    </row>
    <row r="7" spans="1:10" x14ac:dyDescent="0.3">
      <c r="A7" s="146">
        <v>2</v>
      </c>
      <c r="B7" s="149">
        <v>0.16</v>
      </c>
      <c r="C7" s="150">
        <v>177.54900000000001</v>
      </c>
      <c r="D7" s="150">
        <v>26.774750000000001</v>
      </c>
      <c r="E7" s="150">
        <v>150.77424999999999</v>
      </c>
      <c r="F7" s="150">
        <v>255.92599999999999</v>
      </c>
      <c r="G7" s="150">
        <v>173.39</v>
      </c>
      <c r="H7" s="150">
        <v>17.339038750000004</v>
      </c>
      <c r="I7" s="150">
        <v>86.695000000000007</v>
      </c>
      <c r="J7" s="148">
        <v>277.42403875000002</v>
      </c>
    </row>
    <row r="8" spans="1:10" ht="15" thickBot="1" x14ac:dyDescent="0.35">
      <c r="A8" s="144">
        <v>1</v>
      </c>
      <c r="B8" s="151">
        <v>0.17</v>
      </c>
      <c r="C8" s="156">
        <v>205.286</v>
      </c>
      <c r="D8" s="156">
        <v>38.329499999999996</v>
      </c>
      <c r="E8" s="156">
        <v>166.95650000000001</v>
      </c>
      <c r="F8" s="156">
        <v>514.17600000000004</v>
      </c>
      <c r="G8" s="156">
        <v>305.77135000000004</v>
      </c>
      <c r="H8" s="156">
        <v>19.199997500000002</v>
      </c>
      <c r="I8" s="156">
        <v>143.89240000000001</v>
      </c>
      <c r="J8" s="157">
        <v>468.86374750000004</v>
      </c>
    </row>
    <row r="9" spans="1:10" ht="15" thickBot="1" x14ac:dyDescent="0.35">
      <c r="A9" s="4"/>
      <c r="B9" s="4"/>
      <c r="C9" s="4"/>
      <c r="D9" s="4"/>
      <c r="E9" s="4"/>
      <c r="F9" s="144" t="s">
        <v>34</v>
      </c>
      <c r="G9" s="153">
        <v>3952.5453500000008</v>
      </c>
      <c r="H9" s="153">
        <v>995.49643625000022</v>
      </c>
      <c r="I9" s="153">
        <v>1967.2794000000004</v>
      </c>
      <c r="J9" s="153">
        <v>6915.3211862499993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144A-240D-4021-9F91-252888C88291}">
  <dimension ref="A2:J28"/>
  <sheetViews>
    <sheetView topLeftCell="A10" workbookViewId="0">
      <selection activeCell="A19" sqref="A19"/>
    </sheetView>
  </sheetViews>
  <sheetFormatPr baseColWidth="10" defaultRowHeight="14.4" x14ac:dyDescent="0.3"/>
  <cols>
    <col min="6" max="6" width="16.6640625" bestFit="1" customWidth="1"/>
    <col min="7" max="7" width="14.77734375" bestFit="1" customWidth="1"/>
    <col min="8" max="8" width="20.88671875" bestFit="1" customWidth="1"/>
    <col min="9" max="9" width="13.33203125" bestFit="1" customWidth="1"/>
    <col min="10" max="10" width="19.33203125" bestFit="1" customWidth="1"/>
  </cols>
  <sheetData>
    <row r="2" spans="1:10" ht="15" thickBot="1" x14ac:dyDescent="0.35">
      <c r="B2" t="s">
        <v>37</v>
      </c>
    </row>
    <row r="3" spans="1:10" ht="15" customHeight="1" thickBot="1" x14ac:dyDescent="0.35">
      <c r="A3" s="62" t="s">
        <v>36</v>
      </c>
      <c r="B3" s="62" t="s">
        <v>63</v>
      </c>
      <c r="C3" s="165" t="s">
        <v>64</v>
      </c>
      <c r="D3" s="5" t="s">
        <v>65</v>
      </c>
      <c r="E3" s="165" t="s">
        <v>66</v>
      </c>
      <c r="F3" s="58" t="s">
        <v>61</v>
      </c>
      <c r="G3" s="6" t="s">
        <v>40</v>
      </c>
      <c r="H3" s="58" t="s">
        <v>42</v>
      </c>
      <c r="I3" s="166" t="s">
        <v>44</v>
      </c>
      <c r="J3" s="165" t="s">
        <v>56</v>
      </c>
    </row>
    <row r="4" spans="1:10" x14ac:dyDescent="0.3">
      <c r="A4" s="22">
        <v>24</v>
      </c>
      <c r="B4" s="159">
        <v>0.2</v>
      </c>
      <c r="C4" s="23">
        <v>0.2</v>
      </c>
      <c r="D4" s="159">
        <v>26.919999999999995</v>
      </c>
      <c r="E4" s="23">
        <v>17.600000000000001</v>
      </c>
      <c r="F4" s="161">
        <v>8.9039999999999999</v>
      </c>
      <c r="G4" s="148">
        <v>2.2509999999999999</v>
      </c>
      <c r="H4" s="161">
        <v>51.198</v>
      </c>
      <c r="I4" s="155">
        <v>0.11255</v>
      </c>
      <c r="J4" s="148">
        <v>51.310549999999992</v>
      </c>
    </row>
    <row r="5" spans="1:10" x14ac:dyDescent="0.3">
      <c r="A5" s="168" t="s">
        <v>67</v>
      </c>
      <c r="B5" s="159">
        <v>0.2</v>
      </c>
      <c r="C5" s="23">
        <v>0.2</v>
      </c>
      <c r="D5" s="159">
        <v>54.480000000000011</v>
      </c>
      <c r="E5" s="23">
        <v>58.86</v>
      </c>
      <c r="F5" s="162">
        <v>22.668000000000003</v>
      </c>
      <c r="G5" s="148">
        <v>5.6920000000000011</v>
      </c>
      <c r="H5" s="162">
        <v>130.34100000000001</v>
      </c>
      <c r="I5" s="150">
        <v>0.28460000000000008</v>
      </c>
      <c r="J5" s="148">
        <v>130.62560000000002</v>
      </c>
    </row>
    <row r="6" spans="1:10" x14ac:dyDescent="0.3">
      <c r="A6" s="22">
        <v>7</v>
      </c>
      <c r="B6" s="159">
        <v>0.25</v>
      </c>
      <c r="C6" s="23">
        <v>0.2</v>
      </c>
      <c r="D6" s="159">
        <v>54.480000000000011</v>
      </c>
      <c r="E6" s="23">
        <v>58.86</v>
      </c>
      <c r="F6" s="162">
        <v>25.392000000000003</v>
      </c>
      <c r="G6" s="148">
        <v>5.6945000000000014</v>
      </c>
      <c r="H6" s="162">
        <v>146.00400000000002</v>
      </c>
      <c r="I6" s="150">
        <v>0.28472500000000006</v>
      </c>
      <c r="J6" s="148">
        <v>146.28872500000003</v>
      </c>
    </row>
    <row r="7" spans="1:10" x14ac:dyDescent="0.3">
      <c r="A7" s="22">
        <v>6</v>
      </c>
      <c r="B7" s="159">
        <v>0.25</v>
      </c>
      <c r="C7" s="23">
        <v>0.25</v>
      </c>
      <c r="D7" s="159">
        <v>54.480000000000011</v>
      </c>
      <c r="E7" s="23">
        <v>58.86</v>
      </c>
      <c r="F7" s="162">
        <v>28.335000000000001</v>
      </c>
      <c r="G7" s="148">
        <v>5.697000000000001</v>
      </c>
      <c r="H7" s="162">
        <v>162.92624999999998</v>
      </c>
      <c r="I7" s="150">
        <v>0.28485000000000005</v>
      </c>
      <c r="J7" s="148">
        <v>163.21109999999999</v>
      </c>
    </row>
    <row r="8" spans="1:10" x14ac:dyDescent="0.3">
      <c r="A8" s="22">
        <v>5</v>
      </c>
      <c r="B8" s="159">
        <v>0.25</v>
      </c>
      <c r="C8" s="23">
        <v>0.25</v>
      </c>
      <c r="D8" s="159">
        <v>54.480000000000011</v>
      </c>
      <c r="E8" s="23">
        <v>58.86</v>
      </c>
      <c r="F8" s="162">
        <v>28.335000000000001</v>
      </c>
      <c r="G8" s="148">
        <v>5.697000000000001</v>
      </c>
      <c r="H8" s="162">
        <v>162.92624999999998</v>
      </c>
      <c r="I8" s="150">
        <v>0.28485000000000005</v>
      </c>
      <c r="J8" s="148">
        <v>163.21109999999999</v>
      </c>
    </row>
    <row r="9" spans="1:10" x14ac:dyDescent="0.3">
      <c r="A9" s="22">
        <v>4</v>
      </c>
      <c r="B9" s="159">
        <v>0.25</v>
      </c>
      <c r="C9" s="23">
        <v>0.25</v>
      </c>
      <c r="D9" s="159">
        <v>54.480000000000011</v>
      </c>
      <c r="E9" s="23">
        <v>58.86</v>
      </c>
      <c r="F9" s="162">
        <v>28.335000000000001</v>
      </c>
      <c r="G9" s="148">
        <v>5.697000000000001</v>
      </c>
      <c r="H9" s="162">
        <v>162.92624999999998</v>
      </c>
      <c r="I9" s="150">
        <v>0.28485000000000005</v>
      </c>
      <c r="J9" s="148">
        <v>163.21109999999999</v>
      </c>
    </row>
    <row r="10" spans="1:10" x14ac:dyDescent="0.3">
      <c r="A10" s="22">
        <v>3</v>
      </c>
      <c r="B10" s="159">
        <v>0.25</v>
      </c>
      <c r="C10" s="23">
        <v>0.25</v>
      </c>
      <c r="D10" s="159">
        <v>58.320000000000014</v>
      </c>
      <c r="E10" s="23">
        <v>58.86</v>
      </c>
      <c r="F10" s="162">
        <v>29.295000000000002</v>
      </c>
      <c r="G10" s="148">
        <v>5.8890000000000011</v>
      </c>
      <c r="H10" s="162">
        <v>168.44625000000002</v>
      </c>
      <c r="I10" s="150">
        <v>0.29445000000000005</v>
      </c>
      <c r="J10" s="148">
        <v>168.74070000000003</v>
      </c>
    </row>
    <row r="11" spans="1:10" x14ac:dyDescent="0.3">
      <c r="A11" s="22">
        <v>2</v>
      </c>
      <c r="B11" s="159">
        <v>0.25</v>
      </c>
      <c r="C11" s="23">
        <v>0.3</v>
      </c>
      <c r="D11" s="159">
        <v>65.349999999999994</v>
      </c>
      <c r="E11" s="23">
        <v>50.47999999999999</v>
      </c>
      <c r="F11" s="162">
        <v>31.481499999999997</v>
      </c>
      <c r="G11" s="148">
        <v>5.823999999999999</v>
      </c>
      <c r="H11" s="162">
        <v>181.01862499999996</v>
      </c>
      <c r="I11" s="150">
        <v>0.29119999999999996</v>
      </c>
      <c r="J11" s="148">
        <v>181.30982499999996</v>
      </c>
    </row>
    <row r="12" spans="1:10" x14ac:dyDescent="0.3">
      <c r="A12" s="22">
        <v>1</v>
      </c>
      <c r="B12" s="159">
        <v>0.25</v>
      </c>
      <c r="C12" s="23">
        <v>0.3</v>
      </c>
      <c r="D12" s="159">
        <v>69.97999999999999</v>
      </c>
      <c r="E12" s="23">
        <v>54.98</v>
      </c>
      <c r="F12" s="162">
        <v>33.988999999999997</v>
      </c>
      <c r="G12" s="148">
        <v>6.2804999999999991</v>
      </c>
      <c r="H12" s="162">
        <v>195.43674999999996</v>
      </c>
      <c r="I12" s="150">
        <v>0.314025</v>
      </c>
      <c r="J12" s="148">
        <v>195.75077499999995</v>
      </c>
    </row>
    <row r="13" spans="1:10" ht="15" thickBot="1" x14ac:dyDescent="0.35">
      <c r="A13" s="24">
        <v>-1</v>
      </c>
      <c r="B13" s="160">
        <v>0.25</v>
      </c>
      <c r="C13" s="25">
        <v>0.3</v>
      </c>
      <c r="D13" s="160">
        <v>78.44</v>
      </c>
      <c r="E13" s="25">
        <v>61.529999999999987</v>
      </c>
      <c r="F13" s="163">
        <v>38.068999999999996</v>
      </c>
      <c r="G13" s="157">
        <v>7.0309999999999988</v>
      </c>
      <c r="H13" s="163">
        <v>218.89674999999997</v>
      </c>
      <c r="I13" s="156">
        <v>0.35154999999999997</v>
      </c>
      <c r="J13" s="157">
        <v>219.24829999999997</v>
      </c>
    </row>
    <row r="14" spans="1:10" ht="15" thickBot="1" x14ac:dyDescent="0.35">
      <c r="A14" s="4"/>
      <c r="B14" s="4"/>
      <c r="C14" s="4"/>
      <c r="D14" s="4"/>
      <c r="E14" s="4"/>
      <c r="F14" s="4"/>
      <c r="G14" s="62" t="s">
        <v>62</v>
      </c>
      <c r="H14" s="167">
        <v>3535.2351249999988</v>
      </c>
      <c r="I14" s="167">
        <v>7.056650000000003</v>
      </c>
      <c r="J14" s="167">
        <v>3542.2917750000006</v>
      </c>
    </row>
    <row r="16" spans="1:10" ht="15" thickBot="1" x14ac:dyDescent="0.35">
      <c r="B16" t="s">
        <v>38</v>
      </c>
    </row>
    <row r="17" spans="1:7" ht="15" thickBot="1" x14ac:dyDescent="0.35">
      <c r="A17" s="62" t="s">
        <v>36</v>
      </c>
      <c r="B17" s="62" t="s">
        <v>63</v>
      </c>
      <c r="C17" s="165" t="s">
        <v>64</v>
      </c>
      <c r="D17" s="5" t="s">
        <v>65</v>
      </c>
      <c r="E17" s="165" t="s">
        <v>66</v>
      </c>
      <c r="F17" s="62" t="s">
        <v>41</v>
      </c>
      <c r="G17" s="62" t="s">
        <v>43</v>
      </c>
    </row>
    <row r="18" spans="1:7" x14ac:dyDescent="0.3">
      <c r="A18" s="20">
        <v>24</v>
      </c>
      <c r="B18" s="158">
        <v>0.2</v>
      </c>
      <c r="C18" s="21">
        <v>0.2</v>
      </c>
      <c r="D18" s="158">
        <v>10.25</v>
      </c>
      <c r="E18" s="21">
        <v>8.7000000000000028</v>
      </c>
      <c r="F18" s="20">
        <v>3.7900000000000009</v>
      </c>
      <c r="G18" s="20">
        <v>0.37900000000000011</v>
      </c>
    </row>
    <row r="19" spans="1:7" x14ac:dyDescent="0.3">
      <c r="A19" s="168">
        <v>45139</v>
      </c>
      <c r="B19" s="159">
        <v>0.2</v>
      </c>
      <c r="C19" s="23">
        <v>0.2</v>
      </c>
      <c r="D19" s="159">
        <v>60.46</v>
      </c>
      <c r="E19" s="23">
        <v>39.19</v>
      </c>
      <c r="F19" s="22">
        <v>19.93</v>
      </c>
      <c r="G19" s="22">
        <v>1.9930000000000001</v>
      </c>
    </row>
    <row r="20" spans="1:7" x14ac:dyDescent="0.3">
      <c r="A20" s="22">
        <v>7</v>
      </c>
      <c r="B20" s="159">
        <v>0.2</v>
      </c>
      <c r="C20" s="23">
        <v>0.2</v>
      </c>
      <c r="D20" s="159">
        <v>60.46</v>
      </c>
      <c r="E20" s="23">
        <v>39.19</v>
      </c>
      <c r="F20" s="22">
        <v>19.93</v>
      </c>
      <c r="G20" s="22">
        <v>1.9930000000000001</v>
      </c>
    </row>
    <row r="21" spans="1:7" x14ac:dyDescent="0.3">
      <c r="A21" s="22">
        <v>6</v>
      </c>
      <c r="B21" s="159">
        <v>0.2</v>
      </c>
      <c r="C21" s="23">
        <v>0.2</v>
      </c>
      <c r="D21" s="159">
        <v>60.46</v>
      </c>
      <c r="E21" s="23">
        <v>39.19</v>
      </c>
      <c r="F21" s="22">
        <v>19.93</v>
      </c>
      <c r="G21" s="22">
        <v>1.9930000000000001</v>
      </c>
    </row>
    <row r="22" spans="1:7" x14ac:dyDescent="0.3">
      <c r="A22" s="22">
        <v>5</v>
      </c>
      <c r="B22" s="159">
        <v>0.25</v>
      </c>
      <c r="C22" s="23">
        <v>0.25</v>
      </c>
      <c r="D22" s="159">
        <v>60.46</v>
      </c>
      <c r="E22" s="23">
        <v>39.19</v>
      </c>
      <c r="F22" s="164">
        <v>24.912500000000001</v>
      </c>
      <c r="G22" s="164">
        <v>2.4912500000000004</v>
      </c>
    </row>
    <row r="23" spans="1:7" x14ac:dyDescent="0.3">
      <c r="A23" s="22">
        <v>4</v>
      </c>
      <c r="B23" s="159">
        <v>0.25</v>
      </c>
      <c r="C23" s="23">
        <v>0.25</v>
      </c>
      <c r="D23" s="159">
        <v>60.46</v>
      </c>
      <c r="E23" s="23">
        <v>39.19</v>
      </c>
      <c r="F23" s="164">
        <v>24.912500000000001</v>
      </c>
      <c r="G23" s="164">
        <v>2.4912500000000004</v>
      </c>
    </row>
    <row r="24" spans="1:7" x14ac:dyDescent="0.3">
      <c r="A24" s="22">
        <v>3</v>
      </c>
      <c r="B24" s="159">
        <v>0.25</v>
      </c>
      <c r="C24" s="23">
        <v>0.25</v>
      </c>
      <c r="D24" s="159">
        <v>60.46</v>
      </c>
      <c r="E24" s="23">
        <v>39.19</v>
      </c>
      <c r="F24" s="164">
        <v>24.912500000000001</v>
      </c>
      <c r="G24" s="164">
        <v>2.4912500000000004</v>
      </c>
    </row>
    <row r="25" spans="1:7" x14ac:dyDescent="0.3">
      <c r="A25" s="22">
        <v>2</v>
      </c>
      <c r="B25" s="159">
        <v>0.25</v>
      </c>
      <c r="C25" s="23">
        <v>0.3</v>
      </c>
      <c r="D25" s="159">
        <v>36.07</v>
      </c>
      <c r="E25" s="23">
        <v>38.700000000000017</v>
      </c>
      <c r="F25" s="164">
        <v>20.627500000000005</v>
      </c>
      <c r="G25" s="164">
        <v>2.0627500000000007</v>
      </c>
    </row>
    <row r="26" spans="1:7" x14ac:dyDescent="0.3">
      <c r="A26" s="22">
        <v>1</v>
      </c>
      <c r="B26" s="159">
        <v>0.25</v>
      </c>
      <c r="C26" s="23">
        <v>0.3</v>
      </c>
      <c r="D26" s="159">
        <v>38.11</v>
      </c>
      <c r="E26" s="23">
        <v>31.640000000000004</v>
      </c>
      <c r="F26" s="164">
        <v>19.019500000000001</v>
      </c>
      <c r="G26" s="164">
        <v>1.9019500000000003</v>
      </c>
    </row>
    <row r="27" spans="1:7" ht="15" thickBot="1" x14ac:dyDescent="0.35">
      <c r="A27" s="24">
        <v>-1</v>
      </c>
      <c r="B27" s="160">
        <v>0.25</v>
      </c>
      <c r="C27" s="25">
        <v>0.3</v>
      </c>
      <c r="D27" s="160">
        <v>22.62</v>
      </c>
      <c r="E27" s="25">
        <v>16.899999999999995</v>
      </c>
      <c r="F27" s="153">
        <v>10.724999999999998</v>
      </c>
      <c r="G27" s="153">
        <v>1.0724999999999998</v>
      </c>
    </row>
    <row r="28" spans="1:7" ht="15" thickBot="1" x14ac:dyDescent="0.35">
      <c r="A28" s="4"/>
      <c r="B28" s="4"/>
      <c r="C28" s="4"/>
      <c r="D28" s="4"/>
      <c r="E28" s="4"/>
      <c r="F28" s="167" t="s">
        <v>62</v>
      </c>
      <c r="G28" s="167">
        <v>48.763949999999994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9E37D-38B6-4715-9CDD-F03C3F68ACDC}">
  <dimension ref="A1:G7"/>
  <sheetViews>
    <sheetView tabSelected="1" workbookViewId="0">
      <selection sqref="A1:G7"/>
    </sheetView>
  </sheetViews>
  <sheetFormatPr baseColWidth="10" defaultRowHeight="14.4" x14ac:dyDescent="0.3"/>
  <cols>
    <col min="1" max="1" width="14.44140625" customWidth="1"/>
    <col min="2" max="2" width="16.88671875" bestFit="1" customWidth="1"/>
    <col min="3" max="3" width="14.77734375" bestFit="1" customWidth="1"/>
    <col min="4" max="4" width="18.33203125" bestFit="1" customWidth="1"/>
    <col min="5" max="5" width="20.6640625" bestFit="1" customWidth="1"/>
    <col min="6" max="6" width="18.109375" bestFit="1" customWidth="1"/>
    <col min="7" max="7" width="12.109375" bestFit="1" customWidth="1"/>
  </cols>
  <sheetData>
    <row r="1" spans="1:7" ht="15" thickBot="1" x14ac:dyDescent="0.35">
      <c r="A1" s="5" t="s">
        <v>36</v>
      </c>
      <c r="B1" s="166" t="s">
        <v>51</v>
      </c>
      <c r="C1" s="166" t="s">
        <v>52</v>
      </c>
      <c r="D1" s="82" t="s">
        <v>53</v>
      </c>
      <c r="E1" s="166" t="s">
        <v>54</v>
      </c>
      <c r="F1" s="166" t="s">
        <v>55</v>
      </c>
      <c r="G1" s="6" t="s">
        <v>45</v>
      </c>
    </row>
    <row r="2" spans="1:7" x14ac:dyDescent="0.3">
      <c r="A2" s="158">
        <v>24</v>
      </c>
      <c r="B2" s="155">
        <v>23.733000000000001</v>
      </c>
      <c r="C2" s="155">
        <v>242.60399999999998</v>
      </c>
      <c r="D2" s="169">
        <v>6.0651000000000002</v>
      </c>
      <c r="E2" s="155">
        <v>59.332500000000003</v>
      </c>
      <c r="F2" s="155">
        <v>12.1302</v>
      </c>
      <c r="G2" s="170">
        <v>71.462699999999998</v>
      </c>
    </row>
    <row r="3" spans="1:7" x14ac:dyDescent="0.3">
      <c r="A3" s="175" t="s">
        <v>59</v>
      </c>
      <c r="B3" s="150">
        <v>14.769000000000002</v>
      </c>
      <c r="C3" s="150">
        <v>150.72399999999999</v>
      </c>
      <c r="D3" s="171">
        <v>3.7681</v>
      </c>
      <c r="E3" s="150">
        <v>36.922500000000007</v>
      </c>
      <c r="F3" s="150">
        <v>7.5362</v>
      </c>
      <c r="G3" s="172">
        <v>44.458700000000007</v>
      </c>
    </row>
    <row r="4" spans="1:7" x14ac:dyDescent="0.3">
      <c r="A4" s="159">
        <v>3</v>
      </c>
      <c r="B4" s="150">
        <v>14.553000000000003</v>
      </c>
      <c r="C4" s="150">
        <v>148.51599999999999</v>
      </c>
      <c r="D4" s="171">
        <v>3.7128999999999999</v>
      </c>
      <c r="E4" s="150">
        <v>36.382500000000007</v>
      </c>
      <c r="F4" s="150">
        <v>7.4257999999999997</v>
      </c>
      <c r="G4" s="172">
        <v>43.80830000000001</v>
      </c>
    </row>
    <row r="5" spans="1:7" x14ac:dyDescent="0.3">
      <c r="A5" s="159">
        <v>2</v>
      </c>
      <c r="B5" s="150">
        <v>16.179212500000002</v>
      </c>
      <c r="C5" s="150">
        <v>56.51720000000001</v>
      </c>
      <c r="D5" s="171">
        <v>1.4129300000000002</v>
      </c>
      <c r="E5" s="150">
        <v>40.448031250000007</v>
      </c>
      <c r="F5" s="150">
        <v>2.8258600000000005</v>
      </c>
      <c r="G5" s="172">
        <v>43.273891250000005</v>
      </c>
    </row>
    <row r="6" spans="1:7" ht="15" thickBot="1" x14ac:dyDescent="0.35">
      <c r="A6" s="160">
        <v>1</v>
      </c>
      <c r="B6" s="156">
        <v>19.7407</v>
      </c>
      <c r="C6" s="156">
        <v>41.160499999999999</v>
      </c>
      <c r="D6" s="173">
        <v>1.0290125000000001</v>
      </c>
      <c r="E6" s="156">
        <v>49.351750000000003</v>
      </c>
      <c r="F6" s="156">
        <v>2.0580250000000002</v>
      </c>
      <c r="G6" s="174">
        <v>51.409775000000003</v>
      </c>
    </row>
    <row r="7" spans="1:7" ht="15" thickBot="1" x14ac:dyDescent="0.35">
      <c r="A7" s="4"/>
      <c r="B7" s="4"/>
      <c r="C7" s="4"/>
      <c r="D7" s="62" t="s">
        <v>34</v>
      </c>
      <c r="E7" s="167">
        <v>923.96478125000033</v>
      </c>
      <c r="F7" s="167">
        <v>175.16388499999999</v>
      </c>
      <c r="G7" s="167">
        <v>1099.1286662500004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Tablas losa</vt:lpstr>
      <vt:lpstr>Tablas muro y tabiques</vt:lpstr>
      <vt:lpstr>Tablas vigas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andres Yañez grandon</dc:creator>
  <cp:lastModifiedBy>ignacio andres Yañez grandon</cp:lastModifiedBy>
  <dcterms:created xsi:type="dcterms:W3CDTF">2018-10-22T17:37:22Z</dcterms:created>
  <dcterms:modified xsi:type="dcterms:W3CDTF">2018-10-23T14:49:09Z</dcterms:modified>
</cp:coreProperties>
</file>