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BF9192F4-5976-4D8A-ABFC-2AE96FD4D9E0}" xr6:coauthVersionLast="31" xr6:coauthVersionMax="31" xr10:uidLastSave="{00000000-0000-0000-0000-000000000000}"/>
  <bookViews>
    <workbookView xWindow="0" yWindow="0" windowWidth="22260" windowHeight="12648" firstSheet="1" activeTab="4" xr2:uid="{00000000-000D-0000-FFFF-FFFF00000000}"/>
  </bookViews>
  <sheets>
    <sheet name="PLANTILLA BASE" sheetId="2" state="hidden" r:id="rId1"/>
    <sheet name="TABLAS" sheetId="1" r:id="rId2"/>
    <sheet name="GENERAC. DIAGRAMA" sheetId="14" r:id="rId3"/>
    <sheet name="RESULTADOS PIER" sheetId="4" r:id="rId4"/>
    <sheet name="DIAGRAMAS" sheetId="15" r:id="rId5"/>
    <sheet name="RESUMEN FC" sheetId="16" r:id="rId6"/>
    <sheet name="EJE 6" sheetId="3" r:id="rId7"/>
    <sheet name="PLANILLAS EJE 6" sheetId="5" r:id="rId8"/>
    <sheet name="EJE 11" sheetId="6" r:id="rId9"/>
    <sheet name="PLANILLAS EJE 11" sheetId="7" r:id="rId10"/>
    <sheet name="EJE 13" sheetId="8" r:id="rId11"/>
    <sheet name="PLANILLAS EJE 13" sheetId="9" r:id="rId12"/>
    <sheet name="EJE G ENTRE 3-6" sheetId="10" r:id="rId13"/>
    <sheet name="PLANILLAS EJE G ENTRE 3-6" sheetId="11" r:id="rId14"/>
    <sheet name="EJE I" sheetId="12" r:id="rId15"/>
    <sheet name="PLANILLAS EJE I" sheetId="13" r:id="rId16"/>
  </sheets>
  <definedNames>
    <definedName name="_xlnm._FilterDatabase" localSheetId="3" hidden="1">'RESULTADOS PIER'!$A$1:$N$11101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34" i="16" l="1"/>
  <c r="AN34" i="16"/>
  <c r="AM34" i="16"/>
  <c r="AL34" i="16"/>
  <c r="AO33" i="16"/>
  <c r="AN33" i="16"/>
  <c r="AM33" i="16"/>
  <c r="AL33" i="16"/>
  <c r="AO32" i="16"/>
  <c r="AN32" i="16"/>
  <c r="AM32" i="16"/>
  <c r="AL32" i="16"/>
  <c r="AO31" i="16"/>
  <c r="AN31" i="16"/>
  <c r="AM31" i="16"/>
  <c r="AL31" i="16"/>
  <c r="AO30" i="16"/>
  <c r="AN30" i="16"/>
  <c r="AM30" i="16"/>
  <c r="AL30" i="16"/>
  <c r="AO29" i="16"/>
  <c r="AN29" i="16"/>
  <c r="AM29" i="16"/>
  <c r="AL29" i="16"/>
  <c r="AO28" i="16"/>
  <c r="AN28" i="16"/>
  <c r="AM28" i="16"/>
  <c r="AL28" i="16"/>
  <c r="AO27" i="16"/>
  <c r="AN27" i="16"/>
  <c r="AM27" i="16"/>
  <c r="AL27" i="16"/>
  <c r="AO26" i="16"/>
  <c r="AN26" i="16"/>
  <c r="AM26" i="16"/>
  <c r="AL26" i="16"/>
  <c r="AO25" i="16"/>
  <c r="AN25" i="16"/>
  <c r="AM25" i="16"/>
  <c r="AL25" i="16"/>
  <c r="AO24" i="16"/>
  <c r="AN24" i="16"/>
  <c r="AM24" i="16"/>
  <c r="AL24" i="16"/>
  <c r="AO23" i="16"/>
  <c r="AN23" i="16"/>
  <c r="AM23" i="16"/>
  <c r="AL23" i="16"/>
  <c r="AO22" i="16"/>
  <c r="AN22" i="16"/>
  <c r="AM22" i="16"/>
  <c r="AL22" i="16"/>
  <c r="AO21" i="16"/>
  <c r="AN21" i="16"/>
  <c r="AM21" i="16"/>
  <c r="AL21" i="16"/>
  <c r="AO20" i="16"/>
  <c r="AN20" i="16"/>
  <c r="AM20" i="16"/>
  <c r="AL20" i="16"/>
  <c r="AO19" i="16"/>
  <c r="AN19" i="16"/>
  <c r="AM19" i="16"/>
  <c r="AL19" i="16"/>
  <c r="AO18" i="16"/>
  <c r="AN18" i="16"/>
  <c r="AM18" i="16"/>
  <c r="AL18" i="16"/>
  <c r="AO17" i="16"/>
  <c r="AN17" i="16"/>
  <c r="AM17" i="16"/>
  <c r="AL17" i="16"/>
  <c r="AO16" i="16"/>
  <c r="AN16" i="16"/>
  <c r="AM16" i="16"/>
  <c r="AL16" i="16"/>
  <c r="AO15" i="16"/>
  <c r="AN15" i="16"/>
  <c r="AM15" i="16"/>
  <c r="AL15" i="16"/>
  <c r="AO14" i="16"/>
  <c r="AN14" i="16"/>
  <c r="AM14" i="16"/>
  <c r="AL14" i="16"/>
  <c r="AO13" i="16"/>
  <c r="AN13" i="16"/>
  <c r="AM13" i="16"/>
  <c r="AL13" i="16"/>
  <c r="AO12" i="16"/>
  <c r="AN12" i="16"/>
  <c r="AM12" i="16"/>
  <c r="AL12" i="16"/>
  <c r="AO11" i="16"/>
  <c r="AN11" i="16"/>
  <c r="AM11" i="16"/>
  <c r="AL11" i="16"/>
  <c r="AO10" i="16"/>
  <c r="AN10" i="16"/>
  <c r="AM10" i="16"/>
  <c r="AL10" i="16"/>
  <c r="AO9" i="16"/>
  <c r="AN9" i="16"/>
  <c r="AM9" i="16"/>
  <c r="AL9" i="16"/>
  <c r="AO8" i="16"/>
  <c r="AN8" i="16"/>
  <c r="AM8" i="16"/>
  <c r="AL8" i="16"/>
  <c r="AO7" i="16"/>
  <c r="AN7" i="16"/>
  <c r="AM7" i="16"/>
  <c r="AL7" i="16"/>
  <c r="AO6" i="16"/>
  <c r="AN6" i="16"/>
  <c r="AM6" i="16"/>
  <c r="AL6" i="16"/>
  <c r="AO5" i="16"/>
  <c r="AN5" i="16"/>
  <c r="AM5" i="16"/>
  <c r="AL5" i="16"/>
  <c r="AO4" i="16"/>
  <c r="AN4" i="16"/>
  <c r="AM4" i="16"/>
  <c r="AL4" i="16"/>
  <c r="W19" i="12"/>
  <c r="W18" i="12"/>
  <c r="W17" i="12"/>
  <c r="W16" i="12"/>
  <c r="W15" i="12"/>
  <c r="W14" i="12"/>
  <c r="V19" i="12"/>
  <c r="U19" i="12"/>
  <c r="T19" i="12"/>
  <c r="V18" i="12"/>
  <c r="U18" i="12"/>
  <c r="T18" i="12"/>
  <c r="V17" i="12"/>
  <c r="U17" i="12"/>
  <c r="T17" i="12"/>
  <c r="V16" i="12"/>
  <c r="U16" i="12"/>
  <c r="T16" i="12"/>
  <c r="V15" i="12"/>
  <c r="U15" i="12"/>
  <c r="T15" i="12"/>
  <c r="V14" i="12"/>
  <c r="U14" i="12"/>
  <c r="T14" i="12"/>
  <c r="W19" i="10"/>
  <c r="W18" i="10"/>
  <c r="W17" i="10"/>
  <c r="W16" i="10"/>
  <c r="W15" i="10"/>
  <c r="W14" i="10"/>
  <c r="V19" i="10"/>
  <c r="U19" i="10"/>
  <c r="T19" i="10"/>
  <c r="V18" i="10"/>
  <c r="U18" i="10"/>
  <c r="T18" i="10"/>
  <c r="V17" i="10"/>
  <c r="U17" i="10"/>
  <c r="T17" i="10"/>
  <c r="V16" i="10"/>
  <c r="U16" i="10"/>
  <c r="T16" i="10"/>
  <c r="V15" i="10"/>
  <c r="U15" i="10"/>
  <c r="T15" i="10"/>
  <c r="V14" i="10"/>
  <c r="U14" i="10"/>
  <c r="T14" i="10"/>
  <c r="W19" i="8"/>
  <c r="W18" i="8"/>
  <c r="W17" i="8"/>
  <c r="W16" i="8"/>
  <c r="W15" i="8"/>
  <c r="W14" i="8"/>
  <c r="V19" i="8"/>
  <c r="U19" i="8"/>
  <c r="T19" i="8"/>
  <c r="V18" i="8"/>
  <c r="U18" i="8"/>
  <c r="T18" i="8"/>
  <c r="V17" i="8"/>
  <c r="U17" i="8"/>
  <c r="T17" i="8"/>
  <c r="V16" i="8"/>
  <c r="U16" i="8"/>
  <c r="T16" i="8"/>
  <c r="V15" i="8"/>
  <c r="U15" i="8"/>
  <c r="T15" i="8"/>
  <c r="V14" i="8"/>
  <c r="U14" i="8"/>
  <c r="T14" i="8"/>
  <c r="W19" i="6"/>
  <c r="W18" i="6"/>
  <c r="W17" i="6"/>
  <c r="W16" i="6"/>
  <c r="W15" i="6"/>
  <c r="W14" i="6"/>
  <c r="V19" i="6"/>
  <c r="U19" i="6"/>
  <c r="T19" i="6"/>
  <c r="V18" i="6"/>
  <c r="U18" i="6"/>
  <c r="T18" i="6"/>
  <c r="V17" i="6"/>
  <c r="U17" i="6"/>
  <c r="T17" i="6"/>
  <c r="V16" i="6"/>
  <c r="U16" i="6"/>
  <c r="T16" i="6"/>
  <c r="V15" i="6"/>
  <c r="U15" i="6"/>
  <c r="T15" i="6"/>
  <c r="V14" i="6"/>
  <c r="U14" i="6"/>
  <c r="T14" i="6"/>
  <c r="V20" i="3"/>
  <c r="U20" i="3"/>
  <c r="T20" i="3"/>
  <c r="V19" i="3"/>
  <c r="U19" i="3"/>
  <c r="T19" i="3"/>
  <c r="V18" i="3"/>
  <c r="U18" i="3"/>
  <c r="T18" i="3"/>
  <c r="V17" i="3"/>
  <c r="U17" i="3"/>
  <c r="T17" i="3"/>
  <c r="V16" i="3"/>
  <c r="U16" i="3"/>
  <c r="T16" i="3"/>
  <c r="V15" i="3"/>
  <c r="U15" i="3"/>
  <c r="T15" i="3"/>
  <c r="V14" i="3"/>
  <c r="U14" i="3"/>
  <c r="T14" i="3"/>
  <c r="Z605" i="16" l="1"/>
  <c r="Z604" i="16"/>
  <c r="Z603" i="16"/>
  <c r="Z602" i="16"/>
  <c r="Z601" i="16"/>
  <c r="Z600" i="16"/>
  <c r="Z599" i="16"/>
  <c r="Z598" i="16"/>
  <c r="Z597" i="16"/>
  <c r="Z596" i="16"/>
  <c r="Z595" i="16"/>
  <c r="Z594" i="16"/>
  <c r="Z593" i="16"/>
  <c r="Z592" i="16"/>
  <c r="Z591" i="16"/>
  <c r="Z590" i="16"/>
  <c r="Z589" i="16"/>
  <c r="Z588" i="16"/>
  <c r="Z587" i="16"/>
  <c r="Z586" i="16"/>
  <c r="Z585" i="16"/>
  <c r="Z584" i="16"/>
  <c r="Z583" i="16"/>
  <c r="Z582" i="16"/>
  <c r="Z581" i="16"/>
  <c r="Z580" i="16"/>
  <c r="Z579" i="16"/>
  <c r="Z578" i="16"/>
  <c r="Z577" i="16"/>
  <c r="Z576" i="16"/>
  <c r="Z575" i="16"/>
  <c r="Z574" i="16"/>
  <c r="Z573" i="16"/>
  <c r="Z572" i="16"/>
  <c r="Z571" i="16"/>
  <c r="Z570" i="16"/>
  <c r="Z569" i="16"/>
  <c r="Z568" i="16"/>
  <c r="Z567" i="16"/>
  <c r="Z566" i="16"/>
  <c r="Z565" i="16"/>
  <c r="Z564" i="16"/>
  <c r="Z563" i="16"/>
  <c r="Z562" i="16"/>
  <c r="Z561" i="16"/>
  <c r="Z560" i="16"/>
  <c r="Z559" i="16"/>
  <c r="Z558" i="16"/>
  <c r="Z557" i="16"/>
  <c r="Z556" i="16"/>
  <c r="Y605" i="16"/>
  <c r="Y604" i="16"/>
  <c r="Y603" i="16"/>
  <c r="Y602" i="16"/>
  <c r="Y601" i="16"/>
  <c r="Y600" i="16"/>
  <c r="Y599" i="16"/>
  <c r="Y598" i="16"/>
  <c r="Y597" i="16"/>
  <c r="Y596" i="16"/>
  <c r="Y595" i="16"/>
  <c r="Y594" i="16"/>
  <c r="Y593" i="16"/>
  <c r="Y592" i="16"/>
  <c r="Y591" i="16"/>
  <c r="Y590" i="16"/>
  <c r="Y589" i="16"/>
  <c r="Y588" i="16"/>
  <c r="Y587" i="16"/>
  <c r="Y586" i="16"/>
  <c r="Y585" i="16"/>
  <c r="Y584" i="16"/>
  <c r="Y583" i="16"/>
  <c r="Y582" i="16"/>
  <c r="Y581" i="16"/>
  <c r="Y580" i="16"/>
  <c r="Y579" i="16"/>
  <c r="Y578" i="16"/>
  <c r="Y577" i="16"/>
  <c r="Y576" i="16"/>
  <c r="Y575" i="16"/>
  <c r="Y574" i="16"/>
  <c r="Y573" i="16"/>
  <c r="Y572" i="16"/>
  <c r="Y571" i="16"/>
  <c r="Y570" i="16"/>
  <c r="Y569" i="16"/>
  <c r="Y568" i="16"/>
  <c r="Y567" i="16"/>
  <c r="Y566" i="16"/>
  <c r="Y565" i="16"/>
  <c r="Y564" i="16"/>
  <c r="Y563" i="16"/>
  <c r="Y562" i="16"/>
  <c r="Y561" i="16"/>
  <c r="Y560" i="16"/>
  <c r="Y559" i="16"/>
  <c r="Y558" i="16"/>
  <c r="Y557" i="16"/>
  <c r="Y556" i="16"/>
  <c r="N19" i="16"/>
  <c r="O9" i="12"/>
  <c r="P8" i="12"/>
  <c r="O8" i="12"/>
  <c r="P7" i="12"/>
  <c r="O7" i="12"/>
  <c r="P6" i="12"/>
  <c r="O6" i="12"/>
  <c r="P5" i="12"/>
  <c r="O5" i="12"/>
  <c r="P4" i="12"/>
  <c r="O4" i="12"/>
  <c r="P9" i="10"/>
  <c r="O9" i="10"/>
  <c r="P8" i="10"/>
  <c r="O8" i="10"/>
  <c r="P7" i="10"/>
  <c r="O7" i="10"/>
  <c r="P6" i="10"/>
  <c r="O6" i="10"/>
  <c r="P5" i="10"/>
  <c r="O5" i="10"/>
  <c r="P4" i="10"/>
  <c r="O4" i="10"/>
  <c r="O9" i="8"/>
  <c r="P8" i="8"/>
  <c r="O8" i="8"/>
  <c r="O7" i="8"/>
  <c r="P6" i="8"/>
  <c r="O6" i="8"/>
  <c r="P5" i="8"/>
  <c r="O5" i="8"/>
  <c r="P4" i="8"/>
  <c r="O4" i="8"/>
  <c r="O9" i="6"/>
  <c r="P8" i="6"/>
  <c r="O8" i="6"/>
  <c r="O7" i="6"/>
  <c r="P6" i="6"/>
  <c r="O6" i="6"/>
  <c r="P5" i="6"/>
  <c r="O5" i="6"/>
  <c r="P4" i="6"/>
  <c r="O4" i="6"/>
  <c r="P4" i="3"/>
  <c r="P6" i="3"/>
  <c r="P7" i="3"/>
  <c r="P9" i="3"/>
  <c r="P10" i="3"/>
  <c r="BA9" i="6" l="1"/>
  <c r="BB9" i="6" s="1"/>
  <c r="BA8" i="6"/>
  <c r="BB8" i="6" s="1"/>
  <c r="BA7" i="6"/>
  <c r="BB7" i="6" s="1"/>
  <c r="BA6" i="6"/>
  <c r="BB6" i="6" s="1"/>
  <c r="BA5" i="6"/>
  <c r="BB5" i="6" s="1"/>
  <c r="BA4" i="6"/>
  <c r="BB4" i="6" s="1"/>
  <c r="BG4" i="6" s="1"/>
  <c r="AT9" i="12" l="1"/>
  <c r="AU9" i="12" s="1"/>
  <c r="AV9" i="12" s="1"/>
  <c r="P9" i="12" s="1"/>
  <c r="AT8" i="12"/>
  <c r="AU8" i="12" s="1"/>
  <c r="AT7" i="12"/>
  <c r="AU7" i="12" s="1"/>
  <c r="AT6" i="12"/>
  <c r="AU6" i="12" s="1"/>
  <c r="AT5" i="12"/>
  <c r="AU5" i="12" s="1"/>
  <c r="AT4" i="12"/>
  <c r="AU4" i="12" s="1"/>
  <c r="AT9" i="10"/>
  <c r="AU9" i="10" s="1"/>
  <c r="AT8" i="10"/>
  <c r="AU8" i="10" s="1"/>
  <c r="AT7" i="10"/>
  <c r="AU7" i="10" s="1"/>
  <c r="AT6" i="10"/>
  <c r="AU6" i="10" s="1"/>
  <c r="AT5" i="10"/>
  <c r="AU5" i="10" s="1"/>
  <c r="AT4" i="10"/>
  <c r="AU4" i="10" s="1"/>
  <c r="AT9" i="8"/>
  <c r="AU9" i="8" s="1"/>
  <c r="AT8" i="8"/>
  <c r="AU8" i="8" s="1"/>
  <c r="AT7" i="8"/>
  <c r="AU7" i="8" s="1"/>
  <c r="AT6" i="8"/>
  <c r="AU6" i="8" s="1"/>
  <c r="AT5" i="8"/>
  <c r="AU5" i="8" s="1"/>
  <c r="AT4" i="8"/>
  <c r="AU4" i="8" s="1"/>
  <c r="AT9" i="6"/>
  <c r="AU9" i="6" s="1"/>
  <c r="AT8" i="6"/>
  <c r="AU8" i="6" s="1"/>
  <c r="AT7" i="6"/>
  <c r="AU7" i="6" s="1"/>
  <c r="AT6" i="6"/>
  <c r="AU6" i="6" s="1"/>
  <c r="AT5" i="6"/>
  <c r="AU5" i="6" s="1"/>
  <c r="AT4" i="6"/>
  <c r="AU4" i="6" s="1"/>
  <c r="AT10" i="3"/>
  <c r="AU10" i="3" s="1"/>
  <c r="AT9" i="3"/>
  <c r="AU9" i="3" s="1"/>
  <c r="AT8" i="3"/>
  <c r="AU8" i="3" s="1"/>
  <c r="AT7" i="3"/>
  <c r="AU7" i="3" s="1"/>
  <c r="AT6" i="3"/>
  <c r="AU6" i="3" s="1"/>
  <c r="AU5" i="3"/>
  <c r="AT4" i="3"/>
  <c r="AU4" i="3" s="1"/>
  <c r="X9" i="12"/>
  <c r="X8" i="12"/>
  <c r="X7" i="12"/>
  <c r="X6" i="12"/>
  <c r="X5" i="12"/>
  <c r="X4" i="12"/>
  <c r="AP3" i="12"/>
  <c r="AO3" i="12"/>
  <c r="AM3" i="12"/>
  <c r="AL3" i="12"/>
  <c r="AJ3" i="12"/>
  <c r="AI3" i="12"/>
  <c r="AE3" i="12"/>
  <c r="AG3" i="12" s="1"/>
  <c r="AD3" i="12"/>
  <c r="AC3" i="12"/>
  <c r="X9" i="10"/>
  <c r="X8" i="10"/>
  <c r="X7" i="10"/>
  <c r="X6" i="10"/>
  <c r="X5" i="10"/>
  <c r="X4" i="10"/>
  <c r="AP3" i="10"/>
  <c r="AO3" i="10"/>
  <c r="AM3" i="10"/>
  <c r="AL3" i="10"/>
  <c r="AJ3" i="10"/>
  <c r="AI3" i="10"/>
  <c r="AE3" i="10"/>
  <c r="AG3" i="10" s="1"/>
  <c r="AD3" i="10"/>
  <c r="AC3" i="10"/>
  <c r="X9" i="8"/>
  <c r="X8" i="8"/>
  <c r="X7" i="8"/>
  <c r="X6" i="8"/>
  <c r="X5" i="8"/>
  <c r="X4" i="8"/>
  <c r="AP3" i="8"/>
  <c r="AO3" i="8"/>
  <c r="AM3" i="8"/>
  <c r="AL3" i="8"/>
  <c r="AJ3" i="8"/>
  <c r="AI3" i="8"/>
  <c r="AE3" i="8"/>
  <c r="AG3" i="8" s="1"/>
  <c r="AD3" i="8"/>
  <c r="AC3" i="8"/>
  <c r="X9" i="6"/>
  <c r="X8" i="6"/>
  <c r="X7" i="6"/>
  <c r="X6" i="6"/>
  <c r="X5" i="6"/>
  <c r="X4" i="6"/>
  <c r="AP3" i="6"/>
  <c r="AO3" i="6"/>
  <c r="AM3" i="6"/>
  <c r="AL3" i="6"/>
  <c r="AJ3" i="6"/>
  <c r="AI3" i="6"/>
  <c r="AG3" i="6"/>
  <c r="AF3" i="6"/>
  <c r="AE3" i="6"/>
  <c r="AD3" i="6"/>
  <c r="AC3" i="6"/>
  <c r="AO3" i="3"/>
  <c r="AL3" i="3"/>
  <c r="AI3" i="3"/>
  <c r="AE3" i="3"/>
  <c r="AG3" i="3" s="1"/>
  <c r="AP3" i="3"/>
  <c r="AM3" i="3"/>
  <c r="AJ3" i="3"/>
  <c r="AD3" i="3"/>
  <c r="AC3" i="3"/>
  <c r="X10" i="3"/>
  <c r="X9" i="3"/>
  <c r="X8" i="3"/>
  <c r="X7" i="3"/>
  <c r="X6" i="3"/>
  <c r="X5" i="3"/>
  <c r="X4" i="3"/>
  <c r="AF3" i="3" l="1"/>
  <c r="AF3" i="12"/>
  <c r="AF3" i="10"/>
  <c r="AF3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B282" i="8"/>
  <c r="B228" i="8"/>
  <c r="B174" i="8"/>
  <c r="B120" i="8"/>
  <c r="B66" i="8"/>
  <c r="B12" i="8"/>
  <c r="B282" i="6"/>
  <c r="B228" i="6"/>
  <c r="B174" i="6"/>
  <c r="B120" i="6"/>
  <c r="B66" i="6"/>
  <c r="B12" i="6"/>
  <c r="B282" i="10"/>
  <c r="B228" i="10"/>
  <c r="B174" i="10"/>
  <c r="B120" i="10"/>
  <c r="B66" i="10"/>
  <c r="B12" i="10" l="1"/>
  <c r="C176" i="4"/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C339" i="3" s="1"/>
  <c r="N303" i="4"/>
  <c r="C340" i="3" s="1"/>
  <c r="N304" i="4"/>
  <c r="C341" i="3" s="1"/>
  <c r="N305" i="4"/>
  <c r="C342" i="3" s="1"/>
  <c r="N306" i="4"/>
  <c r="C343" i="3" s="1"/>
  <c r="N307" i="4"/>
  <c r="C344" i="3" s="1"/>
  <c r="N308" i="4"/>
  <c r="C345" i="3" s="1"/>
  <c r="N309" i="4"/>
  <c r="C346" i="3" s="1"/>
  <c r="N310" i="4"/>
  <c r="C347" i="3" s="1"/>
  <c r="N311" i="4"/>
  <c r="C348" i="3" s="1"/>
  <c r="N312" i="4"/>
  <c r="C349" i="3" s="1"/>
  <c r="N313" i="4"/>
  <c r="C350" i="3" s="1"/>
  <c r="N314" i="4"/>
  <c r="C351" i="3" s="1"/>
  <c r="N315" i="4"/>
  <c r="C352" i="3" s="1"/>
  <c r="N316" i="4"/>
  <c r="C353" i="3" s="1"/>
  <c r="N317" i="4"/>
  <c r="C354" i="3" s="1"/>
  <c r="N318" i="4"/>
  <c r="C355" i="3" s="1"/>
  <c r="N319" i="4"/>
  <c r="C356" i="3" s="1"/>
  <c r="N320" i="4"/>
  <c r="C357" i="3" s="1"/>
  <c r="N321" i="4"/>
  <c r="C358" i="3" s="1"/>
  <c r="N322" i="4"/>
  <c r="C359" i="3" s="1"/>
  <c r="N323" i="4"/>
  <c r="C360" i="3" s="1"/>
  <c r="N324" i="4"/>
  <c r="C361" i="3" s="1"/>
  <c r="N325" i="4"/>
  <c r="C362" i="3" s="1"/>
  <c r="N326" i="4"/>
  <c r="C363" i="3" s="1"/>
  <c r="N327" i="4"/>
  <c r="C364" i="3" s="1"/>
  <c r="N328" i="4"/>
  <c r="C365" i="3" s="1"/>
  <c r="N329" i="4"/>
  <c r="C366" i="3" s="1"/>
  <c r="N330" i="4"/>
  <c r="C367" i="3" s="1"/>
  <c r="N331" i="4"/>
  <c r="C368" i="3" s="1"/>
  <c r="N332" i="4"/>
  <c r="C369" i="3" s="1"/>
  <c r="N333" i="4"/>
  <c r="C370" i="3" s="1"/>
  <c r="N334" i="4"/>
  <c r="C371" i="3" s="1"/>
  <c r="N335" i="4"/>
  <c r="C372" i="3" s="1"/>
  <c r="N336" i="4"/>
  <c r="C373" i="3" s="1"/>
  <c r="N337" i="4"/>
  <c r="C374" i="3" s="1"/>
  <c r="N338" i="4"/>
  <c r="C375" i="3" s="1"/>
  <c r="N339" i="4"/>
  <c r="C376" i="3" s="1"/>
  <c r="N340" i="4"/>
  <c r="C377" i="3" s="1"/>
  <c r="N341" i="4"/>
  <c r="C378" i="3" s="1"/>
  <c r="N342" i="4"/>
  <c r="C379" i="3" s="1"/>
  <c r="N343" i="4"/>
  <c r="C380" i="3" s="1"/>
  <c r="N344" i="4"/>
  <c r="C381" i="3" s="1"/>
  <c r="N345" i="4"/>
  <c r="C382" i="3" s="1"/>
  <c r="N346" i="4"/>
  <c r="C383" i="3" s="1"/>
  <c r="N347" i="4"/>
  <c r="C384" i="3" s="1"/>
  <c r="N348" i="4"/>
  <c r="C385" i="3" s="1"/>
  <c r="N349" i="4"/>
  <c r="C386" i="3" s="1"/>
  <c r="N350" i="4"/>
  <c r="C387" i="3" s="1"/>
  <c r="N351" i="4"/>
  <c r="C388" i="3" s="1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C284" i="10" s="1"/>
  <c r="N603" i="4"/>
  <c r="C285" i="10" s="1"/>
  <c r="N604" i="4"/>
  <c r="C286" i="10" s="1"/>
  <c r="N605" i="4"/>
  <c r="C287" i="10" s="1"/>
  <c r="N606" i="4"/>
  <c r="C288" i="10" s="1"/>
  <c r="N607" i="4"/>
  <c r="C289" i="10" s="1"/>
  <c r="N608" i="4"/>
  <c r="C290" i="10" s="1"/>
  <c r="N609" i="4"/>
  <c r="C291" i="10" s="1"/>
  <c r="N610" i="4"/>
  <c r="C292" i="10" s="1"/>
  <c r="N611" i="4"/>
  <c r="C293" i="10" s="1"/>
  <c r="N612" i="4"/>
  <c r="C294" i="10" s="1"/>
  <c r="N613" i="4"/>
  <c r="C295" i="10" s="1"/>
  <c r="N614" i="4"/>
  <c r="C296" i="10" s="1"/>
  <c r="N615" i="4"/>
  <c r="C297" i="10" s="1"/>
  <c r="N616" i="4"/>
  <c r="C298" i="10" s="1"/>
  <c r="N617" i="4"/>
  <c r="C299" i="10" s="1"/>
  <c r="N618" i="4"/>
  <c r="C300" i="10" s="1"/>
  <c r="N619" i="4"/>
  <c r="C301" i="10" s="1"/>
  <c r="N620" i="4"/>
  <c r="C302" i="10" s="1"/>
  <c r="N621" i="4"/>
  <c r="C303" i="10" s="1"/>
  <c r="N622" i="4"/>
  <c r="C304" i="10" s="1"/>
  <c r="N623" i="4"/>
  <c r="C305" i="10" s="1"/>
  <c r="N624" i="4"/>
  <c r="C306" i="10" s="1"/>
  <c r="N625" i="4"/>
  <c r="C307" i="10" s="1"/>
  <c r="N626" i="4"/>
  <c r="C308" i="10" s="1"/>
  <c r="N627" i="4"/>
  <c r="C309" i="10" s="1"/>
  <c r="N628" i="4"/>
  <c r="C310" i="10" s="1"/>
  <c r="N629" i="4"/>
  <c r="C311" i="10" s="1"/>
  <c r="N630" i="4"/>
  <c r="C312" i="10" s="1"/>
  <c r="N631" i="4"/>
  <c r="C313" i="10" s="1"/>
  <c r="N632" i="4"/>
  <c r="C314" i="10" s="1"/>
  <c r="N633" i="4"/>
  <c r="C315" i="10" s="1"/>
  <c r="N634" i="4"/>
  <c r="C316" i="10" s="1"/>
  <c r="N635" i="4"/>
  <c r="C317" i="10" s="1"/>
  <c r="N636" i="4"/>
  <c r="C318" i="10" s="1"/>
  <c r="N637" i="4"/>
  <c r="C319" i="10" s="1"/>
  <c r="N638" i="4"/>
  <c r="C320" i="10" s="1"/>
  <c r="N639" i="4"/>
  <c r="C321" i="10" s="1"/>
  <c r="N640" i="4"/>
  <c r="C322" i="10" s="1"/>
  <c r="N641" i="4"/>
  <c r="C323" i="10" s="1"/>
  <c r="N642" i="4"/>
  <c r="C324" i="10" s="1"/>
  <c r="N643" i="4"/>
  <c r="C325" i="10" s="1"/>
  <c r="N644" i="4"/>
  <c r="C326" i="10" s="1"/>
  <c r="N645" i="4"/>
  <c r="C327" i="10" s="1"/>
  <c r="N646" i="4"/>
  <c r="C328" i="10" s="1"/>
  <c r="N647" i="4"/>
  <c r="C329" i="10" s="1"/>
  <c r="N648" i="4"/>
  <c r="C330" i="10" s="1"/>
  <c r="N649" i="4"/>
  <c r="C331" i="10" s="1"/>
  <c r="N650" i="4"/>
  <c r="C332" i="10" s="1"/>
  <c r="N651" i="4"/>
  <c r="C333" i="10" s="1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C284" i="12" s="1"/>
  <c r="N703" i="4"/>
  <c r="C285" i="12" s="1"/>
  <c r="N704" i="4"/>
  <c r="C286" i="12" s="1"/>
  <c r="N705" i="4"/>
  <c r="C287" i="12" s="1"/>
  <c r="N706" i="4"/>
  <c r="C288" i="12" s="1"/>
  <c r="N707" i="4"/>
  <c r="C289" i="12" s="1"/>
  <c r="N708" i="4"/>
  <c r="C290" i="12" s="1"/>
  <c r="N709" i="4"/>
  <c r="C291" i="12" s="1"/>
  <c r="N710" i="4"/>
  <c r="C292" i="12" s="1"/>
  <c r="N711" i="4"/>
  <c r="C293" i="12" s="1"/>
  <c r="N712" i="4"/>
  <c r="C294" i="12" s="1"/>
  <c r="N713" i="4"/>
  <c r="C295" i="12" s="1"/>
  <c r="N714" i="4"/>
  <c r="C296" i="12" s="1"/>
  <c r="N715" i="4"/>
  <c r="C297" i="12" s="1"/>
  <c r="N716" i="4"/>
  <c r="C298" i="12" s="1"/>
  <c r="N717" i="4"/>
  <c r="C299" i="12" s="1"/>
  <c r="N718" i="4"/>
  <c r="C300" i="12" s="1"/>
  <c r="N719" i="4"/>
  <c r="C301" i="12" s="1"/>
  <c r="N720" i="4"/>
  <c r="C302" i="12" s="1"/>
  <c r="N721" i="4"/>
  <c r="C303" i="12" s="1"/>
  <c r="N722" i="4"/>
  <c r="C304" i="12" s="1"/>
  <c r="N723" i="4"/>
  <c r="C305" i="12" s="1"/>
  <c r="N724" i="4"/>
  <c r="C306" i="12" s="1"/>
  <c r="N725" i="4"/>
  <c r="C307" i="12" s="1"/>
  <c r="N726" i="4"/>
  <c r="C308" i="12" s="1"/>
  <c r="N727" i="4"/>
  <c r="C309" i="12" s="1"/>
  <c r="N728" i="4"/>
  <c r="C310" i="12" s="1"/>
  <c r="N729" i="4"/>
  <c r="C311" i="12" s="1"/>
  <c r="N730" i="4"/>
  <c r="C312" i="12" s="1"/>
  <c r="N731" i="4"/>
  <c r="C313" i="12" s="1"/>
  <c r="N732" i="4"/>
  <c r="C314" i="12" s="1"/>
  <c r="N733" i="4"/>
  <c r="C315" i="12" s="1"/>
  <c r="N734" i="4"/>
  <c r="C316" i="12" s="1"/>
  <c r="N735" i="4"/>
  <c r="C317" i="12" s="1"/>
  <c r="N736" i="4"/>
  <c r="C318" i="12" s="1"/>
  <c r="N737" i="4"/>
  <c r="C319" i="12" s="1"/>
  <c r="N738" i="4"/>
  <c r="C320" i="12" s="1"/>
  <c r="N739" i="4"/>
  <c r="C321" i="12" s="1"/>
  <c r="N740" i="4"/>
  <c r="C322" i="12" s="1"/>
  <c r="N741" i="4"/>
  <c r="C323" i="12" s="1"/>
  <c r="N742" i="4"/>
  <c r="C324" i="12" s="1"/>
  <c r="N743" i="4"/>
  <c r="C325" i="12" s="1"/>
  <c r="N744" i="4"/>
  <c r="C326" i="12" s="1"/>
  <c r="N745" i="4"/>
  <c r="C327" i="12" s="1"/>
  <c r="N746" i="4"/>
  <c r="C328" i="12" s="1"/>
  <c r="N747" i="4"/>
  <c r="C329" i="12" s="1"/>
  <c r="N748" i="4"/>
  <c r="C330" i="12" s="1"/>
  <c r="N749" i="4"/>
  <c r="C331" i="12" s="1"/>
  <c r="N750" i="4"/>
  <c r="C332" i="12" s="1"/>
  <c r="N751" i="4"/>
  <c r="C333" i="12" s="1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C285" i="3" s="1"/>
  <c r="N3903" i="4"/>
  <c r="C286" i="3" s="1"/>
  <c r="N3904" i="4"/>
  <c r="C287" i="3" s="1"/>
  <c r="N3905" i="4"/>
  <c r="C288" i="3" s="1"/>
  <c r="N3906" i="4"/>
  <c r="C289" i="3" s="1"/>
  <c r="N3907" i="4"/>
  <c r="C290" i="3" s="1"/>
  <c r="N3908" i="4"/>
  <c r="C291" i="3" s="1"/>
  <c r="N3909" i="4"/>
  <c r="C292" i="3" s="1"/>
  <c r="N3910" i="4"/>
  <c r="C293" i="3" s="1"/>
  <c r="N3911" i="4"/>
  <c r="C294" i="3" s="1"/>
  <c r="N3912" i="4"/>
  <c r="C295" i="3" s="1"/>
  <c r="N3913" i="4"/>
  <c r="C296" i="3" s="1"/>
  <c r="N3914" i="4"/>
  <c r="C297" i="3" s="1"/>
  <c r="N3915" i="4"/>
  <c r="C298" i="3" s="1"/>
  <c r="N3916" i="4"/>
  <c r="C299" i="3" s="1"/>
  <c r="N3917" i="4"/>
  <c r="C300" i="3" s="1"/>
  <c r="N3918" i="4"/>
  <c r="C301" i="3" s="1"/>
  <c r="N3919" i="4"/>
  <c r="C302" i="3" s="1"/>
  <c r="N3920" i="4"/>
  <c r="C303" i="3" s="1"/>
  <c r="N3921" i="4"/>
  <c r="C304" i="3" s="1"/>
  <c r="N3922" i="4"/>
  <c r="C305" i="3" s="1"/>
  <c r="N3923" i="4"/>
  <c r="C306" i="3" s="1"/>
  <c r="N3924" i="4"/>
  <c r="C307" i="3" s="1"/>
  <c r="N3925" i="4"/>
  <c r="C308" i="3" s="1"/>
  <c r="N3926" i="4"/>
  <c r="C309" i="3" s="1"/>
  <c r="N3927" i="4"/>
  <c r="C310" i="3" s="1"/>
  <c r="N3928" i="4"/>
  <c r="C311" i="3" s="1"/>
  <c r="N3929" i="4"/>
  <c r="C312" i="3" s="1"/>
  <c r="N3930" i="4"/>
  <c r="C313" i="3" s="1"/>
  <c r="N3931" i="4"/>
  <c r="C314" i="3" s="1"/>
  <c r="N3932" i="4"/>
  <c r="C315" i="3" s="1"/>
  <c r="N3933" i="4"/>
  <c r="C316" i="3" s="1"/>
  <c r="N3934" i="4"/>
  <c r="C317" i="3" s="1"/>
  <c r="N3935" i="4"/>
  <c r="C318" i="3" s="1"/>
  <c r="N3936" i="4"/>
  <c r="C319" i="3" s="1"/>
  <c r="N3937" i="4"/>
  <c r="C320" i="3" s="1"/>
  <c r="N3938" i="4"/>
  <c r="C321" i="3" s="1"/>
  <c r="N3939" i="4"/>
  <c r="C322" i="3" s="1"/>
  <c r="N3940" i="4"/>
  <c r="C323" i="3" s="1"/>
  <c r="N3941" i="4"/>
  <c r="C324" i="3" s="1"/>
  <c r="N3942" i="4"/>
  <c r="C325" i="3" s="1"/>
  <c r="N3943" i="4"/>
  <c r="C326" i="3" s="1"/>
  <c r="N3944" i="4"/>
  <c r="C327" i="3" s="1"/>
  <c r="N3945" i="4"/>
  <c r="C328" i="3" s="1"/>
  <c r="N3946" i="4"/>
  <c r="C329" i="3" s="1"/>
  <c r="N3947" i="4"/>
  <c r="C330" i="3" s="1"/>
  <c r="N3948" i="4"/>
  <c r="C331" i="3" s="1"/>
  <c r="N3949" i="4"/>
  <c r="C332" i="3" s="1"/>
  <c r="N3950" i="4"/>
  <c r="C333" i="3" s="1"/>
  <c r="N3951" i="4"/>
  <c r="C334" i="3" s="1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C230" i="8" s="1"/>
  <c r="N4003" i="4"/>
  <c r="C231" i="8" s="1"/>
  <c r="N4004" i="4"/>
  <c r="C232" i="8" s="1"/>
  <c r="N4005" i="4"/>
  <c r="C233" i="8" s="1"/>
  <c r="N4006" i="4"/>
  <c r="C234" i="8" s="1"/>
  <c r="N4007" i="4"/>
  <c r="C235" i="8" s="1"/>
  <c r="N4008" i="4"/>
  <c r="C236" i="8" s="1"/>
  <c r="N4009" i="4"/>
  <c r="C237" i="8" s="1"/>
  <c r="N4010" i="4"/>
  <c r="C238" i="8" s="1"/>
  <c r="N4011" i="4"/>
  <c r="C239" i="8" s="1"/>
  <c r="N4012" i="4"/>
  <c r="C240" i="8" s="1"/>
  <c r="N4013" i="4"/>
  <c r="C241" i="8" s="1"/>
  <c r="N4014" i="4"/>
  <c r="C242" i="8" s="1"/>
  <c r="N4015" i="4"/>
  <c r="C243" i="8" s="1"/>
  <c r="N4016" i="4"/>
  <c r="C244" i="8" s="1"/>
  <c r="N4017" i="4"/>
  <c r="C245" i="8" s="1"/>
  <c r="N4018" i="4"/>
  <c r="C246" i="8" s="1"/>
  <c r="N4019" i="4"/>
  <c r="C247" i="8" s="1"/>
  <c r="N4020" i="4"/>
  <c r="C248" i="8" s="1"/>
  <c r="N4021" i="4"/>
  <c r="C249" i="8" s="1"/>
  <c r="N4022" i="4"/>
  <c r="C250" i="8" s="1"/>
  <c r="N4023" i="4"/>
  <c r="C251" i="8" s="1"/>
  <c r="N4024" i="4"/>
  <c r="C252" i="8" s="1"/>
  <c r="N4025" i="4"/>
  <c r="C253" i="8" s="1"/>
  <c r="N4026" i="4"/>
  <c r="C254" i="8" s="1"/>
  <c r="N4027" i="4"/>
  <c r="C255" i="8" s="1"/>
  <c r="N4028" i="4"/>
  <c r="C256" i="8" s="1"/>
  <c r="N4029" i="4"/>
  <c r="C257" i="8" s="1"/>
  <c r="N4030" i="4"/>
  <c r="C258" i="8" s="1"/>
  <c r="N4031" i="4"/>
  <c r="C259" i="8" s="1"/>
  <c r="N4032" i="4"/>
  <c r="C260" i="8" s="1"/>
  <c r="N4033" i="4"/>
  <c r="C261" i="8" s="1"/>
  <c r="N4034" i="4"/>
  <c r="C262" i="8" s="1"/>
  <c r="N4035" i="4"/>
  <c r="C263" i="8" s="1"/>
  <c r="N4036" i="4"/>
  <c r="C264" i="8" s="1"/>
  <c r="N4037" i="4"/>
  <c r="C265" i="8" s="1"/>
  <c r="N4038" i="4"/>
  <c r="C266" i="8" s="1"/>
  <c r="N4039" i="4"/>
  <c r="C267" i="8" s="1"/>
  <c r="N4040" i="4"/>
  <c r="C268" i="8" s="1"/>
  <c r="N4041" i="4"/>
  <c r="C269" i="8" s="1"/>
  <c r="N4042" i="4"/>
  <c r="C270" i="8" s="1"/>
  <c r="N4043" i="4"/>
  <c r="C271" i="8" s="1"/>
  <c r="N4044" i="4"/>
  <c r="C272" i="8" s="1"/>
  <c r="N4045" i="4"/>
  <c r="C273" i="8" s="1"/>
  <c r="N4046" i="4"/>
  <c r="C274" i="8" s="1"/>
  <c r="N4047" i="4"/>
  <c r="C275" i="8" s="1"/>
  <c r="N4048" i="4"/>
  <c r="C276" i="8" s="1"/>
  <c r="N4049" i="4"/>
  <c r="C277" i="8" s="1"/>
  <c r="N4050" i="4"/>
  <c r="C278" i="8" s="1"/>
  <c r="N4051" i="4"/>
  <c r="C279" i="8" s="1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C230" i="10" s="1"/>
  <c r="N4203" i="4"/>
  <c r="C231" i="10" s="1"/>
  <c r="N4204" i="4"/>
  <c r="C232" i="10" s="1"/>
  <c r="N4205" i="4"/>
  <c r="C233" i="10" s="1"/>
  <c r="N4206" i="4"/>
  <c r="C234" i="10" s="1"/>
  <c r="N4207" i="4"/>
  <c r="C235" i="10" s="1"/>
  <c r="N4208" i="4"/>
  <c r="C236" i="10" s="1"/>
  <c r="N4209" i="4"/>
  <c r="C237" i="10" s="1"/>
  <c r="N4210" i="4"/>
  <c r="C238" i="10" s="1"/>
  <c r="N4211" i="4"/>
  <c r="C239" i="10" s="1"/>
  <c r="N4212" i="4"/>
  <c r="C240" i="10" s="1"/>
  <c r="N4213" i="4"/>
  <c r="C241" i="10" s="1"/>
  <c r="N4214" i="4"/>
  <c r="C242" i="10" s="1"/>
  <c r="N4215" i="4"/>
  <c r="C243" i="10" s="1"/>
  <c r="N4216" i="4"/>
  <c r="C244" i="10" s="1"/>
  <c r="N4217" i="4"/>
  <c r="C245" i="10" s="1"/>
  <c r="N4218" i="4"/>
  <c r="C246" i="10" s="1"/>
  <c r="N4219" i="4"/>
  <c r="C247" i="10" s="1"/>
  <c r="N4220" i="4"/>
  <c r="C248" i="10" s="1"/>
  <c r="N4221" i="4"/>
  <c r="C249" i="10" s="1"/>
  <c r="N4222" i="4"/>
  <c r="C250" i="10" s="1"/>
  <c r="N4223" i="4"/>
  <c r="C251" i="10" s="1"/>
  <c r="N4224" i="4"/>
  <c r="C252" i="10" s="1"/>
  <c r="N4225" i="4"/>
  <c r="C253" i="10" s="1"/>
  <c r="N4226" i="4"/>
  <c r="C254" i="10" s="1"/>
  <c r="N4227" i="4"/>
  <c r="C255" i="10" s="1"/>
  <c r="N4228" i="4"/>
  <c r="C256" i="10" s="1"/>
  <c r="N4229" i="4"/>
  <c r="C257" i="10" s="1"/>
  <c r="N4230" i="4"/>
  <c r="C258" i="10" s="1"/>
  <c r="N4231" i="4"/>
  <c r="C259" i="10" s="1"/>
  <c r="N4232" i="4"/>
  <c r="C260" i="10" s="1"/>
  <c r="N4233" i="4"/>
  <c r="C261" i="10" s="1"/>
  <c r="N4234" i="4"/>
  <c r="C262" i="10" s="1"/>
  <c r="N4235" i="4"/>
  <c r="C263" i="10" s="1"/>
  <c r="N4236" i="4"/>
  <c r="C264" i="10" s="1"/>
  <c r="N4237" i="4"/>
  <c r="C265" i="10" s="1"/>
  <c r="N4238" i="4"/>
  <c r="C266" i="10" s="1"/>
  <c r="N4239" i="4"/>
  <c r="C267" i="10" s="1"/>
  <c r="N4240" i="4"/>
  <c r="C268" i="10" s="1"/>
  <c r="N4241" i="4"/>
  <c r="C269" i="10" s="1"/>
  <c r="N4242" i="4"/>
  <c r="C270" i="10" s="1"/>
  <c r="N4243" i="4"/>
  <c r="C271" i="10" s="1"/>
  <c r="N4244" i="4"/>
  <c r="C272" i="10" s="1"/>
  <c r="N4245" i="4"/>
  <c r="C273" i="10" s="1"/>
  <c r="N4246" i="4"/>
  <c r="C274" i="10" s="1"/>
  <c r="N4247" i="4"/>
  <c r="C275" i="10" s="1"/>
  <c r="N4248" i="4"/>
  <c r="C276" i="10" s="1"/>
  <c r="N4249" i="4"/>
  <c r="C277" i="10" s="1"/>
  <c r="N4250" i="4"/>
  <c r="C278" i="10" s="1"/>
  <c r="N4251" i="4"/>
  <c r="C279" i="10" s="1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C230" i="12" s="1"/>
  <c r="N4303" i="4"/>
  <c r="C231" i="12" s="1"/>
  <c r="N4304" i="4"/>
  <c r="C232" i="12" s="1"/>
  <c r="N4305" i="4"/>
  <c r="C233" i="12" s="1"/>
  <c r="N4306" i="4"/>
  <c r="C234" i="12" s="1"/>
  <c r="N4307" i="4"/>
  <c r="C235" i="12" s="1"/>
  <c r="N4308" i="4"/>
  <c r="C236" i="12" s="1"/>
  <c r="N4309" i="4"/>
  <c r="C237" i="12" s="1"/>
  <c r="N4310" i="4"/>
  <c r="C238" i="12" s="1"/>
  <c r="N4311" i="4"/>
  <c r="C239" i="12" s="1"/>
  <c r="N4312" i="4"/>
  <c r="C240" i="12" s="1"/>
  <c r="N4313" i="4"/>
  <c r="C241" i="12" s="1"/>
  <c r="N4314" i="4"/>
  <c r="C242" i="12" s="1"/>
  <c r="N4315" i="4"/>
  <c r="C243" i="12" s="1"/>
  <c r="N4316" i="4"/>
  <c r="C244" i="12" s="1"/>
  <c r="N4317" i="4"/>
  <c r="C245" i="12" s="1"/>
  <c r="N4318" i="4"/>
  <c r="C246" i="12" s="1"/>
  <c r="N4319" i="4"/>
  <c r="C247" i="12" s="1"/>
  <c r="N4320" i="4"/>
  <c r="C248" i="12" s="1"/>
  <c r="N4321" i="4"/>
  <c r="C249" i="12" s="1"/>
  <c r="N4322" i="4"/>
  <c r="C250" i="12" s="1"/>
  <c r="N4323" i="4"/>
  <c r="C251" i="12" s="1"/>
  <c r="N4324" i="4"/>
  <c r="C252" i="12" s="1"/>
  <c r="N4325" i="4"/>
  <c r="C253" i="12" s="1"/>
  <c r="N4326" i="4"/>
  <c r="C254" i="12" s="1"/>
  <c r="N4327" i="4"/>
  <c r="C255" i="12" s="1"/>
  <c r="N4328" i="4"/>
  <c r="C256" i="12" s="1"/>
  <c r="N4329" i="4"/>
  <c r="C257" i="12" s="1"/>
  <c r="N4330" i="4"/>
  <c r="C258" i="12" s="1"/>
  <c r="N4331" i="4"/>
  <c r="C259" i="12" s="1"/>
  <c r="N4332" i="4"/>
  <c r="C260" i="12" s="1"/>
  <c r="N4333" i="4"/>
  <c r="C261" i="12" s="1"/>
  <c r="N4334" i="4"/>
  <c r="C262" i="12" s="1"/>
  <c r="N4335" i="4"/>
  <c r="C263" i="12" s="1"/>
  <c r="N4336" i="4"/>
  <c r="C264" i="12" s="1"/>
  <c r="N4337" i="4"/>
  <c r="C265" i="12" s="1"/>
  <c r="N4338" i="4"/>
  <c r="C266" i="12" s="1"/>
  <c r="N4339" i="4"/>
  <c r="C267" i="12" s="1"/>
  <c r="N4340" i="4"/>
  <c r="C268" i="12" s="1"/>
  <c r="N4341" i="4"/>
  <c r="C269" i="12" s="1"/>
  <c r="N4342" i="4"/>
  <c r="C270" i="12" s="1"/>
  <c r="N4343" i="4"/>
  <c r="C271" i="12" s="1"/>
  <c r="N4344" i="4"/>
  <c r="C272" i="12" s="1"/>
  <c r="N4345" i="4"/>
  <c r="C273" i="12" s="1"/>
  <c r="N4346" i="4"/>
  <c r="C274" i="12" s="1"/>
  <c r="N4347" i="4"/>
  <c r="C275" i="12" s="1"/>
  <c r="N4348" i="4"/>
  <c r="C276" i="12" s="1"/>
  <c r="N4349" i="4"/>
  <c r="C277" i="12" s="1"/>
  <c r="N4350" i="4"/>
  <c r="C278" i="12" s="1"/>
  <c r="N4351" i="4"/>
  <c r="C279" i="12" s="1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C231" i="3" s="1"/>
  <c r="N7053" i="4"/>
  <c r="C232" i="3" s="1"/>
  <c r="N7054" i="4"/>
  <c r="C233" i="3" s="1"/>
  <c r="N7055" i="4"/>
  <c r="C234" i="3" s="1"/>
  <c r="N7056" i="4"/>
  <c r="C235" i="3" s="1"/>
  <c r="N7057" i="4"/>
  <c r="C236" i="3" s="1"/>
  <c r="N7058" i="4"/>
  <c r="C237" i="3" s="1"/>
  <c r="N7059" i="4"/>
  <c r="C238" i="3" s="1"/>
  <c r="N7060" i="4"/>
  <c r="C239" i="3" s="1"/>
  <c r="N7061" i="4"/>
  <c r="C240" i="3" s="1"/>
  <c r="N7062" i="4"/>
  <c r="C241" i="3" s="1"/>
  <c r="N7063" i="4"/>
  <c r="C242" i="3" s="1"/>
  <c r="N7064" i="4"/>
  <c r="C243" i="3" s="1"/>
  <c r="N7065" i="4"/>
  <c r="C244" i="3" s="1"/>
  <c r="N7066" i="4"/>
  <c r="C245" i="3" s="1"/>
  <c r="N7067" i="4"/>
  <c r="C246" i="3" s="1"/>
  <c r="N7068" i="4"/>
  <c r="C247" i="3" s="1"/>
  <c r="N7069" i="4"/>
  <c r="C248" i="3" s="1"/>
  <c r="N7070" i="4"/>
  <c r="C249" i="3" s="1"/>
  <c r="N7071" i="4"/>
  <c r="C250" i="3" s="1"/>
  <c r="N7072" i="4"/>
  <c r="C251" i="3" s="1"/>
  <c r="N7073" i="4"/>
  <c r="C252" i="3" s="1"/>
  <c r="N7074" i="4"/>
  <c r="C253" i="3" s="1"/>
  <c r="N7075" i="4"/>
  <c r="C254" i="3" s="1"/>
  <c r="N7076" i="4"/>
  <c r="C255" i="3" s="1"/>
  <c r="N7077" i="4"/>
  <c r="C256" i="3" s="1"/>
  <c r="N7078" i="4"/>
  <c r="C257" i="3" s="1"/>
  <c r="N7079" i="4"/>
  <c r="C258" i="3" s="1"/>
  <c r="N7080" i="4"/>
  <c r="C259" i="3" s="1"/>
  <c r="N7081" i="4"/>
  <c r="C260" i="3" s="1"/>
  <c r="N7082" i="4"/>
  <c r="C261" i="3" s="1"/>
  <c r="N7083" i="4"/>
  <c r="C262" i="3" s="1"/>
  <c r="N7084" i="4"/>
  <c r="C263" i="3" s="1"/>
  <c r="N7085" i="4"/>
  <c r="C264" i="3" s="1"/>
  <c r="N7086" i="4"/>
  <c r="C265" i="3" s="1"/>
  <c r="N7087" i="4"/>
  <c r="C266" i="3" s="1"/>
  <c r="N7088" i="4"/>
  <c r="C267" i="3" s="1"/>
  <c r="N7089" i="4"/>
  <c r="C268" i="3" s="1"/>
  <c r="N7090" i="4"/>
  <c r="C269" i="3" s="1"/>
  <c r="N7091" i="4"/>
  <c r="C270" i="3" s="1"/>
  <c r="N7092" i="4"/>
  <c r="C271" i="3" s="1"/>
  <c r="N7093" i="4"/>
  <c r="C272" i="3" s="1"/>
  <c r="N7094" i="4"/>
  <c r="C273" i="3" s="1"/>
  <c r="N7095" i="4"/>
  <c r="C274" i="3" s="1"/>
  <c r="N7096" i="4"/>
  <c r="C275" i="3" s="1"/>
  <c r="N7097" i="4"/>
  <c r="C276" i="3" s="1"/>
  <c r="N7098" i="4"/>
  <c r="C277" i="3" s="1"/>
  <c r="N7099" i="4"/>
  <c r="C278" i="3" s="1"/>
  <c r="N7100" i="4"/>
  <c r="C279" i="3" s="1"/>
  <c r="N7101" i="4"/>
  <c r="C280" i="3" s="1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C176" i="8" s="1"/>
  <c r="N7153" i="4"/>
  <c r="C177" i="8" s="1"/>
  <c r="N7154" i="4"/>
  <c r="C178" i="8" s="1"/>
  <c r="N7155" i="4"/>
  <c r="C179" i="8" s="1"/>
  <c r="N7156" i="4"/>
  <c r="C180" i="8" s="1"/>
  <c r="N7157" i="4"/>
  <c r="C181" i="8" s="1"/>
  <c r="N7158" i="4"/>
  <c r="C182" i="8" s="1"/>
  <c r="N7159" i="4"/>
  <c r="C183" i="8" s="1"/>
  <c r="N7160" i="4"/>
  <c r="C184" i="8" s="1"/>
  <c r="N7161" i="4"/>
  <c r="C185" i="8" s="1"/>
  <c r="N7162" i="4"/>
  <c r="C186" i="8" s="1"/>
  <c r="N7163" i="4"/>
  <c r="C187" i="8" s="1"/>
  <c r="N7164" i="4"/>
  <c r="C188" i="8" s="1"/>
  <c r="N7165" i="4"/>
  <c r="C189" i="8" s="1"/>
  <c r="N7166" i="4"/>
  <c r="C190" i="8" s="1"/>
  <c r="N7167" i="4"/>
  <c r="C191" i="8" s="1"/>
  <c r="N7168" i="4"/>
  <c r="C192" i="8" s="1"/>
  <c r="N7169" i="4"/>
  <c r="C193" i="8" s="1"/>
  <c r="N7170" i="4"/>
  <c r="C194" i="8" s="1"/>
  <c r="N7171" i="4"/>
  <c r="C195" i="8" s="1"/>
  <c r="N7172" i="4"/>
  <c r="C196" i="8" s="1"/>
  <c r="N7173" i="4"/>
  <c r="C197" i="8" s="1"/>
  <c r="N7174" i="4"/>
  <c r="C198" i="8" s="1"/>
  <c r="N7175" i="4"/>
  <c r="C199" i="8" s="1"/>
  <c r="N7176" i="4"/>
  <c r="C200" i="8" s="1"/>
  <c r="N7177" i="4"/>
  <c r="C201" i="8" s="1"/>
  <c r="N7178" i="4"/>
  <c r="C202" i="8" s="1"/>
  <c r="N7179" i="4"/>
  <c r="C203" i="8" s="1"/>
  <c r="N7180" i="4"/>
  <c r="C204" i="8" s="1"/>
  <c r="N7181" i="4"/>
  <c r="C205" i="8" s="1"/>
  <c r="N7182" i="4"/>
  <c r="C206" i="8" s="1"/>
  <c r="N7183" i="4"/>
  <c r="C207" i="8" s="1"/>
  <c r="N7184" i="4"/>
  <c r="C208" i="8" s="1"/>
  <c r="N7185" i="4"/>
  <c r="C209" i="8" s="1"/>
  <c r="N7186" i="4"/>
  <c r="C210" i="8" s="1"/>
  <c r="N7187" i="4"/>
  <c r="C211" i="8" s="1"/>
  <c r="N7188" i="4"/>
  <c r="C212" i="8" s="1"/>
  <c r="N7189" i="4"/>
  <c r="C213" i="8" s="1"/>
  <c r="N7190" i="4"/>
  <c r="C214" i="8" s="1"/>
  <c r="N7191" i="4"/>
  <c r="C215" i="8" s="1"/>
  <c r="N7192" i="4"/>
  <c r="C216" i="8" s="1"/>
  <c r="N7193" i="4"/>
  <c r="C217" i="8" s="1"/>
  <c r="N7194" i="4"/>
  <c r="C218" i="8" s="1"/>
  <c r="N7195" i="4"/>
  <c r="C219" i="8" s="1"/>
  <c r="N7196" i="4"/>
  <c r="C220" i="8" s="1"/>
  <c r="N7197" i="4"/>
  <c r="C221" i="8" s="1"/>
  <c r="N7198" i="4"/>
  <c r="C222" i="8" s="1"/>
  <c r="N7199" i="4"/>
  <c r="C223" i="8" s="1"/>
  <c r="N7200" i="4"/>
  <c r="C224" i="8" s="1"/>
  <c r="N7201" i="4"/>
  <c r="C225" i="8" s="1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C176" i="10" s="1"/>
  <c r="N7353" i="4"/>
  <c r="C177" i="10" s="1"/>
  <c r="N7354" i="4"/>
  <c r="C178" i="10" s="1"/>
  <c r="N7355" i="4"/>
  <c r="C179" i="10" s="1"/>
  <c r="N7356" i="4"/>
  <c r="C180" i="10" s="1"/>
  <c r="N7357" i="4"/>
  <c r="C181" i="10" s="1"/>
  <c r="N7358" i="4"/>
  <c r="C182" i="10" s="1"/>
  <c r="N7359" i="4"/>
  <c r="C183" i="10" s="1"/>
  <c r="N7360" i="4"/>
  <c r="C184" i="10" s="1"/>
  <c r="N7361" i="4"/>
  <c r="C185" i="10" s="1"/>
  <c r="N7362" i="4"/>
  <c r="C186" i="10" s="1"/>
  <c r="N7363" i="4"/>
  <c r="C187" i="10" s="1"/>
  <c r="N7364" i="4"/>
  <c r="C188" i="10" s="1"/>
  <c r="N7365" i="4"/>
  <c r="C189" i="10" s="1"/>
  <c r="N7366" i="4"/>
  <c r="C190" i="10" s="1"/>
  <c r="N7367" i="4"/>
  <c r="C191" i="10" s="1"/>
  <c r="N7368" i="4"/>
  <c r="C192" i="10" s="1"/>
  <c r="N7369" i="4"/>
  <c r="C193" i="10" s="1"/>
  <c r="N7370" i="4"/>
  <c r="C194" i="10" s="1"/>
  <c r="N7371" i="4"/>
  <c r="C195" i="10" s="1"/>
  <c r="N7372" i="4"/>
  <c r="C196" i="10" s="1"/>
  <c r="N7373" i="4"/>
  <c r="C197" i="10" s="1"/>
  <c r="N7374" i="4"/>
  <c r="C198" i="10" s="1"/>
  <c r="N7375" i="4"/>
  <c r="C199" i="10" s="1"/>
  <c r="N7376" i="4"/>
  <c r="C200" i="10" s="1"/>
  <c r="N7377" i="4"/>
  <c r="C201" i="10" s="1"/>
  <c r="N7378" i="4"/>
  <c r="C202" i="10" s="1"/>
  <c r="N7379" i="4"/>
  <c r="C203" i="10" s="1"/>
  <c r="N7380" i="4"/>
  <c r="C204" i="10" s="1"/>
  <c r="N7381" i="4"/>
  <c r="C205" i="10" s="1"/>
  <c r="N7382" i="4"/>
  <c r="C206" i="10" s="1"/>
  <c r="N7383" i="4"/>
  <c r="C207" i="10" s="1"/>
  <c r="N7384" i="4"/>
  <c r="C208" i="10" s="1"/>
  <c r="N7385" i="4"/>
  <c r="C209" i="10" s="1"/>
  <c r="N7386" i="4"/>
  <c r="C210" i="10" s="1"/>
  <c r="N7387" i="4"/>
  <c r="C211" i="10" s="1"/>
  <c r="N7388" i="4"/>
  <c r="C212" i="10" s="1"/>
  <c r="N7389" i="4"/>
  <c r="C213" i="10" s="1"/>
  <c r="N7390" i="4"/>
  <c r="C214" i="10" s="1"/>
  <c r="N7391" i="4"/>
  <c r="C215" i="10" s="1"/>
  <c r="N7392" i="4"/>
  <c r="C216" i="10" s="1"/>
  <c r="N7393" i="4"/>
  <c r="C217" i="10" s="1"/>
  <c r="N7394" i="4"/>
  <c r="C218" i="10" s="1"/>
  <c r="N7395" i="4"/>
  <c r="C219" i="10" s="1"/>
  <c r="N7396" i="4"/>
  <c r="C220" i="10" s="1"/>
  <c r="N7397" i="4"/>
  <c r="C221" i="10" s="1"/>
  <c r="N7398" i="4"/>
  <c r="C222" i="10" s="1"/>
  <c r="N7399" i="4"/>
  <c r="C223" i="10" s="1"/>
  <c r="N7400" i="4"/>
  <c r="C224" i="10" s="1"/>
  <c r="N7401" i="4"/>
  <c r="C225" i="10" s="1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C176" i="12" s="1"/>
  <c r="N7453" i="4"/>
  <c r="C177" i="12" s="1"/>
  <c r="N7454" i="4"/>
  <c r="C178" i="12" s="1"/>
  <c r="N7455" i="4"/>
  <c r="C179" i="12" s="1"/>
  <c r="N7456" i="4"/>
  <c r="C180" i="12" s="1"/>
  <c r="N7457" i="4"/>
  <c r="C181" i="12" s="1"/>
  <c r="N7458" i="4"/>
  <c r="C182" i="12" s="1"/>
  <c r="N7459" i="4"/>
  <c r="C183" i="12" s="1"/>
  <c r="N7460" i="4"/>
  <c r="C184" i="12" s="1"/>
  <c r="N7461" i="4"/>
  <c r="C185" i="12" s="1"/>
  <c r="N7462" i="4"/>
  <c r="C186" i="12" s="1"/>
  <c r="N7463" i="4"/>
  <c r="C187" i="12" s="1"/>
  <c r="N7464" i="4"/>
  <c r="C188" i="12" s="1"/>
  <c r="N7465" i="4"/>
  <c r="C189" i="12" s="1"/>
  <c r="N7466" i="4"/>
  <c r="C190" i="12" s="1"/>
  <c r="N7467" i="4"/>
  <c r="C191" i="12" s="1"/>
  <c r="N7468" i="4"/>
  <c r="C192" i="12" s="1"/>
  <c r="N7469" i="4"/>
  <c r="C193" i="12" s="1"/>
  <c r="N7470" i="4"/>
  <c r="C194" i="12" s="1"/>
  <c r="N7471" i="4"/>
  <c r="C195" i="12" s="1"/>
  <c r="N7472" i="4"/>
  <c r="C196" i="12" s="1"/>
  <c r="N7473" i="4"/>
  <c r="C197" i="12" s="1"/>
  <c r="N7474" i="4"/>
  <c r="C198" i="12" s="1"/>
  <c r="N7475" i="4"/>
  <c r="C199" i="12" s="1"/>
  <c r="N7476" i="4"/>
  <c r="C200" i="12" s="1"/>
  <c r="N7477" i="4"/>
  <c r="C201" i="12" s="1"/>
  <c r="N7478" i="4"/>
  <c r="C202" i="12" s="1"/>
  <c r="N7479" i="4"/>
  <c r="C203" i="12" s="1"/>
  <c r="N7480" i="4"/>
  <c r="C204" i="12" s="1"/>
  <c r="N7481" i="4"/>
  <c r="C205" i="12" s="1"/>
  <c r="N7482" i="4"/>
  <c r="C206" i="12" s="1"/>
  <c r="N7483" i="4"/>
  <c r="C207" i="12" s="1"/>
  <c r="N7484" i="4"/>
  <c r="C208" i="12" s="1"/>
  <c r="N7485" i="4"/>
  <c r="C209" i="12" s="1"/>
  <c r="N7486" i="4"/>
  <c r="C210" i="12" s="1"/>
  <c r="N7487" i="4"/>
  <c r="C211" i="12" s="1"/>
  <c r="N7488" i="4"/>
  <c r="C212" i="12" s="1"/>
  <c r="N7489" i="4"/>
  <c r="C213" i="12" s="1"/>
  <c r="N7490" i="4"/>
  <c r="C214" i="12" s="1"/>
  <c r="N7491" i="4"/>
  <c r="C215" i="12" s="1"/>
  <c r="N7492" i="4"/>
  <c r="C216" i="12" s="1"/>
  <c r="N7493" i="4"/>
  <c r="C217" i="12" s="1"/>
  <c r="N7494" i="4"/>
  <c r="C218" i="12" s="1"/>
  <c r="N7495" i="4"/>
  <c r="C219" i="12" s="1"/>
  <c r="N7496" i="4"/>
  <c r="C220" i="12" s="1"/>
  <c r="N7497" i="4"/>
  <c r="C221" i="12" s="1"/>
  <c r="N7498" i="4"/>
  <c r="C222" i="12" s="1"/>
  <c r="N7499" i="4"/>
  <c r="C223" i="12" s="1"/>
  <c r="N7500" i="4"/>
  <c r="C224" i="12" s="1"/>
  <c r="N7501" i="4"/>
  <c r="C225" i="12" s="1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C177" i="3" s="1"/>
  <c r="N9303" i="4"/>
  <c r="C178" i="3" s="1"/>
  <c r="N9304" i="4"/>
  <c r="C179" i="3" s="1"/>
  <c r="N9305" i="4"/>
  <c r="C180" i="3" s="1"/>
  <c r="N9306" i="4"/>
  <c r="C181" i="3" s="1"/>
  <c r="N9307" i="4"/>
  <c r="C182" i="3" s="1"/>
  <c r="N9308" i="4"/>
  <c r="C183" i="3" s="1"/>
  <c r="N9309" i="4"/>
  <c r="C184" i="3" s="1"/>
  <c r="N9310" i="4"/>
  <c r="C185" i="3" s="1"/>
  <c r="N9311" i="4"/>
  <c r="C186" i="3" s="1"/>
  <c r="N9312" i="4"/>
  <c r="C187" i="3" s="1"/>
  <c r="N9313" i="4"/>
  <c r="C188" i="3" s="1"/>
  <c r="N9314" i="4"/>
  <c r="C189" i="3" s="1"/>
  <c r="N9315" i="4"/>
  <c r="C190" i="3" s="1"/>
  <c r="N9316" i="4"/>
  <c r="C191" i="3" s="1"/>
  <c r="N9317" i="4"/>
  <c r="C192" i="3" s="1"/>
  <c r="N9318" i="4"/>
  <c r="C193" i="3" s="1"/>
  <c r="N9319" i="4"/>
  <c r="C194" i="3" s="1"/>
  <c r="N9320" i="4"/>
  <c r="C195" i="3" s="1"/>
  <c r="N9321" i="4"/>
  <c r="C196" i="3" s="1"/>
  <c r="N9322" i="4"/>
  <c r="C197" i="3" s="1"/>
  <c r="N9323" i="4"/>
  <c r="C198" i="3" s="1"/>
  <c r="N9324" i="4"/>
  <c r="C199" i="3" s="1"/>
  <c r="N9325" i="4"/>
  <c r="C200" i="3" s="1"/>
  <c r="N9326" i="4"/>
  <c r="C201" i="3" s="1"/>
  <c r="N9327" i="4"/>
  <c r="C202" i="3" s="1"/>
  <c r="N9328" i="4"/>
  <c r="C203" i="3" s="1"/>
  <c r="N9329" i="4"/>
  <c r="C204" i="3" s="1"/>
  <c r="N9330" i="4"/>
  <c r="C205" i="3" s="1"/>
  <c r="N9331" i="4"/>
  <c r="C206" i="3" s="1"/>
  <c r="N9332" i="4"/>
  <c r="C207" i="3" s="1"/>
  <c r="N9333" i="4"/>
  <c r="C208" i="3" s="1"/>
  <c r="N9334" i="4"/>
  <c r="C209" i="3" s="1"/>
  <c r="N9335" i="4"/>
  <c r="C210" i="3" s="1"/>
  <c r="N9336" i="4"/>
  <c r="C211" i="3" s="1"/>
  <c r="N9337" i="4"/>
  <c r="C212" i="3" s="1"/>
  <c r="N9338" i="4"/>
  <c r="C213" i="3" s="1"/>
  <c r="N9339" i="4"/>
  <c r="C214" i="3" s="1"/>
  <c r="N9340" i="4"/>
  <c r="C215" i="3" s="1"/>
  <c r="N9341" i="4"/>
  <c r="C216" i="3" s="1"/>
  <c r="N9342" i="4"/>
  <c r="C217" i="3" s="1"/>
  <c r="N9343" i="4"/>
  <c r="C218" i="3" s="1"/>
  <c r="N9344" i="4"/>
  <c r="C219" i="3" s="1"/>
  <c r="N9345" i="4"/>
  <c r="C220" i="3" s="1"/>
  <c r="N9346" i="4"/>
  <c r="C221" i="3" s="1"/>
  <c r="N9347" i="4"/>
  <c r="C222" i="3" s="1"/>
  <c r="N9348" i="4"/>
  <c r="C223" i="3" s="1"/>
  <c r="N9349" i="4"/>
  <c r="C224" i="3" s="1"/>
  <c r="N9350" i="4"/>
  <c r="C225" i="3" s="1"/>
  <c r="N9351" i="4"/>
  <c r="C226" i="3" s="1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C122" i="8" s="1"/>
  <c r="N9403" i="4"/>
  <c r="C123" i="8" s="1"/>
  <c r="N9404" i="4"/>
  <c r="C124" i="8" s="1"/>
  <c r="N9405" i="4"/>
  <c r="C125" i="8" s="1"/>
  <c r="N9406" i="4"/>
  <c r="C126" i="8" s="1"/>
  <c r="N9407" i="4"/>
  <c r="C127" i="8" s="1"/>
  <c r="N9408" i="4"/>
  <c r="C128" i="8" s="1"/>
  <c r="N9409" i="4"/>
  <c r="C129" i="8" s="1"/>
  <c r="N9410" i="4"/>
  <c r="C130" i="8" s="1"/>
  <c r="N9411" i="4"/>
  <c r="C131" i="8" s="1"/>
  <c r="N9412" i="4"/>
  <c r="C132" i="8" s="1"/>
  <c r="N9413" i="4"/>
  <c r="C133" i="8" s="1"/>
  <c r="N9414" i="4"/>
  <c r="C134" i="8" s="1"/>
  <c r="N9415" i="4"/>
  <c r="C135" i="8" s="1"/>
  <c r="N9416" i="4"/>
  <c r="C136" i="8" s="1"/>
  <c r="N9417" i="4"/>
  <c r="C137" i="8" s="1"/>
  <c r="N9418" i="4"/>
  <c r="C138" i="8" s="1"/>
  <c r="N9419" i="4"/>
  <c r="C139" i="8" s="1"/>
  <c r="N9420" i="4"/>
  <c r="C140" i="8" s="1"/>
  <c r="N9421" i="4"/>
  <c r="C141" i="8" s="1"/>
  <c r="N9422" i="4"/>
  <c r="C142" i="8" s="1"/>
  <c r="N9423" i="4"/>
  <c r="C143" i="8" s="1"/>
  <c r="N9424" i="4"/>
  <c r="C144" i="8" s="1"/>
  <c r="N9425" i="4"/>
  <c r="C145" i="8" s="1"/>
  <c r="N9426" i="4"/>
  <c r="C146" i="8" s="1"/>
  <c r="N9427" i="4"/>
  <c r="C147" i="8" s="1"/>
  <c r="N9428" i="4"/>
  <c r="C148" i="8" s="1"/>
  <c r="N9429" i="4"/>
  <c r="C149" i="8" s="1"/>
  <c r="N9430" i="4"/>
  <c r="C150" i="8" s="1"/>
  <c r="N9431" i="4"/>
  <c r="C151" i="8" s="1"/>
  <c r="N9432" i="4"/>
  <c r="C152" i="8" s="1"/>
  <c r="N9433" i="4"/>
  <c r="C153" i="8" s="1"/>
  <c r="N9434" i="4"/>
  <c r="C154" i="8" s="1"/>
  <c r="N9435" i="4"/>
  <c r="C155" i="8" s="1"/>
  <c r="N9436" i="4"/>
  <c r="C156" i="8" s="1"/>
  <c r="N9437" i="4"/>
  <c r="C157" i="8" s="1"/>
  <c r="N9438" i="4"/>
  <c r="C158" i="8" s="1"/>
  <c r="N9439" i="4"/>
  <c r="C159" i="8" s="1"/>
  <c r="N9440" i="4"/>
  <c r="C160" i="8" s="1"/>
  <c r="N9441" i="4"/>
  <c r="C161" i="8" s="1"/>
  <c r="N9442" i="4"/>
  <c r="C162" i="8" s="1"/>
  <c r="N9443" i="4"/>
  <c r="C163" i="8" s="1"/>
  <c r="N9444" i="4"/>
  <c r="C164" i="8" s="1"/>
  <c r="N9445" i="4"/>
  <c r="C165" i="8" s="1"/>
  <c r="N9446" i="4"/>
  <c r="C166" i="8" s="1"/>
  <c r="N9447" i="4"/>
  <c r="C167" i="8" s="1"/>
  <c r="N9448" i="4"/>
  <c r="C168" i="8" s="1"/>
  <c r="N9449" i="4"/>
  <c r="C169" i="8" s="1"/>
  <c r="N9450" i="4"/>
  <c r="C170" i="8" s="1"/>
  <c r="N9451" i="4"/>
  <c r="C171" i="8" s="1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C122" i="10" s="1"/>
  <c r="N9603" i="4"/>
  <c r="C123" i="10" s="1"/>
  <c r="N9604" i="4"/>
  <c r="C124" i="10" s="1"/>
  <c r="N9605" i="4"/>
  <c r="C125" i="10" s="1"/>
  <c r="N9606" i="4"/>
  <c r="C126" i="10" s="1"/>
  <c r="N9607" i="4"/>
  <c r="C127" i="10" s="1"/>
  <c r="N9608" i="4"/>
  <c r="C128" i="10" s="1"/>
  <c r="N9609" i="4"/>
  <c r="C129" i="10" s="1"/>
  <c r="N9610" i="4"/>
  <c r="C130" i="10" s="1"/>
  <c r="N9611" i="4"/>
  <c r="C131" i="10" s="1"/>
  <c r="N9612" i="4"/>
  <c r="C132" i="10" s="1"/>
  <c r="N9613" i="4"/>
  <c r="C133" i="10" s="1"/>
  <c r="N9614" i="4"/>
  <c r="C134" i="10" s="1"/>
  <c r="N9615" i="4"/>
  <c r="C135" i="10" s="1"/>
  <c r="N9616" i="4"/>
  <c r="C136" i="10" s="1"/>
  <c r="N9617" i="4"/>
  <c r="C137" i="10" s="1"/>
  <c r="N9618" i="4"/>
  <c r="C138" i="10" s="1"/>
  <c r="N9619" i="4"/>
  <c r="C139" i="10" s="1"/>
  <c r="N9620" i="4"/>
  <c r="C140" i="10" s="1"/>
  <c r="N9621" i="4"/>
  <c r="C141" i="10" s="1"/>
  <c r="N9622" i="4"/>
  <c r="C142" i="10" s="1"/>
  <c r="N9623" i="4"/>
  <c r="C143" i="10" s="1"/>
  <c r="N9624" i="4"/>
  <c r="C144" i="10" s="1"/>
  <c r="N9625" i="4"/>
  <c r="C145" i="10" s="1"/>
  <c r="N9626" i="4"/>
  <c r="C146" i="10" s="1"/>
  <c r="N9627" i="4"/>
  <c r="C147" i="10" s="1"/>
  <c r="N9628" i="4"/>
  <c r="C148" i="10" s="1"/>
  <c r="N9629" i="4"/>
  <c r="C149" i="10" s="1"/>
  <c r="N9630" i="4"/>
  <c r="C150" i="10" s="1"/>
  <c r="N9631" i="4"/>
  <c r="C151" i="10" s="1"/>
  <c r="N9632" i="4"/>
  <c r="C152" i="10" s="1"/>
  <c r="N9633" i="4"/>
  <c r="C153" i="10" s="1"/>
  <c r="N9634" i="4"/>
  <c r="C154" i="10" s="1"/>
  <c r="N9635" i="4"/>
  <c r="C155" i="10" s="1"/>
  <c r="N9636" i="4"/>
  <c r="C156" i="10" s="1"/>
  <c r="N9637" i="4"/>
  <c r="C157" i="10" s="1"/>
  <c r="N9638" i="4"/>
  <c r="C158" i="10" s="1"/>
  <c r="N9639" i="4"/>
  <c r="C159" i="10" s="1"/>
  <c r="N9640" i="4"/>
  <c r="C160" i="10" s="1"/>
  <c r="N9641" i="4"/>
  <c r="C161" i="10" s="1"/>
  <c r="N9642" i="4"/>
  <c r="C162" i="10" s="1"/>
  <c r="N9643" i="4"/>
  <c r="C163" i="10" s="1"/>
  <c r="N9644" i="4"/>
  <c r="C164" i="10" s="1"/>
  <c r="N9645" i="4"/>
  <c r="C165" i="10" s="1"/>
  <c r="N9646" i="4"/>
  <c r="C166" i="10" s="1"/>
  <c r="N9647" i="4"/>
  <c r="C167" i="10" s="1"/>
  <c r="N9648" i="4"/>
  <c r="C168" i="10" s="1"/>
  <c r="N9649" i="4"/>
  <c r="C169" i="10" s="1"/>
  <c r="N9650" i="4"/>
  <c r="C170" i="10" s="1"/>
  <c r="N9651" i="4"/>
  <c r="C171" i="10" s="1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C122" i="12" s="1"/>
  <c r="N9703" i="4"/>
  <c r="C123" i="12" s="1"/>
  <c r="N9704" i="4"/>
  <c r="C124" i="12" s="1"/>
  <c r="N9705" i="4"/>
  <c r="C125" i="12" s="1"/>
  <c r="N9706" i="4"/>
  <c r="C126" i="12" s="1"/>
  <c r="N9707" i="4"/>
  <c r="C127" i="12" s="1"/>
  <c r="N9708" i="4"/>
  <c r="C128" i="12" s="1"/>
  <c r="N9709" i="4"/>
  <c r="C129" i="12" s="1"/>
  <c r="N9710" i="4"/>
  <c r="C130" i="12" s="1"/>
  <c r="N9711" i="4"/>
  <c r="C131" i="12" s="1"/>
  <c r="N9712" i="4"/>
  <c r="C132" i="12" s="1"/>
  <c r="N9713" i="4"/>
  <c r="C133" i="12" s="1"/>
  <c r="N9714" i="4"/>
  <c r="C134" i="12" s="1"/>
  <c r="N9715" i="4"/>
  <c r="C135" i="12" s="1"/>
  <c r="N9716" i="4"/>
  <c r="C136" i="12" s="1"/>
  <c r="N9717" i="4"/>
  <c r="C137" i="12" s="1"/>
  <c r="N9718" i="4"/>
  <c r="C138" i="12" s="1"/>
  <c r="N9719" i="4"/>
  <c r="C139" i="12" s="1"/>
  <c r="N9720" i="4"/>
  <c r="C140" i="12" s="1"/>
  <c r="N9721" i="4"/>
  <c r="C141" i="12" s="1"/>
  <c r="N9722" i="4"/>
  <c r="C142" i="12" s="1"/>
  <c r="N9723" i="4"/>
  <c r="C143" i="12" s="1"/>
  <c r="N9724" i="4"/>
  <c r="C144" i="12" s="1"/>
  <c r="N9725" i="4"/>
  <c r="C145" i="12" s="1"/>
  <c r="N9726" i="4"/>
  <c r="C146" i="12" s="1"/>
  <c r="N9727" i="4"/>
  <c r="C147" i="12" s="1"/>
  <c r="N9728" i="4"/>
  <c r="C148" i="12" s="1"/>
  <c r="N9729" i="4"/>
  <c r="C149" i="12" s="1"/>
  <c r="N9730" i="4"/>
  <c r="C150" i="12" s="1"/>
  <c r="N9731" i="4"/>
  <c r="C151" i="12" s="1"/>
  <c r="N9732" i="4"/>
  <c r="C152" i="12" s="1"/>
  <c r="N9733" i="4"/>
  <c r="C153" i="12" s="1"/>
  <c r="N9734" i="4"/>
  <c r="C154" i="12" s="1"/>
  <c r="N9735" i="4"/>
  <c r="C155" i="12" s="1"/>
  <c r="N9736" i="4"/>
  <c r="C156" i="12" s="1"/>
  <c r="N9737" i="4"/>
  <c r="C157" i="12" s="1"/>
  <c r="N9738" i="4"/>
  <c r="C158" i="12" s="1"/>
  <c r="N9739" i="4"/>
  <c r="C159" i="12" s="1"/>
  <c r="N9740" i="4"/>
  <c r="C160" i="12" s="1"/>
  <c r="N9741" i="4"/>
  <c r="C161" i="12" s="1"/>
  <c r="N9742" i="4"/>
  <c r="C162" i="12" s="1"/>
  <c r="N9743" i="4"/>
  <c r="C163" i="12" s="1"/>
  <c r="N9744" i="4"/>
  <c r="C164" i="12" s="1"/>
  <c r="N9745" i="4"/>
  <c r="C165" i="12" s="1"/>
  <c r="N9746" i="4"/>
  <c r="C166" i="12" s="1"/>
  <c r="N9747" i="4"/>
  <c r="C167" i="12" s="1"/>
  <c r="N9748" i="4"/>
  <c r="C168" i="12" s="1"/>
  <c r="N9749" i="4"/>
  <c r="C169" i="12" s="1"/>
  <c r="N9750" i="4"/>
  <c r="C170" i="12" s="1"/>
  <c r="N9751" i="4"/>
  <c r="C171" i="12" s="1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C123" i="3" s="1"/>
  <c r="N10153" i="4"/>
  <c r="C124" i="3" s="1"/>
  <c r="N10154" i="4"/>
  <c r="C125" i="3" s="1"/>
  <c r="N10155" i="4"/>
  <c r="C126" i="3" s="1"/>
  <c r="N10156" i="4"/>
  <c r="C127" i="3" s="1"/>
  <c r="N10157" i="4"/>
  <c r="C128" i="3" s="1"/>
  <c r="N10158" i="4"/>
  <c r="C129" i="3" s="1"/>
  <c r="N10159" i="4"/>
  <c r="C130" i="3" s="1"/>
  <c r="N10160" i="4"/>
  <c r="C131" i="3" s="1"/>
  <c r="N10161" i="4"/>
  <c r="C132" i="3" s="1"/>
  <c r="N10162" i="4"/>
  <c r="C133" i="3" s="1"/>
  <c r="N10163" i="4"/>
  <c r="C134" i="3" s="1"/>
  <c r="N10164" i="4"/>
  <c r="C135" i="3" s="1"/>
  <c r="N10165" i="4"/>
  <c r="C136" i="3" s="1"/>
  <c r="N10166" i="4"/>
  <c r="C137" i="3" s="1"/>
  <c r="N10167" i="4"/>
  <c r="C138" i="3" s="1"/>
  <c r="N10168" i="4"/>
  <c r="C139" i="3" s="1"/>
  <c r="N10169" i="4"/>
  <c r="C140" i="3" s="1"/>
  <c r="N10170" i="4"/>
  <c r="C141" i="3" s="1"/>
  <c r="N10171" i="4"/>
  <c r="C142" i="3" s="1"/>
  <c r="N10172" i="4"/>
  <c r="C143" i="3" s="1"/>
  <c r="N10173" i="4"/>
  <c r="C144" i="3" s="1"/>
  <c r="N10174" i="4"/>
  <c r="C145" i="3" s="1"/>
  <c r="N10175" i="4"/>
  <c r="C146" i="3" s="1"/>
  <c r="N10176" i="4"/>
  <c r="C147" i="3" s="1"/>
  <c r="N10177" i="4"/>
  <c r="C148" i="3" s="1"/>
  <c r="N10178" i="4"/>
  <c r="C149" i="3" s="1"/>
  <c r="N10179" i="4"/>
  <c r="C150" i="3" s="1"/>
  <c r="N10180" i="4"/>
  <c r="C151" i="3" s="1"/>
  <c r="N10181" i="4"/>
  <c r="C152" i="3" s="1"/>
  <c r="N10182" i="4"/>
  <c r="C153" i="3" s="1"/>
  <c r="N10183" i="4"/>
  <c r="C154" i="3" s="1"/>
  <c r="N10184" i="4"/>
  <c r="C155" i="3" s="1"/>
  <c r="N10185" i="4"/>
  <c r="C156" i="3" s="1"/>
  <c r="N10186" i="4"/>
  <c r="C157" i="3" s="1"/>
  <c r="N10187" i="4"/>
  <c r="C158" i="3" s="1"/>
  <c r="N10188" i="4"/>
  <c r="C159" i="3" s="1"/>
  <c r="N10189" i="4"/>
  <c r="C160" i="3" s="1"/>
  <c r="N10190" i="4"/>
  <c r="C161" i="3" s="1"/>
  <c r="N10191" i="4"/>
  <c r="C162" i="3" s="1"/>
  <c r="N10192" i="4"/>
  <c r="C163" i="3" s="1"/>
  <c r="N10193" i="4"/>
  <c r="C164" i="3" s="1"/>
  <c r="N10194" i="4"/>
  <c r="C165" i="3" s="1"/>
  <c r="N10195" i="4"/>
  <c r="C166" i="3" s="1"/>
  <c r="N10196" i="4"/>
  <c r="C167" i="3" s="1"/>
  <c r="N10197" i="4"/>
  <c r="C168" i="3" s="1"/>
  <c r="N10198" i="4"/>
  <c r="C169" i="3" s="1"/>
  <c r="N10199" i="4"/>
  <c r="C170" i="3" s="1"/>
  <c r="N10200" i="4"/>
  <c r="C171" i="3" s="1"/>
  <c r="N10201" i="4"/>
  <c r="C172" i="3" s="1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C68" i="8" s="1"/>
  <c r="N10253" i="4"/>
  <c r="C69" i="8" s="1"/>
  <c r="N10254" i="4"/>
  <c r="C70" i="8" s="1"/>
  <c r="N10255" i="4"/>
  <c r="C71" i="8" s="1"/>
  <c r="N10256" i="4"/>
  <c r="C72" i="8" s="1"/>
  <c r="N10257" i="4"/>
  <c r="C73" i="8" s="1"/>
  <c r="N10258" i="4"/>
  <c r="C74" i="8" s="1"/>
  <c r="N10259" i="4"/>
  <c r="C75" i="8" s="1"/>
  <c r="N10260" i="4"/>
  <c r="C76" i="8" s="1"/>
  <c r="N10261" i="4"/>
  <c r="C77" i="8" s="1"/>
  <c r="N10262" i="4"/>
  <c r="C78" i="8" s="1"/>
  <c r="N10263" i="4"/>
  <c r="C79" i="8" s="1"/>
  <c r="N10264" i="4"/>
  <c r="C80" i="8" s="1"/>
  <c r="N10265" i="4"/>
  <c r="C81" i="8" s="1"/>
  <c r="N10266" i="4"/>
  <c r="C82" i="8" s="1"/>
  <c r="N10267" i="4"/>
  <c r="C83" i="8" s="1"/>
  <c r="N10268" i="4"/>
  <c r="C84" i="8" s="1"/>
  <c r="N10269" i="4"/>
  <c r="C85" i="8" s="1"/>
  <c r="N10270" i="4"/>
  <c r="C86" i="8" s="1"/>
  <c r="N10271" i="4"/>
  <c r="C87" i="8" s="1"/>
  <c r="N10272" i="4"/>
  <c r="C88" i="8" s="1"/>
  <c r="N10273" i="4"/>
  <c r="C89" i="8" s="1"/>
  <c r="N10274" i="4"/>
  <c r="C90" i="8" s="1"/>
  <c r="N10275" i="4"/>
  <c r="C91" i="8" s="1"/>
  <c r="N10276" i="4"/>
  <c r="C92" i="8" s="1"/>
  <c r="N10277" i="4"/>
  <c r="C93" i="8" s="1"/>
  <c r="N10278" i="4"/>
  <c r="C94" i="8" s="1"/>
  <c r="N10279" i="4"/>
  <c r="C95" i="8" s="1"/>
  <c r="N10280" i="4"/>
  <c r="C96" i="8" s="1"/>
  <c r="N10281" i="4"/>
  <c r="C97" i="8" s="1"/>
  <c r="N10282" i="4"/>
  <c r="C98" i="8" s="1"/>
  <c r="N10283" i="4"/>
  <c r="C99" i="8" s="1"/>
  <c r="N10284" i="4"/>
  <c r="C100" i="8" s="1"/>
  <c r="N10285" i="4"/>
  <c r="C101" i="8" s="1"/>
  <c r="N10286" i="4"/>
  <c r="C102" i="8" s="1"/>
  <c r="N10287" i="4"/>
  <c r="C103" i="8" s="1"/>
  <c r="N10288" i="4"/>
  <c r="C104" i="8" s="1"/>
  <c r="N10289" i="4"/>
  <c r="C105" i="8" s="1"/>
  <c r="N10290" i="4"/>
  <c r="C106" i="8" s="1"/>
  <c r="N10291" i="4"/>
  <c r="C107" i="8" s="1"/>
  <c r="N10292" i="4"/>
  <c r="C108" i="8" s="1"/>
  <c r="N10293" i="4"/>
  <c r="C109" i="8" s="1"/>
  <c r="N10294" i="4"/>
  <c r="C110" i="8" s="1"/>
  <c r="N10295" i="4"/>
  <c r="C111" i="8" s="1"/>
  <c r="N10296" i="4"/>
  <c r="C112" i="8" s="1"/>
  <c r="N10297" i="4"/>
  <c r="C113" i="8" s="1"/>
  <c r="N10298" i="4"/>
  <c r="C114" i="8" s="1"/>
  <c r="N10299" i="4"/>
  <c r="C115" i="8" s="1"/>
  <c r="N10300" i="4"/>
  <c r="C116" i="8" s="1"/>
  <c r="N10301" i="4"/>
  <c r="C117" i="8" s="1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C68" i="10" s="1"/>
  <c r="N10503" i="4"/>
  <c r="C69" i="10" s="1"/>
  <c r="N10504" i="4"/>
  <c r="C70" i="10" s="1"/>
  <c r="N10505" i="4"/>
  <c r="C71" i="10" s="1"/>
  <c r="N10506" i="4"/>
  <c r="C72" i="10" s="1"/>
  <c r="N10507" i="4"/>
  <c r="C73" i="10" s="1"/>
  <c r="N10508" i="4"/>
  <c r="C74" i="10" s="1"/>
  <c r="N10509" i="4"/>
  <c r="C75" i="10" s="1"/>
  <c r="N10510" i="4"/>
  <c r="C76" i="10" s="1"/>
  <c r="N10511" i="4"/>
  <c r="C77" i="10" s="1"/>
  <c r="N10512" i="4"/>
  <c r="C78" i="10" s="1"/>
  <c r="N10513" i="4"/>
  <c r="C79" i="10" s="1"/>
  <c r="N10514" i="4"/>
  <c r="C80" i="10" s="1"/>
  <c r="N10515" i="4"/>
  <c r="C81" i="10" s="1"/>
  <c r="N10516" i="4"/>
  <c r="C82" i="10" s="1"/>
  <c r="N10517" i="4"/>
  <c r="C83" i="10" s="1"/>
  <c r="N10518" i="4"/>
  <c r="C84" i="10" s="1"/>
  <c r="N10519" i="4"/>
  <c r="C85" i="10" s="1"/>
  <c r="N10520" i="4"/>
  <c r="C86" i="10" s="1"/>
  <c r="N10521" i="4"/>
  <c r="C87" i="10" s="1"/>
  <c r="N10522" i="4"/>
  <c r="C88" i="10" s="1"/>
  <c r="N10523" i="4"/>
  <c r="C89" i="10" s="1"/>
  <c r="N10524" i="4"/>
  <c r="C90" i="10" s="1"/>
  <c r="N10525" i="4"/>
  <c r="C91" i="10" s="1"/>
  <c r="N10526" i="4"/>
  <c r="C92" i="10" s="1"/>
  <c r="N10527" i="4"/>
  <c r="C93" i="10" s="1"/>
  <c r="N10528" i="4"/>
  <c r="C94" i="10" s="1"/>
  <c r="N10529" i="4"/>
  <c r="C95" i="10" s="1"/>
  <c r="N10530" i="4"/>
  <c r="C96" i="10" s="1"/>
  <c r="N10531" i="4"/>
  <c r="C97" i="10" s="1"/>
  <c r="N10532" i="4"/>
  <c r="C98" i="10" s="1"/>
  <c r="N10533" i="4"/>
  <c r="C99" i="10" s="1"/>
  <c r="N10534" i="4"/>
  <c r="C100" i="10" s="1"/>
  <c r="N10535" i="4"/>
  <c r="C101" i="10" s="1"/>
  <c r="N10536" i="4"/>
  <c r="C102" i="10" s="1"/>
  <c r="N10537" i="4"/>
  <c r="C103" i="10" s="1"/>
  <c r="N10538" i="4"/>
  <c r="C104" i="10" s="1"/>
  <c r="N10539" i="4"/>
  <c r="C105" i="10" s="1"/>
  <c r="N10540" i="4"/>
  <c r="C106" i="10" s="1"/>
  <c r="N10541" i="4"/>
  <c r="C107" i="10" s="1"/>
  <c r="N10542" i="4"/>
  <c r="C108" i="10" s="1"/>
  <c r="N10543" i="4"/>
  <c r="C109" i="10" s="1"/>
  <c r="N10544" i="4"/>
  <c r="C110" i="10" s="1"/>
  <c r="N10545" i="4"/>
  <c r="C111" i="10" s="1"/>
  <c r="N10546" i="4"/>
  <c r="C112" i="10" s="1"/>
  <c r="N10547" i="4"/>
  <c r="C113" i="10" s="1"/>
  <c r="N10548" i="4"/>
  <c r="C114" i="10" s="1"/>
  <c r="N10549" i="4"/>
  <c r="C115" i="10" s="1"/>
  <c r="N10550" i="4"/>
  <c r="C116" i="10" s="1"/>
  <c r="N10551" i="4"/>
  <c r="C117" i="10" s="1"/>
  <c r="N10552" i="4"/>
  <c r="C68" i="12" s="1"/>
  <c r="N10553" i="4"/>
  <c r="C69" i="12" s="1"/>
  <c r="N10554" i="4"/>
  <c r="C70" i="12" s="1"/>
  <c r="N10555" i="4"/>
  <c r="C71" i="12" s="1"/>
  <c r="N10556" i="4"/>
  <c r="N10557" i="4"/>
  <c r="C73" i="12" s="1"/>
  <c r="N10558" i="4"/>
  <c r="C74" i="12" s="1"/>
  <c r="N10559" i="4"/>
  <c r="C75" i="12" s="1"/>
  <c r="N10560" i="4"/>
  <c r="C76" i="12" s="1"/>
  <c r="N10561" i="4"/>
  <c r="C77" i="12" s="1"/>
  <c r="N10562" i="4"/>
  <c r="C78" i="12" s="1"/>
  <c r="N10563" i="4"/>
  <c r="C79" i="12" s="1"/>
  <c r="N10564" i="4"/>
  <c r="C80" i="12" s="1"/>
  <c r="N10565" i="4"/>
  <c r="C81" i="12" s="1"/>
  <c r="N10566" i="4"/>
  <c r="C82" i="12" s="1"/>
  <c r="N10567" i="4"/>
  <c r="C83" i="12" s="1"/>
  <c r="N10568" i="4"/>
  <c r="C84" i="12" s="1"/>
  <c r="N10569" i="4"/>
  <c r="C85" i="12" s="1"/>
  <c r="N10570" i="4"/>
  <c r="C86" i="12" s="1"/>
  <c r="N10571" i="4"/>
  <c r="C87" i="12" s="1"/>
  <c r="N10572" i="4"/>
  <c r="C88" i="12" s="1"/>
  <c r="N10573" i="4"/>
  <c r="C89" i="12" s="1"/>
  <c r="N10574" i="4"/>
  <c r="C90" i="12" s="1"/>
  <c r="N10575" i="4"/>
  <c r="C91" i="12" s="1"/>
  <c r="N10576" i="4"/>
  <c r="C92" i="12" s="1"/>
  <c r="N10577" i="4"/>
  <c r="C93" i="12" s="1"/>
  <c r="N10578" i="4"/>
  <c r="C94" i="12" s="1"/>
  <c r="N10579" i="4"/>
  <c r="C95" i="12" s="1"/>
  <c r="N10580" i="4"/>
  <c r="C96" i="12" s="1"/>
  <c r="N10581" i="4"/>
  <c r="C97" i="12" s="1"/>
  <c r="N10582" i="4"/>
  <c r="C98" i="12" s="1"/>
  <c r="N10583" i="4"/>
  <c r="C99" i="12" s="1"/>
  <c r="N10584" i="4"/>
  <c r="C100" i="12" s="1"/>
  <c r="N10585" i="4"/>
  <c r="C101" i="12" s="1"/>
  <c r="N10586" i="4"/>
  <c r="C102" i="12" s="1"/>
  <c r="N10587" i="4"/>
  <c r="C103" i="12" s="1"/>
  <c r="N10588" i="4"/>
  <c r="C104" i="12" s="1"/>
  <c r="N10589" i="4"/>
  <c r="C105" i="12" s="1"/>
  <c r="N10590" i="4"/>
  <c r="C106" i="12" s="1"/>
  <c r="N10591" i="4"/>
  <c r="C107" i="12" s="1"/>
  <c r="N10592" i="4"/>
  <c r="C108" i="12" s="1"/>
  <c r="N10593" i="4"/>
  <c r="C109" i="12" s="1"/>
  <c r="N10594" i="4"/>
  <c r="C110" i="12" s="1"/>
  <c r="N10595" i="4"/>
  <c r="C111" i="12" s="1"/>
  <c r="N10596" i="4"/>
  <c r="C112" i="12" s="1"/>
  <c r="N10597" i="4"/>
  <c r="C113" i="12" s="1"/>
  <c r="N10598" i="4"/>
  <c r="C114" i="12" s="1"/>
  <c r="N10599" i="4"/>
  <c r="C115" i="12" s="1"/>
  <c r="N10600" i="4"/>
  <c r="C116" i="12" s="1"/>
  <c r="N10601" i="4"/>
  <c r="N10602" i="4"/>
  <c r="C15" i="3" s="1"/>
  <c r="N10603" i="4"/>
  <c r="C16" i="3" s="1"/>
  <c r="N10604" i="4"/>
  <c r="C17" i="3" s="1"/>
  <c r="N10605" i="4"/>
  <c r="C18" i="3" s="1"/>
  <c r="N10606" i="4"/>
  <c r="N10607" i="4"/>
  <c r="C20" i="3" s="1"/>
  <c r="N10608" i="4"/>
  <c r="C21" i="3" s="1"/>
  <c r="N10609" i="4"/>
  <c r="C22" i="3" s="1"/>
  <c r="N10610" i="4"/>
  <c r="C23" i="3" s="1"/>
  <c r="N10611" i="4"/>
  <c r="C24" i="3" s="1"/>
  <c r="N10612" i="4"/>
  <c r="C25" i="3" s="1"/>
  <c r="N10613" i="4"/>
  <c r="C26" i="3" s="1"/>
  <c r="N10614" i="4"/>
  <c r="C27" i="3" s="1"/>
  <c r="N10615" i="4"/>
  <c r="C28" i="3" s="1"/>
  <c r="N10616" i="4"/>
  <c r="C29" i="3" s="1"/>
  <c r="N10617" i="4"/>
  <c r="C30" i="3" s="1"/>
  <c r="N10618" i="4"/>
  <c r="C31" i="3" s="1"/>
  <c r="N10619" i="4"/>
  <c r="C32" i="3" s="1"/>
  <c r="N10620" i="4"/>
  <c r="C33" i="3" s="1"/>
  <c r="N10621" i="4"/>
  <c r="C34" i="3" s="1"/>
  <c r="N10622" i="4"/>
  <c r="C35" i="3" s="1"/>
  <c r="N10623" i="4"/>
  <c r="C36" i="3" s="1"/>
  <c r="N10624" i="4"/>
  <c r="C37" i="3" s="1"/>
  <c r="N10625" i="4"/>
  <c r="C38" i="3" s="1"/>
  <c r="N10626" i="4"/>
  <c r="C39" i="3" s="1"/>
  <c r="N10627" i="4"/>
  <c r="C40" i="3" s="1"/>
  <c r="N10628" i="4"/>
  <c r="C41" i="3" s="1"/>
  <c r="N10629" i="4"/>
  <c r="C42" i="3" s="1"/>
  <c r="N10630" i="4"/>
  <c r="C43" i="3" s="1"/>
  <c r="N10631" i="4"/>
  <c r="C44" i="3" s="1"/>
  <c r="N10632" i="4"/>
  <c r="C45" i="3" s="1"/>
  <c r="N10633" i="4"/>
  <c r="C46" i="3" s="1"/>
  <c r="N10634" i="4"/>
  <c r="C47" i="3" s="1"/>
  <c r="N10635" i="4"/>
  <c r="C48" i="3" s="1"/>
  <c r="N10636" i="4"/>
  <c r="C49" i="3" s="1"/>
  <c r="N10637" i="4"/>
  <c r="C50" i="3" s="1"/>
  <c r="N10638" i="4"/>
  <c r="C51" i="3" s="1"/>
  <c r="N10639" i="4"/>
  <c r="C52" i="3" s="1"/>
  <c r="N10640" i="4"/>
  <c r="C53" i="3" s="1"/>
  <c r="N10641" i="4"/>
  <c r="C54" i="3" s="1"/>
  <c r="N10642" i="4"/>
  <c r="C55" i="3" s="1"/>
  <c r="N10643" i="4"/>
  <c r="C56" i="3" s="1"/>
  <c r="N10644" i="4"/>
  <c r="C57" i="3" s="1"/>
  <c r="N10645" i="4"/>
  <c r="C58" i="3" s="1"/>
  <c r="N10646" i="4"/>
  <c r="C59" i="3" s="1"/>
  <c r="N10647" i="4"/>
  <c r="C60" i="3" s="1"/>
  <c r="N10648" i="4"/>
  <c r="C61" i="3" s="1"/>
  <c r="N10649" i="4"/>
  <c r="C62" i="3" s="1"/>
  <c r="N10650" i="4"/>
  <c r="C63" i="3" s="1"/>
  <c r="N10651" i="4"/>
  <c r="C64" i="3" s="1"/>
  <c r="N10652" i="4"/>
  <c r="C69" i="3" s="1"/>
  <c r="N10653" i="4"/>
  <c r="C70" i="3" s="1"/>
  <c r="N10654" i="4"/>
  <c r="C71" i="3" s="1"/>
  <c r="N10655" i="4"/>
  <c r="C72" i="3" s="1"/>
  <c r="N10656" i="4"/>
  <c r="N10657" i="4"/>
  <c r="C74" i="3" s="1"/>
  <c r="N10658" i="4"/>
  <c r="C75" i="3" s="1"/>
  <c r="N10659" i="4"/>
  <c r="C76" i="3" s="1"/>
  <c r="N10660" i="4"/>
  <c r="C77" i="3" s="1"/>
  <c r="N10661" i="4"/>
  <c r="C78" i="3" s="1"/>
  <c r="N10662" i="4"/>
  <c r="C79" i="3" s="1"/>
  <c r="N10663" i="4"/>
  <c r="C80" i="3" s="1"/>
  <c r="N10664" i="4"/>
  <c r="C81" i="3" s="1"/>
  <c r="N10665" i="4"/>
  <c r="C82" i="3" s="1"/>
  <c r="N10666" i="4"/>
  <c r="C83" i="3" s="1"/>
  <c r="N10667" i="4"/>
  <c r="C84" i="3" s="1"/>
  <c r="N10668" i="4"/>
  <c r="C85" i="3" s="1"/>
  <c r="N10669" i="4"/>
  <c r="C86" i="3" s="1"/>
  <c r="N10670" i="4"/>
  <c r="C87" i="3" s="1"/>
  <c r="N10671" i="4"/>
  <c r="C88" i="3" s="1"/>
  <c r="N10672" i="4"/>
  <c r="C89" i="3" s="1"/>
  <c r="N10673" i="4"/>
  <c r="C90" i="3" s="1"/>
  <c r="N10674" i="4"/>
  <c r="C91" i="3" s="1"/>
  <c r="N10675" i="4"/>
  <c r="C92" i="3" s="1"/>
  <c r="N10676" i="4"/>
  <c r="C93" i="3" s="1"/>
  <c r="N10677" i="4"/>
  <c r="C94" i="3" s="1"/>
  <c r="N10678" i="4"/>
  <c r="C95" i="3" s="1"/>
  <c r="N10679" i="4"/>
  <c r="C96" i="3" s="1"/>
  <c r="N10680" i="4"/>
  <c r="C97" i="3" s="1"/>
  <c r="N10681" i="4"/>
  <c r="C98" i="3" s="1"/>
  <c r="N10682" i="4"/>
  <c r="C99" i="3" s="1"/>
  <c r="N10683" i="4"/>
  <c r="C100" i="3" s="1"/>
  <c r="N10684" i="4"/>
  <c r="C101" i="3" s="1"/>
  <c r="N10685" i="4"/>
  <c r="C102" i="3" s="1"/>
  <c r="N10686" i="4"/>
  <c r="C103" i="3" s="1"/>
  <c r="N10687" i="4"/>
  <c r="C104" i="3" s="1"/>
  <c r="N10688" i="4"/>
  <c r="C105" i="3" s="1"/>
  <c r="N10689" i="4"/>
  <c r="C106" i="3" s="1"/>
  <c r="N10690" i="4"/>
  <c r="C107" i="3" s="1"/>
  <c r="N10691" i="4"/>
  <c r="C108" i="3" s="1"/>
  <c r="N10692" i="4"/>
  <c r="C109" i="3" s="1"/>
  <c r="N10693" i="4"/>
  <c r="C110" i="3" s="1"/>
  <c r="N10694" i="4"/>
  <c r="C111" i="3" s="1"/>
  <c r="N10695" i="4"/>
  <c r="C112" i="3" s="1"/>
  <c r="N10696" i="4"/>
  <c r="C113" i="3" s="1"/>
  <c r="N10697" i="4"/>
  <c r="C114" i="3" s="1"/>
  <c r="N10698" i="4"/>
  <c r="C115" i="3" s="1"/>
  <c r="N10699" i="4"/>
  <c r="C116" i="3" s="1"/>
  <c r="N10700" i="4"/>
  <c r="C117" i="3" s="1"/>
  <c r="N10701" i="4"/>
  <c r="C118" i="3" s="1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C14" i="8" s="1"/>
  <c r="N10753" i="4"/>
  <c r="C15" i="8" s="1"/>
  <c r="N10754" i="4"/>
  <c r="C16" i="8" s="1"/>
  <c r="N10755" i="4"/>
  <c r="C17" i="8" s="1"/>
  <c r="N10756" i="4"/>
  <c r="C18" i="8" s="1"/>
  <c r="N10757" i="4"/>
  <c r="C19" i="8" s="1"/>
  <c r="N10758" i="4"/>
  <c r="C20" i="8" s="1"/>
  <c r="N10759" i="4"/>
  <c r="C21" i="8" s="1"/>
  <c r="N10760" i="4"/>
  <c r="C22" i="8" s="1"/>
  <c r="N10761" i="4"/>
  <c r="C23" i="8" s="1"/>
  <c r="N10762" i="4"/>
  <c r="C24" i="8" s="1"/>
  <c r="N10763" i="4"/>
  <c r="C25" i="8" s="1"/>
  <c r="N10764" i="4"/>
  <c r="C26" i="8" s="1"/>
  <c r="N10765" i="4"/>
  <c r="C27" i="8" s="1"/>
  <c r="N10766" i="4"/>
  <c r="C28" i="8" s="1"/>
  <c r="N10767" i="4"/>
  <c r="C29" i="8" s="1"/>
  <c r="N10768" i="4"/>
  <c r="C30" i="8" s="1"/>
  <c r="N10769" i="4"/>
  <c r="C31" i="8" s="1"/>
  <c r="N10770" i="4"/>
  <c r="C32" i="8" s="1"/>
  <c r="N10771" i="4"/>
  <c r="C33" i="8" s="1"/>
  <c r="N10772" i="4"/>
  <c r="C34" i="8" s="1"/>
  <c r="N10773" i="4"/>
  <c r="C35" i="8" s="1"/>
  <c r="N10774" i="4"/>
  <c r="C36" i="8" s="1"/>
  <c r="N10775" i="4"/>
  <c r="C37" i="8" s="1"/>
  <c r="N10776" i="4"/>
  <c r="C38" i="8" s="1"/>
  <c r="N10777" i="4"/>
  <c r="C39" i="8" s="1"/>
  <c r="N10778" i="4"/>
  <c r="C40" i="8" s="1"/>
  <c r="N10779" i="4"/>
  <c r="C41" i="8" s="1"/>
  <c r="N10780" i="4"/>
  <c r="C42" i="8" s="1"/>
  <c r="N10781" i="4"/>
  <c r="C43" i="8" s="1"/>
  <c r="N10782" i="4"/>
  <c r="C44" i="8" s="1"/>
  <c r="N10783" i="4"/>
  <c r="C45" i="8" s="1"/>
  <c r="N10784" i="4"/>
  <c r="C46" i="8" s="1"/>
  <c r="N10785" i="4"/>
  <c r="C47" i="8" s="1"/>
  <c r="N10786" i="4"/>
  <c r="C48" i="8" s="1"/>
  <c r="N10787" i="4"/>
  <c r="C49" i="8" s="1"/>
  <c r="N10788" i="4"/>
  <c r="C50" i="8" s="1"/>
  <c r="N10789" i="4"/>
  <c r="C51" i="8" s="1"/>
  <c r="N10790" i="4"/>
  <c r="C52" i="8" s="1"/>
  <c r="N10791" i="4"/>
  <c r="C53" i="8" s="1"/>
  <c r="N10792" i="4"/>
  <c r="C54" i="8" s="1"/>
  <c r="N10793" i="4"/>
  <c r="C55" i="8" s="1"/>
  <c r="N10794" i="4"/>
  <c r="C56" i="8" s="1"/>
  <c r="N10795" i="4"/>
  <c r="C57" i="8" s="1"/>
  <c r="N10796" i="4"/>
  <c r="C58" i="8" s="1"/>
  <c r="N10797" i="4"/>
  <c r="C59" i="8" s="1"/>
  <c r="N10798" i="4"/>
  <c r="C60" i="8" s="1"/>
  <c r="N10799" i="4"/>
  <c r="C61" i="8" s="1"/>
  <c r="N10800" i="4"/>
  <c r="C62" i="8" s="1"/>
  <c r="N10801" i="4"/>
  <c r="C63" i="8" s="1"/>
  <c r="N10802" i="4"/>
  <c r="C14" i="10" s="1"/>
  <c r="N10803" i="4"/>
  <c r="N10804" i="4"/>
  <c r="C16" i="10" s="1"/>
  <c r="N10805" i="4"/>
  <c r="C17" i="10" s="1"/>
  <c r="N10806" i="4"/>
  <c r="C18" i="10" s="1"/>
  <c r="N10807" i="4"/>
  <c r="C19" i="10" s="1"/>
  <c r="N10808" i="4"/>
  <c r="C20" i="10" s="1"/>
  <c r="N10809" i="4"/>
  <c r="C21" i="10" s="1"/>
  <c r="N10810" i="4"/>
  <c r="C22" i="10" s="1"/>
  <c r="N10811" i="4"/>
  <c r="C23" i="10" s="1"/>
  <c r="N10812" i="4"/>
  <c r="C24" i="10" s="1"/>
  <c r="N10813" i="4"/>
  <c r="C25" i="10" s="1"/>
  <c r="N10814" i="4"/>
  <c r="C26" i="10" s="1"/>
  <c r="N10815" i="4"/>
  <c r="C27" i="10" s="1"/>
  <c r="N10816" i="4"/>
  <c r="C28" i="10" s="1"/>
  <c r="N10817" i="4"/>
  <c r="C29" i="10" s="1"/>
  <c r="N10818" i="4"/>
  <c r="C30" i="10" s="1"/>
  <c r="N10819" i="4"/>
  <c r="C31" i="10" s="1"/>
  <c r="N10820" i="4"/>
  <c r="C32" i="10" s="1"/>
  <c r="N10821" i="4"/>
  <c r="C33" i="10" s="1"/>
  <c r="N10822" i="4"/>
  <c r="C34" i="10" s="1"/>
  <c r="N10823" i="4"/>
  <c r="C35" i="10" s="1"/>
  <c r="N10824" i="4"/>
  <c r="C36" i="10" s="1"/>
  <c r="N10825" i="4"/>
  <c r="C37" i="10" s="1"/>
  <c r="N10826" i="4"/>
  <c r="C38" i="10" s="1"/>
  <c r="N10827" i="4"/>
  <c r="C39" i="10" s="1"/>
  <c r="N10828" i="4"/>
  <c r="C40" i="10" s="1"/>
  <c r="N10829" i="4"/>
  <c r="C41" i="10" s="1"/>
  <c r="N10830" i="4"/>
  <c r="C42" i="10" s="1"/>
  <c r="N10831" i="4"/>
  <c r="C43" i="10" s="1"/>
  <c r="N10832" i="4"/>
  <c r="C44" i="10" s="1"/>
  <c r="N10833" i="4"/>
  <c r="C45" i="10" s="1"/>
  <c r="N10834" i="4"/>
  <c r="C46" i="10" s="1"/>
  <c r="N10835" i="4"/>
  <c r="C47" i="10" s="1"/>
  <c r="N10836" i="4"/>
  <c r="C48" i="10" s="1"/>
  <c r="N10837" i="4"/>
  <c r="C49" i="10" s="1"/>
  <c r="N10838" i="4"/>
  <c r="C50" i="10" s="1"/>
  <c r="N10839" i="4"/>
  <c r="C51" i="10" s="1"/>
  <c r="N10840" i="4"/>
  <c r="C52" i="10" s="1"/>
  <c r="N10841" i="4"/>
  <c r="C53" i="10" s="1"/>
  <c r="N10842" i="4"/>
  <c r="C54" i="10" s="1"/>
  <c r="N10843" i="4"/>
  <c r="C55" i="10" s="1"/>
  <c r="N10844" i="4"/>
  <c r="C56" i="10" s="1"/>
  <c r="N10845" i="4"/>
  <c r="C57" i="10" s="1"/>
  <c r="N10846" i="4"/>
  <c r="C58" i="10" s="1"/>
  <c r="N10847" i="4"/>
  <c r="C59" i="10" s="1"/>
  <c r="N10848" i="4"/>
  <c r="C60" i="10" s="1"/>
  <c r="N10849" i="4"/>
  <c r="C61" i="10" s="1"/>
  <c r="N10850" i="4"/>
  <c r="C62" i="10" s="1"/>
  <c r="N10851" i="4"/>
  <c r="C63" i="10" s="1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C15" i="12" s="1"/>
  <c r="N11054" i="4"/>
  <c r="C16" i="12" s="1"/>
  <c r="N11055" i="4"/>
  <c r="C17" i="12" s="1"/>
  <c r="N11056" i="4"/>
  <c r="C18" i="12" s="1"/>
  <c r="N11057" i="4"/>
  <c r="C19" i="12" s="1"/>
  <c r="N11058" i="4"/>
  <c r="C20" i="12" s="1"/>
  <c r="N11059" i="4"/>
  <c r="C21" i="12" s="1"/>
  <c r="N11060" i="4"/>
  <c r="C22" i="12" s="1"/>
  <c r="N11061" i="4"/>
  <c r="C23" i="12" s="1"/>
  <c r="N11062" i="4"/>
  <c r="C24" i="12" s="1"/>
  <c r="N11063" i="4"/>
  <c r="C25" i="12" s="1"/>
  <c r="N11064" i="4"/>
  <c r="C26" i="12" s="1"/>
  <c r="N11065" i="4"/>
  <c r="C27" i="12" s="1"/>
  <c r="N11066" i="4"/>
  <c r="C28" i="12" s="1"/>
  <c r="N11067" i="4"/>
  <c r="C29" i="12" s="1"/>
  <c r="N11068" i="4"/>
  <c r="C30" i="12" s="1"/>
  <c r="N11069" i="4"/>
  <c r="C31" i="12" s="1"/>
  <c r="N11070" i="4"/>
  <c r="C32" i="12" s="1"/>
  <c r="N11071" i="4"/>
  <c r="C33" i="12" s="1"/>
  <c r="N11072" i="4"/>
  <c r="C34" i="12" s="1"/>
  <c r="N11073" i="4"/>
  <c r="C35" i="12" s="1"/>
  <c r="N11074" i="4"/>
  <c r="C36" i="12" s="1"/>
  <c r="N11075" i="4"/>
  <c r="C37" i="12" s="1"/>
  <c r="N11076" i="4"/>
  <c r="C38" i="12" s="1"/>
  <c r="N11077" i="4"/>
  <c r="C39" i="12" s="1"/>
  <c r="N11078" i="4"/>
  <c r="C40" i="12" s="1"/>
  <c r="N11079" i="4"/>
  <c r="C41" i="12" s="1"/>
  <c r="N11080" i="4"/>
  <c r="C42" i="12" s="1"/>
  <c r="N11081" i="4"/>
  <c r="C43" i="12" s="1"/>
  <c r="N11082" i="4"/>
  <c r="C44" i="12" s="1"/>
  <c r="N11083" i="4"/>
  <c r="C45" i="12" s="1"/>
  <c r="N11084" i="4"/>
  <c r="C46" i="12" s="1"/>
  <c r="N11085" i="4"/>
  <c r="C47" i="12" s="1"/>
  <c r="N11086" i="4"/>
  <c r="C48" i="12" s="1"/>
  <c r="N11087" i="4"/>
  <c r="C49" i="12" s="1"/>
  <c r="N11088" i="4"/>
  <c r="C50" i="12" s="1"/>
  <c r="N11089" i="4"/>
  <c r="C51" i="12" s="1"/>
  <c r="N11090" i="4"/>
  <c r="C52" i="12" s="1"/>
  <c r="N11091" i="4"/>
  <c r="C53" i="12" s="1"/>
  <c r="N11092" i="4"/>
  <c r="C54" i="12" s="1"/>
  <c r="N11093" i="4"/>
  <c r="C55" i="12" s="1"/>
  <c r="N11094" i="4"/>
  <c r="C56" i="12" s="1"/>
  <c r="N11095" i="4"/>
  <c r="C57" i="12" s="1"/>
  <c r="N11096" i="4"/>
  <c r="C58" i="12" s="1"/>
  <c r="N11097" i="4"/>
  <c r="C59" i="12" s="1"/>
  <c r="N11098" i="4"/>
  <c r="C60" i="12" s="1"/>
  <c r="N11099" i="4"/>
  <c r="C61" i="12" s="1"/>
  <c r="N11100" i="4"/>
  <c r="C62" i="12" s="1"/>
  <c r="N11101" i="4"/>
  <c r="C63" i="12" s="1"/>
  <c r="N2" i="4"/>
  <c r="C50" i="6" l="1"/>
  <c r="C108" i="6"/>
  <c r="C68" i="6"/>
  <c r="C148" i="6"/>
  <c r="C220" i="6"/>
  <c r="C240" i="6"/>
  <c r="C310" i="6"/>
  <c r="C61" i="6"/>
  <c r="C53" i="6"/>
  <c r="C45" i="6"/>
  <c r="C37" i="6"/>
  <c r="C29" i="6"/>
  <c r="C21" i="6"/>
  <c r="C111" i="6"/>
  <c r="C103" i="6"/>
  <c r="C95" i="6"/>
  <c r="C87" i="6"/>
  <c r="C79" i="6"/>
  <c r="C71" i="6"/>
  <c r="C60" i="6"/>
  <c r="C52" i="6"/>
  <c r="C44" i="6"/>
  <c r="C36" i="6"/>
  <c r="C28" i="6"/>
  <c r="C20" i="6"/>
  <c r="C110" i="6"/>
  <c r="C102" i="6"/>
  <c r="C94" i="6"/>
  <c r="C86" i="6"/>
  <c r="C78" i="6"/>
  <c r="C70" i="6"/>
  <c r="C166" i="6"/>
  <c r="C158" i="6"/>
  <c r="C150" i="6"/>
  <c r="C142" i="6"/>
  <c r="C134" i="6"/>
  <c r="C222" i="6"/>
  <c r="C214" i="6"/>
  <c r="C206" i="6"/>
  <c r="C198" i="6"/>
  <c r="C190" i="6"/>
  <c r="C182" i="6"/>
  <c r="C274" i="6"/>
  <c r="C266" i="6"/>
  <c r="C258" i="6"/>
  <c r="C250" i="6"/>
  <c r="C242" i="6"/>
  <c r="C328" i="6"/>
  <c r="C320" i="6"/>
  <c r="C312" i="6"/>
  <c r="C304" i="6"/>
  <c r="C296" i="6"/>
  <c r="C288" i="6"/>
  <c r="C34" i="6"/>
  <c r="C76" i="6"/>
  <c r="C188" i="6"/>
  <c r="C232" i="6"/>
  <c r="C302" i="6"/>
  <c r="C59" i="6"/>
  <c r="C51" i="6"/>
  <c r="C43" i="6"/>
  <c r="C35" i="6"/>
  <c r="C27" i="6"/>
  <c r="C19" i="6"/>
  <c r="C117" i="6"/>
  <c r="C109" i="6"/>
  <c r="C101" i="6"/>
  <c r="C93" i="6"/>
  <c r="C85" i="6"/>
  <c r="C77" i="6"/>
  <c r="C69" i="6"/>
  <c r="C165" i="6"/>
  <c r="C157" i="6"/>
  <c r="C149" i="6"/>
  <c r="C141" i="6"/>
  <c r="C133" i="6"/>
  <c r="C125" i="6"/>
  <c r="C221" i="6"/>
  <c r="C213" i="6"/>
  <c r="C205" i="6"/>
  <c r="C197" i="6"/>
  <c r="C189" i="6"/>
  <c r="C181" i="6"/>
  <c r="C273" i="6"/>
  <c r="C265" i="6"/>
  <c r="C257" i="6"/>
  <c r="C249" i="6"/>
  <c r="C241" i="6"/>
  <c r="C233" i="6"/>
  <c r="C327" i="6"/>
  <c r="C319" i="6"/>
  <c r="C311" i="6"/>
  <c r="C303" i="6"/>
  <c r="C295" i="6"/>
  <c r="C287" i="6"/>
  <c r="C18" i="6"/>
  <c r="C116" i="6"/>
  <c r="C84" i="6"/>
  <c r="C132" i="6"/>
  <c r="C204" i="6"/>
  <c r="C264" i="6"/>
  <c r="C57" i="6"/>
  <c r="C49" i="6"/>
  <c r="C41" i="6"/>
  <c r="C33" i="6"/>
  <c r="C25" i="6"/>
  <c r="C17" i="6"/>
  <c r="C115" i="6"/>
  <c r="C107" i="6"/>
  <c r="C99" i="6"/>
  <c r="C91" i="6"/>
  <c r="C83" i="6"/>
  <c r="C75" i="6"/>
  <c r="C171" i="6"/>
  <c r="C163" i="6"/>
  <c r="C155" i="6"/>
  <c r="C147" i="6"/>
  <c r="C139" i="6"/>
  <c r="C131" i="6"/>
  <c r="C123" i="6"/>
  <c r="C219" i="6"/>
  <c r="C211" i="6"/>
  <c r="C203" i="6"/>
  <c r="C195" i="6"/>
  <c r="C187" i="6"/>
  <c r="C179" i="6"/>
  <c r="C279" i="6"/>
  <c r="C271" i="6"/>
  <c r="C263" i="6"/>
  <c r="C255" i="6"/>
  <c r="C247" i="6"/>
  <c r="C239" i="6"/>
  <c r="C231" i="6"/>
  <c r="C333" i="6"/>
  <c r="C325" i="6"/>
  <c r="C317" i="6"/>
  <c r="C309" i="6"/>
  <c r="C301" i="6"/>
  <c r="C293" i="6"/>
  <c r="C285" i="6"/>
  <c r="C26" i="6"/>
  <c r="C92" i="6"/>
  <c r="C164" i="6"/>
  <c r="C140" i="6"/>
  <c r="C196" i="6"/>
  <c r="C256" i="6"/>
  <c r="C56" i="6"/>
  <c r="C24" i="6"/>
  <c r="C98" i="6"/>
  <c r="C170" i="6"/>
  <c r="C162" i="6"/>
  <c r="C154" i="6"/>
  <c r="C146" i="6"/>
  <c r="C138" i="6"/>
  <c r="C130" i="6"/>
  <c r="C122" i="6"/>
  <c r="C218" i="6"/>
  <c r="C210" i="6"/>
  <c r="C202" i="6"/>
  <c r="C194" i="6"/>
  <c r="C186" i="6"/>
  <c r="C178" i="6"/>
  <c r="C278" i="6"/>
  <c r="C270" i="6"/>
  <c r="C262" i="6"/>
  <c r="C254" i="6"/>
  <c r="C246" i="6"/>
  <c r="C238" i="6"/>
  <c r="C230" i="6"/>
  <c r="C332" i="6"/>
  <c r="C324" i="6"/>
  <c r="C316" i="6"/>
  <c r="C308" i="6"/>
  <c r="C300" i="6"/>
  <c r="C292" i="6"/>
  <c r="C284" i="6"/>
  <c r="C42" i="6"/>
  <c r="C156" i="6"/>
  <c r="C124" i="6"/>
  <c r="C212" i="6"/>
  <c r="C248" i="6"/>
  <c r="C318" i="6"/>
  <c r="C294" i="6"/>
  <c r="C40" i="6"/>
  <c r="C114" i="6"/>
  <c r="C90" i="6"/>
  <c r="C63" i="6"/>
  <c r="C55" i="6"/>
  <c r="C47" i="6"/>
  <c r="C39" i="6"/>
  <c r="C31" i="6"/>
  <c r="C23" i="6"/>
  <c r="C15" i="6"/>
  <c r="C113" i="6"/>
  <c r="C105" i="6"/>
  <c r="C97" i="6"/>
  <c r="C89" i="6"/>
  <c r="C81" i="6"/>
  <c r="C73" i="6"/>
  <c r="C169" i="6"/>
  <c r="C161" i="6"/>
  <c r="C153" i="6"/>
  <c r="C145" i="6"/>
  <c r="C137" i="6"/>
  <c r="C129" i="6"/>
  <c r="C225" i="6"/>
  <c r="C217" i="6"/>
  <c r="C209" i="6"/>
  <c r="C201" i="6"/>
  <c r="C193" i="6"/>
  <c r="C185" i="6"/>
  <c r="C177" i="6"/>
  <c r="C277" i="6"/>
  <c r="C269" i="6"/>
  <c r="C261" i="6"/>
  <c r="C253" i="6"/>
  <c r="C245" i="6"/>
  <c r="C237" i="6"/>
  <c r="C331" i="6"/>
  <c r="C323" i="6"/>
  <c r="C315" i="6"/>
  <c r="C307" i="6"/>
  <c r="C299" i="6"/>
  <c r="C291" i="6"/>
  <c r="C58" i="6"/>
  <c r="C100" i="6"/>
  <c r="C272" i="6"/>
  <c r="C326" i="6"/>
  <c r="C286" i="6"/>
  <c r="C48" i="6"/>
  <c r="C32" i="6"/>
  <c r="C16" i="6"/>
  <c r="C106" i="6"/>
  <c r="C82" i="6"/>
  <c r="C74" i="6"/>
  <c r="C62" i="6"/>
  <c r="C54" i="6"/>
  <c r="C46" i="6"/>
  <c r="C38" i="6"/>
  <c r="C30" i="6"/>
  <c r="C22" i="6"/>
  <c r="C112" i="6"/>
  <c r="C104" i="6"/>
  <c r="C96" i="6"/>
  <c r="C88" i="6"/>
  <c r="C80" i="6"/>
  <c r="C168" i="6"/>
  <c r="C160" i="6"/>
  <c r="C152" i="6"/>
  <c r="C144" i="6"/>
  <c r="C136" i="6"/>
  <c r="C128" i="6"/>
  <c r="C224" i="6"/>
  <c r="C216" i="6"/>
  <c r="C208" i="6"/>
  <c r="C200" i="6"/>
  <c r="C192" i="6"/>
  <c r="C184" i="6"/>
  <c r="C176" i="6"/>
  <c r="C276" i="6"/>
  <c r="C268" i="6"/>
  <c r="C260" i="6"/>
  <c r="C252" i="6"/>
  <c r="C244" i="6"/>
  <c r="C236" i="6"/>
  <c r="C330" i="6"/>
  <c r="C322" i="6"/>
  <c r="C314" i="6"/>
  <c r="C306" i="6"/>
  <c r="C298" i="6"/>
  <c r="C290" i="6"/>
  <c r="C167" i="6"/>
  <c r="C159" i="6"/>
  <c r="C151" i="6"/>
  <c r="C143" i="6"/>
  <c r="C135" i="6"/>
  <c r="C127" i="6"/>
  <c r="C223" i="6"/>
  <c r="C215" i="6"/>
  <c r="C207" i="6"/>
  <c r="C199" i="6"/>
  <c r="C191" i="6"/>
  <c r="C183" i="6"/>
  <c r="C275" i="6"/>
  <c r="C267" i="6"/>
  <c r="C259" i="6"/>
  <c r="C251" i="6"/>
  <c r="C243" i="6"/>
  <c r="C235" i="6"/>
  <c r="C329" i="6"/>
  <c r="C321" i="6"/>
  <c r="C313" i="6"/>
  <c r="C305" i="6"/>
  <c r="C297" i="6"/>
  <c r="C289" i="6"/>
  <c r="C234" i="6"/>
  <c r="C180" i="6"/>
  <c r="C126" i="6"/>
  <c r="C72" i="6"/>
  <c r="C14" i="6"/>
  <c r="C117" i="12"/>
  <c r="C73" i="3"/>
  <c r="C19" i="3"/>
  <c r="C15" i="10"/>
  <c r="C72" i="12"/>
  <c r="C14" i="12"/>
  <c r="C242" i="13"/>
  <c r="J235" i="13" s="1"/>
  <c r="C241" i="13"/>
  <c r="B232" i="13"/>
  <c r="C256" i="13"/>
  <c r="C258" i="13" s="1"/>
  <c r="C254" i="13"/>
  <c r="N9" i="12" s="1"/>
  <c r="B245" i="13"/>
  <c r="J239" i="13"/>
  <c r="B240" i="13"/>
  <c r="C196" i="13"/>
  <c r="J189" i="13" s="1"/>
  <c r="C195" i="13"/>
  <c r="B186" i="13"/>
  <c r="C210" i="13"/>
  <c r="C212" i="13" s="1"/>
  <c r="C208" i="13"/>
  <c r="N8" i="12" s="1"/>
  <c r="B199" i="13"/>
  <c r="B194" i="13"/>
  <c r="C150" i="13"/>
  <c r="C149" i="13"/>
  <c r="J146" i="13" s="1"/>
  <c r="M146" i="13" s="1"/>
  <c r="B140" i="13"/>
  <c r="C164" i="13"/>
  <c r="C162" i="13"/>
  <c r="N7" i="12" s="1"/>
  <c r="B153" i="13"/>
  <c r="B148" i="13"/>
  <c r="J143" i="13"/>
  <c r="C104" i="13"/>
  <c r="J97" i="13" s="1"/>
  <c r="C103" i="13"/>
  <c r="C120" i="13"/>
  <c r="C118" i="13"/>
  <c r="C116" i="13"/>
  <c r="N6" i="12" s="1"/>
  <c r="B107" i="13"/>
  <c r="B102" i="13"/>
  <c r="C58" i="13"/>
  <c r="J51" i="13" s="1"/>
  <c r="C57" i="13"/>
  <c r="J55" i="13" s="1"/>
  <c r="B48" i="13"/>
  <c r="C72" i="13"/>
  <c r="C70" i="13"/>
  <c r="N5" i="12" s="1"/>
  <c r="B61" i="13"/>
  <c r="B56" i="13"/>
  <c r="C12" i="13"/>
  <c r="J5" i="13" s="1"/>
  <c r="C11" i="13"/>
  <c r="B2" i="13"/>
  <c r="C26" i="13"/>
  <c r="C28" i="13" s="1"/>
  <c r="C24" i="13"/>
  <c r="N4" i="12" s="1"/>
  <c r="B15" i="13"/>
  <c r="B10" i="13"/>
  <c r="R9" i="12"/>
  <c r="B282" i="12" s="1"/>
  <c r="G9" i="12"/>
  <c r="F9" i="12"/>
  <c r="C235" i="13" s="1"/>
  <c r="R8" i="12"/>
  <c r="B228" i="12" s="1"/>
  <c r="G8" i="12"/>
  <c r="Y8" i="12" s="1"/>
  <c r="AV8" i="12" s="1"/>
  <c r="F8" i="12"/>
  <c r="R7" i="12"/>
  <c r="B174" i="12" s="1"/>
  <c r="G7" i="12"/>
  <c r="F7" i="12"/>
  <c r="C143" i="13" s="1"/>
  <c r="R6" i="12"/>
  <c r="B120" i="12" s="1"/>
  <c r="G6" i="12"/>
  <c r="Y6" i="12" s="1"/>
  <c r="AV6" i="12" s="1"/>
  <c r="F6" i="12"/>
  <c r="R5" i="12"/>
  <c r="B66" i="12" s="1"/>
  <c r="G5" i="12"/>
  <c r="F5" i="12"/>
  <c r="R4" i="12"/>
  <c r="B12" i="12" s="1"/>
  <c r="G4" i="12"/>
  <c r="Y4" i="12" s="1"/>
  <c r="AV4" i="12" s="1"/>
  <c r="F4" i="12"/>
  <c r="N9" i="10"/>
  <c r="C242" i="11"/>
  <c r="J235" i="11" s="1"/>
  <c r="C241" i="11"/>
  <c r="J239" i="11" s="1"/>
  <c r="B232" i="11"/>
  <c r="C256" i="11"/>
  <c r="C254" i="11"/>
  <c r="B245" i="11"/>
  <c r="B240" i="11"/>
  <c r="C196" i="11"/>
  <c r="J189" i="11" s="1"/>
  <c r="C195" i="11"/>
  <c r="C194" i="11"/>
  <c r="J191" i="11" s="1"/>
  <c r="M191" i="11" s="1"/>
  <c r="B186" i="11"/>
  <c r="C210" i="11"/>
  <c r="C208" i="11"/>
  <c r="N8" i="10" s="1"/>
  <c r="B199" i="11"/>
  <c r="B194" i="11"/>
  <c r="J193" i="11"/>
  <c r="N7" i="10"/>
  <c r="C150" i="11"/>
  <c r="J143" i="11" s="1"/>
  <c r="C149" i="11"/>
  <c r="B140" i="11"/>
  <c r="C164" i="11"/>
  <c r="C162" i="11"/>
  <c r="B153" i="11"/>
  <c r="B148" i="11"/>
  <c r="J147" i="11"/>
  <c r="C104" i="11"/>
  <c r="J97" i="11" s="1"/>
  <c r="C103" i="11"/>
  <c r="B94" i="11"/>
  <c r="C120" i="11"/>
  <c r="C118" i="11"/>
  <c r="C116" i="11"/>
  <c r="N6" i="10" s="1"/>
  <c r="B107" i="11"/>
  <c r="J101" i="11"/>
  <c r="B102" i="11"/>
  <c r="C57" i="11"/>
  <c r="J55" i="11" s="1"/>
  <c r="N76" i="11" s="1"/>
  <c r="C58" i="11"/>
  <c r="J51" i="11" s="1"/>
  <c r="B48" i="11"/>
  <c r="C72" i="11"/>
  <c r="C74" i="11" s="1"/>
  <c r="C70" i="11"/>
  <c r="N5" i="10" s="1"/>
  <c r="B61" i="11"/>
  <c r="B56" i="11"/>
  <c r="C12" i="11"/>
  <c r="J5" i="11" s="1"/>
  <c r="C11" i="11"/>
  <c r="G9" i="10"/>
  <c r="G8" i="10"/>
  <c r="G7" i="10"/>
  <c r="G6" i="10"/>
  <c r="C102" i="11" s="1"/>
  <c r="C119" i="11" s="1"/>
  <c r="G5" i="10"/>
  <c r="G4" i="10"/>
  <c r="F9" i="10"/>
  <c r="F8" i="10"/>
  <c r="C189" i="11" s="1"/>
  <c r="F7" i="10"/>
  <c r="F6" i="10"/>
  <c r="C97" i="11" s="1"/>
  <c r="F5" i="10"/>
  <c r="F4" i="10"/>
  <c r="C26" i="11"/>
  <c r="C24" i="11"/>
  <c r="N4" i="10" s="1"/>
  <c r="B15" i="11"/>
  <c r="B10" i="11"/>
  <c r="R9" i="10"/>
  <c r="R8" i="10"/>
  <c r="R7" i="10"/>
  <c r="R6" i="10"/>
  <c r="R5" i="10"/>
  <c r="R4" i="10"/>
  <c r="B2" i="11" s="1"/>
  <c r="C242" i="9"/>
  <c r="J235" i="9" s="1"/>
  <c r="C241" i="9"/>
  <c r="C258" i="9"/>
  <c r="C256" i="9"/>
  <c r="C254" i="9"/>
  <c r="N9" i="8" s="1"/>
  <c r="B245" i="9"/>
  <c r="B240" i="9"/>
  <c r="C196" i="9"/>
  <c r="J189" i="9" s="1"/>
  <c r="C195" i="9"/>
  <c r="J193" i="9" s="1"/>
  <c r="C212" i="9"/>
  <c r="C210" i="9"/>
  <c r="C208" i="9"/>
  <c r="N8" i="8" s="1"/>
  <c r="B199" i="9"/>
  <c r="B194" i="9"/>
  <c r="C150" i="9"/>
  <c r="J143" i="9" s="1"/>
  <c r="C149" i="9"/>
  <c r="C166" i="9"/>
  <c r="C164" i="9"/>
  <c r="C162" i="9"/>
  <c r="N7" i="8" s="1"/>
  <c r="B153" i="9"/>
  <c r="B148" i="9"/>
  <c r="N6" i="8"/>
  <c r="C104" i="9"/>
  <c r="C103" i="9"/>
  <c r="C118" i="9"/>
  <c r="C116" i="9"/>
  <c r="B107" i="9"/>
  <c r="J97" i="9"/>
  <c r="B102" i="9"/>
  <c r="J101" i="9"/>
  <c r="N5" i="8"/>
  <c r="C58" i="9"/>
  <c r="C57" i="9"/>
  <c r="J55" i="9" s="1"/>
  <c r="C72" i="9"/>
  <c r="C70" i="9"/>
  <c r="B61" i="9"/>
  <c r="J51" i="9"/>
  <c r="B56" i="9"/>
  <c r="N4" i="8"/>
  <c r="C12" i="9"/>
  <c r="C11" i="9"/>
  <c r="R9" i="8"/>
  <c r="B232" i="9" s="1"/>
  <c r="R8" i="8"/>
  <c r="B186" i="9" s="1"/>
  <c r="R7" i="8"/>
  <c r="B140" i="9" s="1"/>
  <c r="R6" i="8"/>
  <c r="B94" i="9" s="1"/>
  <c r="R5" i="8"/>
  <c r="B48" i="9" s="1"/>
  <c r="R4" i="8"/>
  <c r="B2" i="9" s="1"/>
  <c r="C26" i="9"/>
  <c r="C28" i="9" s="1"/>
  <c r="C24" i="9"/>
  <c r="B15" i="9"/>
  <c r="B10" i="9"/>
  <c r="G9" i="8"/>
  <c r="C240" i="9" s="1"/>
  <c r="F9" i="8"/>
  <c r="C235" i="9" s="1"/>
  <c r="J242" i="9" s="1"/>
  <c r="G8" i="8"/>
  <c r="C194" i="9" s="1"/>
  <c r="C211" i="9" s="1"/>
  <c r="F8" i="8"/>
  <c r="G7" i="8"/>
  <c r="F7" i="8"/>
  <c r="G6" i="8"/>
  <c r="F6" i="8"/>
  <c r="C97" i="9" s="1"/>
  <c r="J104" i="9" s="1"/>
  <c r="G5" i="8"/>
  <c r="F5" i="8"/>
  <c r="G4" i="8"/>
  <c r="C10" i="9" s="1"/>
  <c r="C27" i="9" s="1"/>
  <c r="F4" i="8"/>
  <c r="C5" i="9" s="1"/>
  <c r="C243" i="7"/>
  <c r="J236" i="7" s="1"/>
  <c r="C242" i="7"/>
  <c r="J240" i="7" s="1"/>
  <c r="C257" i="7"/>
  <c r="C259" i="7" s="1"/>
  <c r="C255" i="7"/>
  <c r="N9" i="6" s="1"/>
  <c r="B246" i="7"/>
  <c r="B241" i="7"/>
  <c r="N8" i="6"/>
  <c r="C196" i="7"/>
  <c r="J189" i="7" s="1"/>
  <c r="C195" i="7"/>
  <c r="B186" i="7"/>
  <c r="C210" i="7"/>
  <c r="C208" i="7"/>
  <c r="B199" i="7"/>
  <c r="B194" i="7"/>
  <c r="C150" i="7"/>
  <c r="J143" i="7" s="1"/>
  <c r="C149" i="7"/>
  <c r="J147" i="7" s="1"/>
  <c r="C164" i="7"/>
  <c r="C162" i="7"/>
  <c r="N7" i="6" s="1"/>
  <c r="B153" i="7"/>
  <c r="B148" i="7"/>
  <c r="C104" i="7"/>
  <c r="J97" i="7" s="1"/>
  <c r="C103" i="7"/>
  <c r="J101" i="7" s="1"/>
  <c r="C120" i="7"/>
  <c r="C118" i="7"/>
  <c r="C116" i="7"/>
  <c r="N6" i="6" s="1"/>
  <c r="B107" i="7"/>
  <c r="B102" i="7"/>
  <c r="C58" i="7"/>
  <c r="J51" i="7" s="1"/>
  <c r="C57" i="7"/>
  <c r="J55" i="7" s="1"/>
  <c r="C74" i="7"/>
  <c r="C72" i="7"/>
  <c r="C70" i="7"/>
  <c r="N5" i="6" s="1"/>
  <c r="B61" i="7"/>
  <c r="B56" i="7"/>
  <c r="C12" i="7"/>
  <c r="J5" i="7" s="1"/>
  <c r="C11" i="7"/>
  <c r="C26" i="7"/>
  <c r="C28" i="7" s="1"/>
  <c r="C24" i="7"/>
  <c r="N4" i="6" s="1"/>
  <c r="B15" i="7"/>
  <c r="B10" i="7"/>
  <c r="R9" i="6"/>
  <c r="B233" i="7" s="1"/>
  <c r="G9" i="6"/>
  <c r="C241" i="7" s="1"/>
  <c r="F9" i="6"/>
  <c r="C236" i="7" s="1"/>
  <c r="R8" i="6"/>
  <c r="G8" i="6"/>
  <c r="F8" i="6"/>
  <c r="C189" i="7" s="1"/>
  <c r="R7" i="6"/>
  <c r="B140" i="7" s="1"/>
  <c r="G7" i="6"/>
  <c r="C148" i="7" s="1"/>
  <c r="C165" i="7" s="1"/>
  <c r="F7" i="6"/>
  <c r="C143" i="7" s="1"/>
  <c r="J150" i="7" s="1"/>
  <c r="R6" i="6"/>
  <c r="B94" i="7" s="1"/>
  <c r="G6" i="6"/>
  <c r="C102" i="7" s="1"/>
  <c r="F6" i="6"/>
  <c r="C97" i="7" s="1"/>
  <c r="J104" i="7" s="1"/>
  <c r="R5" i="6"/>
  <c r="B48" i="7" s="1"/>
  <c r="G5" i="6"/>
  <c r="F5" i="6"/>
  <c r="C51" i="7" s="1"/>
  <c r="R4" i="6"/>
  <c r="B2" i="7" s="1"/>
  <c r="G4" i="6"/>
  <c r="F4" i="6"/>
  <c r="C5" i="7" s="1"/>
  <c r="J12" i="7" s="1"/>
  <c r="C28" i="5"/>
  <c r="C288" i="5"/>
  <c r="J281" i="5" s="1"/>
  <c r="C287" i="5"/>
  <c r="C302" i="5"/>
  <c r="C300" i="5"/>
  <c r="N10" i="3" s="1"/>
  <c r="B291" i="5"/>
  <c r="B286" i="5"/>
  <c r="C242" i="5"/>
  <c r="C241" i="5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C164" i="5"/>
  <c r="C162" i="5"/>
  <c r="N7" i="3" s="1"/>
  <c r="B153" i="5"/>
  <c r="B148" i="5"/>
  <c r="N13" i="2"/>
  <c r="C104" i="5"/>
  <c r="C103" i="5"/>
  <c r="R10" i="3"/>
  <c r="R9" i="3"/>
  <c r="R8" i="3"/>
  <c r="R7" i="3"/>
  <c r="R6" i="3"/>
  <c r="R5" i="3"/>
  <c r="R4" i="3"/>
  <c r="C118" i="5"/>
  <c r="C116" i="5"/>
  <c r="N6" i="3" s="1"/>
  <c r="B107" i="5"/>
  <c r="B102" i="5"/>
  <c r="F10" i="3"/>
  <c r="C281" i="5" s="1"/>
  <c r="F9" i="3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G9" i="3"/>
  <c r="G8" i="3"/>
  <c r="G7" i="3"/>
  <c r="G6" i="3"/>
  <c r="G5" i="3"/>
  <c r="O5" i="3" s="1"/>
  <c r="G4" i="3"/>
  <c r="C58" i="5"/>
  <c r="J51" i="5" s="1"/>
  <c r="C57" i="5"/>
  <c r="C72" i="5"/>
  <c r="C70" i="5"/>
  <c r="N5" i="3" s="1"/>
  <c r="B61" i="5"/>
  <c r="B56" i="5"/>
  <c r="C12" i="5"/>
  <c r="C11" i="5"/>
  <c r="F24" i="2"/>
  <c r="C24" i="2"/>
  <c r="F27" i="2"/>
  <c r="C24" i="5"/>
  <c r="N4" i="3" s="1"/>
  <c r="C26" i="5"/>
  <c r="B15" i="5"/>
  <c r="B10" i="5"/>
  <c r="M11101" i="4"/>
  <c r="L11101" i="4"/>
  <c r="K11101" i="4"/>
  <c r="B63" i="12" s="1"/>
  <c r="M11100" i="4"/>
  <c r="L11100" i="4"/>
  <c r="K11100" i="4"/>
  <c r="B62" i="12" s="1"/>
  <c r="M11099" i="4"/>
  <c r="L11099" i="4"/>
  <c r="K11099" i="4"/>
  <c r="B61" i="12" s="1"/>
  <c r="M11098" i="4"/>
  <c r="L11098" i="4"/>
  <c r="K11098" i="4"/>
  <c r="B60" i="12" s="1"/>
  <c r="M11097" i="4"/>
  <c r="L11097" i="4"/>
  <c r="K11097" i="4"/>
  <c r="B59" i="12" s="1"/>
  <c r="M11096" i="4"/>
  <c r="L11096" i="4"/>
  <c r="K11096" i="4"/>
  <c r="B58" i="12" s="1"/>
  <c r="M11095" i="4"/>
  <c r="L11095" i="4"/>
  <c r="K11095" i="4"/>
  <c r="B57" i="12" s="1"/>
  <c r="M11094" i="4"/>
  <c r="L11094" i="4"/>
  <c r="K11094" i="4"/>
  <c r="B56" i="12" s="1"/>
  <c r="M11093" i="4"/>
  <c r="L11093" i="4"/>
  <c r="K11093" i="4"/>
  <c r="B55" i="12" s="1"/>
  <c r="M11092" i="4"/>
  <c r="L11092" i="4"/>
  <c r="K11092" i="4"/>
  <c r="B54" i="12" s="1"/>
  <c r="M11091" i="4"/>
  <c r="L11091" i="4"/>
  <c r="K11091" i="4"/>
  <c r="B53" i="12" s="1"/>
  <c r="M11090" i="4"/>
  <c r="L11090" i="4"/>
  <c r="K11090" i="4"/>
  <c r="B52" i="12" s="1"/>
  <c r="M11089" i="4"/>
  <c r="L11089" i="4"/>
  <c r="K11089" i="4"/>
  <c r="B51" i="12" s="1"/>
  <c r="M11088" i="4"/>
  <c r="L11088" i="4"/>
  <c r="K11088" i="4"/>
  <c r="B50" i="12" s="1"/>
  <c r="M11087" i="4"/>
  <c r="L11087" i="4"/>
  <c r="K11087" i="4"/>
  <c r="B49" i="12" s="1"/>
  <c r="M11086" i="4"/>
  <c r="L11086" i="4"/>
  <c r="K11086" i="4"/>
  <c r="B48" i="12" s="1"/>
  <c r="M11085" i="4"/>
  <c r="L11085" i="4"/>
  <c r="K11085" i="4"/>
  <c r="B47" i="12" s="1"/>
  <c r="M11084" i="4"/>
  <c r="L11084" i="4"/>
  <c r="K11084" i="4"/>
  <c r="B46" i="12" s="1"/>
  <c r="M11083" i="4"/>
  <c r="L11083" i="4"/>
  <c r="K11083" i="4"/>
  <c r="B45" i="12" s="1"/>
  <c r="M11082" i="4"/>
  <c r="L11082" i="4"/>
  <c r="K11082" i="4"/>
  <c r="B44" i="12" s="1"/>
  <c r="M11081" i="4"/>
  <c r="L11081" i="4"/>
  <c r="K11081" i="4"/>
  <c r="B43" i="12" s="1"/>
  <c r="M11080" i="4"/>
  <c r="L11080" i="4"/>
  <c r="K11080" i="4"/>
  <c r="B42" i="12" s="1"/>
  <c r="M11079" i="4"/>
  <c r="L11079" i="4"/>
  <c r="K11079" i="4"/>
  <c r="B41" i="12" s="1"/>
  <c r="M11078" i="4"/>
  <c r="L11078" i="4"/>
  <c r="K11078" i="4"/>
  <c r="B40" i="12" s="1"/>
  <c r="M11077" i="4"/>
  <c r="L11077" i="4"/>
  <c r="K11077" i="4"/>
  <c r="B39" i="12" s="1"/>
  <c r="M11076" i="4"/>
  <c r="L11076" i="4"/>
  <c r="K11076" i="4"/>
  <c r="B38" i="12" s="1"/>
  <c r="M11075" i="4"/>
  <c r="L11075" i="4"/>
  <c r="K11075" i="4"/>
  <c r="B37" i="12" s="1"/>
  <c r="M11074" i="4"/>
  <c r="L11074" i="4"/>
  <c r="K11074" i="4"/>
  <c r="B36" i="12" s="1"/>
  <c r="M11073" i="4"/>
  <c r="L11073" i="4"/>
  <c r="K11073" i="4"/>
  <c r="B35" i="12" s="1"/>
  <c r="M11072" i="4"/>
  <c r="L11072" i="4"/>
  <c r="K11072" i="4"/>
  <c r="B34" i="12" s="1"/>
  <c r="M11071" i="4"/>
  <c r="L11071" i="4"/>
  <c r="K11071" i="4"/>
  <c r="B33" i="12" s="1"/>
  <c r="M11070" i="4"/>
  <c r="L11070" i="4"/>
  <c r="K11070" i="4"/>
  <c r="B32" i="12" s="1"/>
  <c r="M11069" i="4"/>
  <c r="L11069" i="4"/>
  <c r="K11069" i="4"/>
  <c r="B31" i="12" s="1"/>
  <c r="M11068" i="4"/>
  <c r="L11068" i="4"/>
  <c r="K11068" i="4"/>
  <c r="B30" i="12" s="1"/>
  <c r="M11067" i="4"/>
  <c r="L11067" i="4"/>
  <c r="K11067" i="4"/>
  <c r="B29" i="12" s="1"/>
  <c r="M11066" i="4"/>
  <c r="L11066" i="4"/>
  <c r="K11066" i="4"/>
  <c r="B28" i="12" s="1"/>
  <c r="M11065" i="4"/>
  <c r="L11065" i="4"/>
  <c r="K11065" i="4"/>
  <c r="B27" i="12" s="1"/>
  <c r="M11064" i="4"/>
  <c r="L11064" i="4"/>
  <c r="K11064" i="4"/>
  <c r="B26" i="12" s="1"/>
  <c r="M11063" i="4"/>
  <c r="L11063" i="4"/>
  <c r="K11063" i="4"/>
  <c r="B25" i="12" s="1"/>
  <c r="M11062" i="4"/>
  <c r="L11062" i="4"/>
  <c r="K11062" i="4"/>
  <c r="B24" i="12" s="1"/>
  <c r="M11061" i="4"/>
  <c r="L11061" i="4"/>
  <c r="K11061" i="4"/>
  <c r="B23" i="12" s="1"/>
  <c r="M11060" i="4"/>
  <c r="L11060" i="4"/>
  <c r="K11060" i="4"/>
  <c r="B22" i="12" s="1"/>
  <c r="M11059" i="4"/>
  <c r="L11059" i="4"/>
  <c r="K11059" i="4"/>
  <c r="B21" i="12" s="1"/>
  <c r="M11058" i="4"/>
  <c r="L11058" i="4"/>
  <c r="K11058" i="4"/>
  <c r="B20" i="12" s="1"/>
  <c r="M11057" i="4"/>
  <c r="L11057" i="4"/>
  <c r="K11057" i="4"/>
  <c r="B19" i="12" s="1"/>
  <c r="M11056" i="4"/>
  <c r="L11056" i="4"/>
  <c r="K11056" i="4"/>
  <c r="B18" i="12" s="1"/>
  <c r="M11055" i="4"/>
  <c r="L11055" i="4"/>
  <c r="K11055" i="4"/>
  <c r="B17" i="12" s="1"/>
  <c r="M11054" i="4"/>
  <c r="L11054" i="4"/>
  <c r="K11054" i="4"/>
  <c r="B16" i="12" s="1"/>
  <c r="M11053" i="4"/>
  <c r="L11053" i="4"/>
  <c r="K11053" i="4"/>
  <c r="B15" i="12" s="1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B63" i="10" s="1"/>
  <c r="M10850" i="4"/>
  <c r="L10850" i="4"/>
  <c r="K10850" i="4"/>
  <c r="B62" i="10" s="1"/>
  <c r="M10849" i="4"/>
  <c r="L10849" i="4"/>
  <c r="K10849" i="4"/>
  <c r="B61" i="10" s="1"/>
  <c r="M10848" i="4"/>
  <c r="L10848" i="4"/>
  <c r="K10848" i="4"/>
  <c r="B60" i="10" s="1"/>
  <c r="M10847" i="4"/>
  <c r="L10847" i="4"/>
  <c r="K10847" i="4"/>
  <c r="B59" i="10" s="1"/>
  <c r="M10846" i="4"/>
  <c r="L10846" i="4"/>
  <c r="K10846" i="4"/>
  <c r="B58" i="10" s="1"/>
  <c r="M10845" i="4"/>
  <c r="L10845" i="4"/>
  <c r="K10845" i="4"/>
  <c r="B57" i="10" s="1"/>
  <c r="M10844" i="4"/>
  <c r="L10844" i="4"/>
  <c r="K10844" i="4"/>
  <c r="B56" i="10" s="1"/>
  <c r="M10843" i="4"/>
  <c r="L10843" i="4"/>
  <c r="K10843" i="4"/>
  <c r="B55" i="10" s="1"/>
  <c r="M10842" i="4"/>
  <c r="L10842" i="4"/>
  <c r="K10842" i="4"/>
  <c r="B54" i="10" s="1"/>
  <c r="M10841" i="4"/>
  <c r="L10841" i="4"/>
  <c r="K10841" i="4"/>
  <c r="B53" i="10" s="1"/>
  <c r="M10840" i="4"/>
  <c r="L10840" i="4"/>
  <c r="K10840" i="4"/>
  <c r="B52" i="10" s="1"/>
  <c r="M10839" i="4"/>
  <c r="L10839" i="4"/>
  <c r="K10839" i="4"/>
  <c r="B51" i="10" s="1"/>
  <c r="M10838" i="4"/>
  <c r="L10838" i="4"/>
  <c r="K10838" i="4"/>
  <c r="B50" i="10" s="1"/>
  <c r="M10837" i="4"/>
  <c r="L10837" i="4"/>
  <c r="K10837" i="4"/>
  <c r="B49" i="10" s="1"/>
  <c r="M10836" i="4"/>
  <c r="L10836" i="4"/>
  <c r="K10836" i="4"/>
  <c r="B48" i="10" s="1"/>
  <c r="M10835" i="4"/>
  <c r="L10835" i="4"/>
  <c r="K10835" i="4"/>
  <c r="B47" i="10" s="1"/>
  <c r="M10834" i="4"/>
  <c r="L10834" i="4"/>
  <c r="K10834" i="4"/>
  <c r="B46" i="10" s="1"/>
  <c r="M10833" i="4"/>
  <c r="L10833" i="4"/>
  <c r="K10833" i="4"/>
  <c r="B45" i="10" s="1"/>
  <c r="M10832" i="4"/>
  <c r="L10832" i="4"/>
  <c r="K10832" i="4"/>
  <c r="B44" i="10" s="1"/>
  <c r="M10831" i="4"/>
  <c r="L10831" i="4"/>
  <c r="K10831" i="4"/>
  <c r="B43" i="10" s="1"/>
  <c r="M10830" i="4"/>
  <c r="L10830" i="4"/>
  <c r="K10830" i="4"/>
  <c r="B42" i="10" s="1"/>
  <c r="M10829" i="4"/>
  <c r="L10829" i="4"/>
  <c r="K10829" i="4"/>
  <c r="B41" i="10" s="1"/>
  <c r="M10828" i="4"/>
  <c r="L10828" i="4"/>
  <c r="K10828" i="4"/>
  <c r="B40" i="10" s="1"/>
  <c r="M10827" i="4"/>
  <c r="L10827" i="4"/>
  <c r="K10827" i="4"/>
  <c r="B39" i="10" s="1"/>
  <c r="M10826" i="4"/>
  <c r="L10826" i="4"/>
  <c r="K10826" i="4"/>
  <c r="B38" i="10" s="1"/>
  <c r="M10825" i="4"/>
  <c r="L10825" i="4"/>
  <c r="K10825" i="4"/>
  <c r="B37" i="10" s="1"/>
  <c r="M10824" i="4"/>
  <c r="L10824" i="4"/>
  <c r="K10824" i="4"/>
  <c r="B36" i="10" s="1"/>
  <c r="M10823" i="4"/>
  <c r="L10823" i="4"/>
  <c r="K10823" i="4"/>
  <c r="B35" i="10" s="1"/>
  <c r="M10822" i="4"/>
  <c r="L10822" i="4"/>
  <c r="K10822" i="4"/>
  <c r="B34" i="10" s="1"/>
  <c r="M10821" i="4"/>
  <c r="L10821" i="4"/>
  <c r="K10821" i="4"/>
  <c r="B33" i="10" s="1"/>
  <c r="M10820" i="4"/>
  <c r="L10820" i="4"/>
  <c r="K10820" i="4"/>
  <c r="B32" i="10" s="1"/>
  <c r="M10819" i="4"/>
  <c r="L10819" i="4"/>
  <c r="K10819" i="4"/>
  <c r="B31" i="10" s="1"/>
  <c r="M10818" i="4"/>
  <c r="L10818" i="4"/>
  <c r="K10818" i="4"/>
  <c r="B30" i="10" s="1"/>
  <c r="M10817" i="4"/>
  <c r="L10817" i="4"/>
  <c r="K10817" i="4"/>
  <c r="B29" i="10" s="1"/>
  <c r="M10816" i="4"/>
  <c r="L10816" i="4"/>
  <c r="K10816" i="4"/>
  <c r="B28" i="10" s="1"/>
  <c r="M10815" i="4"/>
  <c r="L10815" i="4"/>
  <c r="K10815" i="4"/>
  <c r="B27" i="10" s="1"/>
  <c r="M10814" i="4"/>
  <c r="L10814" i="4"/>
  <c r="K10814" i="4"/>
  <c r="B26" i="10" s="1"/>
  <c r="M10813" i="4"/>
  <c r="L10813" i="4"/>
  <c r="K10813" i="4"/>
  <c r="B25" i="10" s="1"/>
  <c r="M10812" i="4"/>
  <c r="L10812" i="4"/>
  <c r="K10812" i="4"/>
  <c r="B24" i="10" s="1"/>
  <c r="M10811" i="4"/>
  <c r="L10811" i="4"/>
  <c r="K10811" i="4"/>
  <c r="B23" i="10" s="1"/>
  <c r="M10810" i="4"/>
  <c r="L10810" i="4"/>
  <c r="K10810" i="4"/>
  <c r="B22" i="10" s="1"/>
  <c r="M10809" i="4"/>
  <c r="L10809" i="4"/>
  <c r="K10809" i="4"/>
  <c r="B21" i="10" s="1"/>
  <c r="M10808" i="4"/>
  <c r="L10808" i="4"/>
  <c r="K10808" i="4"/>
  <c r="B20" i="10" s="1"/>
  <c r="M10807" i="4"/>
  <c r="L10807" i="4"/>
  <c r="K10807" i="4"/>
  <c r="B19" i="10" s="1"/>
  <c r="M10806" i="4"/>
  <c r="L10806" i="4"/>
  <c r="K10806" i="4"/>
  <c r="B18" i="10" s="1"/>
  <c r="M10805" i="4"/>
  <c r="L10805" i="4"/>
  <c r="K10805" i="4"/>
  <c r="B17" i="10" s="1"/>
  <c r="M10804" i="4"/>
  <c r="L10804" i="4"/>
  <c r="K10804" i="4"/>
  <c r="B16" i="10" s="1"/>
  <c r="M10803" i="4"/>
  <c r="L10803" i="4"/>
  <c r="K10803" i="4"/>
  <c r="M10802" i="4"/>
  <c r="L10802" i="4"/>
  <c r="K10802" i="4"/>
  <c r="B14" i="10" s="1"/>
  <c r="M10801" i="4"/>
  <c r="L10801" i="4"/>
  <c r="K10801" i="4"/>
  <c r="B63" i="8" s="1"/>
  <c r="M10800" i="4"/>
  <c r="L10800" i="4"/>
  <c r="K10800" i="4"/>
  <c r="B62" i="8" s="1"/>
  <c r="M10799" i="4"/>
  <c r="L10799" i="4"/>
  <c r="K10799" i="4"/>
  <c r="B61" i="8" s="1"/>
  <c r="M10798" i="4"/>
  <c r="L10798" i="4"/>
  <c r="K10798" i="4"/>
  <c r="B60" i="8" s="1"/>
  <c r="M10797" i="4"/>
  <c r="L10797" i="4"/>
  <c r="K10797" i="4"/>
  <c r="B59" i="8" s="1"/>
  <c r="M10796" i="4"/>
  <c r="L10796" i="4"/>
  <c r="K10796" i="4"/>
  <c r="B58" i="8" s="1"/>
  <c r="M10795" i="4"/>
  <c r="L10795" i="4"/>
  <c r="K10795" i="4"/>
  <c r="B57" i="8" s="1"/>
  <c r="M10794" i="4"/>
  <c r="L10794" i="4"/>
  <c r="K10794" i="4"/>
  <c r="B56" i="8" s="1"/>
  <c r="M10793" i="4"/>
  <c r="L10793" i="4"/>
  <c r="K10793" i="4"/>
  <c r="B55" i="8" s="1"/>
  <c r="M10792" i="4"/>
  <c r="L10792" i="4"/>
  <c r="K10792" i="4"/>
  <c r="B54" i="8" s="1"/>
  <c r="M10791" i="4"/>
  <c r="L10791" i="4"/>
  <c r="K10791" i="4"/>
  <c r="B53" i="8" s="1"/>
  <c r="M10790" i="4"/>
  <c r="L10790" i="4"/>
  <c r="K10790" i="4"/>
  <c r="B52" i="8" s="1"/>
  <c r="M10789" i="4"/>
  <c r="L10789" i="4"/>
  <c r="K10789" i="4"/>
  <c r="B51" i="8" s="1"/>
  <c r="M10788" i="4"/>
  <c r="L10788" i="4"/>
  <c r="K10788" i="4"/>
  <c r="B50" i="8" s="1"/>
  <c r="M10787" i="4"/>
  <c r="L10787" i="4"/>
  <c r="K10787" i="4"/>
  <c r="B49" i="8" s="1"/>
  <c r="M10786" i="4"/>
  <c r="L10786" i="4"/>
  <c r="K10786" i="4"/>
  <c r="B48" i="8" s="1"/>
  <c r="M10785" i="4"/>
  <c r="L10785" i="4"/>
  <c r="K10785" i="4"/>
  <c r="B47" i="8" s="1"/>
  <c r="M10784" i="4"/>
  <c r="L10784" i="4"/>
  <c r="K10784" i="4"/>
  <c r="B46" i="8" s="1"/>
  <c r="M10783" i="4"/>
  <c r="L10783" i="4"/>
  <c r="K10783" i="4"/>
  <c r="B45" i="8" s="1"/>
  <c r="M10782" i="4"/>
  <c r="L10782" i="4"/>
  <c r="K10782" i="4"/>
  <c r="B44" i="8" s="1"/>
  <c r="M10781" i="4"/>
  <c r="L10781" i="4"/>
  <c r="K10781" i="4"/>
  <c r="B43" i="8" s="1"/>
  <c r="M10780" i="4"/>
  <c r="L10780" i="4"/>
  <c r="K10780" i="4"/>
  <c r="B42" i="8" s="1"/>
  <c r="M10779" i="4"/>
  <c r="L10779" i="4"/>
  <c r="K10779" i="4"/>
  <c r="B41" i="8" s="1"/>
  <c r="M10778" i="4"/>
  <c r="L10778" i="4"/>
  <c r="K10778" i="4"/>
  <c r="B40" i="8" s="1"/>
  <c r="M10777" i="4"/>
  <c r="L10777" i="4"/>
  <c r="K10777" i="4"/>
  <c r="B39" i="8" s="1"/>
  <c r="M10776" i="4"/>
  <c r="L10776" i="4"/>
  <c r="K10776" i="4"/>
  <c r="B38" i="8" s="1"/>
  <c r="M10775" i="4"/>
  <c r="L10775" i="4"/>
  <c r="K10775" i="4"/>
  <c r="B37" i="8" s="1"/>
  <c r="M10774" i="4"/>
  <c r="L10774" i="4"/>
  <c r="K10774" i="4"/>
  <c r="B36" i="8" s="1"/>
  <c r="M10773" i="4"/>
  <c r="L10773" i="4"/>
  <c r="K10773" i="4"/>
  <c r="B35" i="8" s="1"/>
  <c r="M10772" i="4"/>
  <c r="L10772" i="4"/>
  <c r="K10772" i="4"/>
  <c r="B34" i="8" s="1"/>
  <c r="M10771" i="4"/>
  <c r="L10771" i="4"/>
  <c r="K10771" i="4"/>
  <c r="B33" i="8" s="1"/>
  <c r="M10770" i="4"/>
  <c r="L10770" i="4"/>
  <c r="K10770" i="4"/>
  <c r="B32" i="8" s="1"/>
  <c r="M10769" i="4"/>
  <c r="L10769" i="4"/>
  <c r="K10769" i="4"/>
  <c r="B31" i="8" s="1"/>
  <c r="M10768" i="4"/>
  <c r="L10768" i="4"/>
  <c r="K10768" i="4"/>
  <c r="B30" i="8" s="1"/>
  <c r="M10767" i="4"/>
  <c r="L10767" i="4"/>
  <c r="K10767" i="4"/>
  <c r="B29" i="8" s="1"/>
  <c r="M10766" i="4"/>
  <c r="L10766" i="4"/>
  <c r="K10766" i="4"/>
  <c r="B28" i="8" s="1"/>
  <c r="M10765" i="4"/>
  <c r="L10765" i="4"/>
  <c r="K10765" i="4"/>
  <c r="B27" i="8" s="1"/>
  <c r="M10764" i="4"/>
  <c r="L10764" i="4"/>
  <c r="K10764" i="4"/>
  <c r="B26" i="8" s="1"/>
  <c r="M10763" i="4"/>
  <c r="L10763" i="4"/>
  <c r="K10763" i="4"/>
  <c r="B25" i="8" s="1"/>
  <c r="M10762" i="4"/>
  <c r="L10762" i="4"/>
  <c r="K10762" i="4"/>
  <c r="B24" i="8" s="1"/>
  <c r="M10761" i="4"/>
  <c r="L10761" i="4"/>
  <c r="K10761" i="4"/>
  <c r="B23" i="8" s="1"/>
  <c r="M10760" i="4"/>
  <c r="L10760" i="4"/>
  <c r="K10760" i="4"/>
  <c r="B22" i="8" s="1"/>
  <c r="M10759" i="4"/>
  <c r="L10759" i="4"/>
  <c r="K10759" i="4"/>
  <c r="B21" i="8" s="1"/>
  <c r="M10758" i="4"/>
  <c r="L10758" i="4"/>
  <c r="K10758" i="4"/>
  <c r="B20" i="8" s="1"/>
  <c r="M10757" i="4"/>
  <c r="L10757" i="4"/>
  <c r="K10757" i="4"/>
  <c r="B19" i="8" s="1"/>
  <c r="M10756" i="4"/>
  <c r="L10756" i="4"/>
  <c r="K10756" i="4"/>
  <c r="B18" i="8" s="1"/>
  <c r="M10755" i="4"/>
  <c r="L10755" i="4"/>
  <c r="K10755" i="4"/>
  <c r="B17" i="8" s="1"/>
  <c r="M10754" i="4"/>
  <c r="L10754" i="4"/>
  <c r="K10754" i="4"/>
  <c r="B16" i="8" s="1"/>
  <c r="M10753" i="4"/>
  <c r="L10753" i="4"/>
  <c r="K10753" i="4"/>
  <c r="B15" i="8" s="1"/>
  <c r="M10752" i="4"/>
  <c r="L10752" i="4"/>
  <c r="K10752" i="4"/>
  <c r="B14" i="8" s="1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B118" i="3" s="1"/>
  <c r="M10700" i="4"/>
  <c r="L10700" i="4"/>
  <c r="K10700" i="4"/>
  <c r="B117" i="3" s="1"/>
  <c r="M10699" i="4"/>
  <c r="L10699" i="4"/>
  <c r="K10699" i="4"/>
  <c r="B116" i="3" s="1"/>
  <c r="M10698" i="4"/>
  <c r="L10698" i="4"/>
  <c r="K10698" i="4"/>
  <c r="B115" i="3" s="1"/>
  <c r="M10697" i="4"/>
  <c r="L10697" i="4"/>
  <c r="K10697" i="4"/>
  <c r="B114" i="3" s="1"/>
  <c r="M10696" i="4"/>
  <c r="L10696" i="4"/>
  <c r="K10696" i="4"/>
  <c r="B113" i="3" s="1"/>
  <c r="M10695" i="4"/>
  <c r="L10695" i="4"/>
  <c r="K10695" i="4"/>
  <c r="B112" i="3" s="1"/>
  <c r="M10694" i="4"/>
  <c r="L10694" i="4"/>
  <c r="K10694" i="4"/>
  <c r="B111" i="3" s="1"/>
  <c r="M10693" i="4"/>
  <c r="L10693" i="4"/>
  <c r="K10693" i="4"/>
  <c r="B110" i="3" s="1"/>
  <c r="M10692" i="4"/>
  <c r="L10692" i="4"/>
  <c r="K10692" i="4"/>
  <c r="B109" i="3" s="1"/>
  <c r="M10691" i="4"/>
  <c r="L10691" i="4"/>
  <c r="K10691" i="4"/>
  <c r="B108" i="3" s="1"/>
  <c r="M10690" i="4"/>
  <c r="L10690" i="4"/>
  <c r="K10690" i="4"/>
  <c r="B107" i="3" s="1"/>
  <c r="M10689" i="4"/>
  <c r="L10689" i="4"/>
  <c r="K10689" i="4"/>
  <c r="B106" i="3" s="1"/>
  <c r="M10688" i="4"/>
  <c r="L10688" i="4"/>
  <c r="K10688" i="4"/>
  <c r="B105" i="3" s="1"/>
  <c r="M10687" i="4"/>
  <c r="L10687" i="4"/>
  <c r="K10687" i="4"/>
  <c r="B104" i="3" s="1"/>
  <c r="M10686" i="4"/>
  <c r="L10686" i="4"/>
  <c r="K10686" i="4"/>
  <c r="B103" i="3" s="1"/>
  <c r="M10685" i="4"/>
  <c r="L10685" i="4"/>
  <c r="K10685" i="4"/>
  <c r="B102" i="3" s="1"/>
  <c r="M10684" i="4"/>
  <c r="L10684" i="4"/>
  <c r="K10684" i="4"/>
  <c r="B101" i="3" s="1"/>
  <c r="M10683" i="4"/>
  <c r="L10683" i="4"/>
  <c r="K10683" i="4"/>
  <c r="B100" i="3" s="1"/>
  <c r="M10682" i="4"/>
  <c r="L10682" i="4"/>
  <c r="K10682" i="4"/>
  <c r="B99" i="3" s="1"/>
  <c r="M10681" i="4"/>
  <c r="L10681" i="4"/>
  <c r="K10681" i="4"/>
  <c r="B98" i="3" s="1"/>
  <c r="M10680" i="4"/>
  <c r="L10680" i="4"/>
  <c r="K10680" i="4"/>
  <c r="B97" i="3" s="1"/>
  <c r="M10679" i="4"/>
  <c r="L10679" i="4"/>
  <c r="K10679" i="4"/>
  <c r="B96" i="3" s="1"/>
  <c r="M10678" i="4"/>
  <c r="L10678" i="4"/>
  <c r="K10678" i="4"/>
  <c r="B95" i="3" s="1"/>
  <c r="M10677" i="4"/>
  <c r="L10677" i="4"/>
  <c r="K10677" i="4"/>
  <c r="B94" i="3" s="1"/>
  <c r="M10676" i="4"/>
  <c r="L10676" i="4"/>
  <c r="K10676" i="4"/>
  <c r="B93" i="3" s="1"/>
  <c r="M10675" i="4"/>
  <c r="L10675" i="4"/>
  <c r="K10675" i="4"/>
  <c r="B92" i="3" s="1"/>
  <c r="M10674" i="4"/>
  <c r="L10674" i="4"/>
  <c r="K10674" i="4"/>
  <c r="B91" i="3" s="1"/>
  <c r="M10673" i="4"/>
  <c r="L10673" i="4"/>
  <c r="K10673" i="4"/>
  <c r="B90" i="3" s="1"/>
  <c r="M10672" i="4"/>
  <c r="L10672" i="4"/>
  <c r="K10672" i="4"/>
  <c r="B89" i="3" s="1"/>
  <c r="M10671" i="4"/>
  <c r="L10671" i="4"/>
  <c r="K10671" i="4"/>
  <c r="B88" i="3" s="1"/>
  <c r="M10670" i="4"/>
  <c r="L10670" i="4"/>
  <c r="K10670" i="4"/>
  <c r="B87" i="3" s="1"/>
  <c r="M10669" i="4"/>
  <c r="L10669" i="4"/>
  <c r="K10669" i="4"/>
  <c r="B86" i="3" s="1"/>
  <c r="M10668" i="4"/>
  <c r="L10668" i="4"/>
  <c r="K10668" i="4"/>
  <c r="B85" i="3" s="1"/>
  <c r="M10667" i="4"/>
  <c r="L10667" i="4"/>
  <c r="K10667" i="4"/>
  <c r="B84" i="3" s="1"/>
  <c r="M10666" i="4"/>
  <c r="L10666" i="4"/>
  <c r="K10666" i="4"/>
  <c r="B83" i="3" s="1"/>
  <c r="M10665" i="4"/>
  <c r="L10665" i="4"/>
  <c r="K10665" i="4"/>
  <c r="B82" i="3" s="1"/>
  <c r="M10664" i="4"/>
  <c r="L10664" i="4"/>
  <c r="K10664" i="4"/>
  <c r="B81" i="3" s="1"/>
  <c r="M10663" i="4"/>
  <c r="L10663" i="4"/>
  <c r="K10663" i="4"/>
  <c r="B80" i="3" s="1"/>
  <c r="M10662" i="4"/>
  <c r="L10662" i="4"/>
  <c r="K10662" i="4"/>
  <c r="B79" i="3" s="1"/>
  <c r="M10661" i="4"/>
  <c r="L10661" i="4"/>
  <c r="K10661" i="4"/>
  <c r="B78" i="3" s="1"/>
  <c r="M10660" i="4"/>
  <c r="L10660" i="4"/>
  <c r="K10660" i="4"/>
  <c r="B77" i="3" s="1"/>
  <c r="M10659" i="4"/>
  <c r="L10659" i="4"/>
  <c r="K10659" i="4"/>
  <c r="B76" i="3" s="1"/>
  <c r="M10658" i="4"/>
  <c r="L10658" i="4"/>
  <c r="K10658" i="4"/>
  <c r="B75" i="3" s="1"/>
  <c r="M10657" i="4"/>
  <c r="L10657" i="4"/>
  <c r="K10657" i="4"/>
  <c r="B74" i="3" s="1"/>
  <c r="M10656" i="4"/>
  <c r="L10656" i="4"/>
  <c r="K10656" i="4"/>
  <c r="M10655" i="4"/>
  <c r="L10655" i="4"/>
  <c r="K10655" i="4"/>
  <c r="B72" i="3" s="1"/>
  <c r="M10654" i="4"/>
  <c r="L10654" i="4"/>
  <c r="K10654" i="4"/>
  <c r="B71" i="3" s="1"/>
  <c r="M10653" i="4"/>
  <c r="L10653" i="4"/>
  <c r="K10653" i="4"/>
  <c r="B70" i="3" s="1"/>
  <c r="M10652" i="4"/>
  <c r="L10652" i="4"/>
  <c r="K10652" i="4"/>
  <c r="B69" i="3" s="1"/>
  <c r="M10651" i="4"/>
  <c r="L10651" i="4"/>
  <c r="K10651" i="4"/>
  <c r="B64" i="3" s="1"/>
  <c r="M10650" i="4"/>
  <c r="L10650" i="4"/>
  <c r="K10650" i="4"/>
  <c r="B63" i="3" s="1"/>
  <c r="M10649" i="4"/>
  <c r="L10649" i="4"/>
  <c r="K10649" i="4"/>
  <c r="B62" i="3" s="1"/>
  <c r="M10648" i="4"/>
  <c r="L10648" i="4"/>
  <c r="K10648" i="4"/>
  <c r="B61" i="3" s="1"/>
  <c r="M10647" i="4"/>
  <c r="L10647" i="4"/>
  <c r="K10647" i="4"/>
  <c r="B60" i="3" s="1"/>
  <c r="M10646" i="4"/>
  <c r="L10646" i="4"/>
  <c r="K10646" i="4"/>
  <c r="B59" i="3" s="1"/>
  <c r="M10645" i="4"/>
  <c r="L10645" i="4"/>
  <c r="K10645" i="4"/>
  <c r="B58" i="3" s="1"/>
  <c r="M10644" i="4"/>
  <c r="L10644" i="4"/>
  <c r="K10644" i="4"/>
  <c r="B57" i="3" s="1"/>
  <c r="M10643" i="4"/>
  <c r="L10643" i="4"/>
  <c r="K10643" i="4"/>
  <c r="B56" i="3" s="1"/>
  <c r="M10642" i="4"/>
  <c r="L10642" i="4"/>
  <c r="K10642" i="4"/>
  <c r="B55" i="3" s="1"/>
  <c r="M10641" i="4"/>
  <c r="L10641" i="4"/>
  <c r="K10641" i="4"/>
  <c r="B54" i="3" s="1"/>
  <c r="M10640" i="4"/>
  <c r="L10640" i="4"/>
  <c r="K10640" i="4"/>
  <c r="B53" i="3" s="1"/>
  <c r="M10639" i="4"/>
  <c r="L10639" i="4"/>
  <c r="K10639" i="4"/>
  <c r="B52" i="3" s="1"/>
  <c r="M10638" i="4"/>
  <c r="L10638" i="4"/>
  <c r="K10638" i="4"/>
  <c r="B51" i="3" s="1"/>
  <c r="M10637" i="4"/>
  <c r="L10637" i="4"/>
  <c r="K10637" i="4"/>
  <c r="B50" i="3" s="1"/>
  <c r="M10636" i="4"/>
  <c r="L10636" i="4"/>
  <c r="K10636" i="4"/>
  <c r="B49" i="3" s="1"/>
  <c r="M10635" i="4"/>
  <c r="L10635" i="4"/>
  <c r="K10635" i="4"/>
  <c r="B48" i="3" s="1"/>
  <c r="M10634" i="4"/>
  <c r="L10634" i="4"/>
  <c r="K10634" i="4"/>
  <c r="B47" i="3" s="1"/>
  <c r="M10633" i="4"/>
  <c r="L10633" i="4"/>
  <c r="K10633" i="4"/>
  <c r="B46" i="3" s="1"/>
  <c r="M10632" i="4"/>
  <c r="L10632" i="4"/>
  <c r="K10632" i="4"/>
  <c r="B45" i="3" s="1"/>
  <c r="M10631" i="4"/>
  <c r="L10631" i="4"/>
  <c r="K10631" i="4"/>
  <c r="B44" i="3" s="1"/>
  <c r="M10630" i="4"/>
  <c r="L10630" i="4"/>
  <c r="K10630" i="4"/>
  <c r="B43" i="3" s="1"/>
  <c r="M10629" i="4"/>
  <c r="L10629" i="4"/>
  <c r="K10629" i="4"/>
  <c r="B42" i="3" s="1"/>
  <c r="M10628" i="4"/>
  <c r="L10628" i="4"/>
  <c r="K10628" i="4"/>
  <c r="B41" i="3" s="1"/>
  <c r="M10627" i="4"/>
  <c r="L10627" i="4"/>
  <c r="K10627" i="4"/>
  <c r="B40" i="3" s="1"/>
  <c r="M10626" i="4"/>
  <c r="L10626" i="4"/>
  <c r="K10626" i="4"/>
  <c r="B39" i="3" s="1"/>
  <c r="M10625" i="4"/>
  <c r="L10625" i="4"/>
  <c r="K10625" i="4"/>
  <c r="B38" i="3" s="1"/>
  <c r="M10624" i="4"/>
  <c r="L10624" i="4"/>
  <c r="K10624" i="4"/>
  <c r="B37" i="3" s="1"/>
  <c r="M10623" i="4"/>
  <c r="L10623" i="4"/>
  <c r="K10623" i="4"/>
  <c r="B36" i="3" s="1"/>
  <c r="M10622" i="4"/>
  <c r="L10622" i="4"/>
  <c r="K10622" i="4"/>
  <c r="B35" i="3" s="1"/>
  <c r="M10621" i="4"/>
  <c r="L10621" i="4"/>
  <c r="K10621" i="4"/>
  <c r="B34" i="3" s="1"/>
  <c r="M10620" i="4"/>
  <c r="L10620" i="4"/>
  <c r="K10620" i="4"/>
  <c r="B33" i="3" s="1"/>
  <c r="M10619" i="4"/>
  <c r="L10619" i="4"/>
  <c r="K10619" i="4"/>
  <c r="B32" i="3" s="1"/>
  <c r="M10618" i="4"/>
  <c r="L10618" i="4"/>
  <c r="K10618" i="4"/>
  <c r="B31" i="3" s="1"/>
  <c r="M10617" i="4"/>
  <c r="L10617" i="4"/>
  <c r="K10617" i="4"/>
  <c r="B30" i="3" s="1"/>
  <c r="M10616" i="4"/>
  <c r="L10616" i="4"/>
  <c r="K10616" i="4"/>
  <c r="B29" i="3" s="1"/>
  <c r="M10615" i="4"/>
  <c r="L10615" i="4"/>
  <c r="K10615" i="4"/>
  <c r="B28" i="3" s="1"/>
  <c r="M10614" i="4"/>
  <c r="L10614" i="4"/>
  <c r="K10614" i="4"/>
  <c r="B27" i="3" s="1"/>
  <c r="M10613" i="4"/>
  <c r="L10613" i="4"/>
  <c r="K10613" i="4"/>
  <c r="B26" i="3" s="1"/>
  <c r="M10612" i="4"/>
  <c r="L10612" i="4"/>
  <c r="K10612" i="4"/>
  <c r="B25" i="3" s="1"/>
  <c r="M10611" i="4"/>
  <c r="L10611" i="4"/>
  <c r="K10611" i="4"/>
  <c r="B24" i="3" s="1"/>
  <c r="M10610" i="4"/>
  <c r="L10610" i="4"/>
  <c r="K10610" i="4"/>
  <c r="B23" i="3" s="1"/>
  <c r="M10609" i="4"/>
  <c r="L10609" i="4"/>
  <c r="K10609" i="4"/>
  <c r="B22" i="3" s="1"/>
  <c r="M10608" i="4"/>
  <c r="L10608" i="4"/>
  <c r="K10608" i="4"/>
  <c r="B21" i="3" s="1"/>
  <c r="M10607" i="4"/>
  <c r="L10607" i="4"/>
  <c r="K10607" i="4"/>
  <c r="B20" i="3" s="1"/>
  <c r="M10606" i="4"/>
  <c r="L10606" i="4"/>
  <c r="K10606" i="4"/>
  <c r="B19" i="3" s="1"/>
  <c r="M10605" i="4"/>
  <c r="L10605" i="4"/>
  <c r="K10605" i="4"/>
  <c r="B18" i="3" s="1"/>
  <c r="M10604" i="4"/>
  <c r="L10604" i="4"/>
  <c r="K10604" i="4"/>
  <c r="B17" i="3" s="1"/>
  <c r="M10603" i="4"/>
  <c r="L10603" i="4"/>
  <c r="K10603" i="4"/>
  <c r="B16" i="3" s="1"/>
  <c r="M10602" i="4"/>
  <c r="L10602" i="4"/>
  <c r="K10602" i="4"/>
  <c r="B15" i="3" s="1"/>
  <c r="M10601" i="4"/>
  <c r="L10601" i="4"/>
  <c r="K10601" i="4"/>
  <c r="M10600" i="4"/>
  <c r="L10600" i="4"/>
  <c r="K10600" i="4"/>
  <c r="B116" i="12" s="1"/>
  <c r="M10599" i="4"/>
  <c r="L10599" i="4"/>
  <c r="K10599" i="4"/>
  <c r="B115" i="12" s="1"/>
  <c r="M10598" i="4"/>
  <c r="L10598" i="4"/>
  <c r="K10598" i="4"/>
  <c r="B114" i="12" s="1"/>
  <c r="M10597" i="4"/>
  <c r="L10597" i="4"/>
  <c r="K10597" i="4"/>
  <c r="B113" i="12" s="1"/>
  <c r="M10596" i="4"/>
  <c r="L10596" i="4"/>
  <c r="K10596" i="4"/>
  <c r="B112" i="12" s="1"/>
  <c r="M10595" i="4"/>
  <c r="L10595" i="4"/>
  <c r="K10595" i="4"/>
  <c r="B111" i="12" s="1"/>
  <c r="M10594" i="4"/>
  <c r="L10594" i="4"/>
  <c r="K10594" i="4"/>
  <c r="B110" i="12" s="1"/>
  <c r="M10593" i="4"/>
  <c r="L10593" i="4"/>
  <c r="K10593" i="4"/>
  <c r="B109" i="12" s="1"/>
  <c r="M10592" i="4"/>
  <c r="L10592" i="4"/>
  <c r="K10592" i="4"/>
  <c r="B108" i="12" s="1"/>
  <c r="M10591" i="4"/>
  <c r="L10591" i="4"/>
  <c r="K10591" i="4"/>
  <c r="B107" i="12" s="1"/>
  <c r="M10590" i="4"/>
  <c r="L10590" i="4"/>
  <c r="K10590" i="4"/>
  <c r="B106" i="12" s="1"/>
  <c r="M10589" i="4"/>
  <c r="L10589" i="4"/>
  <c r="K10589" i="4"/>
  <c r="B105" i="12" s="1"/>
  <c r="M10588" i="4"/>
  <c r="L10588" i="4"/>
  <c r="K10588" i="4"/>
  <c r="B104" i="12" s="1"/>
  <c r="M10587" i="4"/>
  <c r="L10587" i="4"/>
  <c r="K10587" i="4"/>
  <c r="B103" i="12" s="1"/>
  <c r="M10586" i="4"/>
  <c r="L10586" i="4"/>
  <c r="K10586" i="4"/>
  <c r="B102" i="12" s="1"/>
  <c r="M10585" i="4"/>
  <c r="L10585" i="4"/>
  <c r="K10585" i="4"/>
  <c r="B101" i="12" s="1"/>
  <c r="M10584" i="4"/>
  <c r="L10584" i="4"/>
  <c r="K10584" i="4"/>
  <c r="B100" i="12" s="1"/>
  <c r="M10583" i="4"/>
  <c r="L10583" i="4"/>
  <c r="K10583" i="4"/>
  <c r="B99" i="12" s="1"/>
  <c r="M10582" i="4"/>
  <c r="L10582" i="4"/>
  <c r="K10582" i="4"/>
  <c r="B98" i="12" s="1"/>
  <c r="M10581" i="4"/>
  <c r="L10581" i="4"/>
  <c r="K10581" i="4"/>
  <c r="B97" i="12" s="1"/>
  <c r="M10580" i="4"/>
  <c r="L10580" i="4"/>
  <c r="K10580" i="4"/>
  <c r="B96" i="12" s="1"/>
  <c r="M10579" i="4"/>
  <c r="L10579" i="4"/>
  <c r="K10579" i="4"/>
  <c r="B95" i="12" s="1"/>
  <c r="M10578" i="4"/>
  <c r="L10578" i="4"/>
  <c r="K10578" i="4"/>
  <c r="B94" i="12" s="1"/>
  <c r="M10577" i="4"/>
  <c r="L10577" i="4"/>
  <c r="K10577" i="4"/>
  <c r="B93" i="12" s="1"/>
  <c r="M10576" i="4"/>
  <c r="L10576" i="4"/>
  <c r="K10576" i="4"/>
  <c r="B92" i="12" s="1"/>
  <c r="M10575" i="4"/>
  <c r="L10575" i="4"/>
  <c r="K10575" i="4"/>
  <c r="B91" i="12" s="1"/>
  <c r="M10574" i="4"/>
  <c r="L10574" i="4"/>
  <c r="K10574" i="4"/>
  <c r="B90" i="12" s="1"/>
  <c r="M10573" i="4"/>
  <c r="L10573" i="4"/>
  <c r="K10573" i="4"/>
  <c r="B89" i="12" s="1"/>
  <c r="M10572" i="4"/>
  <c r="L10572" i="4"/>
  <c r="K10572" i="4"/>
  <c r="B88" i="12" s="1"/>
  <c r="M10571" i="4"/>
  <c r="L10571" i="4"/>
  <c r="K10571" i="4"/>
  <c r="B87" i="12" s="1"/>
  <c r="M10570" i="4"/>
  <c r="L10570" i="4"/>
  <c r="K10570" i="4"/>
  <c r="B86" i="12" s="1"/>
  <c r="M10569" i="4"/>
  <c r="L10569" i="4"/>
  <c r="K10569" i="4"/>
  <c r="B85" i="12" s="1"/>
  <c r="M10568" i="4"/>
  <c r="L10568" i="4"/>
  <c r="K10568" i="4"/>
  <c r="B84" i="12" s="1"/>
  <c r="M10567" i="4"/>
  <c r="L10567" i="4"/>
  <c r="K10567" i="4"/>
  <c r="B83" i="12" s="1"/>
  <c r="M10566" i="4"/>
  <c r="L10566" i="4"/>
  <c r="K10566" i="4"/>
  <c r="B82" i="12" s="1"/>
  <c r="M10565" i="4"/>
  <c r="L10565" i="4"/>
  <c r="K10565" i="4"/>
  <c r="B81" i="12" s="1"/>
  <c r="M10564" i="4"/>
  <c r="L10564" i="4"/>
  <c r="K10564" i="4"/>
  <c r="B80" i="12" s="1"/>
  <c r="M10563" i="4"/>
  <c r="L10563" i="4"/>
  <c r="K10563" i="4"/>
  <c r="B79" i="12" s="1"/>
  <c r="M10562" i="4"/>
  <c r="L10562" i="4"/>
  <c r="K10562" i="4"/>
  <c r="B78" i="12" s="1"/>
  <c r="M10561" i="4"/>
  <c r="L10561" i="4"/>
  <c r="K10561" i="4"/>
  <c r="B77" i="12" s="1"/>
  <c r="M10560" i="4"/>
  <c r="L10560" i="4"/>
  <c r="K10560" i="4"/>
  <c r="B76" i="12" s="1"/>
  <c r="M10559" i="4"/>
  <c r="L10559" i="4"/>
  <c r="K10559" i="4"/>
  <c r="B75" i="12" s="1"/>
  <c r="M10558" i="4"/>
  <c r="L10558" i="4"/>
  <c r="K10558" i="4"/>
  <c r="B74" i="12" s="1"/>
  <c r="M10557" i="4"/>
  <c r="L10557" i="4"/>
  <c r="K10557" i="4"/>
  <c r="B73" i="12" s="1"/>
  <c r="M10556" i="4"/>
  <c r="L10556" i="4"/>
  <c r="K10556" i="4"/>
  <c r="M10555" i="4"/>
  <c r="L10555" i="4"/>
  <c r="K10555" i="4"/>
  <c r="B71" i="12" s="1"/>
  <c r="M10554" i="4"/>
  <c r="L10554" i="4"/>
  <c r="K10554" i="4"/>
  <c r="B70" i="12" s="1"/>
  <c r="M10553" i="4"/>
  <c r="L10553" i="4"/>
  <c r="K10553" i="4"/>
  <c r="B69" i="12" s="1"/>
  <c r="M10552" i="4"/>
  <c r="L10552" i="4"/>
  <c r="K10552" i="4"/>
  <c r="B68" i="12" s="1"/>
  <c r="M10551" i="4"/>
  <c r="L10551" i="4"/>
  <c r="K10551" i="4"/>
  <c r="B117" i="10" s="1"/>
  <c r="M10550" i="4"/>
  <c r="L10550" i="4"/>
  <c r="K10550" i="4"/>
  <c r="B116" i="10" s="1"/>
  <c r="M10549" i="4"/>
  <c r="L10549" i="4"/>
  <c r="K10549" i="4"/>
  <c r="B115" i="10" s="1"/>
  <c r="M10548" i="4"/>
  <c r="L10548" i="4"/>
  <c r="K10548" i="4"/>
  <c r="B114" i="10" s="1"/>
  <c r="M10547" i="4"/>
  <c r="L10547" i="4"/>
  <c r="K10547" i="4"/>
  <c r="B113" i="10" s="1"/>
  <c r="M10546" i="4"/>
  <c r="L10546" i="4"/>
  <c r="K10546" i="4"/>
  <c r="B112" i="10" s="1"/>
  <c r="M10545" i="4"/>
  <c r="L10545" i="4"/>
  <c r="K10545" i="4"/>
  <c r="B111" i="10" s="1"/>
  <c r="M10544" i="4"/>
  <c r="L10544" i="4"/>
  <c r="K10544" i="4"/>
  <c r="B110" i="10" s="1"/>
  <c r="M10543" i="4"/>
  <c r="L10543" i="4"/>
  <c r="K10543" i="4"/>
  <c r="B109" i="10" s="1"/>
  <c r="M10542" i="4"/>
  <c r="L10542" i="4"/>
  <c r="K10542" i="4"/>
  <c r="B108" i="10" s="1"/>
  <c r="M10541" i="4"/>
  <c r="L10541" i="4"/>
  <c r="K10541" i="4"/>
  <c r="B107" i="10" s="1"/>
  <c r="M10540" i="4"/>
  <c r="L10540" i="4"/>
  <c r="K10540" i="4"/>
  <c r="B106" i="10" s="1"/>
  <c r="M10539" i="4"/>
  <c r="L10539" i="4"/>
  <c r="K10539" i="4"/>
  <c r="B105" i="10" s="1"/>
  <c r="M10538" i="4"/>
  <c r="L10538" i="4"/>
  <c r="K10538" i="4"/>
  <c r="B104" i="10" s="1"/>
  <c r="M10537" i="4"/>
  <c r="L10537" i="4"/>
  <c r="K10537" i="4"/>
  <c r="B103" i="10" s="1"/>
  <c r="M10536" i="4"/>
  <c r="L10536" i="4"/>
  <c r="K10536" i="4"/>
  <c r="B102" i="10" s="1"/>
  <c r="M10535" i="4"/>
  <c r="L10535" i="4"/>
  <c r="K10535" i="4"/>
  <c r="B101" i="10" s="1"/>
  <c r="M10534" i="4"/>
  <c r="L10534" i="4"/>
  <c r="K10534" i="4"/>
  <c r="B100" i="10" s="1"/>
  <c r="M10533" i="4"/>
  <c r="L10533" i="4"/>
  <c r="K10533" i="4"/>
  <c r="B99" i="10" s="1"/>
  <c r="M10532" i="4"/>
  <c r="L10532" i="4"/>
  <c r="K10532" i="4"/>
  <c r="B98" i="10" s="1"/>
  <c r="M10531" i="4"/>
  <c r="L10531" i="4"/>
  <c r="K10531" i="4"/>
  <c r="B97" i="10" s="1"/>
  <c r="M10530" i="4"/>
  <c r="L10530" i="4"/>
  <c r="K10530" i="4"/>
  <c r="B96" i="10" s="1"/>
  <c r="M10529" i="4"/>
  <c r="L10529" i="4"/>
  <c r="K10529" i="4"/>
  <c r="B95" i="10" s="1"/>
  <c r="M10528" i="4"/>
  <c r="L10528" i="4"/>
  <c r="K10528" i="4"/>
  <c r="B94" i="10" s="1"/>
  <c r="M10527" i="4"/>
  <c r="L10527" i="4"/>
  <c r="K10527" i="4"/>
  <c r="B93" i="10" s="1"/>
  <c r="M10526" i="4"/>
  <c r="L10526" i="4"/>
  <c r="K10526" i="4"/>
  <c r="B92" i="10" s="1"/>
  <c r="M10525" i="4"/>
  <c r="L10525" i="4"/>
  <c r="K10525" i="4"/>
  <c r="B91" i="10" s="1"/>
  <c r="M10524" i="4"/>
  <c r="L10524" i="4"/>
  <c r="K10524" i="4"/>
  <c r="B90" i="10" s="1"/>
  <c r="M10523" i="4"/>
  <c r="L10523" i="4"/>
  <c r="K10523" i="4"/>
  <c r="B89" i="10" s="1"/>
  <c r="M10522" i="4"/>
  <c r="L10522" i="4"/>
  <c r="K10522" i="4"/>
  <c r="B88" i="10" s="1"/>
  <c r="M10521" i="4"/>
  <c r="L10521" i="4"/>
  <c r="K10521" i="4"/>
  <c r="B87" i="10" s="1"/>
  <c r="M10520" i="4"/>
  <c r="L10520" i="4"/>
  <c r="K10520" i="4"/>
  <c r="B86" i="10" s="1"/>
  <c r="M10519" i="4"/>
  <c r="L10519" i="4"/>
  <c r="K10519" i="4"/>
  <c r="B85" i="10" s="1"/>
  <c r="M10518" i="4"/>
  <c r="L10518" i="4"/>
  <c r="K10518" i="4"/>
  <c r="B84" i="10" s="1"/>
  <c r="M10517" i="4"/>
  <c r="L10517" i="4"/>
  <c r="K10517" i="4"/>
  <c r="B83" i="10" s="1"/>
  <c r="M10516" i="4"/>
  <c r="L10516" i="4"/>
  <c r="K10516" i="4"/>
  <c r="B82" i="10" s="1"/>
  <c r="M10515" i="4"/>
  <c r="L10515" i="4"/>
  <c r="K10515" i="4"/>
  <c r="B81" i="10" s="1"/>
  <c r="M10514" i="4"/>
  <c r="L10514" i="4"/>
  <c r="K10514" i="4"/>
  <c r="B80" i="10" s="1"/>
  <c r="M10513" i="4"/>
  <c r="L10513" i="4"/>
  <c r="K10513" i="4"/>
  <c r="B79" i="10" s="1"/>
  <c r="M10512" i="4"/>
  <c r="L10512" i="4"/>
  <c r="K10512" i="4"/>
  <c r="B78" i="10" s="1"/>
  <c r="M10511" i="4"/>
  <c r="L10511" i="4"/>
  <c r="K10511" i="4"/>
  <c r="B77" i="10" s="1"/>
  <c r="M10510" i="4"/>
  <c r="L10510" i="4"/>
  <c r="K10510" i="4"/>
  <c r="B76" i="10" s="1"/>
  <c r="M10509" i="4"/>
  <c r="L10509" i="4"/>
  <c r="K10509" i="4"/>
  <c r="B75" i="10" s="1"/>
  <c r="M10508" i="4"/>
  <c r="L10508" i="4"/>
  <c r="K10508" i="4"/>
  <c r="B74" i="10" s="1"/>
  <c r="M10507" i="4"/>
  <c r="L10507" i="4"/>
  <c r="K10507" i="4"/>
  <c r="B73" i="10" s="1"/>
  <c r="M10506" i="4"/>
  <c r="L10506" i="4"/>
  <c r="K10506" i="4"/>
  <c r="B72" i="10" s="1"/>
  <c r="M10505" i="4"/>
  <c r="L10505" i="4"/>
  <c r="K10505" i="4"/>
  <c r="B71" i="10" s="1"/>
  <c r="M10504" i="4"/>
  <c r="L10504" i="4"/>
  <c r="K10504" i="4"/>
  <c r="B70" i="10" s="1"/>
  <c r="M10503" i="4"/>
  <c r="L10503" i="4"/>
  <c r="K10503" i="4"/>
  <c r="B69" i="10" s="1"/>
  <c r="M10502" i="4"/>
  <c r="L10502" i="4"/>
  <c r="K10502" i="4"/>
  <c r="B68" i="10" s="1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B117" i="8" s="1"/>
  <c r="M10300" i="4"/>
  <c r="L10300" i="4"/>
  <c r="K10300" i="4"/>
  <c r="B116" i="8" s="1"/>
  <c r="M10299" i="4"/>
  <c r="L10299" i="4"/>
  <c r="K10299" i="4"/>
  <c r="B115" i="8" s="1"/>
  <c r="M10298" i="4"/>
  <c r="L10298" i="4"/>
  <c r="K10298" i="4"/>
  <c r="B114" i="8" s="1"/>
  <c r="M10297" i="4"/>
  <c r="L10297" i="4"/>
  <c r="K10297" i="4"/>
  <c r="B113" i="8" s="1"/>
  <c r="M10296" i="4"/>
  <c r="L10296" i="4"/>
  <c r="K10296" i="4"/>
  <c r="B112" i="8" s="1"/>
  <c r="M10295" i="4"/>
  <c r="L10295" i="4"/>
  <c r="K10295" i="4"/>
  <c r="B111" i="8" s="1"/>
  <c r="M10294" i="4"/>
  <c r="L10294" i="4"/>
  <c r="K10294" i="4"/>
  <c r="B110" i="8" s="1"/>
  <c r="M10293" i="4"/>
  <c r="L10293" i="4"/>
  <c r="K10293" i="4"/>
  <c r="B109" i="8" s="1"/>
  <c r="M10292" i="4"/>
  <c r="L10292" i="4"/>
  <c r="K10292" i="4"/>
  <c r="B108" i="8" s="1"/>
  <c r="M10291" i="4"/>
  <c r="L10291" i="4"/>
  <c r="K10291" i="4"/>
  <c r="B107" i="8" s="1"/>
  <c r="M10290" i="4"/>
  <c r="L10290" i="4"/>
  <c r="K10290" i="4"/>
  <c r="B106" i="8" s="1"/>
  <c r="M10289" i="4"/>
  <c r="L10289" i="4"/>
  <c r="K10289" i="4"/>
  <c r="B105" i="8" s="1"/>
  <c r="M10288" i="4"/>
  <c r="L10288" i="4"/>
  <c r="K10288" i="4"/>
  <c r="B104" i="8" s="1"/>
  <c r="M10287" i="4"/>
  <c r="L10287" i="4"/>
  <c r="K10287" i="4"/>
  <c r="B103" i="8" s="1"/>
  <c r="M10286" i="4"/>
  <c r="L10286" i="4"/>
  <c r="K10286" i="4"/>
  <c r="B102" i="8" s="1"/>
  <c r="M10285" i="4"/>
  <c r="L10285" i="4"/>
  <c r="K10285" i="4"/>
  <c r="B101" i="8" s="1"/>
  <c r="M10284" i="4"/>
  <c r="L10284" i="4"/>
  <c r="K10284" i="4"/>
  <c r="B100" i="8" s="1"/>
  <c r="M10283" i="4"/>
  <c r="L10283" i="4"/>
  <c r="K10283" i="4"/>
  <c r="B99" i="8" s="1"/>
  <c r="M10282" i="4"/>
  <c r="L10282" i="4"/>
  <c r="K10282" i="4"/>
  <c r="B98" i="8" s="1"/>
  <c r="M10281" i="4"/>
  <c r="L10281" i="4"/>
  <c r="K10281" i="4"/>
  <c r="B97" i="8" s="1"/>
  <c r="M10280" i="4"/>
  <c r="L10280" i="4"/>
  <c r="K10280" i="4"/>
  <c r="B96" i="8" s="1"/>
  <c r="M10279" i="4"/>
  <c r="L10279" i="4"/>
  <c r="K10279" i="4"/>
  <c r="B95" i="8" s="1"/>
  <c r="M10278" i="4"/>
  <c r="L10278" i="4"/>
  <c r="K10278" i="4"/>
  <c r="B94" i="8" s="1"/>
  <c r="M10277" i="4"/>
  <c r="L10277" i="4"/>
  <c r="K10277" i="4"/>
  <c r="B93" i="8" s="1"/>
  <c r="M10276" i="4"/>
  <c r="L10276" i="4"/>
  <c r="K10276" i="4"/>
  <c r="B92" i="8" s="1"/>
  <c r="M10275" i="4"/>
  <c r="L10275" i="4"/>
  <c r="K10275" i="4"/>
  <c r="B91" i="8" s="1"/>
  <c r="M10274" i="4"/>
  <c r="L10274" i="4"/>
  <c r="K10274" i="4"/>
  <c r="B90" i="8" s="1"/>
  <c r="M10273" i="4"/>
  <c r="L10273" i="4"/>
  <c r="K10273" i="4"/>
  <c r="B89" i="8" s="1"/>
  <c r="M10272" i="4"/>
  <c r="L10272" i="4"/>
  <c r="K10272" i="4"/>
  <c r="B88" i="8" s="1"/>
  <c r="M10271" i="4"/>
  <c r="L10271" i="4"/>
  <c r="K10271" i="4"/>
  <c r="B87" i="8" s="1"/>
  <c r="M10270" i="4"/>
  <c r="L10270" i="4"/>
  <c r="K10270" i="4"/>
  <c r="B86" i="8" s="1"/>
  <c r="M10269" i="4"/>
  <c r="L10269" i="4"/>
  <c r="K10269" i="4"/>
  <c r="B85" i="8" s="1"/>
  <c r="M10268" i="4"/>
  <c r="L10268" i="4"/>
  <c r="K10268" i="4"/>
  <c r="B84" i="8" s="1"/>
  <c r="M10267" i="4"/>
  <c r="L10267" i="4"/>
  <c r="K10267" i="4"/>
  <c r="B83" i="8" s="1"/>
  <c r="M10266" i="4"/>
  <c r="L10266" i="4"/>
  <c r="K10266" i="4"/>
  <c r="B82" i="8" s="1"/>
  <c r="M10265" i="4"/>
  <c r="L10265" i="4"/>
  <c r="K10265" i="4"/>
  <c r="B81" i="8" s="1"/>
  <c r="M10264" i="4"/>
  <c r="L10264" i="4"/>
  <c r="K10264" i="4"/>
  <c r="B80" i="8" s="1"/>
  <c r="M10263" i="4"/>
  <c r="L10263" i="4"/>
  <c r="K10263" i="4"/>
  <c r="B79" i="8" s="1"/>
  <c r="M10262" i="4"/>
  <c r="L10262" i="4"/>
  <c r="K10262" i="4"/>
  <c r="B78" i="8" s="1"/>
  <c r="M10261" i="4"/>
  <c r="L10261" i="4"/>
  <c r="K10261" i="4"/>
  <c r="B77" i="8" s="1"/>
  <c r="M10260" i="4"/>
  <c r="L10260" i="4"/>
  <c r="K10260" i="4"/>
  <c r="B76" i="8" s="1"/>
  <c r="M10259" i="4"/>
  <c r="L10259" i="4"/>
  <c r="K10259" i="4"/>
  <c r="B75" i="8" s="1"/>
  <c r="M10258" i="4"/>
  <c r="L10258" i="4"/>
  <c r="K10258" i="4"/>
  <c r="B74" i="8" s="1"/>
  <c r="M10257" i="4"/>
  <c r="L10257" i="4"/>
  <c r="K10257" i="4"/>
  <c r="B73" i="8" s="1"/>
  <c r="M10256" i="4"/>
  <c r="L10256" i="4"/>
  <c r="K10256" i="4"/>
  <c r="B72" i="8" s="1"/>
  <c r="M10255" i="4"/>
  <c r="L10255" i="4"/>
  <c r="K10255" i="4"/>
  <c r="B71" i="8" s="1"/>
  <c r="M10254" i="4"/>
  <c r="L10254" i="4"/>
  <c r="K10254" i="4"/>
  <c r="B70" i="8" s="1"/>
  <c r="M10253" i="4"/>
  <c r="L10253" i="4"/>
  <c r="K10253" i="4"/>
  <c r="B69" i="8" s="1"/>
  <c r="M10252" i="4"/>
  <c r="L10252" i="4"/>
  <c r="K10252" i="4"/>
  <c r="B68" i="8" s="1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B172" i="3" s="1"/>
  <c r="M10200" i="4"/>
  <c r="L10200" i="4"/>
  <c r="K10200" i="4"/>
  <c r="B171" i="3" s="1"/>
  <c r="M10199" i="4"/>
  <c r="L10199" i="4"/>
  <c r="K10199" i="4"/>
  <c r="B170" i="3" s="1"/>
  <c r="M10198" i="4"/>
  <c r="L10198" i="4"/>
  <c r="K10198" i="4"/>
  <c r="B169" i="3" s="1"/>
  <c r="M10197" i="4"/>
  <c r="L10197" i="4"/>
  <c r="K10197" i="4"/>
  <c r="B168" i="3" s="1"/>
  <c r="M10196" i="4"/>
  <c r="L10196" i="4"/>
  <c r="K10196" i="4"/>
  <c r="B167" i="3" s="1"/>
  <c r="M10195" i="4"/>
  <c r="L10195" i="4"/>
  <c r="K10195" i="4"/>
  <c r="B166" i="3" s="1"/>
  <c r="M10194" i="4"/>
  <c r="L10194" i="4"/>
  <c r="K10194" i="4"/>
  <c r="B165" i="3" s="1"/>
  <c r="M10193" i="4"/>
  <c r="L10193" i="4"/>
  <c r="K10193" i="4"/>
  <c r="B164" i="3" s="1"/>
  <c r="M10192" i="4"/>
  <c r="L10192" i="4"/>
  <c r="K10192" i="4"/>
  <c r="B163" i="3" s="1"/>
  <c r="M10191" i="4"/>
  <c r="L10191" i="4"/>
  <c r="K10191" i="4"/>
  <c r="B162" i="3" s="1"/>
  <c r="M10190" i="4"/>
  <c r="L10190" i="4"/>
  <c r="K10190" i="4"/>
  <c r="B161" i="3" s="1"/>
  <c r="M10189" i="4"/>
  <c r="L10189" i="4"/>
  <c r="K10189" i="4"/>
  <c r="B160" i="3" s="1"/>
  <c r="M10188" i="4"/>
  <c r="L10188" i="4"/>
  <c r="K10188" i="4"/>
  <c r="B159" i="3" s="1"/>
  <c r="M10187" i="4"/>
  <c r="L10187" i="4"/>
  <c r="K10187" i="4"/>
  <c r="B158" i="3" s="1"/>
  <c r="M10186" i="4"/>
  <c r="L10186" i="4"/>
  <c r="K10186" i="4"/>
  <c r="B157" i="3" s="1"/>
  <c r="M10185" i="4"/>
  <c r="L10185" i="4"/>
  <c r="K10185" i="4"/>
  <c r="B156" i="3" s="1"/>
  <c r="M10184" i="4"/>
  <c r="L10184" i="4"/>
  <c r="K10184" i="4"/>
  <c r="B155" i="3" s="1"/>
  <c r="M10183" i="4"/>
  <c r="L10183" i="4"/>
  <c r="K10183" i="4"/>
  <c r="B154" i="3" s="1"/>
  <c r="M10182" i="4"/>
  <c r="L10182" i="4"/>
  <c r="K10182" i="4"/>
  <c r="B153" i="3" s="1"/>
  <c r="M10181" i="4"/>
  <c r="L10181" i="4"/>
  <c r="K10181" i="4"/>
  <c r="B152" i="3" s="1"/>
  <c r="M10180" i="4"/>
  <c r="L10180" i="4"/>
  <c r="K10180" i="4"/>
  <c r="B151" i="3" s="1"/>
  <c r="M10179" i="4"/>
  <c r="L10179" i="4"/>
  <c r="K10179" i="4"/>
  <c r="B150" i="3" s="1"/>
  <c r="M10178" i="4"/>
  <c r="L10178" i="4"/>
  <c r="K10178" i="4"/>
  <c r="B149" i="3" s="1"/>
  <c r="M10177" i="4"/>
  <c r="L10177" i="4"/>
  <c r="K10177" i="4"/>
  <c r="B148" i="3" s="1"/>
  <c r="M10176" i="4"/>
  <c r="L10176" i="4"/>
  <c r="K10176" i="4"/>
  <c r="B147" i="3" s="1"/>
  <c r="M10175" i="4"/>
  <c r="L10175" i="4"/>
  <c r="K10175" i="4"/>
  <c r="B146" i="3" s="1"/>
  <c r="M10174" i="4"/>
  <c r="L10174" i="4"/>
  <c r="K10174" i="4"/>
  <c r="B145" i="3" s="1"/>
  <c r="M10173" i="4"/>
  <c r="L10173" i="4"/>
  <c r="K10173" i="4"/>
  <c r="B144" i="3" s="1"/>
  <c r="M10172" i="4"/>
  <c r="L10172" i="4"/>
  <c r="K10172" i="4"/>
  <c r="B143" i="3" s="1"/>
  <c r="M10171" i="4"/>
  <c r="L10171" i="4"/>
  <c r="K10171" i="4"/>
  <c r="B142" i="3" s="1"/>
  <c r="M10170" i="4"/>
  <c r="L10170" i="4"/>
  <c r="K10170" i="4"/>
  <c r="B141" i="3" s="1"/>
  <c r="M10169" i="4"/>
  <c r="L10169" i="4"/>
  <c r="K10169" i="4"/>
  <c r="B140" i="3" s="1"/>
  <c r="M10168" i="4"/>
  <c r="L10168" i="4"/>
  <c r="K10168" i="4"/>
  <c r="B139" i="3" s="1"/>
  <c r="M10167" i="4"/>
  <c r="L10167" i="4"/>
  <c r="K10167" i="4"/>
  <c r="B138" i="3" s="1"/>
  <c r="M10166" i="4"/>
  <c r="L10166" i="4"/>
  <c r="K10166" i="4"/>
  <c r="B137" i="3" s="1"/>
  <c r="M10165" i="4"/>
  <c r="L10165" i="4"/>
  <c r="K10165" i="4"/>
  <c r="B136" i="3" s="1"/>
  <c r="M10164" i="4"/>
  <c r="L10164" i="4"/>
  <c r="K10164" i="4"/>
  <c r="B135" i="3" s="1"/>
  <c r="M10163" i="4"/>
  <c r="L10163" i="4"/>
  <c r="K10163" i="4"/>
  <c r="B134" i="3" s="1"/>
  <c r="M10162" i="4"/>
  <c r="L10162" i="4"/>
  <c r="K10162" i="4"/>
  <c r="B133" i="3" s="1"/>
  <c r="M10161" i="4"/>
  <c r="L10161" i="4"/>
  <c r="K10161" i="4"/>
  <c r="B132" i="3" s="1"/>
  <c r="M10160" i="4"/>
  <c r="L10160" i="4"/>
  <c r="K10160" i="4"/>
  <c r="B131" i="3" s="1"/>
  <c r="M10159" i="4"/>
  <c r="L10159" i="4"/>
  <c r="K10159" i="4"/>
  <c r="B130" i="3" s="1"/>
  <c r="M10158" i="4"/>
  <c r="L10158" i="4"/>
  <c r="K10158" i="4"/>
  <c r="B129" i="3" s="1"/>
  <c r="M10157" i="4"/>
  <c r="L10157" i="4"/>
  <c r="K10157" i="4"/>
  <c r="B128" i="3" s="1"/>
  <c r="M10156" i="4"/>
  <c r="L10156" i="4"/>
  <c r="K10156" i="4"/>
  <c r="B127" i="3" s="1"/>
  <c r="M10155" i="4"/>
  <c r="L10155" i="4"/>
  <c r="K10155" i="4"/>
  <c r="B126" i="3" s="1"/>
  <c r="M10154" i="4"/>
  <c r="L10154" i="4"/>
  <c r="K10154" i="4"/>
  <c r="B125" i="3" s="1"/>
  <c r="M10153" i="4"/>
  <c r="L10153" i="4"/>
  <c r="K10153" i="4"/>
  <c r="B124" i="3" s="1"/>
  <c r="M10152" i="4"/>
  <c r="L10152" i="4"/>
  <c r="K10152" i="4"/>
  <c r="B123" i="3" s="1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B171" i="12" s="1"/>
  <c r="M9750" i="4"/>
  <c r="L9750" i="4"/>
  <c r="K9750" i="4"/>
  <c r="B170" i="12" s="1"/>
  <c r="M9749" i="4"/>
  <c r="L9749" i="4"/>
  <c r="K9749" i="4"/>
  <c r="B169" i="12" s="1"/>
  <c r="M9748" i="4"/>
  <c r="L9748" i="4"/>
  <c r="K9748" i="4"/>
  <c r="B168" i="12" s="1"/>
  <c r="M9747" i="4"/>
  <c r="L9747" i="4"/>
  <c r="K9747" i="4"/>
  <c r="B167" i="12" s="1"/>
  <c r="M9746" i="4"/>
  <c r="L9746" i="4"/>
  <c r="K9746" i="4"/>
  <c r="B166" i="12" s="1"/>
  <c r="M9745" i="4"/>
  <c r="L9745" i="4"/>
  <c r="K9745" i="4"/>
  <c r="B165" i="12" s="1"/>
  <c r="M9744" i="4"/>
  <c r="L9744" i="4"/>
  <c r="K9744" i="4"/>
  <c r="B164" i="12" s="1"/>
  <c r="M9743" i="4"/>
  <c r="L9743" i="4"/>
  <c r="K9743" i="4"/>
  <c r="B163" i="12" s="1"/>
  <c r="M9742" i="4"/>
  <c r="L9742" i="4"/>
  <c r="K9742" i="4"/>
  <c r="B162" i="12" s="1"/>
  <c r="M9741" i="4"/>
  <c r="L9741" i="4"/>
  <c r="K9741" i="4"/>
  <c r="B161" i="12" s="1"/>
  <c r="M9740" i="4"/>
  <c r="L9740" i="4"/>
  <c r="K9740" i="4"/>
  <c r="B160" i="12" s="1"/>
  <c r="M9739" i="4"/>
  <c r="L9739" i="4"/>
  <c r="K9739" i="4"/>
  <c r="B159" i="12" s="1"/>
  <c r="M9738" i="4"/>
  <c r="L9738" i="4"/>
  <c r="K9738" i="4"/>
  <c r="B158" i="12" s="1"/>
  <c r="M9737" i="4"/>
  <c r="L9737" i="4"/>
  <c r="K9737" i="4"/>
  <c r="B157" i="12" s="1"/>
  <c r="M9736" i="4"/>
  <c r="L9736" i="4"/>
  <c r="K9736" i="4"/>
  <c r="B156" i="12" s="1"/>
  <c r="M9735" i="4"/>
  <c r="L9735" i="4"/>
  <c r="K9735" i="4"/>
  <c r="B155" i="12" s="1"/>
  <c r="M9734" i="4"/>
  <c r="L9734" i="4"/>
  <c r="K9734" i="4"/>
  <c r="B154" i="12" s="1"/>
  <c r="M9733" i="4"/>
  <c r="L9733" i="4"/>
  <c r="K9733" i="4"/>
  <c r="B153" i="12" s="1"/>
  <c r="M9732" i="4"/>
  <c r="L9732" i="4"/>
  <c r="K9732" i="4"/>
  <c r="B152" i="12" s="1"/>
  <c r="M9731" i="4"/>
  <c r="L9731" i="4"/>
  <c r="K9731" i="4"/>
  <c r="B151" i="12" s="1"/>
  <c r="M9730" i="4"/>
  <c r="L9730" i="4"/>
  <c r="K9730" i="4"/>
  <c r="B150" i="12" s="1"/>
  <c r="M9729" i="4"/>
  <c r="L9729" i="4"/>
  <c r="K9729" i="4"/>
  <c r="B149" i="12" s="1"/>
  <c r="M9728" i="4"/>
  <c r="L9728" i="4"/>
  <c r="K9728" i="4"/>
  <c r="B148" i="12" s="1"/>
  <c r="M9727" i="4"/>
  <c r="L9727" i="4"/>
  <c r="K9727" i="4"/>
  <c r="B147" i="12" s="1"/>
  <c r="M9726" i="4"/>
  <c r="L9726" i="4"/>
  <c r="K9726" i="4"/>
  <c r="B146" i="12" s="1"/>
  <c r="M9725" i="4"/>
  <c r="L9725" i="4"/>
  <c r="K9725" i="4"/>
  <c r="B145" i="12" s="1"/>
  <c r="M9724" i="4"/>
  <c r="L9724" i="4"/>
  <c r="K9724" i="4"/>
  <c r="B144" i="12" s="1"/>
  <c r="M9723" i="4"/>
  <c r="L9723" i="4"/>
  <c r="K9723" i="4"/>
  <c r="B143" i="12" s="1"/>
  <c r="M9722" i="4"/>
  <c r="L9722" i="4"/>
  <c r="K9722" i="4"/>
  <c r="B142" i="12" s="1"/>
  <c r="M9721" i="4"/>
  <c r="L9721" i="4"/>
  <c r="K9721" i="4"/>
  <c r="B141" i="12" s="1"/>
  <c r="M9720" i="4"/>
  <c r="L9720" i="4"/>
  <c r="K9720" i="4"/>
  <c r="B140" i="12" s="1"/>
  <c r="M9719" i="4"/>
  <c r="L9719" i="4"/>
  <c r="K9719" i="4"/>
  <c r="B139" i="12" s="1"/>
  <c r="M9718" i="4"/>
  <c r="L9718" i="4"/>
  <c r="K9718" i="4"/>
  <c r="B138" i="12" s="1"/>
  <c r="M9717" i="4"/>
  <c r="L9717" i="4"/>
  <c r="K9717" i="4"/>
  <c r="B137" i="12" s="1"/>
  <c r="M9716" i="4"/>
  <c r="L9716" i="4"/>
  <c r="K9716" i="4"/>
  <c r="B136" i="12" s="1"/>
  <c r="M9715" i="4"/>
  <c r="L9715" i="4"/>
  <c r="K9715" i="4"/>
  <c r="B135" i="12" s="1"/>
  <c r="M9714" i="4"/>
  <c r="L9714" i="4"/>
  <c r="K9714" i="4"/>
  <c r="B134" i="12" s="1"/>
  <c r="M9713" i="4"/>
  <c r="L9713" i="4"/>
  <c r="K9713" i="4"/>
  <c r="B133" i="12" s="1"/>
  <c r="M9712" i="4"/>
  <c r="L9712" i="4"/>
  <c r="K9712" i="4"/>
  <c r="B132" i="12" s="1"/>
  <c r="M9711" i="4"/>
  <c r="L9711" i="4"/>
  <c r="K9711" i="4"/>
  <c r="B131" i="12" s="1"/>
  <c r="M9710" i="4"/>
  <c r="L9710" i="4"/>
  <c r="K9710" i="4"/>
  <c r="B130" i="12" s="1"/>
  <c r="M9709" i="4"/>
  <c r="L9709" i="4"/>
  <c r="K9709" i="4"/>
  <c r="B129" i="12" s="1"/>
  <c r="M9708" i="4"/>
  <c r="L9708" i="4"/>
  <c r="K9708" i="4"/>
  <c r="B128" i="12" s="1"/>
  <c r="M9707" i="4"/>
  <c r="L9707" i="4"/>
  <c r="K9707" i="4"/>
  <c r="B127" i="12" s="1"/>
  <c r="M9706" i="4"/>
  <c r="L9706" i="4"/>
  <c r="K9706" i="4"/>
  <c r="B126" i="12" s="1"/>
  <c r="M9705" i="4"/>
  <c r="L9705" i="4"/>
  <c r="K9705" i="4"/>
  <c r="B125" i="12" s="1"/>
  <c r="M9704" i="4"/>
  <c r="L9704" i="4"/>
  <c r="K9704" i="4"/>
  <c r="B124" i="12" s="1"/>
  <c r="M9703" i="4"/>
  <c r="L9703" i="4"/>
  <c r="K9703" i="4"/>
  <c r="B123" i="12" s="1"/>
  <c r="M9702" i="4"/>
  <c r="L9702" i="4"/>
  <c r="K9702" i="4"/>
  <c r="B122" i="12" s="1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B171" i="10" s="1"/>
  <c r="M9650" i="4"/>
  <c r="L9650" i="4"/>
  <c r="K9650" i="4"/>
  <c r="B170" i="10" s="1"/>
  <c r="M9649" i="4"/>
  <c r="L9649" i="4"/>
  <c r="K9649" i="4"/>
  <c r="B169" i="10" s="1"/>
  <c r="M9648" i="4"/>
  <c r="L9648" i="4"/>
  <c r="K9648" i="4"/>
  <c r="B168" i="10" s="1"/>
  <c r="M9647" i="4"/>
  <c r="L9647" i="4"/>
  <c r="K9647" i="4"/>
  <c r="B167" i="10" s="1"/>
  <c r="M9646" i="4"/>
  <c r="L9646" i="4"/>
  <c r="K9646" i="4"/>
  <c r="B166" i="10" s="1"/>
  <c r="M9645" i="4"/>
  <c r="L9645" i="4"/>
  <c r="K9645" i="4"/>
  <c r="B165" i="10" s="1"/>
  <c r="M9644" i="4"/>
  <c r="L9644" i="4"/>
  <c r="K9644" i="4"/>
  <c r="B164" i="10" s="1"/>
  <c r="M9643" i="4"/>
  <c r="L9643" i="4"/>
  <c r="K9643" i="4"/>
  <c r="B163" i="10" s="1"/>
  <c r="M9642" i="4"/>
  <c r="L9642" i="4"/>
  <c r="K9642" i="4"/>
  <c r="B162" i="10" s="1"/>
  <c r="M9641" i="4"/>
  <c r="L9641" i="4"/>
  <c r="K9641" i="4"/>
  <c r="B161" i="10" s="1"/>
  <c r="M9640" i="4"/>
  <c r="L9640" i="4"/>
  <c r="K9640" i="4"/>
  <c r="B160" i="10" s="1"/>
  <c r="M9639" i="4"/>
  <c r="L9639" i="4"/>
  <c r="K9639" i="4"/>
  <c r="B159" i="10" s="1"/>
  <c r="M9638" i="4"/>
  <c r="L9638" i="4"/>
  <c r="K9638" i="4"/>
  <c r="B158" i="10" s="1"/>
  <c r="M9637" i="4"/>
  <c r="L9637" i="4"/>
  <c r="K9637" i="4"/>
  <c r="B157" i="10" s="1"/>
  <c r="M9636" i="4"/>
  <c r="L9636" i="4"/>
  <c r="K9636" i="4"/>
  <c r="B156" i="10" s="1"/>
  <c r="M9635" i="4"/>
  <c r="L9635" i="4"/>
  <c r="K9635" i="4"/>
  <c r="B155" i="10" s="1"/>
  <c r="M9634" i="4"/>
  <c r="L9634" i="4"/>
  <c r="K9634" i="4"/>
  <c r="B154" i="10" s="1"/>
  <c r="M9633" i="4"/>
  <c r="L9633" i="4"/>
  <c r="K9633" i="4"/>
  <c r="B153" i="10" s="1"/>
  <c r="M9632" i="4"/>
  <c r="L9632" i="4"/>
  <c r="K9632" i="4"/>
  <c r="B152" i="10" s="1"/>
  <c r="M9631" i="4"/>
  <c r="L9631" i="4"/>
  <c r="K9631" i="4"/>
  <c r="B151" i="10" s="1"/>
  <c r="M9630" i="4"/>
  <c r="L9630" i="4"/>
  <c r="K9630" i="4"/>
  <c r="B150" i="10" s="1"/>
  <c r="M9629" i="4"/>
  <c r="L9629" i="4"/>
  <c r="K9629" i="4"/>
  <c r="B149" i="10" s="1"/>
  <c r="M9628" i="4"/>
  <c r="L9628" i="4"/>
  <c r="K9628" i="4"/>
  <c r="B148" i="10" s="1"/>
  <c r="M9627" i="4"/>
  <c r="L9627" i="4"/>
  <c r="K9627" i="4"/>
  <c r="B147" i="10" s="1"/>
  <c r="M9626" i="4"/>
  <c r="L9626" i="4"/>
  <c r="K9626" i="4"/>
  <c r="B146" i="10" s="1"/>
  <c r="M9625" i="4"/>
  <c r="L9625" i="4"/>
  <c r="K9625" i="4"/>
  <c r="B145" i="10" s="1"/>
  <c r="M9624" i="4"/>
  <c r="L9624" i="4"/>
  <c r="K9624" i="4"/>
  <c r="B144" i="10" s="1"/>
  <c r="M9623" i="4"/>
  <c r="L9623" i="4"/>
  <c r="K9623" i="4"/>
  <c r="B143" i="10" s="1"/>
  <c r="M9622" i="4"/>
  <c r="L9622" i="4"/>
  <c r="K9622" i="4"/>
  <c r="B142" i="10" s="1"/>
  <c r="M9621" i="4"/>
  <c r="L9621" i="4"/>
  <c r="K9621" i="4"/>
  <c r="B141" i="10" s="1"/>
  <c r="M9620" i="4"/>
  <c r="L9620" i="4"/>
  <c r="K9620" i="4"/>
  <c r="B140" i="10" s="1"/>
  <c r="M9619" i="4"/>
  <c r="L9619" i="4"/>
  <c r="K9619" i="4"/>
  <c r="B139" i="10" s="1"/>
  <c r="M9618" i="4"/>
  <c r="L9618" i="4"/>
  <c r="K9618" i="4"/>
  <c r="B138" i="10" s="1"/>
  <c r="M9617" i="4"/>
  <c r="L9617" i="4"/>
  <c r="K9617" i="4"/>
  <c r="B137" i="10" s="1"/>
  <c r="M9616" i="4"/>
  <c r="L9616" i="4"/>
  <c r="K9616" i="4"/>
  <c r="B136" i="10" s="1"/>
  <c r="M9615" i="4"/>
  <c r="L9615" i="4"/>
  <c r="K9615" i="4"/>
  <c r="B135" i="10" s="1"/>
  <c r="M9614" i="4"/>
  <c r="L9614" i="4"/>
  <c r="K9614" i="4"/>
  <c r="B134" i="10" s="1"/>
  <c r="M9613" i="4"/>
  <c r="L9613" i="4"/>
  <c r="K9613" i="4"/>
  <c r="B133" i="10" s="1"/>
  <c r="M9612" i="4"/>
  <c r="L9612" i="4"/>
  <c r="K9612" i="4"/>
  <c r="B132" i="10" s="1"/>
  <c r="M9611" i="4"/>
  <c r="L9611" i="4"/>
  <c r="K9611" i="4"/>
  <c r="B131" i="10" s="1"/>
  <c r="M9610" i="4"/>
  <c r="L9610" i="4"/>
  <c r="K9610" i="4"/>
  <c r="B130" i="10" s="1"/>
  <c r="M9609" i="4"/>
  <c r="L9609" i="4"/>
  <c r="K9609" i="4"/>
  <c r="B129" i="10" s="1"/>
  <c r="M9608" i="4"/>
  <c r="L9608" i="4"/>
  <c r="K9608" i="4"/>
  <c r="B128" i="10" s="1"/>
  <c r="M9607" i="4"/>
  <c r="L9607" i="4"/>
  <c r="K9607" i="4"/>
  <c r="B127" i="10" s="1"/>
  <c r="M9606" i="4"/>
  <c r="L9606" i="4"/>
  <c r="K9606" i="4"/>
  <c r="B126" i="10" s="1"/>
  <c r="M9605" i="4"/>
  <c r="L9605" i="4"/>
  <c r="K9605" i="4"/>
  <c r="B125" i="10" s="1"/>
  <c r="M9604" i="4"/>
  <c r="L9604" i="4"/>
  <c r="K9604" i="4"/>
  <c r="B124" i="10" s="1"/>
  <c r="M9603" i="4"/>
  <c r="L9603" i="4"/>
  <c r="K9603" i="4"/>
  <c r="B123" i="10" s="1"/>
  <c r="M9602" i="4"/>
  <c r="L9602" i="4"/>
  <c r="K9602" i="4"/>
  <c r="B122" i="10" s="1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B171" i="8" s="1"/>
  <c r="M9450" i="4"/>
  <c r="L9450" i="4"/>
  <c r="K9450" i="4"/>
  <c r="B170" i="8" s="1"/>
  <c r="M9449" i="4"/>
  <c r="L9449" i="4"/>
  <c r="K9449" i="4"/>
  <c r="B169" i="8" s="1"/>
  <c r="M9448" i="4"/>
  <c r="L9448" i="4"/>
  <c r="K9448" i="4"/>
  <c r="B168" i="8" s="1"/>
  <c r="M9447" i="4"/>
  <c r="L9447" i="4"/>
  <c r="K9447" i="4"/>
  <c r="B167" i="8" s="1"/>
  <c r="M9446" i="4"/>
  <c r="L9446" i="4"/>
  <c r="K9446" i="4"/>
  <c r="B166" i="8" s="1"/>
  <c r="M9445" i="4"/>
  <c r="L9445" i="4"/>
  <c r="K9445" i="4"/>
  <c r="B165" i="8" s="1"/>
  <c r="M9444" i="4"/>
  <c r="L9444" i="4"/>
  <c r="K9444" i="4"/>
  <c r="B164" i="8" s="1"/>
  <c r="M9443" i="4"/>
  <c r="L9443" i="4"/>
  <c r="K9443" i="4"/>
  <c r="B163" i="8" s="1"/>
  <c r="M9442" i="4"/>
  <c r="L9442" i="4"/>
  <c r="K9442" i="4"/>
  <c r="B162" i="8" s="1"/>
  <c r="M9441" i="4"/>
  <c r="L9441" i="4"/>
  <c r="K9441" i="4"/>
  <c r="B161" i="8" s="1"/>
  <c r="M9440" i="4"/>
  <c r="L9440" i="4"/>
  <c r="K9440" i="4"/>
  <c r="B160" i="8" s="1"/>
  <c r="M9439" i="4"/>
  <c r="L9439" i="4"/>
  <c r="K9439" i="4"/>
  <c r="B159" i="8" s="1"/>
  <c r="M9438" i="4"/>
  <c r="L9438" i="4"/>
  <c r="K9438" i="4"/>
  <c r="B158" i="8" s="1"/>
  <c r="M9437" i="4"/>
  <c r="L9437" i="4"/>
  <c r="K9437" i="4"/>
  <c r="B157" i="8" s="1"/>
  <c r="M9436" i="4"/>
  <c r="L9436" i="4"/>
  <c r="K9436" i="4"/>
  <c r="B156" i="8" s="1"/>
  <c r="M9435" i="4"/>
  <c r="L9435" i="4"/>
  <c r="K9435" i="4"/>
  <c r="B155" i="8" s="1"/>
  <c r="M9434" i="4"/>
  <c r="L9434" i="4"/>
  <c r="K9434" i="4"/>
  <c r="B154" i="8" s="1"/>
  <c r="M9433" i="4"/>
  <c r="L9433" i="4"/>
  <c r="K9433" i="4"/>
  <c r="B153" i="8" s="1"/>
  <c r="M9432" i="4"/>
  <c r="L9432" i="4"/>
  <c r="K9432" i="4"/>
  <c r="B152" i="8" s="1"/>
  <c r="M9431" i="4"/>
  <c r="L9431" i="4"/>
  <c r="K9431" i="4"/>
  <c r="B151" i="8" s="1"/>
  <c r="M9430" i="4"/>
  <c r="L9430" i="4"/>
  <c r="K9430" i="4"/>
  <c r="B150" i="8" s="1"/>
  <c r="M9429" i="4"/>
  <c r="L9429" i="4"/>
  <c r="K9429" i="4"/>
  <c r="B149" i="8" s="1"/>
  <c r="M9428" i="4"/>
  <c r="L9428" i="4"/>
  <c r="K9428" i="4"/>
  <c r="B148" i="8" s="1"/>
  <c r="M9427" i="4"/>
  <c r="L9427" i="4"/>
  <c r="K9427" i="4"/>
  <c r="B147" i="8" s="1"/>
  <c r="M9426" i="4"/>
  <c r="L9426" i="4"/>
  <c r="K9426" i="4"/>
  <c r="B146" i="8" s="1"/>
  <c r="M9425" i="4"/>
  <c r="L9425" i="4"/>
  <c r="K9425" i="4"/>
  <c r="B145" i="8" s="1"/>
  <c r="M9424" i="4"/>
  <c r="L9424" i="4"/>
  <c r="K9424" i="4"/>
  <c r="B144" i="8" s="1"/>
  <c r="M9423" i="4"/>
  <c r="L9423" i="4"/>
  <c r="K9423" i="4"/>
  <c r="B143" i="8" s="1"/>
  <c r="M9422" i="4"/>
  <c r="L9422" i="4"/>
  <c r="K9422" i="4"/>
  <c r="B142" i="8" s="1"/>
  <c r="M9421" i="4"/>
  <c r="L9421" i="4"/>
  <c r="K9421" i="4"/>
  <c r="B141" i="8" s="1"/>
  <c r="M9420" i="4"/>
  <c r="L9420" i="4"/>
  <c r="K9420" i="4"/>
  <c r="B140" i="8" s="1"/>
  <c r="M9419" i="4"/>
  <c r="L9419" i="4"/>
  <c r="K9419" i="4"/>
  <c r="B139" i="8" s="1"/>
  <c r="M9418" i="4"/>
  <c r="L9418" i="4"/>
  <c r="K9418" i="4"/>
  <c r="B138" i="8" s="1"/>
  <c r="M9417" i="4"/>
  <c r="L9417" i="4"/>
  <c r="K9417" i="4"/>
  <c r="B137" i="8" s="1"/>
  <c r="M9416" i="4"/>
  <c r="L9416" i="4"/>
  <c r="K9416" i="4"/>
  <c r="B136" i="8" s="1"/>
  <c r="M9415" i="4"/>
  <c r="L9415" i="4"/>
  <c r="K9415" i="4"/>
  <c r="B135" i="8" s="1"/>
  <c r="M9414" i="4"/>
  <c r="L9414" i="4"/>
  <c r="K9414" i="4"/>
  <c r="B134" i="8" s="1"/>
  <c r="M9413" i="4"/>
  <c r="L9413" i="4"/>
  <c r="K9413" i="4"/>
  <c r="B133" i="8" s="1"/>
  <c r="M9412" i="4"/>
  <c r="L9412" i="4"/>
  <c r="K9412" i="4"/>
  <c r="B132" i="8" s="1"/>
  <c r="M9411" i="4"/>
  <c r="L9411" i="4"/>
  <c r="K9411" i="4"/>
  <c r="B131" i="8" s="1"/>
  <c r="M9410" i="4"/>
  <c r="L9410" i="4"/>
  <c r="K9410" i="4"/>
  <c r="B130" i="8" s="1"/>
  <c r="M9409" i="4"/>
  <c r="L9409" i="4"/>
  <c r="K9409" i="4"/>
  <c r="B129" i="8" s="1"/>
  <c r="M9408" i="4"/>
  <c r="L9408" i="4"/>
  <c r="K9408" i="4"/>
  <c r="B128" i="8" s="1"/>
  <c r="M9407" i="4"/>
  <c r="L9407" i="4"/>
  <c r="K9407" i="4"/>
  <c r="B127" i="8" s="1"/>
  <c r="M9406" i="4"/>
  <c r="L9406" i="4"/>
  <c r="K9406" i="4"/>
  <c r="B126" i="8" s="1"/>
  <c r="M9405" i="4"/>
  <c r="L9405" i="4"/>
  <c r="K9405" i="4"/>
  <c r="B125" i="8" s="1"/>
  <c r="M9404" i="4"/>
  <c r="L9404" i="4"/>
  <c r="K9404" i="4"/>
  <c r="B124" i="8" s="1"/>
  <c r="M9403" i="4"/>
  <c r="L9403" i="4"/>
  <c r="K9403" i="4"/>
  <c r="B123" i="8" s="1"/>
  <c r="M9402" i="4"/>
  <c r="L9402" i="4"/>
  <c r="K9402" i="4"/>
  <c r="B122" i="8" s="1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B226" i="3" s="1"/>
  <c r="M9350" i="4"/>
  <c r="L9350" i="4"/>
  <c r="K9350" i="4"/>
  <c r="B225" i="3" s="1"/>
  <c r="M9349" i="4"/>
  <c r="L9349" i="4"/>
  <c r="K9349" i="4"/>
  <c r="B224" i="3" s="1"/>
  <c r="M9348" i="4"/>
  <c r="L9348" i="4"/>
  <c r="K9348" i="4"/>
  <c r="B223" i="3" s="1"/>
  <c r="M9347" i="4"/>
  <c r="L9347" i="4"/>
  <c r="K9347" i="4"/>
  <c r="B222" i="3" s="1"/>
  <c r="M9346" i="4"/>
  <c r="L9346" i="4"/>
  <c r="K9346" i="4"/>
  <c r="B221" i="3" s="1"/>
  <c r="M9345" i="4"/>
  <c r="L9345" i="4"/>
  <c r="K9345" i="4"/>
  <c r="B220" i="3" s="1"/>
  <c r="M9344" i="4"/>
  <c r="L9344" i="4"/>
  <c r="K9344" i="4"/>
  <c r="B219" i="3" s="1"/>
  <c r="M9343" i="4"/>
  <c r="L9343" i="4"/>
  <c r="K9343" i="4"/>
  <c r="B218" i="3" s="1"/>
  <c r="M9342" i="4"/>
  <c r="L9342" i="4"/>
  <c r="K9342" i="4"/>
  <c r="B217" i="3" s="1"/>
  <c r="M9341" i="4"/>
  <c r="L9341" i="4"/>
  <c r="K9341" i="4"/>
  <c r="B216" i="3" s="1"/>
  <c r="M9340" i="4"/>
  <c r="L9340" i="4"/>
  <c r="K9340" i="4"/>
  <c r="B215" i="3" s="1"/>
  <c r="M9339" i="4"/>
  <c r="L9339" i="4"/>
  <c r="K9339" i="4"/>
  <c r="B214" i="3" s="1"/>
  <c r="M9338" i="4"/>
  <c r="L9338" i="4"/>
  <c r="K9338" i="4"/>
  <c r="B213" i="3" s="1"/>
  <c r="M9337" i="4"/>
  <c r="L9337" i="4"/>
  <c r="K9337" i="4"/>
  <c r="B212" i="3" s="1"/>
  <c r="M9336" i="4"/>
  <c r="L9336" i="4"/>
  <c r="K9336" i="4"/>
  <c r="B211" i="3" s="1"/>
  <c r="M9335" i="4"/>
  <c r="L9335" i="4"/>
  <c r="K9335" i="4"/>
  <c r="B210" i="3" s="1"/>
  <c r="M9334" i="4"/>
  <c r="L9334" i="4"/>
  <c r="K9334" i="4"/>
  <c r="B209" i="3" s="1"/>
  <c r="M9333" i="4"/>
  <c r="L9333" i="4"/>
  <c r="K9333" i="4"/>
  <c r="B208" i="3" s="1"/>
  <c r="M9332" i="4"/>
  <c r="L9332" i="4"/>
  <c r="K9332" i="4"/>
  <c r="B207" i="3" s="1"/>
  <c r="M9331" i="4"/>
  <c r="L9331" i="4"/>
  <c r="K9331" i="4"/>
  <c r="B206" i="3" s="1"/>
  <c r="M9330" i="4"/>
  <c r="L9330" i="4"/>
  <c r="K9330" i="4"/>
  <c r="B205" i="3" s="1"/>
  <c r="M9329" i="4"/>
  <c r="L9329" i="4"/>
  <c r="K9329" i="4"/>
  <c r="B204" i="3" s="1"/>
  <c r="M9328" i="4"/>
  <c r="L9328" i="4"/>
  <c r="K9328" i="4"/>
  <c r="B203" i="3" s="1"/>
  <c r="M9327" i="4"/>
  <c r="L9327" i="4"/>
  <c r="K9327" i="4"/>
  <c r="B202" i="3" s="1"/>
  <c r="M9326" i="4"/>
  <c r="L9326" i="4"/>
  <c r="K9326" i="4"/>
  <c r="B201" i="3" s="1"/>
  <c r="M9325" i="4"/>
  <c r="L9325" i="4"/>
  <c r="K9325" i="4"/>
  <c r="B200" i="3" s="1"/>
  <c r="M9324" i="4"/>
  <c r="L9324" i="4"/>
  <c r="K9324" i="4"/>
  <c r="B199" i="3" s="1"/>
  <c r="M9323" i="4"/>
  <c r="L9323" i="4"/>
  <c r="K9323" i="4"/>
  <c r="B198" i="3" s="1"/>
  <c r="M9322" i="4"/>
  <c r="L9322" i="4"/>
  <c r="K9322" i="4"/>
  <c r="B197" i="3" s="1"/>
  <c r="M9321" i="4"/>
  <c r="L9321" i="4"/>
  <c r="K9321" i="4"/>
  <c r="B196" i="3" s="1"/>
  <c r="M9320" i="4"/>
  <c r="L9320" i="4"/>
  <c r="K9320" i="4"/>
  <c r="B195" i="3" s="1"/>
  <c r="M9319" i="4"/>
  <c r="L9319" i="4"/>
  <c r="K9319" i="4"/>
  <c r="B194" i="3" s="1"/>
  <c r="M9318" i="4"/>
  <c r="L9318" i="4"/>
  <c r="K9318" i="4"/>
  <c r="B193" i="3" s="1"/>
  <c r="M9317" i="4"/>
  <c r="L9317" i="4"/>
  <c r="K9317" i="4"/>
  <c r="B192" i="3" s="1"/>
  <c r="M9316" i="4"/>
  <c r="L9316" i="4"/>
  <c r="K9316" i="4"/>
  <c r="B191" i="3" s="1"/>
  <c r="M9315" i="4"/>
  <c r="L9315" i="4"/>
  <c r="K9315" i="4"/>
  <c r="B190" i="3" s="1"/>
  <c r="M9314" i="4"/>
  <c r="L9314" i="4"/>
  <c r="K9314" i="4"/>
  <c r="B189" i="3" s="1"/>
  <c r="M9313" i="4"/>
  <c r="L9313" i="4"/>
  <c r="K9313" i="4"/>
  <c r="B188" i="3" s="1"/>
  <c r="M9312" i="4"/>
  <c r="L9312" i="4"/>
  <c r="K9312" i="4"/>
  <c r="B187" i="3" s="1"/>
  <c r="M9311" i="4"/>
  <c r="L9311" i="4"/>
  <c r="K9311" i="4"/>
  <c r="B186" i="3" s="1"/>
  <c r="M9310" i="4"/>
  <c r="L9310" i="4"/>
  <c r="K9310" i="4"/>
  <c r="B185" i="3" s="1"/>
  <c r="M9309" i="4"/>
  <c r="L9309" i="4"/>
  <c r="K9309" i="4"/>
  <c r="B184" i="3" s="1"/>
  <c r="M9308" i="4"/>
  <c r="L9308" i="4"/>
  <c r="K9308" i="4"/>
  <c r="B183" i="3" s="1"/>
  <c r="M9307" i="4"/>
  <c r="L9307" i="4"/>
  <c r="K9307" i="4"/>
  <c r="B182" i="3" s="1"/>
  <c r="M9306" i="4"/>
  <c r="L9306" i="4"/>
  <c r="K9306" i="4"/>
  <c r="B181" i="3" s="1"/>
  <c r="M9305" i="4"/>
  <c r="L9305" i="4"/>
  <c r="K9305" i="4"/>
  <c r="B180" i="3" s="1"/>
  <c r="M9304" i="4"/>
  <c r="L9304" i="4"/>
  <c r="K9304" i="4"/>
  <c r="B179" i="3" s="1"/>
  <c r="M9303" i="4"/>
  <c r="L9303" i="4"/>
  <c r="K9303" i="4"/>
  <c r="B178" i="3" s="1"/>
  <c r="M9302" i="4"/>
  <c r="L9302" i="4"/>
  <c r="K9302" i="4"/>
  <c r="B177" i="3" s="1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B225" i="12" s="1"/>
  <c r="M7500" i="4"/>
  <c r="L7500" i="4"/>
  <c r="K7500" i="4"/>
  <c r="B224" i="12" s="1"/>
  <c r="M7499" i="4"/>
  <c r="L7499" i="4"/>
  <c r="K7499" i="4"/>
  <c r="B223" i="12" s="1"/>
  <c r="M7498" i="4"/>
  <c r="L7498" i="4"/>
  <c r="K7498" i="4"/>
  <c r="B222" i="12" s="1"/>
  <c r="M7497" i="4"/>
  <c r="L7497" i="4"/>
  <c r="K7497" i="4"/>
  <c r="B221" i="12" s="1"/>
  <c r="M7496" i="4"/>
  <c r="L7496" i="4"/>
  <c r="K7496" i="4"/>
  <c r="B220" i="12" s="1"/>
  <c r="M7495" i="4"/>
  <c r="L7495" i="4"/>
  <c r="K7495" i="4"/>
  <c r="B219" i="12" s="1"/>
  <c r="M7494" i="4"/>
  <c r="L7494" i="4"/>
  <c r="K7494" i="4"/>
  <c r="B218" i="12" s="1"/>
  <c r="M7493" i="4"/>
  <c r="L7493" i="4"/>
  <c r="K7493" i="4"/>
  <c r="B217" i="12" s="1"/>
  <c r="M7492" i="4"/>
  <c r="L7492" i="4"/>
  <c r="K7492" i="4"/>
  <c r="B216" i="12" s="1"/>
  <c r="M7491" i="4"/>
  <c r="L7491" i="4"/>
  <c r="K7491" i="4"/>
  <c r="B215" i="12" s="1"/>
  <c r="M7490" i="4"/>
  <c r="L7490" i="4"/>
  <c r="K7490" i="4"/>
  <c r="B214" i="12" s="1"/>
  <c r="M7489" i="4"/>
  <c r="L7489" i="4"/>
  <c r="K7489" i="4"/>
  <c r="B213" i="12" s="1"/>
  <c r="M7488" i="4"/>
  <c r="L7488" i="4"/>
  <c r="K7488" i="4"/>
  <c r="B212" i="12" s="1"/>
  <c r="M7487" i="4"/>
  <c r="L7487" i="4"/>
  <c r="K7487" i="4"/>
  <c r="B211" i="12" s="1"/>
  <c r="M7486" i="4"/>
  <c r="L7486" i="4"/>
  <c r="K7486" i="4"/>
  <c r="B210" i="12" s="1"/>
  <c r="M7485" i="4"/>
  <c r="L7485" i="4"/>
  <c r="K7485" i="4"/>
  <c r="B209" i="12" s="1"/>
  <c r="M7484" i="4"/>
  <c r="L7484" i="4"/>
  <c r="K7484" i="4"/>
  <c r="B208" i="12" s="1"/>
  <c r="M7483" i="4"/>
  <c r="L7483" i="4"/>
  <c r="K7483" i="4"/>
  <c r="B207" i="12" s="1"/>
  <c r="M7482" i="4"/>
  <c r="L7482" i="4"/>
  <c r="K7482" i="4"/>
  <c r="B206" i="12" s="1"/>
  <c r="M7481" i="4"/>
  <c r="L7481" i="4"/>
  <c r="K7481" i="4"/>
  <c r="B205" i="12" s="1"/>
  <c r="M7480" i="4"/>
  <c r="L7480" i="4"/>
  <c r="K7480" i="4"/>
  <c r="B204" i="12" s="1"/>
  <c r="M7479" i="4"/>
  <c r="L7479" i="4"/>
  <c r="K7479" i="4"/>
  <c r="B203" i="12" s="1"/>
  <c r="M7478" i="4"/>
  <c r="L7478" i="4"/>
  <c r="K7478" i="4"/>
  <c r="B202" i="12" s="1"/>
  <c r="M7477" i="4"/>
  <c r="L7477" i="4"/>
  <c r="K7477" i="4"/>
  <c r="B201" i="12" s="1"/>
  <c r="M7476" i="4"/>
  <c r="L7476" i="4"/>
  <c r="K7476" i="4"/>
  <c r="B200" i="12" s="1"/>
  <c r="M7475" i="4"/>
  <c r="L7475" i="4"/>
  <c r="K7475" i="4"/>
  <c r="B199" i="12" s="1"/>
  <c r="M7474" i="4"/>
  <c r="L7474" i="4"/>
  <c r="K7474" i="4"/>
  <c r="B198" i="12" s="1"/>
  <c r="M7473" i="4"/>
  <c r="L7473" i="4"/>
  <c r="K7473" i="4"/>
  <c r="B197" i="12" s="1"/>
  <c r="M7472" i="4"/>
  <c r="L7472" i="4"/>
  <c r="K7472" i="4"/>
  <c r="B196" i="12" s="1"/>
  <c r="M7471" i="4"/>
  <c r="L7471" i="4"/>
  <c r="K7471" i="4"/>
  <c r="B195" i="12" s="1"/>
  <c r="M7470" i="4"/>
  <c r="L7470" i="4"/>
  <c r="K7470" i="4"/>
  <c r="B194" i="12" s="1"/>
  <c r="M7469" i="4"/>
  <c r="L7469" i="4"/>
  <c r="K7469" i="4"/>
  <c r="B193" i="12" s="1"/>
  <c r="M7468" i="4"/>
  <c r="L7468" i="4"/>
  <c r="K7468" i="4"/>
  <c r="B192" i="12" s="1"/>
  <c r="M7467" i="4"/>
  <c r="L7467" i="4"/>
  <c r="K7467" i="4"/>
  <c r="B191" i="12" s="1"/>
  <c r="M7466" i="4"/>
  <c r="L7466" i="4"/>
  <c r="K7466" i="4"/>
  <c r="B190" i="12" s="1"/>
  <c r="M7465" i="4"/>
  <c r="L7465" i="4"/>
  <c r="K7465" i="4"/>
  <c r="B189" i="12" s="1"/>
  <c r="M7464" i="4"/>
  <c r="L7464" i="4"/>
  <c r="K7464" i="4"/>
  <c r="B188" i="12" s="1"/>
  <c r="M7463" i="4"/>
  <c r="L7463" i="4"/>
  <c r="K7463" i="4"/>
  <c r="B187" i="12" s="1"/>
  <c r="M7462" i="4"/>
  <c r="L7462" i="4"/>
  <c r="K7462" i="4"/>
  <c r="B186" i="12" s="1"/>
  <c r="M7461" i="4"/>
  <c r="L7461" i="4"/>
  <c r="K7461" i="4"/>
  <c r="B185" i="12" s="1"/>
  <c r="M7460" i="4"/>
  <c r="L7460" i="4"/>
  <c r="K7460" i="4"/>
  <c r="B184" i="12" s="1"/>
  <c r="M7459" i="4"/>
  <c r="L7459" i="4"/>
  <c r="K7459" i="4"/>
  <c r="B183" i="12" s="1"/>
  <c r="M7458" i="4"/>
  <c r="L7458" i="4"/>
  <c r="K7458" i="4"/>
  <c r="B182" i="12" s="1"/>
  <c r="M7457" i="4"/>
  <c r="L7457" i="4"/>
  <c r="K7457" i="4"/>
  <c r="B181" i="12" s="1"/>
  <c r="M7456" i="4"/>
  <c r="L7456" i="4"/>
  <c r="K7456" i="4"/>
  <c r="B180" i="12" s="1"/>
  <c r="M7455" i="4"/>
  <c r="L7455" i="4"/>
  <c r="K7455" i="4"/>
  <c r="B179" i="12" s="1"/>
  <c r="M7454" i="4"/>
  <c r="L7454" i="4"/>
  <c r="K7454" i="4"/>
  <c r="B178" i="12" s="1"/>
  <c r="M7453" i="4"/>
  <c r="L7453" i="4"/>
  <c r="K7453" i="4"/>
  <c r="B177" i="12" s="1"/>
  <c r="M7452" i="4"/>
  <c r="L7452" i="4"/>
  <c r="K7452" i="4"/>
  <c r="B176" i="12" s="1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B225" i="10" s="1"/>
  <c r="M7400" i="4"/>
  <c r="L7400" i="4"/>
  <c r="K7400" i="4"/>
  <c r="B224" i="10" s="1"/>
  <c r="M7399" i="4"/>
  <c r="L7399" i="4"/>
  <c r="K7399" i="4"/>
  <c r="B223" i="10" s="1"/>
  <c r="M7398" i="4"/>
  <c r="L7398" i="4"/>
  <c r="K7398" i="4"/>
  <c r="B222" i="10" s="1"/>
  <c r="M7397" i="4"/>
  <c r="L7397" i="4"/>
  <c r="K7397" i="4"/>
  <c r="B221" i="10" s="1"/>
  <c r="M7396" i="4"/>
  <c r="L7396" i="4"/>
  <c r="K7396" i="4"/>
  <c r="B220" i="10" s="1"/>
  <c r="M7395" i="4"/>
  <c r="L7395" i="4"/>
  <c r="K7395" i="4"/>
  <c r="B219" i="10" s="1"/>
  <c r="M7394" i="4"/>
  <c r="L7394" i="4"/>
  <c r="K7394" i="4"/>
  <c r="B218" i="10" s="1"/>
  <c r="M7393" i="4"/>
  <c r="L7393" i="4"/>
  <c r="K7393" i="4"/>
  <c r="B217" i="10" s="1"/>
  <c r="M7392" i="4"/>
  <c r="L7392" i="4"/>
  <c r="K7392" i="4"/>
  <c r="B216" i="10" s="1"/>
  <c r="M7391" i="4"/>
  <c r="L7391" i="4"/>
  <c r="K7391" i="4"/>
  <c r="B215" i="10" s="1"/>
  <c r="M7390" i="4"/>
  <c r="L7390" i="4"/>
  <c r="K7390" i="4"/>
  <c r="B214" i="10" s="1"/>
  <c r="M7389" i="4"/>
  <c r="L7389" i="4"/>
  <c r="K7389" i="4"/>
  <c r="B213" i="10" s="1"/>
  <c r="M7388" i="4"/>
  <c r="L7388" i="4"/>
  <c r="K7388" i="4"/>
  <c r="B212" i="10" s="1"/>
  <c r="M7387" i="4"/>
  <c r="L7387" i="4"/>
  <c r="K7387" i="4"/>
  <c r="B211" i="10" s="1"/>
  <c r="M7386" i="4"/>
  <c r="L7386" i="4"/>
  <c r="K7386" i="4"/>
  <c r="B210" i="10" s="1"/>
  <c r="M7385" i="4"/>
  <c r="L7385" i="4"/>
  <c r="K7385" i="4"/>
  <c r="B209" i="10" s="1"/>
  <c r="M7384" i="4"/>
  <c r="L7384" i="4"/>
  <c r="K7384" i="4"/>
  <c r="B208" i="10" s="1"/>
  <c r="M7383" i="4"/>
  <c r="L7383" i="4"/>
  <c r="K7383" i="4"/>
  <c r="B207" i="10" s="1"/>
  <c r="M7382" i="4"/>
  <c r="L7382" i="4"/>
  <c r="K7382" i="4"/>
  <c r="B206" i="10" s="1"/>
  <c r="M7381" i="4"/>
  <c r="L7381" i="4"/>
  <c r="K7381" i="4"/>
  <c r="B205" i="10" s="1"/>
  <c r="M7380" i="4"/>
  <c r="L7380" i="4"/>
  <c r="K7380" i="4"/>
  <c r="B204" i="10" s="1"/>
  <c r="M7379" i="4"/>
  <c r="L7379" i="4"/>
  <c r="K7379" i="4"/>
  <c r="B203" i="10" s="1"/>
  <c r="M7378" i="4"/>
  <c r="L7378" i="4"/>
  <c r="K7378" i="4"/>
  <c r="B202" i="10" s="1"/>
  <c r="M7377" i="4"/>
  <c r="L7377" i="4"/>
  <c r="K7377" i="4"/>
  <c r="B201" i="10" s="1"/>
  <c r="M7376" i="4"/>
  <c r="L7376" i="4"/>
  <c r="K7376" i="4"/>
  <c r="B200" i="10" s="1"/>
  <c r="M7375" i="4"/>
  <c r="L7375" i="4"/>
  <c r="K7375" i="4"/>
  <c r="B199" i="10" s="1"/>
  <c r="M7374" i="4"/>
  <c r="L7374" i="4"/>
  <c r="K7374" i="4"/>
  <c r="B198" i="10" s="1"/>
  <c r="M7373" i="4"/>
  <c r="L7373" i="4"/>
  <c r="K7373" i="4"/>
  <c r="B197" i="10" s="1"/>
  <c r="M7372" i="4"/>
  <c r="L7372" i="4"/>
  <c r="K7372" i="4"/>
  <c r="B196" i="10" s="1"/>
  <c r="M7371" i="4"/>
  <c r="L7371" i="4"/>
  <c r="K7371" i="4"/>
  <c r="B195" i="10" s="1"/>
  <c r="M7370" i="4"/>
  <c r="L7370" i="4"/>
  <c r="K7370" i="4"/>
  <c r="B194" i="10" s="1"/>
  <c r="M7369" i="4"/>
  <c r="L7369" i="4"/>
  <c r="K7369" i="4"/>
  <c r="B193" i="10" s="1"/>
  <c r="M7368" i="4"/>
  <c r="L7368" i="4"/>
  <c r="K7368" i="4"/>
  <c r="B192" i="10" s="1"/>
  <c r="M7367" i="4"/>
  <c r="L7367" i="4"/>
  <c r="K7367" i="4"/>
  <c r="B191" i="10" s="1"/>
  <c r="M7366" i="4"/>
  <c r="L7366" i="4"/>
  <c r="K7366" i="4"/>
  <c r="B190" i="10" s="1"/>
  <c r="M7365" i="4"/>
  <c r="L7365" i="4"/>
  <c r="K7365" i="4"/>
  <c r="B189" i="10" s="1"/>
  <c r="M7364" i="4"/>
  <c r="L7364" i="4"/>
  <c r="K7364" i="4"/>
  <c r="B188" i="10" s="1"/>
  <c r="M7363" i="4"/>
  <c r="L7363" i="4"/>
  <c r="K7363" i="4"/>
  <c r="B187" i="10" s="1"/>
  <c r="M7362" i="4"/>
  <c r="L7362" i="4"/>
  <c r="K7362" i="4"/>
  <c r="B186" i="10" s="1"/>
  <c r="M7361" i="4"/>
  <c r="L7361" i="4"/>
  <c r="K7361" i="4"/>
  <c r="B185" i="10" s="1"/>
  <c r="M7360" i="4"/>
  <c r="L7360" i="4"/>
  <c r="K7360" i="4"/>
  <c r="B184" i="10" s="1"/>
  <c r="M7359" i="4"/>
  <c r="L7359" i="4"/>
  <c r="K7359" i="4"/>
  <c r="B183" i="10" s="1"/>
  <c r="M7358" i="4"/>
  <c r="L7358" i="4"/>
  <c r="K7358" i="4"/>
  <c r="B182" i="10" s="1"/>
  <c r="M7357" i="4"/>
  <c r="L7357" i="4"/>
  <c r="K7357" i="4"/>
  <c r="B181" i="10" s="1"/>
  <c r="M7356" i="4"/>
  <c r="L7356" i="4"/>
  <c r="K7356" i="4"/>
  <c r="B180" i="10" s="1"/>
  <c r="M7355" i="4"/>
  <c r="L7355" i="4"/>
  <c r="K7355" i="4"/>
  <c r="B179" i="10" s="1"/>
  <c r="M7354" i="4"/>
  <c r="L7354" i="4"/>
  <c r="K7354" i="4"/>
  <c r="B178" i="10" s="1"/>
  <c r="M7353" i="4"/>
  <c r="L7353" i="4"/>
  <c r="K7353" i="4"/>
  <c r="B177" i="10" s="1"/>
  <c r="M7352" i="4"/>
  <c r="L7352" i="4"/>
  <c r="K7352" i="4"/>
  <c r="B176" i="10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B225" i="8" s="1"/>
  <c r="M7200" i="4"/>
  <c r="L7200" i="4"/>
  <c r="K7200" i="4"/>
  <c r="B224" i="8" s="1"/>
  <c r="M7199" i="4"/>
  <c r="L7199" i="4"/>
  <c r="K7199" i="4"/>
  <c r="B223" i="8" s="1"/>
  <c r="M7198" i="4"/>
  <c r="L7198" i="4"/>
  <c r="K7198" i="4"/>
  <c r="B222" i="8" s="1"/>
  <c r="M7197" i="4"/>
  <c r="L7197" i="4"/>
  <c r="K7197" i="4"/>
  <c r="B221" i="8" s="1"/>
  <c r="M7196" i="4"/>
  <c r="L7196" i="4"/>
  <c r="K7196" i="4"/>
  <c r="B220" i="8" s="1"/>
  <c r="M7195" i="4"/>
  <c r="L7195" i="4"/>
  <c r="K7195" i="4"/>
  <c r="B219" i="8" s="1"/>
  <c r="M7194" i="4"/>
  <c r="L7194" i="4"/>
  <c r="K7194" i="4"/>
  <c r="B218" i="8" s="1"/>
  <c r="M7193" i="4"/>
  <c r="L7193" i="4"/>
  <c r="K7193" i="4"/>
  <c r="B217" i="8" s="1"/>
  <c r="M7192" i="4"/>
  <c r="L7192" i="4"/>
  <c r="K7192" i="4"/>
  <c r="B216" i="8" s="1"/>
  <c r="M7191" i="4"/>
  <c r="L7191" i="4"/>
  <c r="K7191" i="4"/>
  <c r="B215" i="8" s="1"/>
  <c r="M7190" i="4"/>
  <c r="L7190" i="4"/>
  <c r="K7190" i="4"/>
  <c r="B214" i="8" s="1"/>
  <c r="M7189" i="4"/>
  <c r="L7189" i="4"/>
  <c r="K7189" i="4"/>
  <c r="B213" i="8" s="1"/>
  <c r="M7188" i="4"/>
  <c r="L7188" i="4"/>
  <c r="K7188" i="4"/>
  <c r="B212" i="8" s="1"/>
  <c r="M7187" i="4"/>
  <c r="L7187" i="4"/>
  <c r="K7187" i="4"/>
  <c r="B211" i="8" s="1"/>
  <c r="M7186" i="4"/>
  <c r="L7186" i="4"/>
  <c r="K7186" i="4"/>
  <c r="B210" i="8" s="1"/>
  <c r="M7185" i="4"/>
  <c r="L7185" i="4"/>
  <c r="K7185" i="4"/>
  <c r="B209" i="8" s="1"/>
  <c r="M7184" i="4"/>
  <c r="L7184" i="4"/>
  <c r="K7184" i="4"/>
  <c r="B208" i="8" s="1"/>
  <c r="M7183" i="4"/>
  <c r="L7183" i="4"/>
  <c r="K7183" i="4"/>
  <c r="B207" i="8" s="1"/>
  <c r="M7182" i="4"/>
  <c r="L7182" i="4"/>
  <c r="K7182" i="4"/>
  <c r="B206" i="8" s="1"/>
  <c r="M7181" i="4"/>
  <c r="L7181" i="4"/>
  <c r="K7181" i="4"/>
  <c r="B205" i="8" s="1"/>
  <c r="M7180" i="4"/>
  <c r="L7180" i="4"/>
  <c r="K7180" i="4"/>
  <c r="B204" i="8" s="1"/>
  <c r="M7179" i="4"/>
  <c r="L7179" i="4"/>
  <c r="K7179" i="4"/>
  <c r="B203" i="8" s="1"/>
  <c r="M7178" i="4"/>
  <c r="L7178" i="4"/>
  <c r="K7178" i="4"/>
  <c r="B202" i="8" s="1"/>
  <c r="M7177" i="4"/>
  <c r="L7177" i="4"/>
  <c r="K7177" i="4"/>
  <c r="B201" i="8" s="1"/>
  <c r="M7176" i="4"/>
  <c r="L7176" i="4"/>
  <c r="K7176" i="4"/>
  <c r="B200" i="8" s="1"/>
  <c r="M7175" i="4"/>
  <c r="L7175" i="4"/>
  <c r="K7175" i="4"/>
  <c r="B199" i="8" s="1"/>
  <c r="M7174" i="4"/>
  <c r="L7174" i="4"/>
  <c r="K7174" i="4"/>
  <c r="B198" i="8" s="1"/>
  <c r="M7173" i="4"/>
  <c r="L7173" i="4"/>
  <c r="K7173" i="4"/>
  <c r="B197" i="8" s="1"/>
  <c r="M7172" i="4"/>
  <c r="L7172" i="4"/>
  <c r="K7172" i="4"/>
  <c r="B196" i="8" s="1"/>
  <c r="M7171" i="4"/>
  <c r="L7171" i="4"/>
  <c r="K7171" i="4"/>
  <c r="B195" i="8" s="1"/>
  <c r="M7170" i="4"/>
  <c r="L7170" i="4"/>
  <c r="K7170" i="4"/>
  <c r="B194" i="8" s="1"/>
  <c r="M7169" i="4"/>
  <c r="L7169" i="4"/>
  <c r="K7169" i="4"/>
  <c r="B193" i="8" s="1"/>
  <c r="M7168" i="4"/>
  <c r="L7168" i="4"/>
  <c r="K7168" i="4"/>
  <c r="B192" i="8" s="1"/>
  <c r="M7167" i="4"/>
  <c r="L7167" i="4"/>
  <c r="K7167" i="4"/>
  <c r="B191" i="8" s="1"/>
  <c r="M7166" i="4"/>
  <c r="L7166" i="4"/>
  <c r="K7166" i="4"/>
  <c r="B190" i="8" s="1"/>
  <c r="M7165" i="4"/>
  <c r="L7165" i="4"/>
  <c r="K7165" i="4"/>
  <c r="B189" i="8" s="1"/>
  <c r="M7164" i="4"/>
  <c r="L7164" i="4"/>
  <c r="K7164" i="4"/>
  <c r="B188" i="8" s="1"/>
  <c r="M7163" i="4"/>
  <c r="L7163" i="4"/>
  <c r="K7163" i="4"/>
  <c r="B187" i="8" s="1"/>
  <c r="M7162" i="4"/>
  <c r="L7162" i="4"/>
  <c r="K7162" i="4"/>
  <c r="B186" i="8" s="1"/>
  <c r="M7161" i="4"/>
  <c r="L7161" i="4"/>
  <c r="K7161" i="4"/>
  <c r="B185" i="8" s="1"/>
  <c r="M7160" i="4"/>
  <c r="L7160" i="4"/>
  <c r="K7160" i="4"/>
  <c r="B184" i="8" s="1"/>
  <c r="M7159" i="4"/>
  <c r="L7159" i="4"/>
  <c r="K7159" i="4"/>
  <c r="B183" i="8" s="1"/>
  <c r="M7158" i="4"/>
  <c r="L7158" i="4"/>
  <c r="K7158" i="4"/>
  <c r="B182" i="8" s="1"/>
  <c r="M7157" i="4"/>
  <c r="L7157" i="4"/>
  <c r="K7157" i="4"/>
  <c r="B181" i="8" s="1"/>
  <c r="M7156" i="4"/>
  <c r="L7156" i="4"/>
  <c r="K7156" i="4"/>
  <c r="B180" i="8" s="1"/>
  <c r="M7155" i="4"/>
  <c r="L7155" i="4"/>
  <c r="K7155" i="4"/>
  <c r="B179" i="8" s="1"/>
  <c r="M7154" i="4"/>
  <c r="L7154" i="4"/>
  <c r="K7154" i="4"/>
  <c r="B178" i="8" s="1"/>
  <c r="M7153" i="4"/>
  <c r="L7153" i="4"/>
  <c r="K7153" i="4"/>
  <c r="B177" i="8" s="1"/>
  <c r="M7152" i="4"/>
  <c r="L7152" i="4"/>
  <c r="K7152" i="4"/>
  <c r="B176" i="8" s="1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B280" i="3" s="1"/>
  <c r="M7100" i="4"/>
  <c r="L7100" i="4"/>
  <c r="K7100" i="4"/>
  <c r="B279" i="3" s="1"/>
  <c r="M7099" i="4"/>
  <c r="L7099" i="4"/>
  <c r="K7099" i="4"/>
  <c r="B278" i="3" s="1"/>
  <c r="M7098" i="4"/>
  <c r="L7098" i="4"/>
  <c r="K7098" i="4"/>
  <c r="B277" i="3" s="1"/>
  <c r="M7097" i="4"/>
  <c r="L7097" i="4"/>
  <c r="K7097" i="4"/>
  <c r="B276" i="3" s="1"/>
  <c r="M7096" i="4"/>
  <c r="L7096" i="4"/>
  <c r="K7096" i="4"/>
  <c r="B275" i="3" s="1"/>
  <c r="M7095" i="4"/>
  <c r="L7095" i="4"/>
  <c r="K7095" i="4"/>
  <c r="B274" i="3" s="1"/>
  <c r="M7094" i="4"/>
  <c r="L7094" i="4"/>
  <c r="K7094" i="4"/>
  <c r="B273" i="3" s="1"/>
  <c r="M7093" i="4"/>
  <c r="L7093" i="4"/>
  <c r="K7093" i="4"/>
  <c r="B272" i="3" s="1"/>
  <c r="M7092" i="4"/>
  <c r="L7092" i="4"/>
  <c r="K7092" i="4"/>
  <c r="B271" i="3" s="1"/>
  <c r="M7091" i="4"/>
  <c r="L7091" i="4"/>
  <c r="K7091" i="4"/>
  <c r="B270" i="3" s="1"/>
  <c r="M7090" i="4"/>
  <c r="L7090" i="4"/>
  <c r="K7090" i="4"/>
  <c r="B269" i="3" s="1"/>
  <c r="M7089" i="4"/>
  <c r="L7089" i="4"/>
  <c r="K7089" i="4"/>
  <c r="B268" i="3" s="1"/>
  <c r="M7088" i="4"/>
  <c r="L7088" i="4"/>
  <c r="K7088" i="4"/>
  <c r="B267" i="3" s="1"/>
  <c r="M7087" i="4"/>
  <c r="L7087" i="4"/>
  <c r="K7087" i="4"/>
  <c r="B266" i="3" s="1"/>
  <c r="M7086" i="4"/>
  <c r="L7086" i="4"/>
  <c r="K7086" i="4"/>
  <c r="B265" i="3" s="1"/>
  <c r="M7085" i="4"/>
  <c r="L7085" i="4"/>
  <c r="K7085" i="4"/>
  <c r="B264" i="3" s="1"/>
  <c r="M7084" i="4"/>
  <c r="L7084" i="4"/>
  <c r="K7084" i="4"/>
  <c r="B263" i="3" s="1"/>
  <c r="M7083" i="4"/>
  <c r="L7083" i="4"/>
  <c r="K7083" i="4"/>
  <c r="B262" i="3" s="1"/>
  <c r="M7082" i="4"/>
  <c r="L7082" i="4"/>
  <c r="K7082" i="4"/>
  <c r="B261" i="3" s="1"/>
  <c r="M7081" i="4"/>
  <c r="L7081" i="4"/>
  <c r="K7081" i="4"/>
  <c r="B260" i="3" s="1"/>
  <c r="M7080" i="4"/>
  <c r="L7080" i="4"/>
  <c r="K7080" i="4"/>
  <c r="B259" i="3" s="1"/>
  <c r="M7079" i="4"/>
  <c r="L7079" i="4"/>
  <c r="K7079" i="4"/>
  <c r="B258" i="3" s="1"/>
  <c r="M7078" i="4"/>
  <c r="L7078" i="4"/>
  <c r="K7078" i="4"/>
  <c r="B257" i="3" s="1"/>
  <c r="M7077" i="4"/>
  <c r="L7077" i="4"/>
  <c r="K7077" i="4"/>
  <c r="B256" i="3" s="1"/>
  <c r="M7076" i="4"/>
  <c r="L7076" i="4"/>
  <c r="K7076" i="4"/>
  <c r="B255" i="3" s="1"/>
  <c r="M7075" i="4"/>
  <c r="L7075" i="4"/>
  <c r="K7075" i="4"/>
  <c r="B254" i="3" s="1"/>
  <c r="M7074" i="4"/>
  <c r="L7074" i="4"/>
  <c r="K7074" i="4"/>
  <c r="B253" i="3" s="1"/>
  <c r="M7073" i="4"/>
  <c r="L7073" i="4"/>
  <c r="K7073" i="4"/>
  <c r="B252" i="3" s="1"/>
  <c r="M7072" i="4"/>
  <c r="L7072" i="4"/>
  <c r="K7072" i="4"/>
  <c r="B251" i="3" s="1"/>
  <c r="M7071" i="4"/>
  <c r="L7071" i="4"/>
  <c r="K7071" i="4"/>
  <c r="B250" i="3" s="1"/>
  <c r="M7070" i="4"/>
  <c r="L7070" i="4"/>
  <c r="K7070" i="4"/>
  <c r="B249" i="3" s="1"/>
  <c r="M7069" i="4"/>
  <c r="L7069" i="4"/>
  <c r="K7069" i="4"/>
  <c r="B248" i="3" s="1"/>
  <c r="M7068" i="4"/>
  <c r="L7068" i="4"/>
  <c r="K7068" i="4"/>
  <c r="B247" i="3" s="1"/>
  <c r="M7067" i="4"/>
  <c r="L7067" i="4"/>
  <c r="K7067" i="4"/>
  <c r="B246" i="3" s="1"/>
  <c r="M7066" i="4"/>
  <c r="L7066" i="4"/>
  <c r="K7066" i="4"/>
  <c r="B245" i="3" s="1"/>
  <c r="M7065" i="4"/>
  <c r="L7065" i="4"/>
  <c r="K7065" i="4"/>
  <c r="B244" i="3" s="1"/>
  <c r="M7064" i="4"/>
  <c r="L7064" i="4"/>
  <c r="K7064" i="4"/>
  <c r="B243" i="3" s="1"/>
  <c r="M7063" i="4"/>
  <c r="L7063" i="4"/>
  <c r="K7063" i="4"/>
  <c r="B242" i="3" s="1"/>
  <c r="M7062" i="4"/>
  <c r="L7062" i="4"/>
  <c r="K7062" i="4"/>
  <c r="B241" i="3" s="1"/>
  <c r="M7061" i="4"/>
  <c r="L7061" i="4"/>
  <c r="K7061" i="4"/>
  <c r="B240" i="3" s="1"/>
  <c r="M7060" i="4"/>
  <c r="L7060" i="4"/>
  <c r="K7060" i="4"/>
  <c r="B239" i="3" s="1"/>
  <c r="M7059" i="4"/>
  <c r="L7059" i="4"/>
  <c r="K7059" i="4"/>
  <c r="B238" i="3" s="1"/>
  <c r="M7058" i="4"/>
  <c r="L7058" i="4"/>
  <c r="K7058" i="4"/>
  <c r="B237" i="3" s="1"/>
  <c r="M7057" i="4"/>
  <c r="L7057" i="4"/>
  <c r="K7057" i="4"/>
  <c r="B236" i="3" s="1"/>
  <c r="M7056" i="4"/>
  <c r="L7056" i="4"/>
  <c r="K7056" i="4"/>
  <c r="B235" i="3" s="1"/>
  <c r="M7055" i="4"/>
  <c r="L7055" i="4"/>
  <c r="K7055" i="4"/>
  <c r="B234" i="3" s="1"/>
  <c r="M7054" i="4"/>
  <c r="L7054" i="4"/>
  <c r="K7054" i="4"/>
  <c r="B233" i="3" s="1"/>
  <c r="M7053" i="4"/>
  <c r="L7053" i="4"/>
  <c r="K7053" i="4"/>
  <c r="B232" i="3" s="1"/>
  <c r="M7052" i="4"/>
  <c r="L7052" i="4"/>
  <c r="K7052" i="4"/>
  <c r="B231" i="3" s="1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B279" i="12" s="1"/>
  <c r="M4350" i="4"/>
  <c r="L4350" i="4"/>
  <c r="K4350" i="4"/>
  <c r="B278" i="12" s="1"/>
  <c r="M4349" i="4"/>
  <c r="L4349" i="4"/>
  <c r="K4349" i="4"/>
  <c r="B277" i="12" s="1"/>
  <c r="M4348" i="4"/>
  <c r="L4348" i="4"/>
  <c r="K4348" i="4"/>
  <c r="B276" i="12" s="1"/>
  <c r="M4347" i="4"/>
  <c r="L4347" i="4"/>
  <c r="K4347" i="4"/>
  <c r="B275" i="12" s="1"/>
  <c r="M4346" i="4"/>
  <c r="L4346" i="4"/>
  <c r="K4346" i="4"/>
  <c r="B274" i="12" s="1"/>
  <c r="M4345" i="4"/>
  <c r="L4345" i="4"/>
  <c r="K4345" i="4"/>
  <c r="B273" i="12" s="1"/>
  <c r="M4344" i="4"/>
  <c r="L4344" i="4"/>
  <c r="K4344" i="4"/>
  <c r="B272" i="12" s="1"/>
  <c r="M4343" i="4"/>
  <c r="L4343" i="4"/>
  <c r="K4343" i="4"/>
  <c r="B271" i="12" s="1"/>
  <c r="M4342" i="4"/>
  <c r="L4342" i="4"/>
  <c r="K4342" i="4"/>
  <c r="B270" i="12" s="1"/>
  <c r="M4341" i="4"/>
  <c r="L4341" i="4"/>
  <c r="K4341" i="4"/>
  <c r="B269" i="12" s="1"/>
  <c r="M4340" i="4"/>
  <c r="L4340" i="4"/>
  <c r="K4340" i="4"/>
  <c r="B268" i="12" s="1"/>
  <c r="M4339" i="4"/>
  <c r="L4339" i="4"/>
  <c r="K4339" i="4"/>
  <c r="B267" i="12" s="1"/>
  <c r="M4338" i="4"/>
  <c r="L4338" i="4"/>
  <c r="K4338" i="4"/>
  <c r="B266" i="12" s="1"/>
  <c r="M4337" i="4"/>
  <c r="L4337" i="4"/>
  <c r="K4337" i="4"/>
  <c r="B265" i="12" s="1"/>
  <c r="M4336" i="4"/>
  <c r="L4336" i="4"/>
  <c r="K4336" i="4"/>
  <c r="B264" i="12" s="1"/>
  <c r="M4335" i="4"/>
  <c r="L4335" i="4"/>
  <c r="K4335" i="4"/>
  <c r="B263" i="12" s="1"/>
  <c r="M4334" i="4"/>
  <c r="L4334" i="4"/>
  <c r="K4334" i="4"/>
  <c r="B262" i="12" s="1"/>
  <c r="M4333" i="4"/>
  <c r="L4333" i="4"/>
  <c r="K4333" i="4"/>
  <c r="B261" i="12" s="1"/>
  <c r="M4332" i="4"/>
  <c r="L4332" i="4"/>
  <c r="K4332" i="4"/>
  <c r="B260" i="12" s="1"/>
  <c r="M4331" i="4"/>
  <c r="L4331" i="4"/>
  <c r="K4331" i="4"/>
  <c r="B259" i="12" s="1"/>
  <c r="M4330" i="4"/>
  <c r="L4330" i="4"/>
  <c r="K4330" i="4"/>
  <c r="B258" i="12" s="1"/>
  <c r="M4329" i="4"/>
  <c r="L4329" i="4"/>
  <c r="K4329" i="4"/>
  <c r="B257" i="12" s="1"/>
  <c r="M4328" i="4"/>
  <c r="L4328" i="4"/>
  <c r="K4328" i="4"/>
  <c r="B256" i="12" s="1"/>
  <c r="M4327" i="4"/>
  <c r="L4327" i="4"/>
  <c r="K4327" i="4"/>
  <c r="B255" i="12" s="1"/>
  <c r="M4326" i="4"/>
  <c r="L4326" i="4"/>
  <c r="K4326" i="4"/>
  <c r="B254" i="12" s="1"/>
  <c r="M4325" i="4"/>
  <c r="L4325" i="4"/>
  <c r="K4325" i="4"/>
  <c r="B253" i="12" s="1"/>
  <c r="M4324" i="4"/>
  <c r="L4324" i="4"/>
  <c r="K4324" i="4"/>
  <c r="B252" i="12" s="1"/>
  <c r="M4323" i="4"/>
  <c r="L4323" i="4"/>
  <c r="K4323" i="4"/>
  <c r="B251" i="12" s="1"/>
  <c r="M4322" i="4"/>
  <c r="L4322" i="4"/>
  <c r="K4322" i="4"/>
  <c r="B250" i="12" s="1"/>
  <c r="M4321" i="4"/>
  <c r="L4321" i="4"/>
  <c r="K4321" i="4"/>
  <c r="B249" i="12" s="1"/>
  <c r="M4320" i="4"/>
  <c r="L4320" i="4"/>
  <c r="K4320" i="4"/>
  <c r="B248" i="12" s="1"/>
  <c r="M4319" i="4"/>
  <c r="L4319" i="4"/>
  <c r="K4319" i="4"/>
  <c r="B247" i="12" s="1"/>
  <c r="M4318" i="4"/>
  <c r="L4318" i="4"/>
  <c r="K4318" i="4"/>
  <c r="B246" i="12" s="1"/>
  <c r="M4317" i="4"/>
  <c r="L4317" i="4"/>
  <c r="K4317" i="4"/>
  <c r="B245" i="12" s="1"/>
  <c r="M4316" i="4"/>
  <c r="L4316" i="4"/>
  <c r="K4316" i="4"/>
  <c r="B244" i="12" s="1"/>
  <c r="M4315" i="4"/>
  <c r="L4315" i="4"/>
  <c r="K4315" i="4"/>
  <c r="B243" i="12" s="1"/>
  <c r="M4314" i="4"/>
  <c r="L4314" i="4"/>
  <c r="K4314" i="4"/>
  <c r="B242" i="12" s="1"/>
  <c r="M4313" i="4"/>
  <c r="L4313" i="4"/>
  <c r="K4313" i="4"/>
  <c r="B241" i="12" s="1"/>
  <c r="M4312" i="4"/>
  <c r="L4312" i="4"/>
  <c r="K4312" i="4"/>
  <c r="B240" i="12" s="1"/>
  <c r="M4311" i="4"/>
  <c r="L4311" i="4"/>
  <c r="K4311" i="4"/>
  <c r="B239" i="12" s="1"/>
  <c r="M4310" i="4"/>
  <c r="L4310" i="4"/>
  <c r="K4310" i="4"/>
  <c r="B238" i="12" s="1"/>
  <c r="M4309" i="4"/>
  <c r="L4309" i="4"/>
  <c r="K4309" i="4"/>
  <c r="B237" i="12" s="1"/>
  <c r="M4308" i="4"/>
  <c r="L4308" i="4"/>
  <c r="K4308" i="4"/>
  <c r="B236" i="12" s="1"/>
  <c r="M4307" i="4"/>
  <c r="L4307" i="4"/>
  <c r="K4307" i="4"/>
  <c r="B235" i="12" s="1"/>
  <c r="M4306" i="4"/>
  <c r="L4306" i="4"/>
  <c r="K4306" i="4"/>
  <c r="B234" i="12" s="1"/>
  <c r="M4305" i="4"/>
  <c r="L4305" i="4"/>
  <c r="K4305" i="4"/>
  <c r="B233" i="12" s="1"/>
  <c r="M4304" i="4"/>
  <c r="L4304" i="4"/>
  <c r="K4304" i="4"/>
  <c r="B232" i="12" s="1"/>
  <c r="M4303" i="4"/>
  <c r="L4303" i="4"/>
  <c r="K4303" i="4"/>
  <c r="B231" i="12" s="1"/>
  <c r="M4302" i="4"/>
  <c r="L4302" i="4"/>
  <c r="K4302" i="4"/>
  <c r="B230" i="12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B279" i="10" s="1"/>
  <c r="M4250" i="4"/>
  <c r="L4250" i="4"/>
  <c r="K4250" i="4"/>
  <c r="B278" i="10" s="1"/>
  <c r="M4249" i="4"/>
  <c r="L4249" i="4"/>
  <c r="K4249" i="4"/>
  <c r="B277" i="10" s="1"/>
  <c r="M4248" i="4"/>
  <c r="L4248" i="4"/>
  <c r="K4248" i="4"/>
  <c r="B276" i="10" s="1"/>
  <c r="M4247" i="4"/>
  <c r="L4247" i="4"/>
  <c r="K4247" i="4"/>
  <c r="B275" i="10" s="1"/>
  <c r="M4246" i="4"/>
  <c r="L4246" i="4"/>
  <c r="K4246" i="4"/>
  <c r="B274" i="10" s="1"/>
  <c r="M4245" i="4"/>
  <c r="L4245" i="4"/>
  <c r="K4245" i="4"/>
  <c r="B273" i="10" s="1"/>
  <c r="M4244" i="4"/>
  <c r="L4244" i="4"/>
  <c r="K4244" i="4"/>
  <c r="B272" i="10" s="1"/>
  <c r="M4243" i="4"/>
  <c r="L4243" i="4"/>
  <c r="K4243" i="4"/>
  <c r="B271" i="10" s="1"/>
  <c r="M4242" i="4"/>
  <c r="L4242" i="4"/>
  <c r="K4242" i="4"/>
  <c r="B270" i="10" s="1"/>
  <c r="M4241" i="4"/>
  <c r="L4241" i="4"/>
  <c r="K4241" i="4"/>
  <c r="B269" i="10" s="1"/>
  <c r="M4240" i="4"/>
  <c r="L4240" i="4"/>
  <c r="K4240" i="4"/>
  <c r="B268" i="10" s="1"/>
  <c r="M4239" i="4"/>
  <c r="L4239" i="4"/>
  <c r="K4239" i="4"/>
  <c r="B267" i="10" s="1"/>
  <c r="M4238" i="4"/>
  <c r="L4238" i="4"/>
  <c r="K4238" i="4"/>
  <c r="B266" i="10" s="1"/>
  <c r="M4237" i="4"/>
  <c r="L4237" i="4"/>
  <c r="K4237" i="4"/>
  <c r="B265" i="10" s="1"/>
  <c r="M4236" i="4"/>
  <c r="L4236" i="4"/>
  <c r="K4236" i="4"/>
  <c r="B264" i="10" s="1"/>
  <c r="M4235" i="4"/>
  <c r="L4235" i="4"/>
  <c r="K4235" i="4"/>
  <c r="B263" i="10" s="1"/>
  <c r="M4234" i="4"/>
  <c r="L4234" i="4"/>
  <c r="K4234" i="4"/>
  <c r="B262" i="10" s="1"/>
  <c r="M4233" i="4"/>
  <c r="L4233" i="4"/>
  <c r="K4233" i="4"/>
  <c r="B261" i="10" s="1"/>
  <c r="M4232" i="4"/>
  <c r="L4232" i="4"/>
  <c r="K4232" i="4"/>
  <c r="B260" i="10" s="1"/>
  <c r="M4231" i="4"/>
  <c r="L4231" i="4"/>
  <c r="K4231" i="4"/>
  <c r="B259" i="10" s="1"/>
  <c r="M4230" i="4"/>
  <c r="L4230" i="4"/>
  <c r="K4230" i="4"/>
  <c r="B258" i="10" s="1"/>
  <c r="M4229" i="4"/>
  <c r="L4229" i="4"/>
  <c r="K4229" i="4"/>
  <c r="B257" i="10" s="1"/>
  <c r="M4228" i="4"/>
  <c r="L4228" i="4"/>
  <c r="K4228" i="4"/>
  <c r="B256" i="10" s="1"/>
  <c r="M4227" i="4"/>
  <c r="L4227" i="4"/>
  <c r="K4227" i="4"/>
  <c r="B255" i="10" s="1"/>
  <c r="M4226" i="4"/>
  <c r="L4226" i="4"/>
  <c r="K4226" i="4"/>
  <c r="B254" i="10" s="1"/>
  <c r="M4225" i="4"/>
  <c r="L4225" i="4"/>
  <c r="K4225" i="4"/>
  <c r="B253" i="10" s="1"/>
  <c r="M4224" i="4"/>
  <c r="L4224" i="4"/>
  <c r="K4224" i="4"/>
  <c r="B252" i="10" s="1"/>
  <c r="M4223" i="4"/>
  <c r="L4223" i="4"/>
  <c r="K4223" i="4"/>
  <c r="B251" i="10" s="1"/>
  <c r="M4222" i="4"/>
  <c r="L4222" i="4"/>
  <c r="K4222" i="4"/>
  <c r="B250" i="10" s="1"/>
  <c r="M4221" i="4"/>
  <c r="L4221" i="4"/>
  <c r="K4221" i="4"/>
  <c r="B249" i="10" s="1"/>
  <c r="M4220" i="4"/>
  <c r="L4220" i="4"/>
  <c r="K4220" i="4"/>
  <c r="B248" i="10" s="1"/>
  <c r="M4219" i="4"/>
  <c r="L4219" i="4"/>
  <c r="K4219" i="4"/>
  <c r="B247" i="10" s="1"/>
  <c r="M4218" i="4"/>
  <c r="L4218" i="4"/>
  <c r="K4218" i="4"/>
  <c r="B246" i="10" s="1"/>
  <c r="M4217" i="4"/>
  <c r="L4217" i="4"/>
  <c r="K4217" i="4"/>
  <c r="B245" i="10" s="1"/>
  <c r="M4216" i="4"/>
  <c r="L4216" i="4"/>
  <c r="K4216" i="4"/>
  <c r="B244" i="10" s="1"/>
  <c r="M4215" i="4"/>
  <c r="L4215" i="4"/>
  <c r="K4215" i="4"/>
  <c r="B243" i="10" s="1"/>
  <c r="M4214" i="4"/>
  <c r="L4214" i="4"/>
  <c r="K4214" i="4"/>
  <c r="B242" i="10" s="1"/>
  <c r="M4213" i="4"/>
  <c r="L4213" i="4"/>
  <c r="K4213" i="4"/>
  <c r="B241" i="10" s="1"/>
  <c r="M4212" i="4"/>
  <c r="L4212" i="4"/>
  <c r="K4212" i="4"/>
  <c r="B240" i="10" s="1"/>
  <c r="M4211" i="4"/>
  <c r="L4211" i="4"/>
  <c r="K4211" i="4"/>
  <c r="B239" i="10" s="1"/>
  <c r="M4210" i="4"/>
  <c r="L4210" i="4"/>
  <c r="K4210" i="4"/>
  <c r="B238" i="10" s="1"/>
  <c r="M4209" i="4"/>
  <c r="L4209" i="4"/>
  <c r="K4209" i="4"/>
  <c r="B237" i="10" s="1"/>
  <c r="M4208" i="4"/>
  <c r="L4208" i="4"/>
  <c r="K4208" i="4"/>
  <c r="B236" i="10" s="1"/>
  <c r="M4207" i="4"/>
  <c r="L4207" i="4"/>
  <c r="K4207" i="4"/>
  <c r="B235" i="10" s="1"/>
  <c r="M4206" i="4"/>
  <c r="L4206" i="4"/>
  <c r="K4206" i="4"/>
  <c r="B234" i="10" s="1"/>
  <c r="M4205" i="4"/>
  <c r="L4205" i="4"/>
  <c r="K4205" i="4"/>
  <c r="B233" i="10" s="1"/>
  <c r="M4204" i="4"/>
  <c r="L4204" i="4"/>
  <c r="K4204" i="4"/>
  <c r="B232" i="10" s="1"/>
  <c r="M4203" i="4"/>
  <c r="L4203" i="4"/>
  <c r="K4203" i="4"/>
  <c r="B231" i="10" s="1"/>
  <c r="M4202" i="4"/>
  <c r="L4202" i="4"/>
  <c r="K4202" i="4"/>
  <c r="B230" i="10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B279" i="8" s="1"/>
  <c r="M4050" i="4"/>
  <c r="L4050" i="4"/>
  <c r="K4050" i="4"/>
  <c r="B278" i="8" s="1"/>
  <c r="M4049" i="4"/>
  <c r="L4049" i="4"/>
  <c r="K4049" i="4"/>
  <c r="B277" i="8" s="1"/>
  <c r="M4048" i="4"/>
  <c r="L4048" i="4"/>
  <c r="K4048" i="4"/>
  <c r="B276" i="8" s="1"/>
  <c r="M4047" i="4"/>
  <c r="L4047" i="4"/>
  <c r="K4047" i="4"/>
  <c r="B275" i="8" s="1"/>
  <c r="M4046" i="4"/>
  <c r="L4046" i="4"/>
  <c r="K4046" i="4"/>
  <c r="B274" i="8" s="1"/>
  <c r="M4045" i="4"/>
  <c r="L4045" i="4"/>
  <c r="K4045" i="4"/>
  <c r="B273" i="8" s="1"/>
  <c r="M4044" i="4"/>
  <c r="L4044" i="4"/>
  <c r="K4044" i="4"/>
  <c r="B272" i="8" s="1"/>
  <c r="M4043" i="4"/>
  <c r="L4043" i="4"/>
  <c r="K4043" i="4"/>
  <c r="B271" i="8" s="1"/>
  <c r="M4042" i="4"/>
  <c r="L4042" i="4"/>
  <c r="K4042" i="4"/>
  <c r="B270" i="8" s="1"/>
  <c r="M4041" i="4"/>
  <c r="L4041" i="4"/>
  <c r="K4041" i="4"/>
  <c r="B269" i="8" s="1"/>
  <c r="M4040" i="4"/>
  <c r="L4040" i="4"/>
  <c r="K4040" i="4"/>
  <c r="B268" i="8" s="1"/>
  <c r="M4039" i="4"/>
  <c r="L4039" i="4"/>
  <c r="K4039" i="4"/>
  <c r="B267" i="8" s="1"/>
  <c r="M4038" i="4"/>
  <c r="L4038" i="4"/>
  <c r="K4038" i="4"/>
  <c r="B266" i="8" s="1"/>
  <c r="M4037" i="4"/>
  <c r="L4037" i="4"/>
  <c r="K4037" i="4"/>
  <c r="B265" i="8" s="1"/>
  <c r="M4036" i="4"/>
  <c r="L4036" i="4"/>
  <c r="K4036" i="4"/>
  <c r="B264" i="8" s="1"/>
  <c r="M4035" i="4"/>
  <c r="L4035" i="4"/>
  <c r="K4035" i="4"/>
  <c r="B263" i="8" s="1"/>
  <c r="M4034" i="4"/>
  <c r="L4034" i="4"/>
  <c r="K4034" i="4"/>
  <c r="B262" i="8" s="1"/>
  <c r="M4033" i="4"/>
  <c r="L4033" i="4"/>
  <c r="K4033" i="4"/>
  <c r="B261" i="8" s="1"/>
  <c r="M4032" i="4"/>
  <c r="L4032" i="4"/>
  <c r="K4032" i="4"/>
  <c r="B260" i="8" s="1"/>
  <c r="M4031" i="4"/>
  <c r="L4031" i="4"/>
  <c r="K4031" i="4"/>
  <c r="B259" i="8" s="1"/>
  <c r="M4030" i="4"/>
  <c r="L4030" i="4"/>
  <c r="K4030" i="4"/>
  <c r="B258" i="8" s="1"/>
  <c r="M4029" i="4"/>
  <c r="L4029" i="4"/>
  <c r="K4029" i="4"/>
  <c r="B257" i="8" s="1"/>
  <c r="M4028" i="4"/>
  <c r="L4028" i="4"/>
  <c r="K4028" i="4"/>
  <c r="B256" i="8" s="1"/>
  <c r="M4027" i="4"/>
  <c r="L4027" i="4"/>
  <c r="K4027" i="4"/>
  <c r="B255" i="8" s="1"/>
  <c r="M4026" i="4"/>
  <c r="L4026" i="4"/>
  <c r="K4026" i="4"/>
  <c r="B254" i="8" s="1"/>
  <c r="M4025" i="4"/>
  <c r="L4025" i="4"/>
  <c r="K4025" i="4"/>
  <c r="B253" i="8" s="1"/>
  <c r="M4024" i="4"/>
  <c r="L4024" i="4"/>
  <c r="K4024" i="4"/>
  <c r="B252" i="8" s="1"/>
  <c r="M4023" i="4"/>
  <c r="L4023" i="4"/>
  <c r="K4023" i="4"/>
  <c r="B251" i="8" s="1"/>
  <c r="M4022" i="4"/>
  <c r="L4022" i="4"/>
  <c r="K4022" i="4"/>
  <c r="B250" i="8" s="1"/>
  <c r="M4021" i="4"/>
  <c r="L4021" i="4"/>
  <c r="K4021" i="4"/>
  <c r="B249" i="8" s="1"/>
  <c r="M4020" i="4"/>
  <c r="L4020" i="4"/>
  <c r="K4020" i="4"/>
  <c r="B248" i="8" s="1"/>
  <c r="M4019" i="4"/>
  <c r="L4019" i="4"/>
  <c r="K4019" i="4"/>
  <c r="B247" i="8" s="1"/>
  <c r="M4018" i="4"/>
  <c r="L4018" i="4"/>
  <c r="K4018" i="4"/>
  <c r="B246" i="8" s="1"/>
  <c r="M4017" i="4"/>
  <c r="L4017" i="4"/>
  <c r="K4017" i="4"/>
  <c r="B245" i="8" s="1"/>
  <c r="M4016" i="4"/>
  <c r="L4016" i="4"/>
  <c r="K4016" i="4"/>
  <c r="B244" i="8" s="1"/>
  <c r="M4015" i="4"/>
  <c r="L4015" i="4"/>
  <c r="K4015" i="4"/>
  <c r="B243" i="8" s="1"/>
  <c r="M4014" i="4"/>
  <c r="L4014" i="4"/>
  <c r="K4014" i="4"/>
  <c r="B242" i="8" s="1"/>
  <c r="M4013" i="4"/>
  <c r="L4013" i="4"/>
  <c r="K4013" i="4"/>
  <c r="B241" i="8" s="1"/>
  <c r="M4012" i="4"/>
  <c r="L4012" i="4"/>
  <c r="K4012" i="4"/>
  <c r="B240" i="8" s="1"/>
  <c r="M4011" i="4"/>
  <c r="L4011" i="4"/>
  <c r="K4011" i="4"/>
  <c r="B239" i="8" s="1"/>
  <c r="M4010" i="4"/>
  <c r="L4010" i="4"/>
  <c r="K4010" i="4"/>
  <c r="B238" i="8" s="1"/>
  <c r="M4009" i="4"/>
  <c r="L4009" i="4"/>
  <c r="K4009" i="4"/>
  <c r="B237" i="8" s="1"/>
  <c r="M4008" i="4"/>
  <c r="L4008" i="4"/>
  <c r="K4008" i="4"/>
  <c r="B236" i="8" s="1"/>
  <c r="M4007" i="4"/>
  <c r="L4007" i="4"/>
  <c r="K4007" i="4"/>
  <c r="B235" i="8" s="1"/>
  <c r="M4006" i="4"/>
  <c r="L4006" i="4"/>
  <c r="K4006" i="4"/>
  <c r="B234" i="8" s="1"/>
  <c r="M4005" i="4"/>
  <c r="L4005" i="4"/>
  <c r="K4005" i="4"/>
  <c r="B233" i="8" s="1"/>
  <c r="M4004" i="4"/>
  <c r="L4004" i="4"/>
  <c r="K4004" i="4"/>
  <c r="B232" i="8" s="1"/>
  <c r="M4003" i="4"/>
  <c r="L4003" i="4"/>
  <c r="K4003" i="4"/>
  <c r="B231" i="8" s="1"/>
  <c r="M4002" i="4"/>
  <c r="L4002" i="4"/>
  <c r="K4002" i="4"/>
  <c r="B230" i="8" s="1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B334" i="3" s="1"/>
  <c r="M3950" i="4"/>
  <c r="L3950" i="4"/>
  <c r="K3950" i="4"/>
  <c r="B333" i="3" s="1"/>
  <c r="M3949" i="4"/>
  <c r="L3949" i="4"/>
  <c r="K3949" i="4"/>
  <c r="B332" i="3" s="1"/>
  <c r="M3948" i="4"/>
  <c r="L3948" i="4"/>
  <c r="K3948" i="4"/>
  <c r="B331" i="3" s="1"/>
  <c r="M3947" i="4"/>
  <c r="L3947" i="4"/>
  <c r="K3947" i="4"/>
  <c r="B330" i="3" s="1"/>
  <c r="M3946" i="4"/>
  <c r="L3946" i="4"/>
  <c r="K3946" i="4"/>
  <c r="B329" i="3" s="1"/>
  <c r="M3945" i="4"/>
  <c r="L3945" i="4"/>
  <c r="K3945" i="4"/>
  <c r="B328" i="3" s="1"/>
  <c r="M3944" i="4"/>
  <c r="L3944" i="4"/>
  <c r="K3944" i="4"/>
  <c r="B327" i="3" s="1"/>
  <c r="M3943" i="4"/>
  <c r="L3943" i="4"/>
  <c r="K3943" i="4"/>
  <c r="B326" i="3" s="1"/>
  <c r="M3942" i="4"/>
  <c r="L3942" i="4"/>
  <c r="K3942" i="4"/>
  <c r="B325" i="3" s="1"/>
  <c r="M3941" i="4"/>
  <c r="L3941" i="4"/>
  <c r="K3941" i="4"/>
  <c r="B324" i="3" s="1"/>
  <c r="M3940" i="4"/>
  <c r="L3940" i="4"/>
  <c r="K3940" i="4"/>
  <c r="B323" i="3" s="1"/>
  <c r="M3939" i="4"/>
  <c r="L3939" i="4"/>
  <c r="K3939" i="4"/>
  <c r="B322" i="3" s="1"/>
  <c r="M3938" i="4"/>
  <c r="L3938" i="4"/>
  <c r="K3938" i="4"/>
  <c r="B321" i="3" s="1"/>
  <c r="M3937" i="4"/>
  <c r="L3937" i="4"/>
  <c r="K3937" i="4"/>
  <c r="B320" i="3" s="1"/>
  <c r="M3936" i="4"/>
  <c r="L3936" i="4"/>
  <c r="K3936" i="4"/>
  <c r="B319" i="3" s="1"/>
  <c r="M3935" i="4"/>
  <c r="L3935" i="4"/>
  <c r="K3935" i="4"/>
  <c r="B318" i="3" s="1"/>
  <c r="M3934" i="4"/>
  <c r="L3934" i="4"/>
  <c r="K3934" i="4"/>
  <c r="B317" i="3" s="1"/>
  <c r="M3933" i="4"/>
  <c r="L3933" i="4"/>
  <c r="K3933" i="4"/>
  <c r="B316" i="3" s="1"/>
  <c r="M3932" i="4"/>
  <c r="L3932" i="4"/>
  <c r="K3932" i="4"/>
  <c r="B315" i="3" s="1"/>
  <c r="M3931" i="4"/>
  <c r="L3931" i="4"/>
  <c r="K3931" i="4"/>
  <c r="B314" i="3" s="1"/>
  <c r="M3930" i="4"/>
  <c r="L3930" i="4"/>
  <c r="K3930" i="4"/>
  <c r="B313" i="3" s="1"/>
  <c r="M3929" i="4"/>
  <c r="L3929" i="4"/>
  <c r="K3929" i="4"/>
  <c r="B312" i="3" s="1"/>
  <c r="M3928" i="4"/>
  <c r="L3928" i="4"/>
  <c r="K3928" i="4"/>
  <c r="B311" i="3" s="1"/>
  <c r="M3927" i="4"/>
  <c r="L3927" i="4"/>
  <c r="K3927" i="4"/>
  <c r="B310" i="3" s="1"/>
  <c r="M3926" i="4"/>
  <c r="L3926" i="4"/>
  <c r="K3926" i="4"/>
  <c r="B309" i="3" s="1"/>
  <c r="M3925" i="4"/>
  <c r="L3925" i="4"/>
  <c r="K3925" i="4"/>
  <c r="B308" i="3" s="1"/>
  <c r="M3924" i="4"/>
  <c r="L3924" i="4"/>
  <c r="K3924" i="4"/>
  <c r="B307" i="3" s="1"/>
  <c r="M3923" i="4"/>
  <c r="L3923" i="4"/>
  <c r="K3923" i="4"/>
  <c r="B306" i="3" s="1"/>
  <c r="M3922" i="4"/>
  <c r="L3922" i="4"/>
  <c r="K3922" i="4"/>
  <c r="B305" i="3" s="1"/>
  <c r="M3921" i="4"/>
  <c r="L3921" i="4"/>
  <c r="K3921" i="4"/>
  <c r="B304" i="3" s="1"/>
  <c r="M3920" i="4"/>
  <c r="L3920" i="4"/>
  <c r="K3920" i="4"/>
  <c r="B303" i="3" s="1"/>
  <c r="M3919" i="4"/>
  <c r="L3919" i="4"/>
  <c r="K3919" i="4"/>
  <c r="B302" i="3" s="1"/>
  <c r="M3918" i="4"/>
  <c r="L3918" i="4"/>
  <c r="K3918" i="4"/>
  <c r="B301" i="3" s="1"/>
  <c r="M3917" i="4"/>
  <c r="L3917" i="4"/>
  <c r="K3917" i="4"/>
  <c r="B300" i="3" s="1"/>
  <c r="M3916" i="4"/>
  <c r="L3916" i="4"/>
  <c r="K3916" i="4"/>
  <c r="B299" i="3" s="1"/>
  <c r="M3915" i="4"/>
  <c r="L3915" i="4"/>
  <c r="K3915" i="4"/>
  <c r="B298" i="3" s="1"/>
  <c r="M3914" i="4"/>
  <c r="L3914" i="4"/>
  <c r="K3914" i="4"/>
  <c r="B297" i="3" s="1"/>
  <c r="M3913" i="4"/>
  <c r="L3913" i="4"/>
  <c r="K3913" i="4"/>
  <c r="B296" i="3" s="1"/>
  <c r="M3912" i="4"/>
  <c r="L3912" i="4"/>
  <c r="K3912" i="4"/>
  <c r="B295" i="3" s="1"/>
  <c r="M3911" i="4"/>
  <c r="L3911" i="4"/>
  <c r="K3911" i="4"/>
  <c r="B294" i="3" s="1"/>
  <c r="M3910" i="4"/>
  <c r="L3910" i="4"/>
  <c r="K3910" i="4"/>
  <c r="B293" i="3" s="1"/>
  <c r="M3909" i="4"/>
  <c r="L3909" i="4"/>
  <c r="K3909" i="4"/>
  <c r="B292" i="3" s="1"/>
  <c r="M3908" i="4"/>
  <c r="L3908" i="4"/>
  <c r="K3908" i="4"/>
  <c r="B291" i="3" s="1"/>
  <c r="M3907" i="4"/>
  <c r="L3907" i="4"/>
  <c r="K3907" i="4"/>
  <c r="B290" i="3" s="1"/>
  <c r="M3906" i="4"/>
  <c r="L3906" i="4"/>
  <c r="K3906" i="4"/>
  <c r="B289" i="3" s="1"/>
  <c r="M3905" i="4"/>
  <c r="L3905" i="4"/>
  <c r="K3905" i="4"/>
  <c r="B288" i="3" s="1"/>
  <c r="M3904" i="4"/>
  <c r="L3904" i="4"/>
  <c r="K3904" i="4"/>
  <c r="B287" i="3" s="1"/>
  <c r="M3903" i="4"/>
  <c r="L3903" i="4"/>
  <c r="K3903" i="4"/>
  <c r="B286" i="3" s="1"/>
  <c r="M3902" i="4"/>
  <c r="L3902" i="4"/>
  <c r="K3902" i="4"/>
  <c r="B285" i="3" s="1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B339" i="3" s="1"/>
  <c r="L302" i="4"/>
  <c r="M302" i="4"/>
  <c r="K303" i="4"/>
  <c r="B340" i="3" s="1"/>
  <c r="L303" i="4"/>
  <c r="M303" i="4"/>
  <c r="K304" i="4"/>
  <c r="B341" i="3" s="1"/>
  <c r="L304" i="4"/>
  <c r="M304" i="4"/>
  <c r="K305" i="4"/>
  <c r="B342" i="3" s="1"/>
  <c r="L305" i="4"/>
  <c r="M305" i="4"/>
  <c r="K306" i="4"/>
  <c r="B343" i="3" s="1"/>
  <c r="L306" i="4"/>
  <c r="M306" i="4"/>
  <c r="K307" i="4"/>
  <c r="B344" i="3" s="1"/>
  <c r="L307" i="4"/>
  <c r="M307" i="4"/>
  <c r="K308" i="4"/>
  <c r="B345" i="3" s="1"/>
  <c r="L308" i="4"/>
  <c r="M308" i="4"/>
  <c r="K309" i="4"/>
  <c r="B346" i="3" s="1"/>
  <c r="L309" i="4"/>
  <c r="M309" i="4"/>
  <c r="K310" i="4"/>
  <c r="B347" i="3" s="1"/>
  <c r="L310" i="4"/>
  <c r="M310" i="4"/>
  <c r="K311" i="4"/>
  <c r="B348" i="3" s="1"/>
  <c r="L311" i="4"/>
  <c r="M311" i="4"/>
  <c r="K312" i="4"/>
  <c r="B349" i="3" s="1"/>
  <c r="L312" i="4"/>
  <c r="M312" i="4"/>
  <c r="K313" i="4"/>
  <c r="B350" i="3" s="1"/>
  <c r="L313" i="4"/>
  <c r="M313" i="4"/>
  <c r="K314" i="4"/>
  <c r="B351" i="3" s="1"/>
  <c r="L314" i="4"/>
  <c r="M314" i="4"/>
  <c r="K315" i="4"/>
  <c r="B352" i="3" s="1"/>
  <c r="L315" i="4"/>
  <c r="M315" i="4"/>
  <c r="K316" i="4"/>
  <c r="B353" i="3" s="1"/>
  <c r="L316" i="4"/>
  <c r="M316" i="4"/>
  <c r="K317" i="4"/>
  <c r="B354" i="3" s="1"/>
  <c r="L317" i="4"/>
  <c r="M317" i="4"/>
  <c r="K318" i="4"/>
  <c r="B355" i="3" s="1"/>
  <c r="L318" i="4"/>
  <c r="M318" i="4"/>
  <c r="K319" i="4"/>
  <c r="B356" i="3" s="1"/>
  <c r="L319" i="4"/>
  <c r="M319" i="4"/>
  <c r="K320" i="4"/>
  <c r="B357" i="3" s="1"/>
  <c r="L320" i="4"/>
  <c r="M320" i="4"/>
  <c r="K321" i="4"/>
  <c r="B358" i="3" s="1"/>
  <c r="L321" i="4"/>
  <c r="M321" i="4"/>
  <c r="K322" i="4"/>
  <c r="B359" i="3" s="1"/>
  <c r="L322" i="4"/>
  <c r="M322" i="4"/>
  <c r="K323" i="4"/>
  <c r="B360" i="3" s="1"/>
  <c r="L323" i="4"/>
  <c r="M323" i="4"/>
  <c r="K324" i="4"/>
  <c r="B361" i="3" s="1"/>
  <c r="L324" i="4"/>
  <c r="M324" i="4"/>
  <c r="K325" i="4"/>
  <c r="B362" i="3" s="1"/>
  <c r="L325" i="4"/>
  <c r="M325" i="4"/>
  <c r="K326" i="4"/>
  <c r="B363" i="3" s="1"/>
  <c r="L326" i="4"/>
  <c r="M326" i="4"/>
  <c r="K327" i="4"/>
  <c r="B364" i="3" s="1"/>
  <c r="L327" i="4"/>
  <c r="M327" i="4"/>
  <c r="K328" i="4"/>
  <c r="B365" i="3" s="1"/>
  <c r="L328" i="4"/>
  <c r="M328" i="4"/>
  <c r="K329" i="4"/>
  <c r="B366" i="3" s="1"/>
  <c r="L329" i="4"/>
  <c r="M329" i="4"/>
  <c r="K330" i="4"/>
  <c r="B367" i="3" s="1"/>
  <c r="L330" i="4"/>
  <c r="M330" i="4"/>
  <c r="K331" i="4"/>
  <c r="B368" i="3" s="1"/>
  <c r="L331" i="4"/>
  <c r="M331" i="4"/>
  <c r="K332" i="4"/>
  <c r="B369" i="3" s="1"/>
  <c r="L332" i="4"/>
  <c r="M332" i="4"/>
  <c r="K333" i="4"/>
  <c r="B370" i="3" s="1"/>
  <c r="L333" i="4"/>
  <c r="M333" i="4"/>
  <c r="K334" i="4"/>
  <c r="B371" i="3" s="1"/>
  <c r="L334" i="4"/>
  <c r="M334" i="4"/>
  <c r="K335" i="4"/>
  <c r="B372" i="3" s="1"/>
  <c r="L335" i="4"/>
  <c r="M335" i="4"/>
  <c r="K336" i="4"/>
  <c r="B373" i="3" s="1"/>
  <c r="L336" i="4"/>
  <c r="M336" i="4"/>
  <c r="K337" i="4"/>
  <c r="B374" i="3" s="1"/>
  <c r="L337" i="4"/>
  <c r="M337" i="4"/>
  <c r="K338" i="4"/>
  <c r="B375" i="3" s="1"/>
  <c r="L338" i="4"/>
  <c r="M338" i="4"/>
  <c r="K339" i="4"/>
  <c r="B376" i="3" s="1"/>
  <c r="L339" i="4"/>
  <c r="M339" i="4"/>
  <c r="K340" i="4"/>
  <c r="B377" i="3" s="1"/>
  <c r="L340" i="4"/>
  <c r="M340" i="4"/>
  <c r="K341" i="4"/>
  <c r="B378" i="3" s="1"/>
  <c r="L341" i="4"/>
  <c r="M341" i="4"/>
  <c r="K342" i="4"/>
  <c r="B379" i="3" s="1"/>
  <c r="L342" i="4"/>
  <c r="M342" i="4"/>
  <c r="K343" i="4"/>
  <c r="B380" i="3" s="1"/>
  <c r="L343" i="4"/>
  <c r="M343" i="4"/>
  <c r="K344" i="4"/>
  <c r="B381" i="3" s="1"/>
  <c r="L344" i="4"/>
  <c r="M344" i="4"/>
  <c r="K345" i="4"/>
  <c r="B382" i="3" s="1"/>
  <c r="L345" i="4"/>
  <c r="M345" i="4"/>
  <c r="K346" i="4"/>
  <c r="B383" i="3" s="1"/>
  <c r="L346" i="4"/>
  <c r="M346" i="4"/>
  <c r="K347" i="4"/>
  <c r="B384" i="3" s="1"/>
  <c r="L347" i="4"/>
  <c r="M347" i="4"/>
  <c r="K348" i="4"/>
  <c r="B385" i="3" s="1"/>
  <c r="L348" i="4"/>
  <c r="M348" i="4"/>
  <c r="K349" i="4"/>
  <c r="B386" i="3" s="1"/>
  <c r="L349" i="4"/>
  <c r="M349" i="4"/>
  <c r="K350" i="4"/>
  <c r="B387" i="3" s="1"/>
  <c r="L350" i="4"/>
  <c r="M350" i="4"/>
  <c r="K351" i="4"/>
  <c r="B388" i="3" s="1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B284" i="10" s="1"/>
  <c r="L602" i="4"/>
  <c r="M602" i="4"/>
  <c r="K603" i="4"/>
  <c r="B285" i="10" s="1"/>
  <c r="L603" i="4"/>
  <c r="M603" i="4"/>
  <c r="K604" i="4"/>
  <c r="B286" i="10" s="1"/>
  <c r="L604" i="4"/>
  <c r="M604" i="4"/>
  <c r="K605" i="4"/>
  <c r="B287" i="10" s="1"/>
  <c r="L605" i="4"/>
  <c r="M605" i="4"/>
  <c r="K606" i="4"/>
  <c r="B288" i="10" s="1"/>
  <c r="L606" i="4"/>
  <c r="M606" i="4"/>
  <c r="K607" i="4"/>
  <c r="B289" i="10" s="1"/>
  <c r="L607" i="4"/>
  <c r="M607" i="4"/>
  <c r="K608" i="4"/>
  <c r="B290" i="10" s="1"/>
  <c r="L608" i="4"/>
  <c r="M608" i="4"/>
  <c r="K609" i="4"/>
  <c r="B291" i="10" s="1"/>
  <c r="L609" i="4"/>
  <c r="M609" i="4"/>
  <c r="K610" i="4"/>
  <c r="B292" i="10" s="1"/>
  <c r="L610" i="4"/>
  <c r="M610" i="4"/>
  <c r="K611" i="4"/>
  <c r="B293" i="10" s="1"/>
  <c r="L611" i="4"/>
  <c r="M611" i="4"/>
  <c r="K612" i="4"/>
  <c r="B294" i="10" s="1"/>
  <c r="L612" i="4"/>
  <c r="M612" i="4"/>
  <c r="K613" i="4"/>
  <c r="B295" i="10" s="1"/>
  <c r="L613" i="4"/>
  <c r="M613" i="4"/>
  <c r="K614" i="4"/>
  <c r="B296" i="10" s="1"/>
  <c r="L614" i="4"/>
  <c r="M614" i="4"/>
  <c r="K615" i="4"/>
  <c r="B297" i="10" s="1"/>
  <c r="L615" i="4"/>
  <c r="M615" i="4"/>
  <c r="K616" i="4"/>
  <c r="B298" i="10" s="1"/>
  <c r="L616" i="4"/>
  <c r="M616" i="4"/>
  <c r="K617" i="4"/>
  <c r="B299" i="10" s="1"/>
  <c r="L617" i="4"/>
  <c r="M617" i="4"/>
  <c r="K618" i="4"/>
  <c r="B300" i="10" s="1"/>
  <c r="L618" i="4"/>
  <c r="M618" i="4"/>
  <c r="K619" i="4"/>
  <c r="B301" i="10" s="1"/>
  <c r="L619" i="4"/>
  <c r="M619" i="4"/>
  <c r="K620" i="4"/>
  <c r="B302" i="10" s="1"/>
  <c r="L620" i="4"/>
  <c r="M620" i="4"/>
  <c r="K621" i="4"/>
  <c r="B303" i="10" s="1"/>
  <c r="L621" i="4"/>
  <c r="M621" i="4"/>
  <c r="K622" i="4"/>
  <c r="B304" i="10" s="1"/>
  <c r="L622" i="4"/>
  <c r="M622" i="4"/>
  <c r="K623" i="4"/>
  <c r="B305" i="10" s="1"/>
  <c r="L623" i="4"/>
  <c r="M623" i="4"/>
  <c r="K624" i="4"/>
  <c r="B306" i="10" s="1"/>
  <c r="L624" i="4"/>
  <c r="M624" i="4"/>
  <c r="K625" i="4"/>
  <c r="B307" i="10" s="1"/>
  <c r="L625" i="4"/>
  <c r="M625" i="4"/>
  <c r="K626" i="4"/>
  <c r="B308" i="10" s="1"/>
  <c r="L626" i="4"/>
  <c r="M626" i="4"/>
  <c r="K627" i="4"/>
  <c r="B309" i="10" s="1"/>
  <c r="L627" i="4"/>
  <c r="M627" i="4"/>
  <c r="K628" i="4"/>
  <c r="B310" i="10" s="1"/>
  <c r="L628" i="4"/>
  <c r="M628" i="4"/>
  <c r="K629" i="4"/>
  <c r="B311" i="10" s="1"/>
  <c r="L629" i="4"/>
  <c r="M629" i="4"/>
  <c r="K630" i="4"/>
  <c r="B312" i="10" s="1"/>
  <c r="L630" i="4"/>
  <c r="M630" i="4"/>
  <c r="K631" i="4"/>
  <c r="B313" i="10" s="1"/>
  <c r="L631" i="4"/>
  <c r="M631" i="4"/>
  <c r="K632" i="4"/>
  <c r="B314" i="10" s="1"/>
  <c r="L632" i="4"/>
  <c r="M632" i="4"/>
  <c r="K633" i="4"/>
  <c r="B315" i="10" s="1"/>
  <c r="L633" i="4"/>
  <c r="M633" i="4"/>
  <c r="K634" i="4"/>
  <c r="B316" i="10" s="1"/>
  <c r="L634" i="4"/>
  <c r="M634" i="4"/>
  <c r="K635" i="4"/>
  <c r="B317" i="10" s="1"/>
  <c r="L635" i="4"/>
  <c r="M635" i="4"/>
  <c r="K636" i="4"/>
  <c r="B318" i="10" s="1"/>
  <c r="L636" i="4"/>
  <c r="M636" i="4"/>
  <c r="K637" i="4"/>
  <c r="B319" i="10" s="1"/>
  <c r="L637" i="4"/>
  <c r="M637" i="4"/>
  <c r="K638" i="4"/>
  <c r="B320" i="10" s="1"/>
  <c r="L638" i="4"/>
  <c r="M638" i="4"/>
  <c r="K639" i="4"/>
  <c r="B321" i="10" s="1"/>
  <c r="L639" i="4"/>
  <c r="M639" i="4"/>
  <c r="K640" i="4"/>
  <c r="B322" i="10" s="1"/>
  <c r="L640" i="4"/>
  <c r="M640" i="4"/>
  <c r="K641" i="4"/>
  <c r="B323" i="10" s="1"/>
  <c r="L641" i="4"/>
  <c r="M641" i="4"/>
  <c r="K642" i="4"/>
  <c r="B324" i="10" s="1"/>
  <c r="L642" i="4"/>
  <c r="M642" i="4"/>
  <c r="K643" i="4"/>
  <c r="B325" i="10" s="1"/>
  <c r="L643" i="4"/>
  <c r="M643" i="4"/>
  <c r="K644" i="4"/>
  <c r="B326" i="10" s="1"/>
  <c r="L644" i="4"/>
  <c r="M644" i="4"/>
  <c r="K645" i="4"/>
  <c r="B327" i="10" s="1"/>
  <c r="L645" i="4"/>
  <c r="M645" i="4"/>
  <c r="K646" i="4"/>
  <c r="B328" i="10" s="1"/>
  <c r="L646" i="4"/>
  <c r="M646" i="4"/>
  <c r="K647" i="4"/>
  <c r="B329" i="10" s="1"/>
  <c r="L647" i="4"/>
  <c r="M647" i="4"/>
  <c r="K648" i="4"/>
  <c r="B330" i="10" s="1"/>
  <c r="L648" i="4"/>
  <c r="M648" i="4"/>
  <c r="K649" i="4"/>
  <c r="B331" i="10" s="1"/>
  <c r="L649" i="4"/>
  <c r="M649" i="4"/>
  <c r="K650" i="4"/>
  <c r="B332" i="10" s="1"/>
  <c r="L650" i="4"/>
  <c r="M650" i="4"/>
  <c r="K651" i="4"/>
  <c r="B333" i="10" s="1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B284" i="12" s="1"/>
  <c r="L702" i="4"/>
  <c r="M702" i="4"/>
  <c r="K703" i="4"/>
  <c r="B285" i="12" s="1"/>
  <c r="L703" i="4"/>
  <c r="M703" i="4"/>
  <c r="K704" i="4"/>
  <c r="B286" i="12" s="1"/>
  <c r="L704" i="4"/>
  <c r="M704" i="4"/>
  <c r="K705" i="4"/>
  <c r="B287" i="12" s="1"/>
  <c r="L705" i="4"/>
  <c r="M705" i="4"/>
  <c r="K706" i="4"/>
  <c r="B288" i="12" s="1"/>
  <c r="L706" i="4"/>
  <c r="M706" i="4"/>
  <c r="K707" i="4"/>
  <c r="B289" i="12" s="1"/>
  <c r="L707" i="4"/>
  <c r="M707" i="4"/>
  <c r="K708" i="4"/>
  <c r="B290" i="12" s="1"/>
  <c r="L708" i="4"/>
  <c r="M708" i="4"/>
  <c r="K709" i="4"/>
  <c r="B291" i="12" s="1"/>
  <c r="L709" i="4"/>
  <c r="M709" i="4"/>
  <c r="K710" i="4"/>
  <c r="B292" i="12" s="1"/>
  <c r="L710" i="4"/>
  <c r="M710" i="4"/>
  <c r="K711" i="4"/>
  <c r="B293" i="12" s="1"/>
  <c r="L711" i="4"/>
  <c r="M711" i="4"/>
  <c r="K712" i="4"/>
  <c r="B294" i="12" s="1"/>
  <c r="L712" i="4"/>
  <c r="M712" i="4"/>
  <c r="K713" i="4"/>
  <c r="B295" i="12" s="1"/>
  <c r="L713" i="4"/>
  <c r="M713" i="4"/>
  <c r="K714" i="4"/>
  <c r="B296" i="12" s="1"/>
  <c r="L714" i="4"/>
  <c r="M714" i="4"/>
  <c r="K715" i="4"/>
  <c r="B297" i="12" s="1"/>
  <c r="L715" i="4"/>
  <c r="M715" i="4"/>
  <c r="K716" i="4"/>
  <c r="B298" i="12" s="1"/>
  <c r="L716" i="4"/>
  <c r="M716" i="4"/>
  <c r="K717" i="4"/>
  <c r="B299" i="12" s="1"/>
  <c r="L717" i="4"/>
  <c r="M717" i="4"/>
  <c r="K718" i="4"/>
  <c r="B300" i="12" s="1"/>
  <c r="L718" i="4"/>
  <c r="M718" i="4"/>
  <c r="K719" i="4"/>
  <c r="B301" i="12" s="1"/>
  <c r="L719" i="4"/>
  <c r="M719" i="4"/>
  <c r="K720" i="4"/>
  <c r="B302" i="12" s="1"/>
  <c r="L720" i="4"/>
  <c r="M720" i="4"/>
  <c r="K721" i="4"/>
  <c r="B303" i="12" s="1"/>
  <c r="L721" i="4"/>
  <c r="M721" i="4"/>
  <c r="K722" i="4"/>
  <c r="B304" i="12" s="1"/>
  <c r="L722" i="4"/>
  <c r="M722" i="4"/>
  <c r="K723" i="4"/>
  <c r="B305" i="12" s="1"/>
  <c r="L723" i="4"/>
  <c r="M723" i="4"/>
  <c r="K724" i="4"/>
  <c r="B306" i="12" s="1"/>
  <c r="L724" i="4"/>
  <c r="M724" i="4"/>
  <c r="K725" i="4"/>
  <c r="B307" i="12" s="1"/>
  <c r="L725" i="4"/>
  <c r="M725" i="4"/>
  <c r="K726" i="4"/>
  <c r="B308" i="12" s="1"/>
  <c r="L726" i="4"/>
  <c r="M726" i="4"/>
  <c r="K727" i="4"/>
  <c r="B309" i="12" s="1"/>
  <c r="L727" i="4"/>
  <c r="M727" i="4"/>
  <c r="K728" i="4"/>
  <c r="B310" i="12" s="1"/>
  <c r="L728" i="4"/>
  <c r="M728" i="4"/>
  <c r="K729" i="4"/>
  <c r="B311" i="12" s="1"/>
  <c r="L729" i="4"/>
  <c r="M729" i="4"/>
  <c r="K730" i="4"/>
  <c r="B312" i="12" s="1"/>
  <c r="L730" i="4"/>
  <c r="M730" i="4"/>
  <c r="K731" i="4"/>
  <c r="B313" i="12" s="1"/>
  <c r="L731" i="4"/>
  <c r="M731" i="4"/>
  <c r="K732" i="4"/>
  <c r="B314" i="12" s="1"/>
  <c r="L732" i="4"/>
  <c r="M732" i="4"/>
  <c r="K733" i="4"/>
  <c r="B315" i="12" s="1"/>
  <c r="L733" i="4"/>
  <c r="M733" i="4"/>
  <c r="K734" i="4"/>
  <c r="B316" i="12" s="1"/>
  <c r="L734" i="4"/>
  <c r="M734" i="4"/>
  <c r="K735" i="4"/>
  <c r="B317" i="12" s="1"/>
  <c r="L735" i="4"/>
  <c r="M735" i="4"/>
  <c r="K736" i="4"/>
  <c r="B318" i="12" s="1"/>
  <c r="L736" i="4"/>
  <c r="M736" i="4"/>
  <c r="K737" i="4"/>
  <c r="B319" i="12" s="1"/>
  <c r="L737" i="4"/>
  <c r="M737" i="4"/>
  <c r="K738" i="4"/>
  <c r="B320" i="12" s="1"/>
  <c r="L738" i="4"/>
  <c r="M738" i="4"/>
  <c r="K739" i="4"/>
  <c r="B321" i="12" s="1"/>
  <c r="L739" i="4"/>
  <c r="M739" i="4"/>
  <c r="K740" i="4"/>
  <c r="B322" i="12" s="1"/>
  <c r="L740" i="4"/>
  <c r="M740" i="4"/>
  <c r="K741" i="4"/>
  <c r="B323" i="12" s="1"/>
  <c r="L741" i="4"/>
  <c r="M741" i="4"/>
  <c r="K742" i="4"/>
  <c r="B324" i="12" s="1"/>
  <c r="L742" i="4"/>
  <c r="M742" i="4"/>
  <c r="K743" i="4"/>
  <c r="B325" i="12" s="1"/>
  <c r="L743" i="4"/>
  <c r="M743" i="4"/>
  <c r="K744" i="4"/>
  <c r="B326" i="12" s="1"/>
  <c r="L744" i="4"/>
  <c r="M744" i="4"/>
  <c r="K745" i="4"/>
  <c r="B327" i="12" s="1"/>
  <c r="L745" i="4"/>
  <c r="M745" i="4"/>
  <c r="K746" i="4"/>
  <c r="B328" i="12" s="1"/>
  <c r="L746" i="4"/>
  <c r="M746" i="4"/>
  <c r="K747" i="4"/>
  <c r="B329" i="12" s="1"/>
  <c r="L747" i="4"/>
  <c r="M747" i="4"/>
  <c r="K748" i="4"/>
  <c r="B330" i="12" s="1"/>
  <c r="L748" i="4"/>
  <c r="M748" i="4"/>
  <c r="K749" i="4"/>
  <c r="B331" i="12" s="1"/>
  <c r="L749" i="4"/>
  <c r="M749" i="4"/>
  <c r="K750" i="4"/>
  <c r="B332" i="12" s="1"/>
  <c r="L750" i="4"/>
  <c r="M750" i="4"/>
  <c r="K751" i="4"/>
  <c r="B333" i="12" s="1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C56" i="13" l="1"/>
  <c r="J53" i="13" s="1"/>
  <c r="M53" i="13" s="1"/>
  <c r="Y5" i="12"/>
  <c r="AV5" i="12" s="1"/>
  <c r="C240" i="13"/>
  <c r="C257" i="13" s="1"/>
  <c r="Y9" i="12"/>
  <c r="C10" i="13"/>
  <c r="J6" i="13" s="1"/>
  <c r="C33" i="13" s="1"/>
  <c r="V4" i="12" s="1"/>
  <c r="C148" i="13"/>
  <c r="Y7" i="12"/>
  <c r="AV7" i="12" s="1"/>
  <c r="J196" i="11"/>
  <c r="J221" i="11"/>
  <c r="J9" i="11"/>
  <c r="Y4" i="10"/>
  <c r="U4" i="10"/>
  <c r="E59" i="10" s="1"/>
  <c r="Y451" i="16" s="1"/>
  <c r="C10" i="11"/>
  <c r="C27" i="11" s="1"/>
  <c r="Y5" i="10"/>
  <c r="U5" i="10"/>
  <c r="D82" i="10" s="1"/>
  <c r="Z470" i="16" s="1"/>
  <c r="C56" i="11"/>
  <c r="J129" i="11"/>
  <c r="J104" i="11"/>
  <c r="D220" i="10"/>
  <c r="O199" i="16" s="1"/>
  <c r="D40" i="10"/>
  <c r="Z432" i="16" s="1"/>
  <c r="D303" i="10"/>
  <c r="C323" i="16" s="1"/>
  <c r="D295" i="10"/>
  <c r="C315" i="16" s="1"/>
  <c r="D101" i="10"/>
  <c r="Z489" i="16" s="1"/>
  <c r="M97" i="11"/>
  <c r="D325" i="10"/>
  <c r="C345" i="16" s="1"/>
  <c r="D95" i="10"/>
  <c r="Z483" i="16" s="1"/>
  <c r="D29" i="10"/>
  <c r="Z421" i="16" s="1"/>
  <c r="E310" i="10"/>
  <c r="B330" i="16" s="1"/>
  <c r="E144" i="10"/>
  <c r="Y528" i="16" s="1"/>
  <c r="E94" i="10"/>
  <c r="Y482" i="16" s="1"/>
  <c r="D96" i="10"/>
  <c r="Z484" i="16" s="1"/>
  <c r="D38" i="10"/>
  <c r="Z430" i="16" s="1"/>
  <c r="Y6" i="10"/>
  <c r="U6" i="10"/>
  <c r="D164" i="10" s="1"/>
  <c r="Z548" i="16" s="1"/>
  <c r="C51" i="11"/>
  <c r="J58" i="11" s="1"/>
  <c r="C125" i="11"/>
  <c r="V6" i="10" s="1"/>
  <c r="C217" i="11"/>
  <c r="V8" i="10" s="1"/>
  <c r="E131" i="10"/>
  <c r="Y515" i="16" s="1"/>
  <c r="E55" i="10"/>
  <c r="Y447" i="16" s="1"/>
  <c r="E156" i="10"/>
  <c r="Y540" i="16" s="1"/>
  <c r="E43" i="10"/>
  <c r="Y435" i="16" s="1"/>
  <c r="D308" i="10"/>
  <c r="C328" i="16" s="1"/>
  <c r="D125" i="10"/>
  <c r="Z509" i="16" s="1"/>
  <c r="D141" i="10"/>
  <c r="Z525" i="16" s="1"/>
  <c r="D149" i="10"/>
  <c r="Z533" i="16" s="1"/>
  <c r="D115" i="10"/>
  <c r="Z503" i="16" s="1"/>
  <c r="D17" i="10"/>
  <c r="Z409" i="16" s="1"/>
  <c r="Y7" i="10"/>
  <c r="U7" i="10"/>
  <c r="D180" i="10" s="1"/>
  <c r="O159" i="16" s="1"/>
  <c r="C143" i="11"/>
  <c r="M189" i="11"/>
  <c r="E122" i="10"/>
  <c r="Y506" i="16" s="1"/>
  <c r="E137" i="10"/>
  <c r="Y521" i="16" s="1"/>
  <c r="E95" i="10"/>
  <c r="Y483" i="16" s="1"/>
  <c r="E179" i="10"/>
  <c r="N158" i="16" s="1"/>
  <c r="E139" i="10"/>
  <c r="Y523" i="16" s="1"/>
  <c r="E164" i="10"/>
  <c r="Y548" i="16" s="1"/>
  <c r="E24" i="10"/>
  <c r="Y416" i="16" s="1"/>
  <c r="D192" i="10"/>
  <c r="O171" i="16" s="1"/>
  <c r="D200" i="10"/>
  <c r="O179" i="16" s="1"/>
  <c r="D152" i="10"/>
  <c r="Z536" i="16" s="1"/>
  <c r="D160" i="10"/>
  <c r="Z544" i="16" s="1"/>
  <c r="D168" i="10"/>
  <c r="Z552" i="16" s="1"/>
  <c r="D70" i="10"/>
  <c r="Z458" i="16" s="1"/>
  <c r="D20" i="10"/>
  <c r="Z412" i="16" s="1"/>
  <c r="Y8" i="10"/>
  <c r="U8" i="10"/>
  <c r="D240" i="10" s="1"/>
  <c r="C364" i="16" s="1"/>
  <c r="C148" i="11"/>
  <c r="J145" i="11" s="1"/>
  <c r="M145" i="11" s="1"/>
  <c r="C235" i="11"/>
  <c r="J242" i="11" s="1"/>
  <c r="E149" i="10"/>
  <c r="Y533" i="16" s="1"/>
  <c r="E138" i="10"/>
  <c r="Y522" i="16" s="1"/>
  <c r="E57" i="10"/>
  <c r="Y449" i="16" s="1"/>
  <c r="E166" i="10"/>
  <c r="Y550" i="16" s="1"/>
  <c r="E305" i="10"/>
  <c r="B325" i="16" s="1"/>
  <c r="E215" i="10"/>
  <c r="N194" i="16" s="1"/>
  <c r="E167" i="10"/>
  <c r="Y551" i="16" s="1"/>
  <c r="D323" i="10"/>
  <c r="C343" i="16" s="1"/>
  <c r="D203" i="10"/>
  <c r="O182" i="16" s="1"/>
  <c r="D211" i="10"/>
  <c r="O190" i="16" s="1"/>
  <c r="D131" i="10"/>
  <c r="Z515" i="16" s="1"/>
  <c r="D147" i="10"/>
  <c r="Z531" i="16" s="1"/>
  <c r="D155" i="10"/>
  <c r="Z539" i="16" s="1"/>
  <c r="D163" i="10"/>
  <c r="Z547" i="16" s="1"/>
  <c r="D171" i="10"/>
  <c r="Z555" i="16" s="1"/>
  <c r="D31" i="10"/>
  <c r="Z423" i="16" s="1"/>
  <c r="Y9" i="10"/>
  <c r="U9" i="10"/>
  <c r="D314" i="10" s="1"/>
  <c r="C334" i="16" s="1"/>
  <c r="J144" i="11"/>
  <c r="C171" i="11" s="1"/>
  <c r="V7" i="10" s="1"/>
  <c r="C240" i="11"/>
  <c r="E153" i="10"/>
  <c r="Y537" i="16" s="1"/>
  <c r="E146" i="10"/>
  <c r="Y530" i="16" s="1"/>
  <c r="E195" i="10"/>
  <c r="N174" i="16" s="1"/>
  <c r="E155" i="10"/>
  <c r="Y539" i="16" s="1"/>
  <c r="E157" i="10"/>
  <c r="Y541" i="16" s="1"/>
  <c r="E143" i="10"/>
  <c r="Y527" i="16" s="1"/>
  <c r="E220" i="10"/>
  <c r="N199" i="16" s="1"/>
  <c r="E26" i="10"/>
  <c r="Y418" i="16" s="1"/>
  <c r="E135" i="10"/>
  <c r="Y519" i="16" s="1"/>
  <c r="E128" i="10"/>
  <c r="Y512" i="16" s="1"/>
  <c r="E78" i="10"/>
  <c r="Y466" i="16" s="1"/>
  <c r="D296" i="10"/>
  <c r="C316" i="16" s="1"/>
  <c r="D182" i="10"/>
  <c r="O161" i="16" s="1"/>
  <c r="D126" i="10"/>
  <c r="Z510" i="16" s="1"/>
  <c r="D134" i="10"/>
  <c r="Z518" i="16" s="1"/>
  <c r="D142" i="10"/>
  <c r="Z526" i="16" s="1"/>
  <c r="D150" i="10"/>
  <c r="Z534" i="16" s="1"/>
  <c r="D158" i="10"/>
  <c r="Z542" i="16" s="1"/>
  <c r="D166" i="10"/>
  <c r="Z550" i="16" s="1"/>
  <c r="D84" i="10"/>
  <c r="Z472" i="16" s="1"/>
  <c r="D58" i="10"/>
  <c r="Z450" i="16" s="1"/>
  <c r="C5" i="11"/>
  <c r="J237" i="11"/>
  <c r="M237" i="11" s="1"/>
  <c r="E161" i="10"/>
  <c r="Y545" i="16" s="1"/>
  <c r="E21" i="10"/>
  <c r="Y413" i="16" s="1"/>
  <c r="E154" i="10"/>
  <c r="Y538" i="16" s="1"/>
  <c r="E293" i="10"/>
  <c r="B313" i="16" s="1"/>
  <c r="E163" i="10"/>
  <c r="Y547" i="16" s="1"/>
  <c r="E107" i="10"/>
  <c r="Y495" i="16" s="1"/>
  <c r="E159" i="10"/>
  <c r="Y543" i="16" s="1"/>
  <c r="E124" i="10"/>
  <c r="Y508" i="16" s="1"/>
  <c r="E34" i="10"/>
  <c r="Y426" i="16" s="1"/>
  <c r="E321" i="10"/>
  <c r="B341" i="16" s="1"/>
  <c r="E151" i="10"/>
  <c r="Y535" i="16" s="1"/>
  <c r="C189" i="9"/>
  <c r="J196" i="9" s="1"/>
  <c r="Y6" i="8"/>
  <c r="U6" i="8"/>
  <c r="C102" i="9"/>
  <c r="Y7" i="8"/>
  <c r="U7" i="8"/>
  <c r="E180" i="8" s="1"/>
  <c r="N59" i="16" s="1"/>
  <c r="E192" i="8"/>
  <c r="N71" i="16" s="1"/>
  <c r="E224" i="8"/>
  <c r="N103" i="16" s="1"/>
  <c r="E22" i="8"/>
  <c r="Y13" i="16" s="1"/>
  <c r="E129" i="8"/>
  <c r="Y112" i="16" s="1"/>
  <c r="E161" i="8"/>
  <c r="Y144" i="16" s="1"/>
  <c r="E186" i="8"/>
  <c r="N65" i="16" s="1"/>
  <c r="E196" i="8"/>
  <c r="N75" i="16" s="1"/>
  <c r="E219" i="8"/>
  <c r="N98" i="16" s="1"/>
  <c r="E116" i="8"/>
  <c r="Y103" i="16" s="1"/>
  <c r="E117" i="8"/>
  <c r="Y104" i="16" s="1"/>
  <c r="E190" i="8"/>
  <c r="N69" i="16" s="1"/>
  <c r="E52" i="8"/>
  <c r="Y43" i="16" s="1"/>
  <c r="E220" i="8"/>
  <c r="N99" i="16" s="1"/>
  <c r="J9" i="9"/>
  <c r="C143" i="9"/>
  <c r="J150" i="9" s="1"/>
  <c r="M235" i="9"/>
  <c r="Y4" i="8"/>
  <c r="U4" i="8"/>
  <c r="E50" i="8" s="1"/>
  <c r="Y41" i="16" s="1"/>
  <c r="Y8" i="8"/>
  <c r="U8" i="8"/>
  <c r="E247" i="8" s="1"/>
  <c r="B71" i="16" s="1"/>
  <c r="C148" i="9"/>
  <c r="C165" i="9" s="1"/>
  <c r="E207" i="8"/>
  <c r="N86" i="16" s="1"/>
  <c r="E200" i="8"/>
  <c r="N79" i="16" s="1"/>
  <c r="E128" i="8"/>
  <c r="Y111" i="16" s="1"/>
  <c r="E16" i="8"/>
  <c r="Y7" i="16" s="1"/>
  <c r="E177" i="8"/>
  <c r="N56" i="16" s="1"/>
  <c r="E209" i="8"/>
  <c r="N88" i="16" s="1"/>
  <c r="E23" i="8"/>
  <c r="Y14" i="16" s="1"/>
  <c r="E55" i="8"/>
  <c r="Y46" i="16" s="1"/>
  <c r="E40" i="8"/>
  <c r="Y31" i="16" s="1"/>
  <c r="E194" i="8"/>
  <c r="N73" i="16" s="1"/>
  <c r="E195" i="8"/>
  <c r="N74" i="16" s="1"/>
  <c r="E204" i="8"/>
  <c r="N83" i="16" s="1"/>
  <c r="E205" i="8"/>
  <c r="N84" i="16" s="1"/>
  <c r="E19" i="8"/>
  <c r="Y10" i="16" s="1"/>
  <c r="E51" i="8"/>
  <c r="Y42" i="16" s="1"/>
  <c r="E198" i="8"/>
  <c r="N77" i="16" s="1"/>
  <c r="E28" i="8"/>
  <c r="Y19" i="16" s="1"/>
  <c r="E60" i="8"/>
  <c r="Y51" i="16" s="1"/>
  <c r="E29" i="8"/>
  <c r="Y20" i="16" s="1"/>
  <c r="E61" i="8"/>
  <c r="Y52" i="16" s="1"/>
  <c r="C51" i="9"/>
  <c r="Y5" i="8"/>
  <c r="U5" i="8"/>
  <c r="E85" i="8" s="1"/>
  <c r="Y72" i="16" s="1"/>
  <c r="Y9" i="8"/>
  <c r="U9" i="8"/>
  <c r="E321" i="8" s="1"/>
  <c r="B41" i="16" s="1"/>
  <c r="C56" i="9"/>
  <c r="M51" i="9" s="1"/>
  <c r="E183" i="8"/>
  <c r="N62" i="16" s="1"/>
  <c r="E215" i="8"/>
  <c r="N94" i="16" s="1"/>
  <c r="E176" i="8"/>
  <c r="N55" i="16" s="1"/>
  <c r="E208" i="8"/>
  <c r="N87" i="16" s="1"/>
  <c r="E38" i="8"/>
  <c r="Y29" i="16" s="1"/>
  <c r="E32" i="8"/>
  <c r="Y23" i="16" s="1"/>
  <c r="E185" i="8"/>
  <c r="N64" i="16" s="1"/>
  <c r="E217" i="8"/>
  <c r="N96" i="16" s="1"/>
  <c r="E73" i="8"/>
  <c r="Y60" i="16" s="1"/>
  <c r="E105" i="8"/>
  <c r="Y92" i="16" s="1"/>
  <c r="E63" i="8"/>
  <c r="Y54" i="16" s="1"/>
  <c r="E124" i="8"/>
  <c r="Y107" i="16" s="1"/>
  <c r="E202" i="8"/>
  <c r="N81" i="16" s="1"/>
  <c r="E56" i="8"/>
  <c r="Y47" i="16" s="1"/>
  <c r="E164" i="8"/>
  <c r="Y147" i="16" s="1"/>
  <c r="E203" i="8"/>
  <c r="N82" i="16" s="1"/>
  <c r="E91" i="8"/>
  <c r="Y78" i="16" s="1"/>
  <c r="E17" i="8"/>
  <c r="Y8" i="16" s="1"/>
  <c r="E49" i="8"/>
  <c r="Y40" i="16" s="1"/>
  <c r="E132" i="8"/>
  <c r="Y115" i="16" s="1"/>
  <c r="E181" i="8"/>
  <c r="N60" i="16" s="1"/>
  <c r="E213" i="8"/>
  <c r="N92" i="16" s="1"/>
  <c r="E101" i="8"/>
  <c r="Y88" i="16" s="1"/>
  <c r="E27" i="8"/>
  <c r="Y18" i="16" s="1"/>
  <c r="E59" i="8"/>
  <c r="Y50" i="16" s="1"/>
  <c r="E76" i="8"/>
  <c r="Y63" i="16" s="1"/>
  <c r="E206" i="8"/>
  <c r="N85" i="16" s="1"/>
  <c r="E70" i="8"/>
  <c r="Y57" i="16" s="1"/>
  <c r="E36" i="8"/>
  <c r="Y27" i="16" s="1"/>
  <c r="E71" i="8"/>
  <c r="Y58" i="16" s="1"/>
  <c r="E103" i="8"/>
  <c r="Y90" i="16" s="1"/>
  <c r="J58" i="7"/>
  <c r="C10" i="7"/>
  <c r="C27" i="7" s="1"/>
  <c r="AY4" i="6"/>
  <c r="BC4" i="6" s="1"/>
  <c r="Y4" i="6"/>
  <c r="U4" i="6"/>
  <c r="E58" i="6" s="1"/>
  <c r="Y199" i="16" s="1"/>
  <c r="E305" i="6"/>
  <c r="B125" i="16" s="1"/>
  <c r="Y7" i="6"/>
  <c r="AY7" i="6"/>
  <c r="BC7" i="6" s="1"/>
  <c r="U7" i="6"/>
  <c r="E192" i="6" s="1"/>
  <c r="N121" i="16" s="1"/>
  <c r="E199" i="6"/>
  <c r="N128" i="16" s="1"/>
  <c r="E22" i="6"/>
  <c r="Y163" i="16" s="1"/>
  <c r="E54" i="6"/>
  <c r="Y195" i="16" s="1"/>
  <c r="E201" i="6"/>
  <c r="N130" i="16" s="1"/>
  <c r="E15" i="6"/>
  <c r="Y156" i="16" s="1"/>
  <c r="E42" i="6"/>
  <c r="Y183" i="16" s="1"/>
  <c r="E186" i="6"/>
  <c r="N115" i="16" s="1"/>
  <c r="E218" i="6"/>
  <c r="N147" i="16" s="1"/>
  <c r="E196" i="6"/>
  <c r="N125" i="16" s="1"/>
  <c r="E26" i="6"/>
  <c r="Y167" i="16" s="1"/>
  <c r="E187" i="6"/>
  <c r="N116" i="16" s="1"/>
  <c r="E219" i="6"/>
  <c r="N148" i="16" s="1"/>
  <c r="E33" i="6"/>
  <c r="Y174" i="16" s="1"/>
  <c r="E197" i="6"/>
  <c r="N126" i="16" s="1"/>
  <c r="E117" i="6"/>
  <c r="Y254" i="16" s="1"/>
  <c r="E43" i="6"/>
  <c r="Y184" i="16" s="1"/>
  <c r="E190" i="6"/>
  <c r="N119" i="16" s="1"/>
  <c r="E222" i="6"/>
  <c r="N151" i="16" s="1"/>
  <c r="E20" i="6"/>
  <c r="Y161" i="16" s="1"/>
  <c r="E52" i="6"/>
  <c r="Y193" i="16" s="1"/>
  <c r="E21" i="6"/>
  <c r="Y162" i="16" s="1"/>
  <c r="E53" i="6"/>
  <c r="Y194" i="16" s="1"/>
  <c r="E220" i="6"/>
  <c r="N149" i="16" s="1"/>
  <c r="E50" i="6"/>
  <c r="Y191" i="16" s="1"/>
  <c r="E180" i="6"/>
  <c r="N109" i="16" s="1"/>
  <c r="E314" i="6"/>
  <c r="B134" i="16" s="1"/>
  <c r="Y5" i="6"/>
  <c r="AY5" i="6"/>
  <c r="BC5" i="6" s="1"/>
  <c r="U5" i="6"/>
  <c r="E89" i="6" s="1"/>
  <c r="Y226" i="16" s="1"/>
  <c r="E275" i="6"/>
  <c r="B199" i="16" s="1"/>
  <c r="E207" i="6"/>
  <c r="N136" i="16" s="1"/>
  <c r="E200" i="6"/>
  <c r="N129" i="16" s="1"/>
  <c r="E30" i="6"/>
  <c r="Y171" i="16" s="1"/>
  <c r="E62" i="6"/>
  <c r="Y203" i="16" s="1"/>
  <c r="E16" i="6"/>
  <c r="Y157" i="16" s="1"/>
  <c r="E177" i="6"/>
  <c r="N106" i="16" s="1"/>
  <c r="E209" i="6"/>
  <c r="N138" i="16" s="1"/>
  <c r="E23" i="6"/>
  <c r="Y164" i="16" s="1"/>
  <c r="E55" i="6"/>
  <c r="Y196" i="16" s="1"/>
  <c r="E40" i="6"/>
  <c r="Y181" i="16" s="1"/>
  <c r="E212" i="6"/>
  <c r="N141" i="16" s="1"/>
  <c r="E194" i="6"/>
  <c r="N123" i="16" s="1"/>
  <c r="E24" i="6"/>
  <c r="Y165" i="16" s="1"/>
  <c r="E271" i="6"/>
  <c r="B195" i="16" s="1"/>
  <c r="E195" i="6"/>
  <c r="N124" i="16" s="1"/>
  <c r="E41" i="6"/>
  <c r="Y182" i="16" s="1"/>
  <c r="E204" i="6"/>
  <c r="N133" i="16" s="1"/>
  <c r="E18" i="6"/>
  <c r="Y159" i="16" s="1"/>
  <c r="E205" i="6"/>
  <c r="N134" i="16" s="1"/>
  <c r="E93" i="6"/>
  <c r="Y230" i="16" s="1"/>
  <c r="E19" i="6"/>
  <c r="Y160" i="16" s="1"/>
  <c r="E51" i="6"/>
  <c r="Y192" i="16" s="1"/>
  <c r="E188" i="6"/>
  <c r="N117" i="16" s="1"/>
  <c r="E266" i="6"/>
  <c r="B190" i="16" s="1"/>
  <c r="E198" i="6"/>
  <c r="N127" i="16" s="1"/>
  <c r="E94" i="6"/>
  <c r="Y231" i="16" s="1"/>
  <c r="E28" i="6"/>
  <c r="Y169" i="16" s="1"/>
  <c r="E60" i="6"/>
  <c r="Y201" i="16" s="1"/>
  <c r="E95" i="6"/>
  <c r="Y232" i="16" s="1"/>
  <c r="E29" i="6"/>
  <c r="Y170" i="16" s="1"/>
  <c r="E61" i="6"/>
  <c r="Y202" i="16" s="1"/>
  <c r="Y8" i="6"/>
  <c r="AY8" i="6"/>
  <c r="BC8" i="6" s="1"/>
  <c r="U8" i="6"/>
  <c r="E233" i="6" s="1"/>
  <c r="B157" i="16" s="1"/>
  <c r="J85" i="7"/>
  <c r="E324" i="6"/>
  <c r="B144" i="16" s="1"/>
  <c r="C194" i="7"/>
  <c r="C211" i="7" s="1"/>
  <c r="E251" i="6"/>
  <c r="B175" i="16" s="1"/>
  <c r="E183" i="6"/>
  <c r="N112" i="16" s="1"/>
  <c r="E215" i="6"/>
  <c r="N144" i="16" s="1"/>
  <c r="E252" i="6"/>
  <c r="B176" i="16" s="1"/>
  <c r="E176" i="6"/>
  <c r="N105" i="16" s="1"/>
  <c r="E208" i="6"/>
  <c r="N137" i="16" s="1"/>
  <c r="E38" i="6"/>
  <c r="Y179" i="16" s="1"/>
  <c r="E32" i="6"/>
  <c r="Y173" i="16" s="1"/>
  <c r="E272" i="6"/>
  <c r="B196" i="16" s="1"/>
  <c r="E261" i="6"/>
  <c r="B185" i="16" s="1"/>
  <c r="E185" i="6"/>
  <c r="N114" i="16" s="1"/>
  <c r="E217" i="6"/>
  <c r="N146" i="16" s="1"/>
  <c r="E31" i="6"/>
  <c r="Y172" i="16" s="1"/>
  <c r="E63" i="6"/>
  <c r="Y204" i="16" s="1"/>
  <c r="E246" i="6"/>
  <c r="B170" i="16" s="1"/>
  <c r="E278" i="6"/>
  <c r="B202" i="16" s="1"/>
  <c r="E202" i="6"/>
  <c r="N131" i="16" s="1"/>
  <c r="E56" i="6"/>
  <c r="Y197" i="16" s="1"/>
  <c r="E247" i="6"/>
  <c r="B171" i="16" s="1"/>
  <c r="E279" i="6"/>
  <c r="B203" i="16" s="1"/>
  <c r="E203" i="6"/>
  <c r="N132" i="16" s="1"/>
  <c r="E17" i="6"/>
  <c r="Y158" i="16" s="1"/>
  <c r="E49" i="6"/>
  <c r="Y190" i="16" s="1"/>
  <c r="E249" i="6"/>
  <c r="B173" i="16" s="1"/>
  <c r="E181" i="6"/>
  <c r="N110" i="16" s="1"/>
  <c r="E213" i="6"/>
  <c r="N142" i="16" s="1"/>
  <c r="E27" i="6"/>
  <c r="Y168" i="16" s="1"/>
  <c r="E59" i="6"/>
  <c r="Y200" i="16" s="1"/>
  <c r="E76" i="6"/>
  <c r="Y213" i="16" s="1"/>
  <c r="E242" i="6"/>
  <c r="B166" i="16" s="1"/>
  <c r="E274" i="6"/>
  <c r="B198" i="16" s="1"/>
  <c r="E206" i="6"/>
  <c r="N135" i="16" s="1"/>
  <c r="E102" i="6"/>
  <c r="Y239" i="16" s="1"/>
  <c r="E36" i="6"/>
  <c r="Y177" i="16" s="1"/>
  <c r="E71" i="6"/>
  <c r="Y208" i="16" s="1"/>
  <c r="E103" i="6"/>
  <c r="Y240" i="16" s="1"/>
  <c r="E37" i="6"/>
  <c r="Y178" i="16" s="1"/>
  <c r="AY6" i="6"/>
  <c r="BC6" i="6" s="1"/>
  <c r="Y6" i="6"/>
  <c r="U6" i="6"/>
  <c r="E159" i="6" s="1"/>
  <c r="N292" i="16" s="1"/>
  <c r="E329" i="6"/>
  <c r="B149" i="16" s="1"/>
  <c r="E318" i="6"/>
  <c r="B138" i="16" s="1"/>
  <c r="E295" i="6"/>
  <c r="B115" i="16" s="1"/>
  <c r="E327" i="6"/>
  <c r="B147" i="16" s="1"/>
  <c r="AY9" i="6"/>
  <c r="BC9" i="6" s="1"/>
  <c r="Y9" i="6"/>
  <c r="U9" i="6"/>
  <c r="E306" i="6" s="1"/>
  <c r="B126" i="16" s="1"/>
  <c r="C56" i="7"/>
  <c r="J52" i="7" s="1"/>
  <c r="C79" i="7" s="1"/>
  <c r="V5" i="6" s="1"/>
  <c r="E14" i="6"/>
  <c r="Y155" i="16" s="1"/>
  <c r="E259" i="6"/>
  <c r="B183" i="16" s="1"/>
  <c r="E191" i="6"/>
  <c r="N120" i="16" s="1"/>
  <c r="E223" i="6"/>
  <c r="N152" i="16" s="1"/>
  <c r="E260" i="6"/>
  <c r="B184" i="16" s="1"/>
  <c r="E184" i="6"/>
  <c r="N113" i="16" s="1"/>
  <c r="E216" i="6"/>
  <c r="N145" i="16" s="1"/>
  <c r="E46" i="6"/>
  <c r="Y187" i="16" s="1"/>
  <c r="E48" i="6"/>
  <c r="Y189" i="16" s="1"/>
  <c r="E237" i="6"/>
  <c r="B161" i="16" s="1"/>
  <c r="E269" i="6"/>
  <c r="B193" i="16" s="1"/>
  <c r="E193" i="6"/>
  <c r="N122" i="16" s="1"/>
  <c r="E225" i="6"/>
  <c r="N154" i="16" s="1"/>
  <c r="E113" i="6"/>
  <c r="Y250" i="16" s="1"/>
  <c r="E39" i="6"/>
  <c r="Y180" i="16" s="1"/>
  <c r="E90" i="6"/>
  <c r="Y227" i="16" s="1"/>
  <c r="E156" i="6"/>
  <c r="N289" i="16" s="1"/>
  <c r="E254" i="6"/>
  <c r="B178" i="16" s="1"/>
  <c r="E178" i="6"/>
  <c r="N107" i="16" s="1"/>
  <c r="E210" i="6"/>
  <c r="N139" i="16" s="1"/>
  <c r="E170" i="6"/>
  <c r="N303" i="16" s="1"/>
  <c r="E256" i="6"/>
  <c r="B180" i="16" s="1"/>
  <c r="E92" i="6"/>
  <c r="Y229" i="16" s="1"/>
  <c r="E255" i="6"/>
  <c r="B179" i="16" s="1"/>
  <c r="E179" i="6"/>
  <c r="N108" i="16" s="1"/>
  <c r="E211" i="6"/>
  <c r="N140" i="16" s="1"/>
  <c r="E99" i="6"/>
  <c r="Y236" i="16" s="1"/>
  <c r="E25" i="6"/>
  <c r="Y166" i="16" s="1"/>
  <c r="E57" i="6"/>
  <c r="Y198" i="16" s="1"/>
  <c r="E84" i="6"/>
  <c r="Y221" i="16" s="1"/>
  <c r="E257" i="6"/>
  <c r="B181" i="16" s="1"/>
  <c r="E189" i="6"/>
  <c r="N118" i="16" s="1"/>
  <c r="E221" i="6"/>
  <c r="N150" i="16" s="1"/>
  <c r="E77" i="6"/>
  <c r="Y214" i="16" s="1"/>
  <c r="E35" i="6"/>
  <c r="Y176" i="16" s="1"/>
  <c r="E34" i="6"/>
  <c r="Y175" i="16" s="1"/>
  <c r="E250" i="6"/>
  <c r="B174" i="16" s="1"/>
  <c r="E182" i="6"/>
  <c r="N111" i="16" s="1"/>
  <c r="E214" i="6"/>
  <c r="N143" i="16" s="1"/>
  <c r="E78" i="6"/>
  <c r="Y215" i="16" s="1"/>
  <c r="E44" i="6"/>
  <c r="Y185" i="16" s="1"/>
  <c r="E79" i="6"/>
  <c r="Y216" i="16" s="1"/>
  <c r="E45" i="6"/>
  <c r="Y186" i="16" s="1"/>
  <c r="E240" i="6"/>
  <c r="B164" i="16" s="1"/>
  <c r="Y4" i="3"/>
  <c r="O4" i="3"/>
  <c r="Y6" i="3"/>
  <c r="AV6" i="3" s="1"/>
  <c r="O6" i="3"/>
  <c r="Y7" i="3"/>
  <c r="AV7" i="3" s="1"/>
  <c r="O7" i="3"/>
  <c r="Y8" i="3"/>
  <c r="AV8" i="3" s="1"/>
  <c r="P8" i="3" s="1"/>
  <c r="O8" i="3"/>
  <c r="Y9" i="3"/>
  <c r="AV9" i="3" s="1"/>
  <c r="O9" i="3"/>
  <c r="Y10" i="3"/>
  <c r="AV10" i="3" s="1"/>
  <c r="O10" i="3"/>
  <c r="C56" i="5"/>
  <c r="Y5" i="3"/>
  <c r="P5" i="3" s="1"/>
  <c r="M97" i="7"/>
  <c r="J175" i="7"/>
  <c r="J129" i="7"/>
  <c r="M143" i="7"/>
  <c r="J242" i="13"/>
  <c r="J267" i="13"/>
  <c r="B94" i="13"/>
  <c r="D278" i="12"/>
  <c r="C502" i="16" s="1"/>
  <c r="U8" i="12"/>
  <c r="D238" i="12" s="1"/>
  <c r="C462" i="16" s="1"/>
  <c r="C194" i="13"/>
  <c r="J191" i="13" s="1"/>
  <c r="M191" i="13" s="1"/>
  <c r="D279" i="12"/>
  <c r="Z255" i="16" s="1"/>
  <c r="D233" i="12"/>
  <c r="C457" i="16" s="1"/>
  <c r="J85" i="13"/>
  <c r="D252" i="12"/>
  <c r="C476" i="16" s="1"/>
  <c r="D260" i="12"/>
  <c r="C484" i="16" s="1"/>
  <c r="D268" i="12"/>
  <c r="C492" i="16" s="1"/>
  <c r="U6" i="12"/>
  <c r="D163" i="12" s="1"/>
  <c r="J9" i="13"/>
  <c r="J39" i="13" s="1"/>
  <c r="E240" i="12"/>
  <c r="B464" i="16" s="1"/>
  <c r="E241" i="12"/>
  <c r="B465" i="16" s="1"/>
  <c r="E267" i="12"/>
  <c r="B491" i="16" s="1"/>
  <c r="E276" i="12"/>
  <c r="B500" i="16" s="1"/>
  <c r="D17" i="12"/>
  <c r="U9" i="12"/>
  <c r="E301" i="12" s="1"/>
  <c r="B421" i="16" s="1"/>
  <c r="J147" i="13"/>
  <c r="N168" i="13" s="1"/>
  <c r="M235" i="13"/>
  <c r="E62" i="12"/>
  <c r="D250" i="12"/>
  <c r="C474" i="16" s="1"/>
  <c r="D258" i="12"/>
  <c r="C482" i="16" s="1"/>
  <c r="D266" i="12"/>
  <c r="C490" i="16" s="1"/>
  <c r="D44" i="12"/>
  <c r="U4" i="12"/>
  <c r="D48" i="12" s="1"/>
  <c r="C51" i="13"/>
  <c r="C189" i="13"/>
  <c r="J196" i="13" s="1"/>
  <c r="E271" i="12"/>
  <c r="B495" i="16" s="1"/>
  <c r="E28" i="12"/>
  <c r="E275" i="12"/>
  <c r="B499" i="16" s="1"/>
  <c r="E246" i="12"/>
  <c r="B470" i="16" s="1"/>
  <c r="D237" i="12"/>
  <c r="C461" i="16" s="1"/>
  <c r="D261" i="12"/>
  <c r="C485" i="16" s="1"/>
  <c r="D169" i="12"/>
  <c r="D31" i="12"/>
  <c r="D39" i="12"/>
  <c r="D47" i="12"/>
  <c r="D63" i="12"/>
  <c r="U7" i="12"/>
  <c r="D181" i="12" s="1"/>
  <c r="O210" i="16" s="1"/>
  <c r="C97" i="13"/>
  <c r="J104" i="13" s="1"/>
  <c r="E279" i="12"/>
  <c r="Y255" i="16" s="1"/>
  <c r="E49" i="12"/>
  <c r="E42" i="12"/>
  <c r="E265" i="12"/>
  <c r="B489" i="16" s="1"/>
  <c r="E51" i="12"/>
  <c r="E258" i="12"/>
  <c r="B482" i="16" s="1"/>
  <c r="E36" i="12"/>
  <c r="E31" i="12"/>
  <c r="D322" i="12"/>
  <c r="C442" i="16" s="1"/>
  <c r="D232" i="12"/>
  <c r="C456" i="16" s="1"/>
  <c r="D256" i="12"/>
  <c r="C480" i="16" s="1"/>
  <c r="D264" i="12"/>
  <c r="C488" i="16" s="1"/>
  <c r="D272" i="12"/>
  <c r="C496" i="16" s="1"/>
  <c r="D18" i="12"/>
  <c r="D34" i="12"/>
  <c r="D42" i="12"/>
  <c r="C102" i="13"/>
  <c r="C119" i="13" s="1"/>
  <c r="J163" i="13"/>
  <c r="J164" i="13" s="1"/>
  <c r="J193" i="13"/>
  <c r="J223" i="13" s="1"/>
  <c r="E272" i="12"/>
  <c r="B496" i="16" s="1"/>
  <c r="E273" i="12"/>
  <c r="B497" i="16" s="1"/>
  <c r="E133" i="12"/>
  <c r="E45" i="12"/>
  <c r="E266" i="12"/>
  <c r="B490" i="16" s="1"/>
  <c r="E230" i="12"/>
  <c r="B454" i="16" s="1"/>
  <c r="E44" i="12"/>
  <c r="E244" i="12"/>
  <c r="B468" i="16" s="1"/>
  <c r="E200" i="12"/>
  <c r="N229" i="16" s="1"/>
  <c r="E22" i="12"/>
  <c r="E269" i="12"/>
  <c r="B493" i="16" s="1"/>
  <c r="E225" i="12"/>
  <c r="N254" i="16" s="1"/>
  <c r="E16" i="12"/>
  <c r="E32" i="12"/>
  <c r="D287" i="12"/>
  <c r="C407" i="16" s="1"/>
  <c r="D235" i="12"/>
  <c r="C459" i="16" s="1"/>
  <c r="D243" i="12"/>
  <c r="C467" i="16" s="1"/>
  <c r="D251" i="12"/>
  <c r="C475" i="16" s="1"/>
  <c r="D259" i="12"/>
  <c r="C483" i="16" s="1"/>
  <c r="D267" i="12"/>
  <c r="C491" i="16" s="1"/>
  <c r="D275" i="12"/>
  <c r="C499" i="16" s="1"/>
  <c r="D207" i="12"/>
  <c r="O236" i="16" s="1"/>
  <c r="D21" i="12"/>
  <c r="D37" i="12"/>
  <c r="D45" i="12"/>
  <c r="D53" i="12"/>
  <c r="U5" i="12"/>
  <c r="D82" i="12" s="1"/>
  <c r="C5" i="13"/>
  <c r="J12" i="13" s="1"/>
  <c r="M51" i="13"/>
  <c r="J101" i="13"/>
  <c r="J131" i="13" s="1"/>
  <c r="E231" i="12"/>
  <c r="B455" i="16" s="1"/>
  <c r="E318" i="12"/>
  <c r="B438" i="16" s="1"/>
  <c r="E58" i="12"/>
  <c r="E274" i="12"/>
  <c r="B498" i="16" s="1"/>
  <c r="E52" i="12"/>
  <c r="E252" i="12"/>
  <c r="B476" i="16" s="1"/>
  <c r="E47" i="12"/>
  <c r="E40" i="12"/>
  <c r="J239" i="9"/>
  <c r="N260" i="9" s="1"/>
  <c r="J147" i="9"/>
  <c r="J177" i="9" s="1"/>
  <c r="J163" i="9"/>
  <c r="J164" i="9" s="1"/>
  <c r="J98" i="9"/>
  <c r="C125" i="9" s="1"/>
  <c r="V6" i="8" s="1"/>
  <c r="J53" i="9"/>
  <c r="M53" i="9" s="1"/>
  <c r="J71" i="9"/>
  <c r="J72" i="9" s="1"/>
  <c r="B94" i="5"/>
  <c r="B121" i="3"/>
  <c r="B140" i="5"/>
  <c r="B175" i="3"/>
  <c r="B186" i="5"/>
  <c r="B229" i="3"/>
  <c r="B232" i="5"/>
  <c r="B283" i="3"/>
  <c r="B278" i="5"/>
  <c r="B337" i="3"/>
  <c r="B2" i="5"/>
  <c r="B13" i="3"/>
  <c r="B48" i="5"/>
  <c r="B67" i="3"/>
  <c r="C194" i="5"/>
  <c r="J190" i="5" s="1"/>
  <c r="C216" i="5" s="1"/>
  <c r="V8" i="3" s="1"/>
  <c r="U8" i="3"/>
  <c r="D235" i="3" s="1"/>
  <c r="O9" i="16" s="1"/>
  <c r="C235" i="5"/>
  <c r="J242" i="5" s="1"/>
  <c r="C286" i="5"/>
  <c r="J313" i="5" s="1"/>
  <c r="U10" i="3"/>
  <c r="D347" i="3" s="1"/>
  <c r="C212" i="16" s="1"/>
  <c r="C240" i="5"/>
  <c r="J236" i="5" s="1"/>
  <c r="C262" i="5" s="1"/>
  <c r="V9" i="3" s="1"/>
  <c r="U9" i="3"/>
  <c r="E304" i="3" s="1"/>
  <c r="B273" i="16" s="1"/>
  <c r="E369" i="3"/>
  <c r="B234" i="16" s="1"/>
  <c r="E372" i="3"/>
  <c r="B237" i="16" s="1"/>
  <c r="E366" i="3"/>
  <c r="B231" i="16" s="1"/>
  <c r="C10" i="5"/>
  <c r="J6" i="5" s="1"/>
  <c r="C33" i="5" s="1"/>
  <c r="V4" i="3" s="1"/>
  <c r="U4" i="3"/>
  <c r="D61" i="3" s="1"/>
  <c r="Z302" i="16" s="1"/>
  <c r="E352" i="3"/>
  <c r="B217" i="16" s="1"/>
  <c r="D328" i="3"/>
  <c r="C297" i="16" s="1"/>
  <c r="D62" i="3"/>
  <c r="Z303" i="16" s="1"/>
  <c r="AB5" i="3"/>
  <c r="AC5" i="3" s="1"/>
  <c r="AD5" i="3" s="1"/>
  <c r="AE5" i="3" s="1"/>
  <c r="AF5" i="3" s="1"/>
  <c r="U5" i="3"/>
  <c r="D85" i="3" s="1"/>
  <c r="Z322" i="16" s="1"/>
  <c r="E386" i="3"/>
  <c r="B251" i="16" s="1"/>
  <c r="D349" i="3"/>
  <c r="C214" i="16" s="1"/>
  <c r="D341" i="3"/>
  <c r="C206" i="16" s="1"/>
  <c r="D291" i="3"/>
  <c r="C260" i="16" s="1"/>
  <c r="D57" i="3"/>
  <c r="Z298" i="16" s="1"/>
  <c r="C102" i="5"/>
  <c r="J99" i="5" s="1"/>
  <c r="M99" i="5" s="1"/>
  <c r="U6" i="3"/>
  <c r="D139" i="3" s="1"/>
  <c r="Z372" i="16" s="1"/>
  <c r="E69" i="3"/>
  <c r="Y306" i="16" s="1"/>
  <c r="E357" i="3"/>
  <c r="B222" i="16" s="1"/>
  <c r="E53" i="3"/>
  <c r="Y294" i="16" s="1"/>
  <c r="E345" i="3"/>
  <c r="B210" i="16" s="1"/>
  <c r="E33" i="3"/>
  <c r="Y274" i="16" s="1"/>
  <c r="D286" i="3"/>
  <c r="C255" i="16" s="1"/>
  <c r="D294" i="3"/>
  <c r="C263" i="16" s="1"/>
  <c r="D302" i="3"/>
  <c r="C271" i="16" s="1"/>
  <c r="D318" i="3"/>
  <c r="C287" i="16" s="1"/>
  <c r="D326" i="3"/>
  <c r="C295" i="16" s="1"/>
  <c r="D60" i="3"/>
  <c r="Z301" i="16" s="1"/>
  <c r="D80" i="3"/>
  <c r="Z317" i="16" s="1"/>
  <c r="C148" i="5"/>
  <c r="M143" i="5" s="1"/>
  <c r="U7" i="3"/>
  <c r="D219" i="3" s="1"/>
  <c r="E365" i="3"/>
  <c r="B230" i="16" s="1"/>
  <c r="E61" i="3"/>
  <c r="Y302" i="16" s="1"/>
  <c r="E133" i="3"/>
  <c r="Y366" i="16" s="1"/>
  <c r="E18" i="3"/>
  <c r="Y259" i="16" s="1"/>
  <c r="E353" i="3"/>
  <c r="B218" i="16" s="1"/>
  <c r="J147" i="5"/>
  <c r="N168" i="5" s="1"/>
  <c r="J101" i="5"/>
  <c r="N122" i="5" s="1"/>
  <c r="J239" i="5"/>
  <c r="J269" i="5" s="1"/>
  <c r="J55" i="5"/>
  <c r="N76" i="5" s="1"/>
  <c r="J9" i="5"/>
  <c r="N30" i="5" s="1"/>
  <c r="D14" i="8"/>
  <c r="Z5" i="16" s="1"/>
  <c r="B332" i="6"/>
  <c r="D332" i="6" s="1"/>
  <c r="C152" i="16" s="1"/>
  <c r="B300" i="6"/>
  <c r="D300" i="6" s="1"/>
  <c r="C120" i="16" s="1"/>
  <c r="B250" i="6"/>
  <c r="D250" i="6" s="1"/>
  <c r="C174" i="16" s="1"/>
  <c r="B266" i="6"/>
  <c r="D266" i="6" s="1"/>
  <c r="C190" i="16" s="1"/>
  <c r="B206" i="6"/>
  <c r="D206" i="6" s="1"/>
  <c r="O135" i="16" s="1"/>
  <c r="D206" i="8"/>
  <c r="O85" i="16" s="1"/>
  <c r="B134" i="6"/>
  <c r="D134" i="8"/>
  <c r="Z117" i="16" s="1"/>
  <c r="B158" i="6"/>
  <c r="B70" i="6"/>
  <c r="D70" i="6" s="1"/>
  <c r="Z207" i="16" s="1"/>
  <c r="D70" i="8"/>
  <c r="Z57" i="16" s="1"/>
  <c r="B86" i="6"/>
  <c r="D86" i="8"/>
  <c r="Z73" i="16" s="1"/>
  <c r="B94" i="6"/>
  <c r="D94" i="8"/>
  <c r="Z81" i="16" s="1"/>
  <c r="B20" i="6"/>
  <c r="D20" i="6" s="1"/>
  <c r="Z161" i="16" s="1"/>
  <c r="D20" i="8"/>
  <c r="Z11" i="16" s="1"/>
  <c r="B36" i="6"/>
  <c r="D36" i="6" s="1"/>
  <c r="Z177" i="16" s="1"/>
  <c r="D36" i="8"/>
  <c r="Z27" i="16" s="1"/>
  <c r="B44" i="6"/>
  <c r="D44" i="6" s="1"/>
  <c r="Z185" i="16" s="1"/>
  <c r="D44" i="8"/>
  <c r="Z35" i="16" s="1"/>
  <c r="B329" i="6"/>
  <c r="D329" i="6" s="1"/>
  <c r="C149" i="16" s="1"/>
  <c r="B321" i="6"/>
  <c r="D321" i="6" s="1"/>
  <c r="C141" i="16" s="1"/>
  <c r="B313" i="6"/>
  <c r="D313" i="6" s="1"/>
  <c r="C133" i="16" s="1"/>
  <c r="B305" i="6"/>
  <c r="D305" i="6" s="1"/>
  <c r="C125" i="16" s="1"/>
  <c r="B297" i="6"/>
  <c r="D297" i="6" s="1"/>
  <c r="C117" i="16" s="1"/>
  <c r="B289" i="6"/>
  <c r="D289" i="6" s="1"/>
  <c r="C109" i="16" s="1"/>
  <c r="B237" i="6"/>
  <c r="D237" i="6" s="1"/>
  <c r="C161" i="16" s="1"/>
  <c r="B245" i="6"/>
  <c r="D245" i="6" s="1"/>
  <c r="C169" i="16" s="1"/>
  <c r="B253" i="6"/>
  <c r="D253" i="6" s="1"/>
  <c r="C177" i="16" s="1"/>
  <c r="B261" i="6"/>
  <c r="D261" i="6" s="1"/>
  <c r="C185" i="16" s="1"/>
  <c r="B269" i="6"/>
  <c r="D269" i="6" s="1"/>
  <c r="C193" i="16" s="1"/>
  <c r="B277" i="6"/>
  <c r="D277" i="6" s="1"/>
  <c r="C201" i="16" s="1"/>
  <c r="B177" i="6"/>
  <c r="D177" i="6" s="1"/>
  <c r="O106" i="16" s="1"/>
  <c r="D177" i="8"/>
  <c r="O56" i="16" s="1"/>
  <c r="B185" i="6"/>
  <c r="D185" i="6" s="1"/>
  <c r="O114" i="16" s="1"/>
  <c r="D185" i="8"/>
  <c r="O64" i="16" s="1"/>
  <c r="B193" i="6"/>
  <c r="D193" i="6" s="1"/>
  <c r="O122" i="16" s="1"/>
  <c r="D193" i="8"/>
  <c r="O72" i="16" s="1"/>
  <c r="B201" i="6"/>
  <c r="D201" i="6" s="1"/>
  <c r="O130" i="16" s="1"/>
  <c r="D201" i="8"/>
  <c r="O80" i="16" s="1"/>
  <c r="B209" i="6"/>
  <c r="D209" i="6" s="1"/>
  <c r="O138" i="16" s="1"/>
  <c r="D209" i="8"/>
  <c r="O88" i="16" s="1"/>
  <c r="B217" i="6"/>
  <c r="D217" i="6" s="1"/>
  <c r="O146" i="16" s="1"/>
  <c r="D217" i="8"/>
  <c r="O96" i="16" s="1"/>
  <c r="B225" i="6"/>
  <c r="D225" i="6" s="1"/>
  <c r="O154" i="16" s="1"/>
  <c r="D225" i="8"/>
  <c r="O104" i="16" s="1"/>
  <c r="B129" i="6"/>
  <c r="D129" i="8"/>
  <c r="Z112" i="16" s="1"/>
  <c r="B137" i="6"/>
  <c r="D137" i="8"/>
  <c r="Z120" i="16" s="1"/>
  <c r="B145" i="6"/>
  <c r="B153" i="6"/>
  <c r="D153" i="6" s="1"/>
  <c r="O286" i="16" s="1"/>
  <c r="B161" i="6"/>
  <c r="D161" i="8"/>
  <c r="Z144" i="16" s="1"/>
  <c r="B169" i="6"/>
  <c r="D169" i="8"/>
  <c r="Z152" i="16" s="1"/>
  <c r="B73" i="6"/>
  <c r="D73" i="8"/>
  <c r="Z60" i="16" s="1"/>
  <c r="B81" i="6"/>
  <c r="D81" i="6" s="1"/>
  <c r="Z218" i="16" s="1"/>
  <c r="D81" i="8"/>
  <c r="Z68" i="16" s="1"/>
  <c r="B89" i="6"/>
  <c r="D89" i="8"/>
  <c r="Z76" i="16" s="1"/>
  <c r="B97" i="6"/>
  <c r="D97" i="8"/>
  <c r="Z84" i="16" s="1"/>
  <c r="B105" i="6"/>
  <c r="D105" i="8"/>
  <c r="Z92" i="16" s="1"/>
  <c r="B113" i="6"/>
  <c r="D113" i="6" s="1"/>
  <c r="Z250" i="16" s="1"/>
  <c r="D113" i="8"/>
  <c r="Z100" i="16" s="1"/>
  <c r="B15" i="6"/>
  <c r="D15" i="6" s="1"/>
  <c r="Z156" i="16" s="1"/>
  <c r="D15" i="8"/>
  <c r="Z6" i="16" s="1"/>
  <c r="B23" i="6"/>
  <c r="D23" i="6" s="1"/>
  <c r="Z164" i="16" s="1"/>
  <c r="D23" i="8"/>
  <c r="Z14" i="16" s="1"/>
  <c r="B31" i="6"/>
  <c r="D31" i="6" s="1"/>
  <c r="Z172" i="16" s="1"/>
  <c r="D31" i="8"/>
  <c r="Z22" i="16" s="1"/>
  <c r="B39" i="6"/>
  <c r="D39" i="6" s="1"/>
  <c r="Z180" i="16" s="1"/>
  <c r="D39" i="8"/>
  <c r="Z30" i="16" s="1"/>
  <c r="B47" i="6"/>
  <c r="D47" i="6" s="1"/>
  <c r="Z188" i="16" s="1"/>
  <c r="D47" i="8"/>
  <c r="Z38" i="16" s="1"/>
  <c r="B55" i="6"/>
  <c r="D55" i="6" s="1"/>
  <c r="Z196" i="16" s="1"/>
  <c r="D55" i="8"/>
  <c r="Z46" i="16" s="1"/>
  <c r="B63" i="6"/>
  <c r="D63" i="6" s="1"/>
  <c r="Z204" i="16" s="1"/>
  <c r="D63" i="8"/>
  <c r="Z54" i="16" s="1"/>
  <c r="B258" i="6"/>
  <c r="D258" i="6" s="1"/>
  <c r="C182" i="16" s="1"/>
  <c r="B274" i="6"/>
  <c r="D274" i="6" s="1"/>
  <c r="C198" i="16" s="1"/>
  <c r="B182" i="6"/>
  <c r="D182" i="6" s="1"/>
  <c r="O111" i="16" s="1"/>
  <c r="D182" i="8"/>
  <c r="O61" i="16" s="1"/>
  <c r="B126" i="6"/>
  <c r="B142" i="6"/>
  <c r="D142" i="6" s="1"/>
  <c r="O275" i="16" s="1"/>
  <c r="B150" i="6"/>
  <c r="D150" i="8"/>
  <c r="Z133" i="16" s="1"/>
  <c r="B166" i="6"/>
  <c r="D166" i="8"/>
  <c r="Z149" i="16" s="1"/>
  <c r="B78" i="6"/>
  <c r="D78" i="8"/>
  <c r="Z65" i="16" s="1"/>
  <c r="B110" i="6"/>
  <c r="D110" i="6" s="1"/>
  <c r="Z247" i="16" s="1"/>
  <c r="D110" i="8"/>
  <c r="Z97" i="16" s="1"/>
  <c r="B28" i="6"/>
  <c r="D28" i="6" s="1"/>
  <c r="Z169" i="16" s="1"/>
  <c r="D28" i="8"/>
  <c r="Z19" i="16" s="1"/>
  <c r="B52" i="6"/>
  <c r="D52" i="6" s="1"/>
  <c r="Z193" i="16" s="1"/>
  <c r="D52" i="8"/>
  <c r="Z43" i="16" s="1"/>
  <c r="B60" i="6"/>
  <c r="D60" i="6" s="1"/>
  <c r="Z201" i="16" s="1"/>
  <c r="D60" i="8"/>
  <c r="Z51" i="16" s="1"/>
  <c r="B326" i="6"/>
  <c r="D326" i="6" s="1"/>
  <c r="C146" i="16" s="1"/>
  <c r="B318" i="6"/>
  <c r="D318" i="6" s="1"/>
  <c r="C138" i="16" s="1"/>
  <c r="B310" i="6"/>
  <c r="D310" i="6" s="1"/>
  <c r="C130" i="16" s="1"/>
  <c r="B302" i="6"/>
  <c r="D302" i="6" s="1"/>
  <c r="C122" i="16" s="1"/>
  <c r="B294" i="6"/>
  <c r="D294" i="6" s="1"/>
  <c r="C114" i="16" s="1"/>
  <c r="B286" i="6"/>
  <c r="D286" i="6" s="1"/>
  <c r="C106" i="16" s="1"/>
  <c r="B232" i="6"/>
  <c r="D232" i="6" s="1"/>
  <c r="C156" i="16" s="1"/>
  <c r="B240" i="6"/>
  <c r="D240" i="6" s="1"/>
  <c r="C164" i="16" s="1"/>
  <c r="B248" i="6"/>
  <c r="D248" i="6" s="1"/>
  <c r="C172" i="16" s="1"/>
  <c r="B256" i="6"/>
  <c r="D256" i="6" s="1"/>
  <c r="C180" i="16" s="1"/>
  <c r="B264" i="6"/>
  <c r="D264" i="6" s="1"/>
  <c r="C188" i="16" s="1"/>
  <c r="B272" i="6"/>
  <c r="D272" i="6" s="1"/>
  <c r="C196" i="16" s="1"/>
  <c r="B180" i="6"/>
  <c r="D180" i="6" s="1"/>
  <c r="O109" i="16" s="1"/>
  <c r="D180" i="8"/>
  <c r="O59" i="16" s="1"/>
  <c r="B188" i="6"/>
  <c r="D188" i="6" s="1"/>
  <c r="O117" i="16" s="1"/>
  <c r="D188" i="8"/>
  <c r="O67" i="16" s="1"/>
  <c r="B196" i="6"/>
  <c r="D196" i="6" s="1"/>
  <c r="O125" i="16" s="1"/>
  <c r="D196" i="8"/>
  <c r="O75" i="16" s="1"/>
  <c r="B204" i="6"/>
  <c r="D204" i="6" s="1"/>
  <c r="O133" i="16" s="1"/>
  <c r="D204" i="8"/>
  <c r="O83" i="16" s="1"/>
  <c r="B212" i="6"/>
  <c r="D212" i="6" s="1"/>
  <c r="O141" i="16" s="1"/>
  <c r="D212" i="8"/>
  <c r="O91" i="16" s="1"/>
  <c r="B220" i="6"/>
  <c r="D220" i="6" s="1"/>
  <c r="O149" i="16" s="1"/>
  <c r="D220" i="8"/>
  <c r="O99" i="16" s="1"/>
  <c r="B124" i="6"/>
  <c r="D124" i="8"/>
  <c r="Z107" i="16" s="1"/>
  <c r="B132" i="6"/>
  <c r="B140" i="6"/>
  <c r="D140" i="6" s="1"/>
  <c r="O273" i="16" s="1"/>
  <c r="B148" i="6"/>
  <c r="D148" i="8"/>
  <c r="Z131" i="16" s="1"/>
  <c r="B156" i="6"/>
  <c r="D156" i="8"/>
  <c r="Z139" i="16" s="1"/>
  <c r="B164" i="6"/>
  <c r="B68" i="6"/>
  <c r="D68" i="6" s="1"/>
  <c r="Z205" i="16" s="1"/>
  <c r="D68" i="8"/>
  <c r="Z55" i="16" s="1"/>
  <c r="B76" i="6"/>
  <c r="D76" i="8"/>
  <c r="Z63" i="16" s="1"/>
  <c r="B84" i="6"/>
  <c r="D84" i="6" s="1"/>
  <c r="Z221" i="16" s="1"/>
  <c r="D84" i="8"/>
  <c r="Z71" i="16" s="1"/>
  <c r="B92" i="6"/>
  <c r="D92" i="8"/>
  <c r="Z79" i="16" s="1"/>
  <c r="B100" i="6"/>
  <c r="D100" i="6" s="1"/>
  <c r="Z237" i="16" s="1"/>
  <c r="D100" i="8"/>
  <c r="Z87" i="16" s="1"/>
  <c r="B108" i="6"/>
  <c r="D108" i="8"/>
  <c r="Z95" i="16" s="1"/>
  <c r="B116" i="6"/>
  <c r="D116" i="8"/>
  <c r="Z103" i="16" s="1"/>
  <c r="B18" i="6"/>
  <c r="D18" i="6" s="1"/>
  <c r="Z159" i="16" s="1"/>
  <c r="D18" i="8"/>
  <c r="Z9" i="16" s="1"/>
  <c r="B26" i="6"/>
  <c r="D26" i="6" s="1"/>
  <c r="Z167" i="16" s="1"/>
  <c r="D26" i="8"/>
  <c r="Z17" i="16" s="1"/>
  <c r="B34" i="6"/>
  <c r="D34" i="6" s="1"/>
  <c r="Z175" i="16" s="1"/>
  <c r="D34" i="8"/>
  <c r="Z25" i="16" s="1"/>
  <c r="B42" i="6"/>
  <c r="D42" i="6" s="1"/>
  <c r="Z183" i="16" s="1"/>
  <c r="D42" i="8"/>
  <c r="Z33" i="16" s="1"/>
  <c r="B50" i="6"/>
  <c r="D50" i="6" s="1"/>
  <c r="Z191" i="16" s="1"/>
  <c r="D50" i="8"/>
  <c r="Z41" i="16" s="1"/>
  <c r="B58" i="6"/>
  <c r="D58" i="6" s="1"/>
  <c r="Z199" i="16" s="1"/>
  <c r="D58" i="8"/>
  <c r="Z49" i="16" s="1"/>
  <c r="B315" i="6"/>
  <c r="D315" i="6" s="1"/>
  <c r="C135" i="16" s="1"/>
  <c r="B299" i="6"/>
  <c r="D299" i="6" s="1"/>
  <c r="C119" i="16" s="1"/>
  <c r="B235" i="6"/>
  <c r="D235" i="6" s="1"/>
  <c r="C159" i="16" s="1"/>
  <c r="B127" i="6"/>
  <c r="D127" i="6" s="1"/>
  <c r="O260" i="16" s="1"/>
  <c r="B135" i="6"/>
  <c r="D135" i="8"/>
  <c r="Z118" i="16" s="1"/>
  <c r="B143" i="6"/>
  <c r="D143" i="8"/>
  <c r="Z126" i="16" s="1"/>
  <c r="B151" i="6"/>
  <c r="B159" i="6"/>
  <c r="D159" i="6" s="1"/>
  <c r="O292" i="16" s="1"/>
  <c r="B167" i="6"/>
  <c r="D167" i="8"/>
  <c r="Z150" i="16" s="1"/>
  <c r="B71" i="6"/>
  <c r="D71" i="6" s="1"/>
  <c r="Z208" i="16" s="1"/>
  <c r="D71" i="8"/>
  <c r="Z58" i="16" s="1"/>
  <c r="B79" i="6"/>
  <c r="D79" i="8"/>
  <c r="Z66" i="16" s="1"/>
  <c r="B87" i="6"/>
  <c r="D87" i="6" s="1"/>
  <c r="Z224" i="16" s="1"/>
  <c r="D87" i="8"/>
  <c r="Z74" i="16" s="1"/>
  <c r="B95" i="6"/>
  <c r="D95" i="8"/>
  <c r="Z82" i="16" s="1"/>
  <c r="B103" i="6"/>
  <c r="D103" i="6" s="1"/>
  <c r="Z240" i="16" s="1"/>
  <c r="D103" i="8"/>
  <c r="Z90" i="16" s="1"/>
  <c r="B111" i="6"/>
  <c r="D111" i="8"/>
  <c r="Z98" i="16" s="1"/>
  <c r="B21" i="6"/>
  <c r="D21" i="6" s="1"/>
  <c r="Z162" i="16" s="1"/>
  <c r="D21" i="8"/>
  <c r="Z12" i="16" s="1"/>
  <c r="B29" i="6"/>
  <c r="D29" i="6" s="1"/>
  <c r="Z170" i="16" s="1"/>
  <c r="D29" i="8"/>
  <c r="Z20" i="16" s="1"/>
  <c r="B37" i="6"/>
  <c r="D37" i="6" s="1"/>
  <c r="Z178" i="16" s="1"/>
  <c r="D37" i="8"/>
  <c r="Z28" i="16" s="1"/>
  <c r="B45" i="6"/>
  <c r="D45" i="6" s="1"/>
  <c r="Z186" i="16" s="1"/>
  <c r="D45" i="8"/>
  <c r="Z36" i="16" s="1"/>
  <c r="B53" i="6"/>
  <c r="D53" i="6" s="1"/>
  <c r="Z194" i="16" s="1"/>
  <c r="D53" i="8"/>
  <c r="Z44" i="16" s="1"/>
  <c r="B61" i="6"/>
  <c r="D61" i="6" s="1"/>
  <c r="Z202" i="16" s="1"/>
  <c r="D61" i="8"/>
  <c r="Z52" i="16" s="1"/>
  <c r="B102" i="6"/>
  <c r="D102" i="6" s="1"/>
  <c r="Z239" i="16" s="1"/>
  <c r="D102" i="8"/>
  <c r="Z89" i="16" s="1"/>
  <c r="B323" i="6"/>
  <c r="D323" i="6" s="1"/>
  <c r="C143" i="16" s="1"/>
  <c r="B243" i="6"/>
  <c r="D243" i="6" s="1"/>
  <c r="C167" i="16" s="1"/>
  <c r="B259" i="6"/>
  <c r="D259" i="6" s="1"/>
  <c r="C183" i="16" s="1"/>
  <c r="B183" i="6"/>
  <c r="D183" i="6" s="1"/>
  <c r="O112" i="16" s="1"/>
  <c r="D183" i="8"/>
  <c r="O62" i="16" s="1"/>
  <c r="B207" i="6"/>
  <c r="D207" i="6" s="1"/>
  <c r="O136" i="16" s="1"/>
  <c r="D207" i="8"/>
  <c r="O86" i="16" s="1"/>
  <c r="B215" i="6"/>
  <c r="D215" i="6" s="1"/>
  <c r="O144" i="16" s="1"/>
  <c r="D215" i="8"/>
  <c r="O94" i="16" s="1"/>
  <c r="B328" i="6"/>
  <c r="D328" i="6" s="1"/>
  <c r="C148" i="16" s="1"/>
  <c r="B320" i="6"/>
  <c r="D320" i="6" s="1"/>
  <c r="C140" i="16" s="1"/>
  <c r="B312" i="6"/>
  <c r="D312" i="6" s="1"/>
  <c r="C132" i="16" s="1"/>
  <c r="B304" i="6"/>
  <c r="D304" i="6" s="1"/>
  <c r="C124" i="16" s="1"/>
  <c r="B296" i="6"/>
  <c r="D296" i="6" s="1"/>
  <c r="C116" i="16" s="1"/>
  <c r="B288" i="6"/>
  <c r="D288" i="6" s="1"/>
  <c r="C108" i="16" s="1"/>
  <c r="B230" i="6"/>
  <c r="D230" i="6" s="1"/>
  <c r="C154" i="16" s="1"/>
  <c r="B238" i="6"/>
  <c r="D238" i="6" s="1"/>
  <c r="C162" i="16" s="1"/>
  <c r="B246" i="6"/>
  <c r="D246" i="6" s="1"/>
  <c r="C170" i="16" s="1"/>
  <c r="B254" i="6"/>
  <c r="D254" i="6" s="1"/>
  <c r="C178" i="16" s="1"/>
  <c r="B262" i="6"/>
  <c r="D262" i="6" s="1"/>
  <c r="C186" i="16" s="1"/>
  <c r="B270" i="6"/>
  <c r="D270" i="6" s="1"/>
  <c r="C194" i="16" s="1"/>
  <c r="B278" i="6"/>
  <c r="D278" i="6" s="1"/>
  <c r="C202" i="16" s="1"/>
  <c r="B178" i="6"/>
  <c r="D178" i="6" s="1"/>
  <c r="O107" i="16" s="1"/>
  <c r="D178" i="8"/>
  <c r="O57" i="16" s="1"/>
  <c r="B186" i="6"/>
  <c r="D186" i="6" s="1"/>
  <c r="O115" i="16" s="1"/>
  <c r="D186" i="8"/>
  <c r="O65" i="16" s="1"/>
  <c r="B194" i="6"/>
  <c r="D194" i="6" s="1"/>
  <c r="O123" i="16" s="1"/>
  <c r="D194" i="8"/>
  <c r="O73" i="16" s="1"/>
  <c r="B202" i="6"/>
  <c r="D202" i="6" s="1"/>
  <c r="O131" i="16" s="1"/>
  <c r="D202" i="8"/>
  <c r="O81" i="16" s="1"/>
  <c r="B210" i="6"/>
  <c r="D210" i="6" s="1"/>
  <c r="O139" i="16" s="1"/>
  <c r="D210" i="8"/>
  <c r="O89" i="16" s="1"/>
  <c r="B218" i="6"/>
  <c r="D218" i="6" s="1"/>
  <c r="O147" i="16" s="1"/>
  <c r="D218" i="8"/>
  <c r="O97" i="16" s="1"/>
  <c r="B122" i="6"/>
  <c r="D122" i="6" s="1"/>
  <c r="O255" i="16" s="1"/>
  <c r="D122" i="8"/>
  <c r="Z105" i="16" s="1"/>
  <c r="B130" i="6"/>
  <c r="D130" i="8"/>
  <c r="Z113" i="16" s="1"/>
  <c r="B138" i="6"/>
  <c r="D138" i="8"/>
  <c r="Z121" i="16" s="1"/>
  <c r="B146" i="6"/>
  <c r="B154" i="6"/>
  <c r="D154" i="6" s="1"/>
  <c r="O287" i="16" s="1"/>
  <c r="D154" i="8"/>
  <c r="Z137" i="16" s="1"/>
  <c r="B162" i="6"/>
  <c r="D162" i="8"/>
  <c r="Z145" i="16" s="1"/>
  <c r="B170" i="6"/>
  <c r="D170" i="8"/>
  <c r="Z153" i="16" s="1"/>
  <c r="B74" i="6"/>
  <c r="D74" i="8"/>
  <c r="Z61" i="16" s="1"/>
  <c r="B82" i="6"/>
  <c r="D82" i="6" s="1"/>
  <c r="Z219" i="16" s="1"/>
  <c r="D82" i="8"/>
  <c r="Z69" i="16" s="1"/>
  <c r="B90" i="6"/>
  <c r="D90" i="8"/>
  <c r="Z77" i="16" s="1"/>
  <c r="B98" i="6"/>
  <c r="D98" i="6" s="1"/>
  <c r="Z235" i="16" s="1"/>
  <c r="D98" i="8"/>
  <c r="Z85" i="16" s="1"/>
  <c r="B106" i="6"/>
  <c r="D106" i="8"/>
  <c r="Z93" i="16" s="1"/>
  <c r="B114" i="6"/>
  <c r="D114" i="6" s="1"/>
  <c r="Z251" i="16" s="1"/>
  <c r="D114" i="8"/>
  <c r="Z101" i="16" s="1"/>
  <c r="B16" i="6"/>
  <c r="D16" i="6" s="1"/>
  <c r="Z157" i="16" s="1"/>
  <c r="D16" i="8"/>
  <c r="Z7" i="16" s="1"/>
  <c r="B24" i="6"/>
  <c r="D24" i="6" s="1"/>
  <c r="Z165" i="16" s="1"/>
  <c r="D24" i="8"/>
  <c r="Z15" i="16" s="1"/>
  <c r="B32" i="6"/>
  <c r="D32" i="6" s="1"/>
  <c r="Z173" i="16" s="1"/>
  <c r="D32" i="8"/>
  <c r="Z23" i="16" s="1"/>
  <c r="B40" i="6"/>
  <c r="D40" i="6" s="1"/>
  <c r="Z181" i="16" s="1"/>
  <c r="D40" i="8"/>
  <c r="Z31" i="16" s="1"/>
  <c r="B48" i="6"/>
  <c r="D48" i="6" s="1"/>
  <c r="Z189" i="16" s="1"/>
  <c r="D48" i="8"/>
  <c r="Z39" i="16" s="1"/>
  <c r="B56" i="6"/>
  <c r="D56" i="6" s="1"/>
  <c r="Z197" i="16" s="1"/>
  <c r="D56" i="8"/>
  <c r="Z47" i="16" s="1"/>
  <c r="B316" i="6"/>
  <c r="D316" i="6" s="1"/>
  <c r="C136" i="16" s="1"/>
  <c r="B292" i="6"/>
  <c r="D292" i="6" s="1"/>
  <c r="C112" i="16" s="1"/>
  <c r="B284" i="6"/>
  <c r="D284" i="6" s="1"/>
  <c r="C104" i="16" s="1"/>
  <c r="B242" i="6"/>
  <c r="D242" i="6" s="1"/>
  <c r="C166" i="16" s="1"/>
  <c r="D242" i="8"/>
  <c r="C66" i="16" s="1"/>
  <c r="B307" i="6"/>
  <c r="D307" i="6" s="1"/>
  <c r="C127" i="16" s="1"/>
  <c r="B191" i="6"/>
  <c r="D191" i="6" s="1"/>
  <c r="O120" i="16" s="1"/>
  <c r="D191" i="8"/>
  <c r="O70" i="16" s="1"/>
  <c r="B333" i="6"/>
  <c r="D333" i="6" s="1"/>
  <c r="C153" i="16" s="1"/>
  <c r="B325" i="6"/>
  <c r="D325" i="6" s="1"/>
  <c r="C145" i="16" s="1"/>
  <c r="D317" i="8"/>
  <c r="C37" i="16" s="1"/>
  <c r="B317" i="6"/>
  <c r="D317" i="6" s="1"/>
  <c r="C137" i="16" s="1"/>
  <c r="B309" i="6"/>
  <c r="D309" i="6" s="1"/>
  <c r="C129" i="16" s="1"/>
  <c r="B301" i="6"/>
  <c r="D301" i="6" s="1"/>
  <c r="C121" i="16" s="1"/>
  <c r="B293" i="6"/>
  <c r="D293" i="6" s="1"/>
  <c r="C113" i="16" s="1"/>
  <c r="B285" i="6"/>
  <c r="D285" i="6" s="1"/>
  <c r="C105" i="16" s="1"/>
  <c r="B233" i="6"/>
  <c r="D233" i="6" s="1"/>
  <c r="C157" i="16" s="1"/>
  <c r="B241" i="6"/>
  <c r="D241" i="6" s="1"/>
  <c r="C165" i="16" s="1"/>
  <c r="B249" i="6"/>
  <c r="D249" i="6" s="1"/>
  <c r="C173" i="16" s="1"/>
  <c r="B257" i="6"/>
  <c r="D257" i="6" s="1"/>
  <c r="C181" i="16" s="1"/>
  <c r="B265" i="6"/>
  <c r="D265" i="6" s="1"/>
  <c r="C189" i="16" s="1"/>
  <c r="B273" i="6"/>
  <c r="D273" i="6" s="1"/>
  <c r="C197" i="16" s="1"/>
  <c r="B181" i="6"/>
  <c r="D181" i="6" s="1"/>
  <c r="O110" i="16" s="1"/>
  <c r="D181" i="8"/>
  <c r="O60" i="16" s="1"/>
  <c r="B189" i="6"/>
  <c r="D189" i="6" s="1"/>
  <c r="O118" i="16" s="1"/>
  <c r="D189" i="8"/>
  <c r="O68" i="16" s="1"/>
  <c r="B197" i="6"/>
  <c r="D197" i="6" s="1"/>
  <c r="O126" i="16" s="1"/>
  <c r="D197" i="8"/>
  <c r="O76" i="16" s="1"/>
  <c r="B205" i="6"/>
  <c r="D205" i="6" s="1"/>
  <c r="O134" i="16" s="1"/>
  <c r="D205" i="8"/>
  <c r="O84" i="16" s="1"/>
  <c r="B213" i="6"/>
  <c r="D213" i="6" s="1"/>
  <c r="O142" i="16" s="1"/>
  <c r="D213" i="8"/>
  <c r="O92" i="16" s="1"/>
  <c r="B221" i="6"/>
  <c r="D221" i="6" s="1"/>
  <c r="O150" i="16" s="1"/>
  <c r="D221" i="8"/>
  <c r="O100" i="16" s="1"/>
  <c r="B125" i="6"/>
  <c r="D125" i="6" s="1"/>
  <c r="O258" i="16" s="1"/>
  <c r="D125" i="8"/>
  <c r="Z108" i="16" s="1"/>
  <c r="B133" i="6"/>
  <c r="D133" i="8"/>
  <c r="Z116" i="16" s="1"/>
  <c r="B141" i="6"/>
  <c r="D141" i="8"/>
  <c r="Z124" i="16" s="1"/>
  <c r="B149" i="6"/>
  <c r="B157" i="6"/>
  <c r="D157" i="6" s="1"/>
  <c r="O290" i="16" s="1"/>
  <c r="D157" i="8"/>
  <c r="Z140" i="16" s="1"/>
  <c r="B165" i="6"/>
  <c r="D165" i="8"/>
  <c r="Z148" i="16" s="1"/>
  <c r="B69" i="6"/>
  <c r="D69" i="6" s="1"/>
  <c r="Z206" i="16" s="1"/>
  <c r="D69" i="8"/>
  <c r="Z56" i="16" s="1"/>
  <c r="B77" i="6"/>
  <c r="D77" i="8"/>
  <c r="Z64" i="16" s="1"/>
  <c r="B85" i="6"/>
  <c r="D85" i="6" s="1"/>
  <c r="Z222" i="16" s="1"/>
  <c r="D85" i="8"/>
  <c r="Z72" i="16" s="1"/>
  <c r="B93" i="6"/>
  <c r="D93" i="8"/>
  <c r="Z80" i="16" s="1"/>
  <c r="B101" i="6"/>
  <c r="D101" i="6" s="1"/>
  <c r="Z238" i="16" s="1"/>
  <c r="D101" i="8"/>
  <c r="Z88" i="16" s="1"/>
  <c r="B109" i="6"/>
  <c r="D109" i="8"/>
  <c r="Z96" i="16" s="1"/>
  <c r="B117" i="6"/>
  <c r="D117" i="6" s="1"/>
  <c r="Z254" i="16" s="1"/>
  <c r="D117" i="8"/>
  <c r="Z104" i="16" s="1"/>
  <c r="B19" i="6"/>
  <c r="D19" i="6" s="1"/>
  <c r="Z160" i="16" s="1"/>
  <c r="D19" i="8"/>
  <c r="Z10" i="16" s="1"/>
  <c r="B27" i="6"/>
  <c r="D27" i="6" s="1"/>
  <c r="Z168" i="16" s="1"/>
  <c r="D27" i="8"/>
  <c r="Z18" i="16" s="1"/>
  <c r="B35" i="6"/>
  <c r="D35" i="6" s="1"/>
  <c r="Z176" i="16" s="1"/>
  <c r="D35" i="8"/>
  <c r="Z26" i="16" s="1"/>
  <c r="B43" i="6"/>
  <c r="D43" i="6" s="1"/>
  <c r="Z184" i="16" s="1"/>
  <c r="D43" i="8"/>
  <c r="Z34" i="16" s="1"/>
  <c r="B51" i="6"/>
  <c r="D51" i="6" s="1"/>
  <c r="Z192" i="16" s="1"/>
  <c r="D51" i="8"/>
  <c r="Z42" i="16" s="1"/>
  <c r="B59" i="6"/>
  <c r="D59" i="6" s="1"/>
  <c r="Z200" i="16" s="1"/>
  <c r="D59" i="8"/>
  <c r="Z50" i="16" s="1"/>
  <c r="B324" i="6"/>
  <c r="D324" i="6" s="1"/>
  <c r="C144" i="16" s="1"/>
  <c r="B308" i="6"/>
  <c r="D308" i="6" s="1"/>
  <c r="C128" i="16" s="1"/>
  <c r="B190" i="6"/>
  <c r="D190" i="6" s="1"/>
  <c r="O119" i="16" s="1"/>
  <c r="D190" i="8"/>
  <c r="O69" i="16" s="1"/>
  <c r="B222" i="6"/>
  <c r="D222" i="6" s="1"/>
  <c r="O151" i="16" s="1"/>
  <c r="D222" i="8"/>
  <c r="O101" i="16" s="1"/>
  <c r="B291" i="6"/>
  <c r="D291" i="6" s="1"/>
  <c r="C111" i="16" s="1"/>
  <c r="B251" i="6"/>
  <c r="D251" i="6" s="1"/>
  <c r="C175" i="16" s="1"/>
  <c r="B267" i="6"/>
  <c r="D267" i="6" s="1"/>
  <c r="C191" i="16" s="1"/>
  <c r="B223" i="6"/>
  <c r="D223" i="6" s="1"/>
  <c r="O152" i="16" s="1"/>
  <c r="D223" i="8"/>
  <c r="O102" i="16" s="1"/>
  <c r="B330" i="6"/>
  <c r="D330" i="6" s="1"/>
  <c r="C150" i="16" s="1"/>
  <c r="B322" i="6"/>
  <c r="D322" i="6" s="1"/>
  <c r="C142" i="16" s="1"/>
  <c r="B314" i="6"/>
  <c r="D314" i="6" s="1"/>
  <c r="C134" i="16" s="1"/>
  <c r="D306" i="8"/>
  <c r="C26" i="16" s="1"/>
  <c r="B306" i="6"/>
  <c r="D306" i="6" s="1"/>
  <c r="C126" i="16" s="1"/>
  <c r="B298" i="6"/>
  <c r="D298" i="6" s="1"/>
  <c r="C118" i="16" s="1"/>
  <c r="B290" i="6"/>
  <c r="D290" i="6" s="1"/>
  <c r="C110" i="16" s="1"/>
  <c r="B236" i="6"/>
  <c r="D236" i="6" s="1"/>
  <c r="C160" i="16" s="1"/>
  <c r="B244" i="6"/>
  <c r="D244" i="6" s="1"/>
  <c r="C168" i="16" s="1"/>
  <c r="D244" i="8"/>
  <c r="C68" i="16" s="1"/>
  <c r="B252" i="6"/>
  <c r="D252" i="6" s="1"/>
  <c r="C176" i="16" s="1"/>
  <c r="B260" i="6"/>
  <c r="D260" i="6" s="1"/>
  <c r="C184" i="16" s="1"/>
  <c r="B268" i="6"/>
  <c r="D268" i="6" s="1"/>
  <c r="C192" i="16" s="1"/>
  <c r="B276" i="6"/>
  <c r="D276" i="6" s="1"/>
  <c r="C200" i="16" s="1"/>
  <c r="D276" i="8"/>
  <c r="C100" i="16" s="1"/>
  <c r="B176" i="6"/>
  <c r="D176" i="6" s="1"/>
  <c r="O105" i="16" s="1"/>
  <c r="D176" i="8"/>
  <c r="O55" i="16" s="1"/>
  <c r="B184" i="6"/>
  <c r="D184" i="6" s="1"/>
  <c r="O113" i="16" s="1"/>
  <c r="D184" i="8"/>
  <c r="O63" i="16" s="1"/>
  <c r="B192" i="6"/>
  <c r="D192" i="6" s="1"/>
  <c r="O121" i="16" s="1"/>
  <c r="D192" i="8"/>
  <c r="O71" i="16" s="1"/>
  <c r="B200" i="6"/>
  <c r="D200" i="6" s="1"/>
  <c r="O129" i="16" s="1"/>
  <c r="D200" i="8"/>
  <c r="O79" i="16" s="1"/>
  <c r="B208" i="6"/>
  <c r="D208" i="6" s="1"/>
  <c r="O137" i="16" s="1"/>
  <c r="D208" i="8"/>
  <c r="O87" i="16" s="1"/>
  <c r="B216" i="6"/>
  <c r="D216" i="6" s="1"/>
  <c r="O145" i="16" s="1"/>
  <c r="D216" i="8"/>
  <c r="O95" i="16" s="1"/>
  <c r="B224" i="6"/>
  <c r="D224" i="6" s="1"/>
  <c r="O153" i="16" s="1"/>
  <c r="D224" i="8"/>
  <c r="O103" i="16" s="1"/>
  <c r="B128" i="6"/>
  <c r="D128" i="8"/>
  <c r="Z111" i="16" s="1"/>
  <c r="B136" i="6"/>
  <c r="B144" i="6"/>
  <c r="D144" i="6" s="1"/>
  <c r="O277" i="16" s="1"/>
  <c r="D144" i="8"/>
  <c r="Z127" i="16" s="1"/>
  <c r="B152" i="6"/>
  <c r="D152" i="8"/>
  <c r="Z135" i="16" s="1"/>
  <c r="B160" i="6"/>
  <c r="D160" i="8"/>
  <c r="Z143" i="16" s="1"/>
  <c r="B168" i="6"/>
  <c r="B72" i="6"/>
  <c r="D72" i="6" s="1"/>
  <c r="Z209" i="16" s="1"/>
  <c r="D72" i="8"/>
  <c r="Z59" i="16" s="1"/>
  <c r="B80" i="6"/>
  <c r="D80" i="8"/>
  <c r="Z67" i="16" s="1"/>
  <c r="B88" i="6"/>
  <c r="D88" i="6" s="1"/>
  <c r="Z225" i="16" s="1"/>
  <c r="D88" i="8"/>
  <c r="Z75" i="16" s="1"/>
  <c r="B96" i="6"/>
  <c r="D96" i="8"/>
  <c r="Z83" i="16" s="1"/>
  <c r="B104" i="6"/>
  <c r="D104" i="6" s="1"/>
  <c r="Z241" i="16" s="1"/>
  <c r="D104" i="8"/>
  <c r="Z91" i="16" s="1"/>
  <c r="B112" i="6"/>
  <c r="D112" i="8"/>
  <c r="Z99" i="16" s="1"/>
  <c r="B22" i="6"/>
  <c r="D22" i="6" s="1"/>
  <c r="Z163" i="16" s="1"/>
  <c r="D22" i="8"/>
  <c r="Z13" i="16" s="1"/>
  <c r="B30" i="6"/>
  <c r="D30" i="6" s="1"/>
  <c r="Z171" i="16" s="1"/>
  <c r="D30" i="8"/>
  <c r="Z21" i="16" s="1"/>
  <c r="B38" i="6"/>
  <c r="D38" i="6" s="1"/>
  <c r="Z179" i="16" s="1"/>
  <c r="D38" i="8"/>
  <c r="Z29" i="16" s="1"/>
  <c r="B46" i="6"/>
  <c r="D46" i="6" s="1"/>
  <c r="Z187" i="16" s="1"/>
  <c r="D46" i="8"/>
  <c r="Z37" i="16" s="1"/>
  <c r="B54" i="6"/>
  <c r="D54" i="6" s="1"/>
  <c r="Z195" i="16" s="1"/>
  <c r="D54" i="8"/>
  <c r="Z45" i="16" s="1"/>
  <c r="B62" i="6"/>
  <c r="D62" i="6" s="1"/>
  <c r="Z203" i="16" s="1"/>
  <c r="D62" i="8"/>
  <c r="Z53" i="16" s="1"/>
  <c r="B234" i="6"/>
  <c r="D234" i="6" s="1"/>
  <c r="C158" i="16" s="1"/>
  <c r="B198" i="6"/>
  <c r="D198" i="6" s="1"/>
  <c r="O127" i="16" s="1"/>
  <c r="D198" i="8"/>
  <c r="O77" i="16" s="1"/>
  <c r="B214" i="6"/>
  <c r="D214" i="6" s="1"/>
  <c r="O143" i="16" s="1"/>
  <c r="D214" i="8"/>
  <c r="O93" i="16" s="1"/>
  <c r="B331" i="6"/>
  <c r="D331" i="6" s="1"/>
  <c r="C151" i="16" s="1"/>
  <c r="B275" i="6"/>
  <c r="D275" i="6" s="1"/>
  <c r="C199" i="16" s="1"/>
  <c r="B199" i="6"/>
  <c r="D199" i="6" s="1"/>
  <c r="O128" i="16" s="1"/>
  <c r="D199" i="8"/>
  <c r="O78" i="16" s="1"/>
  <c r="B327" i="6"/>
  <c r="D327" i="6" s="1"/>
  <c r="C147" i="16" s="1"/>
  <c r="B319" i="6"/>
  <c r="D319" i="6" s="1"/>
  <c r="C139" i="16" s="1"/>
  <c r="B311" i="6"/>
  <c r="D311" i="6" s="1"/>
  <c r="C131" i="16" s="1"/>
  <c r="B303" i="6"/>
  <c r="D303" i="6" s="1"/>
  <c r="C123" i="16" s="1"/>
  <c r="B295" i="6"/>
  <c r="D295" i="6" s="1"/>
  <c r="C115" i="16" s="1"/>
  <c r="B287" i="6"/>
  <c r="D287" i="6" s="1"/>
  <c r="C107" i="16" s="1"/>
  <c r="B231" i="6"/>
  <c r="D231" i="6" s="1"/>
  <c r="C155" i="16" s="1"/>
  <c r="D231" i="8"/>
  <c r="C55" i="16" s="1"/>
  <c r="B239" i="6"/>
  <c r="D239" i="6" s="1"/>
  <c r="C163" i="16" s="1"/>
  <c r="B247" i="6"/>
  <c r="D247" i="6" s="1"/>
  <c r="C171" i="16" s="1"/>
  <c r="B255" i="6"/>
  <c r="D255" i="6" s="1"/>
  <c r="C179" i="16" s="1"/>
  <c r="B263" i="6"/>
  <c r="D263" i="6" s="1"/>
  <c r="C187" i="16" s="1"/>
  <c r="D263" i="8"/>
  <c r="C87" i="16" s="1"/>
  <c r="B271" i="6"/>
  <c r="D271" i="6" s="1"/>
  <c r="C195" i="16" s="1"/>
  <c r="B279" i="6"/>
  <c r="D279" i="6" s="1"/>
  <c r="C203" i="16" s="1"/>
  <c r="B179" i="6"/>
  <c r="D179" i="6" s="1"/>
  <c r="O108" i="16" s="1"/>
  <c r="D179" i="8"/>
  <c r="O58" i="16" s="1"/>
  <c r="B187" i="6"/>
  <c r="D187" i="6" s="1"/>
  <c r="O116" i="16" s="1"/>
  <c r="D187" i="8"/>
  <c r="O66" i="16" s="1"/>
  <c r="B195" i="6"/>
  <c r="D195" i="6" s="1"/>
  <c r="O124" i="16" s="1"/>
  <c r="D195" i="8"/>
  <c r="O74" i="16" s="1"/>
  <c r="B203" i="6"/>
  <c r="D203" i="6" s="1"/>
  <c r="O132" i="16" s="1"/>
  <c r="D203" i="8"/>
  <c r="O82" i="16" s="1"/>
  <c r="B211" i="6"/>
  <c r="D211" i="6" s="1"/>
  <c r="O140" i="16" s="1"/>
  <c r="D211" i="8"/>
  <c r="O90" i="16" s="1"/>
  <c r="B219" i="6"/>
  <c r="D219" i="6" s="1"/>
  <c r="O148" i="16" s="1"/>
  <c r="D219" i="8"/>
  <c r="O98" i="16" s="1"/>
  <c r="B123" i="6"/>
  <c r="D123" i="8"/>
  <c r="Z106" i="16" s="1"/>
  <c r="B131" i="6"/>
  <c r="D131" i="6" s="1"/>
  <c r="O264" i="16" s="1"/>
  <c r="D131" i="8"/>
  <c r="Z114" i="16" s="1"/>
  <c r="B139" i="6"/>
  <c r="D139" i="8"/>
  <c r="Z122" i="16" s="1"/>
  <c r="B147" i="6"/>
  <c r="D147" i="6" s="1"/>
  <c r="O280" i="16" s="1"/>
  <c r="D147" i="8"/>
  <c r="Z130" i="16" s="1"/>
  <c r="B155" i="6"/>
  <c r="D155" i="8"/>
  <c r="Z138" i="16" s="1"/>
  <c r="B163" i="6"/>
  <c r="D163" i="6" s="1"/>
  <c r="O296" i="16" s="1"/>
  <c r="D163" i="8"/>
  <c r="Z146" i="16" s="1"/>
  <c r="B171" i="6"/>
  <c r="D171" i="8"/>
  <c r="Z154" i="16" s="1"/>
  <c r="B75" i="6"/>
  <c r="D75" i="6" s="1"/>
  <c r="Z212" i="16" s="1"/>
  <c r="D75" i="8"/>
  <c r="Z62" i="16" s="1"/>
  <c r="B83" i="6"/>
  <c r="D83" i="8"/>
  <c r="Z70" i="16" s="1"/>
  <c r="B91" i="6"/>
  <c r="D91" i="6" s="1"/>
  <c r="Z228" i="16" s="1"/>
  <c r="D91" i="8"/>
  <c r="Z78" i="16" s="1"/>
  <c r="B99" i="6"/>
  <c r="D99" i="8"/>
  <c r="Z86" i="16" s="1"/>
  <c r="B107" i="6"/>
  <c r="D107" i="6" s="1"/>
  <c r="Z244" i="16" s="1"/>
  <c r="D107" i="8"/>
  <c r="Z94" i="16" s="1"/>
  <c r="B115" i="6"/>
  <c r="D115" i="8"/>
  <c r="Z102" i="16" s="1"/>
  <c r="B17" i="6"/>
  <c r="D17" i="6" s="1"/>
  <c r="Z158" i="16" s="1"/>
  <c r="D17" i="8"/>
  <c r="Z8" i="16" s="1"/>
  <c r="B25" i="6"/>
  <c r="D25" i="6" s="1"/>
  <c r="Z166" i="16" s="1"/>
  <c r="D25" i="8"/>
  <c r="Z16" i="16" s="1"/>
  <c r="B33" i="6"/>
  <c r="D33" i="6" s="1"/>
  <c r="Z174" i="16" s="1"/>
  <c r="D33" i="8"/>
  <c r="Z24" i="16" s="1"/>
  <c r="B41" i="6"/>
  <c r="D41" i="6" s="1"/>
  <c r="Z182" i="16" s="1"/>
  <c r="D41" i="8"/>
  <c r="Z32" i="16" s="1"/>
  <c r="B49" i="6"/>
  <c r="D49" i="6" s="1"/>
  <c r="Z190" i="16" s="1"/>
  <c r="D49" i="8"/>
  <c r="Z40" i="16" s="1"/>
  <c r="B57" i="6"/>
  <c r="D57" i="6" s="1"/>
  <c r="Z198" i="16" s="1"/>
  <c r="D57" i="8"/>
  <c r="Z48" i="16" s="1"/>
  <c r="B14" i="6"/>
  <c r="D14" i="6" s="1"/>
  <c r="Z155" i="16" s="1"/>
  <c r="B117" i="12"/>
  <c r="D339" i="3"/>
  <c r="C204" i="16" s="1"/>
  <c r="D285" i="3"/>
  <c r="C254" i="16" s="1"/>
  <c r="D177" i="3"/>
  <c r="B73" i="3"/>
  <c r="D284" i="10"/>
  <c r="C304" i="16" s="1"/>
  <c r="B15" i="10"/>
  <c r="B72" i="12"/>
  <c r="D72" i="12" s="1"/>
  <c r="D122" i="10"/>
  <c r="Z506" i="16" s="1"/>
  <c r="K8" i="12"/>
  <c r="C200" i="13" s="1"/>
  <c r="L7" i="12"/>
  <c r="C155" i="13" s="1"/>
  <c r="K6" i="12"/>
  <c r="C108" i="13" s="1"/>
  <c r="L9" i="12"/>
  <c r="C247" i="13" s="1"/>
  <c r="B14" i="12"/>
  <c r="D14" i="12" s="1"/>
  <c r="D230" i="12"/>
  <c r="C454" i="16" s="1"/>
  <c r="M8" i="12"/>
  <c r="C202" i="13" s="1"/>
  <c r="M9" i="12"/>
  <c r="C248" i="13" s="1"/>
  <c r="K9" i="12"/>
  <c r="C246" i="13" s="1"/>
  <c r="L8" i="12"/>
  <c r="C201" i="13" s="1"/>
  <c r="J9" i="12"/>
  <c r="C245" i="13" s="1"/>
  <c r="K5" i="12"/>
  <c r="C62" i="13" s="1"/>
  <c r="K7" i="12"/>
  <c r="C154" i="13" s="1"/>
  <c r="J8" i="12"/>
  <c r="C199" i="13" s="1"/>
  <c r="C166" i="13"/>
  <c r="J269" i="13"/>
  <c r="J270" i="13" s="1"/>
  <c r="J236" i="13"/>
  <c r="C263" i="13" s="1"/>
  <c r="V9" i="12" s="1"/>
  <c r="J237" i="13"/>
  <c r="M237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9" i="13"/>
  <c r="J210" i="13" s="1"/>
  <c r="J190" i="13"/>
  <c r="C217" i="13" s="1"/>
  <c r="V8" i="12" s="1"/>
  <c r="J192" i="13"/>
  <c r="M192" i="13" s="1"/>
  <c r="L6" i="12"/>
  <c r="C109" i="13" s="1"/>
  <c r="J6" i="12"/>
  <c r="C107" i="13" s="1"/>
  <c r="J175" i="13"/>
  <c r="J144" i="13"/>
  <c r="C171" i="13" s="1"/>
  <c r="V7" i="12" s="1"/>
  <c r="J145" i="13"/>
  <c r="M145" i="13" s="1"/>
  <c r="J150" i="13"/>
  <c r="M143" i="13"/>
  <c r="C165" i="13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17" i="13"/>
  <c r="J118" i="13" s="1"/>
  <c r="J100" i="13"/>
  <c r="M100" i="13" s="1"/>
  <c r="J4" i="12"/>
  <c r="C15" i="13" s="1"/>
  <c r="M4" i="12"/>
  <c r="C18" i="13" s="1"/>
  <c r="J54" i="13"/>
  <c r="M54" i="13" s="1"/>
  <c r="J77" i="13"/>
  <c r="J92" i="13" s="1"/>
  <c r="J52" i="13"/>
  <c r="C79" i="13" s="1"/>
  <c r="V5" i="12" s="1"/>
  <c r="C74" i="13"/>
  <c r="J71" i="13"/>
  <c r="J72" i="13" s="1"/>
  <c r="N76" i="13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8" i="10"/>
  <c r="C202" i="11" s="1"/>
  <c r="K7" i="10"/>
  <c r="C154" i="11" s="1"/>
  <c r="J8" i="10"/>
  <c r="C199" i="11" s="1"/>
  <c r="N30" i="13"/>
  <c r="J25" i="13"/>
  <c r="J26" i="13" s="1"/>
  <c r="J8" i="13"/>
  <c r="M8" i="13" s="1"/>
  <c r="J71" i="11"/>
  <c r="J72" i="11" s="1"/>
  <c r="J255" i="11"/>
  <c r="J256" i="11" s="1"/>
  <c r="J267" i="11"/>
  <c r="M235" i="11"/>
  <c r="J269" i="11"/>
  <c r="J270" i="11" s="1"/>
  <c r="C257" i="11"/>
  <c r="J236" i="11"/>
  <c r="C263" i="11" s="1"/>
  <c r="V9" i="10" s="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C166" i="11"/>
  <c r="J163" i="11"/>
  <c r="J164" i="11" s="1"/>
  <c r="J146" i="11"/>
  <c r="M146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K4" i="10"/>
  <c r="C16" i="11" s="1"/>
  <c r="L5" i="10"/>
  <c r="C63" i="11" s="1"/>
  <c r="J83" i="11"/>
  <c r="J52" i="11"/>
  <c r="C79" i="11" s="1"/>
  <c r="V5" i="10" s="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C33" i="11" s="1"/>
  <c r="V4" i="10" s="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36" i="9"/>
  <c r="C263" i="9" s="1"/>
  <c r="V9" i="8" s="1"/>
  <c r="C257" i="9"/>
  <c r="J237" i="9"/>
  <c r="M237" i="9" s="1"/>
  <c r="J255" i="9"/>
  <c r="J256" i="9" s="1"/>
  <c r="J238" i="9"/>
  <c r="M238" i="9" s="1"/>
  <c r="J7" i="8"/>
  <c r="C153" i="9" s="1"/>
  <c r="K6" i="8"/>
  <c r="C108" i="9" s="1"/>
  <c r="N214" i="9"/>
  <c r="J223" i="9"/>
  <c r="J215" i="9"/>
  <c r="J230" i="9" s="1"/>
  <c r="J190" i="9"/>
  <c r="C217" i="9" s="1"/>
  <c r="V8" i="8" s="1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44" i="9"/>
  <c r="C171" i="9" s="1"/>
  <c r="V7" i="8" s="1"/>
  <c r="J145" i="9"/>
  <c r="M145" i="9" s="1"/>
  <c r="J146" i="9"/>
  <c r="M146" i="9" s="1"/>
  <c r="J131" i="9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52" i="9"/>
  <c r="C79" i="9" s="1"/>
  <c r="V5" i="8" s="1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C33" i="9" s="1"/>
  <c r="V4" i="8" s="1"/>
  <c r="J12" i="9"/>
  <c r="N30" i="9"/>
  <c r="J39" i="9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C264" i="7" s="1"/>
  <c r="V9" i="6" s="1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190" i="7"/>
  <c r="C217" i="7" s="1"/>
  <c r="V8" i="6" s="1"/>
  <c r="C212" i="7"/>
  <c r="J191" i="7"/>
  <c r="M191" i="7" s="1"/>
  <c r="J196" i="7"/>
  <c r="J192" i="7"/>
  <c r="M192" i="7" s="1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71" i="7" s="1"/>
  <c r="V7" i="6" s="1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C125" i="7" s="1"/>
  <c r="V6" i="6" s="1"/>
  <c r="J100" i="7"/>
  <c r="M100" i="7" s="1"/>
  <c r="N122" i="7"/>
  <c r="K5" i="6"/>
  <c r="C62" i="7" s="1"/>
  <c r="J5" i="6"/>
  <c r="C61" i="7" s="1"/>
  <c r="J59" i="7" s="1"/>
  <c r="J77" i="7"/>
  <c r="J71" i="7"/>
  <c r="J72" i="7" s="1"/>
  <c r="J54" i="7"/>
  <c r="M54" i="7" s="1"/>
  <c r="N76" i="7"/>
  <c r="M4" i="6"/>
  <c r="C18" i="7" s="1"/>
  <c r="J4" i="6"/>
  <c r="C15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6" i="7"/>
  <c r="C33" i="7" s="1"/>
  <c r="V4" i="6" s="1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09" i="5"/>
  <c r="J210" i="5" s="1"/>
  <c r="J285" i="5"/>
  <c r="J315" i="5" s="1"/>
  <c r="J301" i="5"/>
  <c r="J302" i="5" s="1"/>
  <c r="J284" i="5"/>
  <c r="M284" i="5" s="1"/>
  <c r="J288" i="5"/>
  <c r="J8" i="3"/>
  <c r="C199" i="5" s="1"/>
  <c r="J197" i="5" s="1"/>
  <c r="M8" i="3"/>
  <c r="C202" i="5" s="1"/>
  <c r="L7" i="3"/>
  <c r="C155" i="5" s="1"/>
  <c r="J238" i="5"/>
  <c r="M238" i="5" s="1"/>
  <c r="J235" i="5"/>
  <c r="J7" i="3"/>
  <c r="C153" i="5" s="1"/>
  <c r="K7" i="3"/>
  <c r="C154" i="5" s="1"/>
  <c r="J193" i="5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J163" i="5"/>
  <c r="J164" i="5" s="1"/>
  <c r="J145" i="5"/>
  <c r="M145" i="5" s="1"/>
  <c r="J146" i="5"/>
  <c r="M146" i="5" s="1"/>
  <c r="C165" i="5"/>
  <c r="J177" i="5"/>
  <c r="J6" i="3"/>
  <c r="C107" i="5" s="1"/>
  <c r="M6" i="3"/>
  <c r="C110" i="5" s="1"/>
  <c r="M5" i="3"/>
  <c r="C64" i="5" s="1"/>
  <c r="J100" i="5"/>
  <c r="M100" i="5" s="1"/>
  <c r="J117" i="5"/>
  <c r="J118" i="5" s="1"/>
  <c r="J97" i="5"/>
  <c r="M51" i="5"/>
  <c r="J53" i="5"/>
  <c r="M53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J83" i="5"/>
  <c r="C73" i="5"/>
  <c r="J52" i="5"/>
  <c r="C78" i="5" s="1"/>
  <c r="V5" i="3" s="1"/>
  <c r="J25" i="5"/>
  <c r="J26" i="5" s="1"/>
  <c r="J4" i="3"/>
  <c r="J37" i="5"/>
  <c r="J5" i="5"/>
  <c r="M5" i="5" s="1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J98" i="5" l="1"/>
  <c r="C124" i="5" s="1"/>
  <c r="V6" i="3" s="1"/>
  <c r="J129" i="5"/>
  <c r="C119" i="5"/>
  <c r="M97" i="5"/>
  <c r="C211" i="13"/>
  <c r="D95" i="12"/>
  <c r="M5" i="13"/>
  <c r="E86" i="12"/>
  <c r="D223" i="12"/>
  <c r="O252" i="16" s="1"/>
  <c r="D98" i="12"/>
  <c r="D199" i="12"/>
  <c r="O228" i="16" s="1"/>
  <c r="M189" i="13"/>
  <c r="D176" i="12"/>
  <c r="O205" i="16" s="1"/>
  <c r="E180" i="12"/>
  <c r="N209" i="16" s="1"/>
  <c r="D191" i="12"/>
  <c r="O220" i="16" s="1"/>
  <c r="E215" i="12"/>
  <c r="N244" i="16" s="1"/>
  <c r="E179" i="12"/>
  <c r="N208" i="16" s="1"/>
  <c r="D220" i="12"/>
  <c r="O249" i="16" s="1"/>
  <c r="C27" i="13"/>
  <c r="J7" i="13"/>
  <c r="M7" i="13" s="1"/>
  <c r="J99" i="13"/>
  <c r="M99" i="13" s="1"/>
  <c r="E194" i="12"/>
  <c r="N223" i="16" s="1"/>
  <c r="D212" i="12"/>
  <c r="O241" i="16" s="1"/>
  <c r="E192" i="12"/>
  <c r="N221" i="16" s="1"/>
  <c r="D209" i="12"/>
  <c r="O238" i="16" s="1"/>
  <c r="J13" i="13"/>
  <c r="J98" i="13"/>
  <c r="C125" i="13" s="1"/>
  <c r="V6" i="12" s="1"/>
  <c r="E208" i="12"/>
  <c r="N237" i="16" s="1"/>
  <c r="E187" i="12"/>
  <c r="N216" i="16" s="1"/>
  <c r="D204" i="12"/>
  <c r="O233" i="16" s="1"/>
  <c r="E191" i="12"/>
  <c r="N220" i="16" s="1"/>
  <c r="E289" i="12"/>
  <c r="B409" i="16" s="1"/>
  <c r="D311" i="12"/>
  <c r="C431" i="16" s="1"/>
  <c r="E304" i="12"/>
  <c r="B424" i="16" s="1"/>
  <c r="D248" i="12"/>
  <c r="C472" i="16" s="1"/>
  <c r="E261" i="12"/>
  <c r="B485" i="16" s="1"/>
  <c r="D277" i="12"/>
  <c r="C501" i="16" s="1"/>
  <c r="D309" i="12"/>
  <c r="C429" i="16" s="1"/>
  <c r="E250" i="12"/>
  <c r="B474" i="16" s="1"/>
  <c r="D242" i="12"/>
  <c r="C466" i="16" s="1"/>
  <c r="E270" i="12"/>
  <c r="B494" i="16" s="1"/>
  <c r="E255" i="12"/>
  <c r="B479" i="16" s="1"/>
  <c r="D244" i="12"/>
  <c r="C468" i="16" s="1"/>
  <c r="C73" i="13"/>
  <c r="D284" i="12"/>
  <c r="C404" i="16" s="1"/>
  <c r="E101" i="12"/>
  <c r="D319" i="12"/>
  <c r="C439" i="16" s="1"/>
  <c r="E333" i="12"/>
  <c r="B453" i="16" s="1"/>
  <c r="D92" i="12"/>
  <c r="D240" i="12"/>
  <c r="C464" i="16" s="1"/>
  <c r="E299" i="12"/>
  <c r="B419" i="16" s="1"/>
  <c r="E85" i="12"/>
  <c r="D269" i="12"/>
  <c r="C493" i="16" s="1"/>
  <c r="D333" i="12"/>
  <c r="C453" i="16" s="1"/>
  <c r="E288" i="12"/>
  <c r="B408" i="16" s="1"/>
  <c r="D234" i="12"/>
  <c r="C458" i="16" s="1"/>
  <c r="E237" i="12"/>
  <c r="B461" i="16" s="1"/>
  <c r="D236" i="12"/>
  <c r="C460" i="16" s="1"/>
  <c r="D219" i="12"/>
  <c r="O248" i="16" s="1"/>
  <c r="E297" i="12"/>
  <c r="B417" i="16" s="1"/>
  <c r="E310" i="12"/>
  <c r="B430" i="16" s="1"/>
  <c r="E325" i="12"/>
  <c r="B445" i="16" s="1"/>
  <c r="D301" i="12"/>
  <c r="C421" i="16" s="1"/>
  <c r="E319" i="12"/>
  <c r="B439" i="16" s="1"/>
  <c r="E77" i="12"/>
  <c r="D312" i="12"/>
  <c r="C432" i="16" s="1"/>
  <c r="E292" i="12"/>
  <c r="B412" i="16" s="1"/>
  <c r="E290" i="12"/>
  <c r="B410" i="16" s="1"/>
  <c r="E95" i="12"/>
  <c r="D79" i="12"/>
  <c r="D290" i="12"/>
  <c r="C410" i="16" s="1"/>
  <c r="E236" i="12"/>
  <c r="B460" i="16" s="1"/>
  <c r="D253" i="12"/>
  <c r="C477" i="16" s="1"/>
  <c r="E209" i="12"/>
  <c r="N238" i="16" s="1"/>
  <c r="E257" i="12"/>
  <c r="B481" i="16" s="1"/>
  <c r="D166" i="12"/>
  <c r="E234" i="12"/>
  <c r="B458" i="16" s="1"/>
  <c r="D184" i="12"/>
  <c r="O213" i="16" s="1"/>
  <c r="D273" i="12"/>
  <c r="C497" i="16" s="1"/>
  <c r="D263" i="12"/>
  <c r="C487" i="16" s="1"/>
  <c r="E317" i="12"/>
  <c r="B437" i="16" s="1"/>
  <c r="D303" i="12"/>
  <c r="C423" i="16" s="1"/>
  <c r="E311" i="12"/>
  <c r="B431" i="16" s="1"/>
  <c r="D306" i="12"/>
  <c r="C426" i="16" s="1"/>
  <c r="E264" i="12"/>
  <c r="B488" i="16" s="1"/>
  <c r="D245" i="12"/>
  <c r="C469" i="16" s="1"/>
  <c r="E253" i="12"/>
  <c r="B477" i="16" s="1"/>
  <c r="E256" i="12"/>
  <c r="B480" i="16" s="1"/>
  <c r="D274" i="12"/>
  <c r="C498" i="16" s="1"/>
  <c r="E238" i="12"/>
  <c r="B462" i="16" s="1"/>
  <c r="D276" i="12"/>
  <c r="C500" i="16" s="1"/>
  <c r="D241" i="12"/>
  <c r="C465" i="16" s="1"/>
  <c r="D293" i="12"/>
  <c r="C413" i="16" s="1"/>
  <c r="E296" i="12"/>
  <c r="B416" i="16" s="1"/>
  <c r="E81" i="12"/>
  <c r="E78" i="12"/>
  <c r="E92" i="12"/>
  <c r="D314" i="12"/>
  <c r="C434" i="16" s="1"/>
  <c r="E291" i="12"/>
  <c r="B411" i="16" s="1"/>
  <c r="D253" i="10"/>
  <c r="C377" i="16" s="1"/>
  <c r="D255" i="10"/>
  <c r="C379" i="16" s="1"/>
  <c r="D236" i="10"/>
  <c r="C360" i="16" s="1"/>
  <c r="E76" i="10"/>
  <c r="Y464" i="16" s="1"/>
  <c r="E247" i="10"/>
  <c r="B371" i="16" s="1"/>
  <c r="D68" i="10"/>
  <c r="D274" i="10"/>
  <c r="C398" i="16" s="1"/>
  <c r="E113" i="10"/>
  <c r="Y501" i="16" s="1"/>
  <c r="E111" i="10"/>
  <c r="Y499" i="16" s="1"/>
  <c r="D113" i="10"/>
  <c r="Z501" i="16" s="1"/>
  <c r="D247" i="10"/>
  <c r="C371" i="16" s="1"/>
  <c r="E316" i="10"/>
  <c r="B336" i="16" s="1"/>
  <c r="D286" i="10"/>
  <c r="C306" i="16" s="1"/>
  <c r="D99" i="10"/>
  <c r="Z487" i="16" s="1"/>
  <c r="D133" i="10"/>
  <c r="Z517" i="16" s="1"/>
  <c r="E168" i="10"/>
  <c r="Y552" i="16" s="1"/>
  <c r="E89" i="10"/>
  <c r="Y477" i="16" s="1"/>
  <c r="D80" i="10"/>
  <c r="Z468" i="16" s="1"/>
  <c r="E69" i="10"/>
  <c r="Y457" i="16" s="1"/>
  <c r="E171" i="10"/>
  <c r="Y555" i="16" s="1"/>
  <c r="D79" i="10"/>
  <c r="Z467" i="16" s="1"/>
  <c r="D333" i="10"/>
  <c r="C353" i="16" s="1"/>
  <c r="D85" i="10"/>
  <c r="Z473" i="16" s="1"/>
  <c r="D256" i="10"/>
  <c r="C380" i="16" s="1"/>
  <c r="D74" i="10"/>
  <c r="Z462" i="16" s="1"/>
  <c r="E91" i="10"/>
  <c r="Y479" i="16" s="1"/>
  <c r="E90" i="10"/>
  <c r="Y478" i="16" s="1"/>
  <c r="D105" i="10"/>
  <c r="Z493" i="16" s="1"/>
  <c r="E74" i="10"/>
  <c r="Y462" i="16" s="1"/>
  <c r="D110" i="10"/>
  <c r="Z498" i="16" s="1"/>
  <c r="D316" i="10"/>
  <c r="C336" i="16" s="1"/>
  <c r="D91" i="10"/>
  <c r="Z479" i="16" s="1"/>
  <c r="D72" i="10"/>
  <c r="Z460" i="16" s="1"/>
  <c r="E84" i="10"/>
  <c r="Y472" i="16" s="1"/>
  <c r="E125" i="10"/>
  <c r="Y509" i="16" s="1"/>
  <c r="D71" i="10"/>
  <c r="Z459" i="16" s="1"/>
  <c r="D77" i="10"/>
  <c r="Z465" i="16" s="1"/>
  <c r="D114" i="10"/>
  <c r="Z502" i="16" s="1"/>
  <c r="D322" i="10"/>
  <c r="C342" i="16" s="1"/>
  <c r="E97" i="10"/>
  <c r="Y485" i="16" s="1"/>
  <c r="E112" i="10"/>
  <c r="Y500" i="16" s="1"/>
  <c r="D116" i="10"/>
  <c r="Z504" i="16" s="1"/>
  <c r="D304" i="10"/>
  <c r="C324" i="16" s="1"/>
  <c r="E68" i="10"/>
  <c r="Y456" i="16" s="1"/>
  <c r="D97" i="10"/>
  <c r="Z485" i="16" s="1"/>
  <c r="D139" i="10"/>
  <c r="Z523" i="16" s="1"/>
  <c r="D331" i="10"/>
  <c r="C351" i="16" s="1"/>
  <c r="E127" i="10"/>
  <c r="Y511" i="16" s="1"/>
  <c r="E103" i="10"/>
  <c r="Y491" i="16" s="1"/>
  <c r="D102" i="10"/>
  <c r="Z490" i="16" s="1"/>
  <c r="D144" i="10"/>
  <c r="Z528" i="16" s="1"/>
  <c r="E297" i="10"/>
  <c r="B317" i="16" s="1"/>
  <c r="E109" i="10"/>
  <c r="Y497" i="16" s="1"/>
  <c r="D83" i="10"/>
  <c r="Z471" i="16" s="1"/>
  <c r="D197" i="10"/>
  <c r="O176" i="16" s="1"/>
  <c r="E108" i="10"/>
  <c r="Y496" i="16" s="1"/>
  <c r="E80" i="10"/>
  <c r="Y468" i="16" s="1"/>
  <c r="D154" i="10"/>
  <c r="Z538" i="16" s="1"/>
  <c r="E266" i="10"/>
  <c r="B390" i="16" s="1"/>
  <c r="E209" i="10"/>
  <c r="N188" i="16" s="1"/>
  <c r="D169" i="10"/>
  <c r="Z553" i="16" s="1"/>
  <c r="E86" i="10"/>
  <c r="Y474" i="16" s="1"/>
  <c r="D69" i="10"/>
  <c r="Z457" i="16" s="1"/>
  <c r="D106" i="10"/>
  <c r="Z494" i="16" s="1"/>
  <c r="D330" i="10"/>
  <c r="C350" i="16" s="1"/>
  <c r="E264" i="10"/>
  <c r="B388" i="16" s="1"/>
  <c r="D108" i="10"/>
  <c r="Z496" i="16" s="1"/>
  <c r="D312" i="10"/>
  <c r="C332" i="16" s="1"/>
  <c r="E288" i="10"/>
  <c r="B308" i="16" s="1"/>
  <c r="E239" i="10"/>
  <c r="B363" i="16" s="1"/>
  <c r="D89" i="10"/>
  <c r="Z477" i="16" s="1"/>
  <c r="E105" i="10"/>
  <c r="Y493" i="16" s="1"/>
  <c r="E145" i="10"/>
  <c r="Y529" i="16" s="1"/>
  <c r="D94" i="10"/>
  <c r="Z482" i="16" s="1"/>
  <c r="D136" i="10"/>
  <c r="Z520" i="16" s="1"/>
  <c r="E116" i="10"/>
  <c r="Y504" i="16" s="1"/>
  <c r="E88" i="10"/>
  <c r="Y476" i="16" s="1"/>
  <c r="D75" i="10"/>
  <c r="Z463" i="16" s="1"/>
  <c r="D233" i="10"/>
  <c r="C357" i="16" s="1"/>
  <c r="E150" i="10"/>
  <c r="Y534" i="16" s="1"/>
  <c r="E218" i="10"/>
  <c r="N197" i="16" s="1"/>
  <c r="D138" i="10"/>
  <c r="Z522" i="16" s="1"/>
  <c r="E304" i="10"/>
  <c r="B324" i="16" s="1"/>
  <c r="D161" i="10"/>
  <c r="Z545" i="16" s="1"/>
  <c r="D59" i="10"/>
  <c r="Z451" i="16" s="1"/>
  <c r="D143" i="10"/>
  <c r="Z527" i="16" s="1"/>
  <c r="D98" i="10"/>
  <c r="Z486" i="16" s="1"/>
  <c r="D76" i="10"/>
  <c r="Z464" i="16" s="1"/>
  <c r="E278" i="10"/>
  <c r="B402" i="16" s="1"/>
  <c r="D107" i="10"/>
  <c r="Z495" i="16" s="1"/>
  <c r="E115" i="10"/>
  <c r="Y503" i="16" s="1"/>
  <c r="D88" i="10"/>
  <c r="Z476" i="16" s="1"/>
  <c r="E77" i="10"/>
  <c r="Y465" i="16" s="1"/>
  <c r="D87" i="10"/>
  <c r="Z475" i="16" s="1"/>
  <c r="D93" i="10"/>
  <c r="Z481" i="16" s="1"/>
  <c r="E302" i="10"/>
  <c r="B322" i="16" s="1"/>
  <c r="E332" i="10"/>
  <c r="B352" i="16" s="1"/>
  <c r="D100" i="10"/>
  <c r="Z488" i="16" s="1"/>
  <c r="D328" i="10"/>
  <c r="C348" i="16" s="1"/>
  <c r="E82" i="10"/>
  <c r="Y470" i="16" s="1"/>
  <c r="E285" i="10"/>
  <c r="B305" i="16" s="1"/>
  <c r="D81" i="10"/>
  <c r="Z469" i="16" s="1"/>
  <c r="D123" i="10"/>
  <c r="Z507" i="16" s="1"/>
  <c r="E70" i="10"/>
  <c r="Y458" i="16" s="1"/>
  <c r="E147" i="10"/>
  <c r="Y531" i="16" s="1"/>
  <c r="D86" i="10"/>
  <c r="Z474" i="16" s="1"/>
  <c r="D128" i="10"/>
  <c r="Z512" i="16" s="1"/>
  <c r="E158" i="10"/>
  <c r="Y542" i="16" s="1"/>
  <c r="E130" i="10"/>
  <c r="Y514" i="16" s="1"/>
  <c r="D165" i="10"/>
  <c r="Z549" i="16" s="1"/>
  <c r="D289" i="10"/>
  <c r="C309" i="16" s="1"/>
  <c r="E319" i="10"/>
  <c r="B339" i="16" s="1"/>
  <c r="E87" i="10"/>
  <c r="Y475" i="16" s="1"/>
  <c r="D112" i="10"/>
  <c r="Z500" i="16" s="1"/>
  <c r="D130" i="10"/>
  <c r="Z514" i="16" s="1"/>
  <c r="E98" i="10"/>
  <c r="Y486" i="16" s="1"/>
  <c r="D111" i="10"/>
  <c r="Z499" i="16" s="1"/>
  <c r="D137" i="10"/>
  <c r="Z521" i="16" s="1"/>
  <c r="D117" i="10"/>
  <c r="Z505" i="16" s="1"/>
  <c r="D135" i="10"/>
  <c r="Z519" i="16" s="1"/>
  <c r="D90" i="10"/>
  <c r="Z478" i="16" s="1"/>
  <c r="D92" i="10"/>
  <c r="Z480" i="16" s="1"/>
  <c r="E85" i="10"/>
  <c r="Y473" i="16" s="1"/>
  <c r="E104" i="10"/>
  <c r="Y492" i="16" s="1"/>
  <c r="D73" i="10"/>
  <c r="Z461" i="16" s="1"/>
  <c r="E96" i="10"/>
  <c r="Y484" i="16" s="1"/>
  <c r="D78" i="10"/>
  <c r="Z466" i="16" s="1"/>
  <c r="E308" i="10"/>
  <c r="B328" i="16" s="1"/>
  <c r="D157" i="10"/>
  <c r="Z541" i="16" s="1"/>
  <c r="D246" i="10"/>
  <c r="C370" i="16" s="1"/>
  <c r="E99" i="10"/>
  <c r="Y487" i="16" s="1"/>
  <c r="E129" i="10"/>
  <c r="Y513" i="16" s="1"/>
  <c r="D104" i="10"/>
  <c r="Z492" i="16" s="1"/>
  <c r="D218" i="10"/>
  <c r="O197" i="16" s="1"/>
  <c r="E132" i="10"/>
  <c r="Y516" i="16" s="1"/>
  <c r="D103" i="10"/>
  <c r="Z491" i="16" s="1"/>
  <c r="D209" i="10"/>
  <c r="O188" i="16" s="1"/>
  <c r="D109" i="10"/>
  <c r="Z497" i="16" s="1"/>
  <c r="D183" i="10"/>
  <c r="O162" i="16" s="1"/>
  <c r="E44" i="10"/>
  <c r="Y436" i="16" s="1"/>
  <c r="D210" i="10"/>
  <c r="O189" i="16" s="1"/>
  <c r="E253" i="10"/>
  <c r="B377" i="16" s="1"/>
  <c r="E203" i="10"/>
  <c r="N182" i="16" s="1"/>
  <c r="E17" i="10"/>
  <c r="Y409" i="16" s="1"/>
  <c r="D190" i="10"/>
  <c r="O169" i="16" s="1"/>
  <c r="D288" i="10"/>
  <c r="C308" i="16" s="1"/>
  <c r="D300" i="10"/>
  <c r="C320" i="16" s="1"/>
  <c r="E313" i="10"/>
  <c r="B333" i="16" s="1"/>
  <c r="E40" i="10"/>
  <c r="Y432" i="16" s="1"/>
  <c r="E324" i="10"/>
  <c r="B344" i="16" s="1"/>
  <c r="D39" i="10"/>
  <c r="Z431" i="16" s="1"/>
  <c r="D219" i="10"/>
  <c r="O198" i="16" s="1"/>
  <c r="D263" i="10"/>
  <c r="C387" i="16" s="1"/>
  <c r="D315" i="10"/>
  <c r="C335" i="16" s="1"/>
  <c r="E298" i="10"/>
  <c r="B318" i="16" s="1"/>
  <c r="E233" i="10"/>
  <c r="B357" i="16" s="1"/>
  <c r="E213" i="10"/>
  <c r="N192" i="16" s="1"/>
  <c r="D28" i="10"/>
  <c r="Z420" i="16" s="1"/>
  <c r="D208" i="10"/>
  <c r="O187" i="16" s="1"/>
  <c r="D244" i="10"/>
  <c r="C368" i="16" s="1"/>
  <c r="D262" i="10"/>
  <c r="C386" i="16" s="1"/>
  <c r="E207" i="10"/>
  <c r="N186" i="16" s="1"/>
  <c r="E33" i="10"/>
  <c r="Y425" i="16" s="1"/>
  <c r="E270" i="10"/>
  <c r="B394" i="16" s="1"/>
  <c r="D25" i="10"/>
  <c r="Z417" i="16" s="1"/>
  <c r="D205" i="10"/>
  <c r="O184" i="16" s="1"/>
  <c r="D241" i="10"/>
  <c r="C365" i="16" s="1"/>
  <c r="D270" i="10"/>
  <c r="C394" i="16" s="1"/>
  <c r="E244" i="10"/>
  <c r="B368" i="16" s="1"/>
  <c r="E181" i="10"/>
  <c r="N160" i="16" s="1"/>
  <c r="E199" i="10"/>
  <c r="N178" i="16" s="1"/>
  <c r="E315" i="10"/>
  <c r="B335" i="16" s="1"/>
  <c r="D46" i="10"/>
  <c r="Z438" i="16" s="1"/>
  <c r="E126" i="10"/>
  <c r="Y510" i="16" s="1"/>
  <c r="E272" i="10"/>
  <c r="B396" i="16" s="1"/>
  <c r="E301" i="10"/>
  <c r="B321" i="16" s="1"/>
  <c r="E169" i="10"/>
  <c r="Y553" i="16" s="1"/>
  <c r="D37" i="10"/>
  <c r="Z429" i="16" s="1"/>
  <c r="D217" i="10"/>
  <c r="O196" i="16" s="1"/>
  <c r="D261" i="10"/>
  <c r="C385" i="16" s="1"/>
  <c r="D317" i="10"/>
  <c r="C337" i="16" s="1"/>
  <c r="D151" i="10"/>
  <c r="Z535" i="16" s="1"/>
  <c r="D191" i="10"/>
  <c r="O170" i="16" s="1"/>
  <c r="D287" i="10"/>
  <c r="C307" i="16" s="1"/>
  <c r="D48" i="10"/>
  <c r="Z440" i="16" s="1"/>
  <c r="D124" i="10"/>
  <c r="Z508" i="16" s="1"/>
  <c r="D264" i="10"/>
  <c r="C388" i="16" s="1"/>
  <c r="E258" i="10"/>
  <c r="B382" i="16" s="1"/>
  <c r="E221" i="10"/>
  <c r="N200" i="16" s="1"/>
  <c r="E201" i="10"/>
  <c r="N180" i="16" s="1"/>
  <c r="D42" i="10"/>
  <c r="Z434" i="16" s="1"/>
  <c r="D266" i="10"/>
  <c r="C390" i="16" s="1"/>
  <c r="E214" i="10"/>
  <c r="N193" i="16" s="1"/>
  <c r="E256" i="10"/>
  <c r="B380" i="16" s="1"/>
  <c r="E320" i="10"/>
  <c r="B340" i="16" s="1"/>
  <c r="E311" i="10"/>
  <c r="B331" i="16" s="1"/>
  <c r="E318" i="10"/>
  <c r="B338" i="16" s="1"/>
  <c r="E292" i="10"/>
  <c r="B312" i="16" s="1"/>
  <c r="E307" i="10"/>
  <c r="B327" i="16" s="1"/>
  <c r="E330" i="10"/>
  <c r="B350" i="16" s="1"/>
  <c r="E312" i="10"/>
  <c r="B332" i="16" s="1"/>
  <c r="E299" i="10"/>
  <c r="B319" i="16" s="1"/>
  <c r="E309" i="10"/>
  <c r="B329" i="16" s="1"/>
  <c r="E317" i="10"/>
  <c r="B337" i="16" s="1"/>
  <c r="E326" i="10"/>
  <c r="B346" i="16" s="1"/>
  <c r="E303" i="10"/>
  <c r="B323" i="16" s="1"/>
  <c r="D195" i="10"/>
  <c r="O174" i="16" s="1"/>
  <c r="D239" i="10"/>
  <c r="C363" i="16" s="1"/>
  <c r="E18" i="10"/>
  <c r="Y410" i="16" s="1"/>
  <c r="E187" i="10"/>
  <c r="N166" i="16" s="1"/>
  <c r="AV8" i="10"/>
  <c r="AB8" i="10"/>
  <c r="AC8" i="10" s="1"/>
  <c r="AD8" i="10" s="1"/>
  <c r="D184" i="10"/>
  <c r="O163" i="16" s="1"/>
  <c r="D294" i="10"/>
  <c r="C314" i="16" s="1"/>
  <c r="E28" i="10"/>
  <c r="Y420" i="16" s="1"/>
  <c r="E204" i="10"/>
  <c r="N183" i="16" s="1"/>
  <c r="E333" i="10"/>
  <c r="B353" i="16" s="1"/>
  <c r="AB7" i="10"/>
  <c r="AC7" i="10" s="1"/>
  <c r="AD7" i="10" s="1"/>
  <c r="AE7" i="10" s="1"/>
  <c r="AF7" i="10" s="1"/>
  <c r="AV7" i="10"/>
  <c r="D181" i="10"/>
  <c r="O160" i="16" s="1"/>
  <c r="D297" i="10"/>
  <c r="C317" i="16" s="1"/>
  <c r="D324" i="10"/>
  <c r="C344" i="16" s="1"/>
  <c r="E289" i="10"/>
  <c r="B309" i="16" s="1"/>
  <c r="E16" i="10"/>
  <c r="Y408" i="16" s="1"/>
  <c r="E300" i="10"/>
  <c r="B320" i="16" s="1"/>
  <c r="D22" i="10"/>
  <c r="Z414" i="16" s="1"/>
  <c r="D170" i="10"/>
  <c r="Z554" i="16" s="1"/>
  <c r="D202" i="10"/>
  <c r="O181" i="16" s="1"/>
  <c r="E322" i="10"/>
  <c r="B342" i="16" s="1"/>
  <c r="E257" i="10"/>
  <c r="B381" i="16" s="1"/>
  <c r="E243" i="10"/>
  <c r="B367" i="16" s="1"/>
  <c r="E162" i="10"/>
  <c r="Y546" i="16" s="1"/>
  <c r="E291" i="10"/>
  <c r="B311" i="16" s="1"/>
  <c r="D153" i="10"/>
  <c r="Z537" i="16" s="1"/>
  <c r="D193" i="10"/>
  <c r="O172" i="16" s="1"/>
  <c r="D237" i="10"/>
  <c r="C361" i="16" s="1"/>
  <c r="D254" i="10"/>
  <c r="C378" i="16" s="1"/>
  <c r="D43" i="10"/>
  <c r="Z435" i="16" s="1"/>
  <c r="D127" i="10"/>
  <c r="Z511" i="16" s="1"/>
  <c r="D267" i="10"/>
  <c r="C391" i="16" s="1"/>
  <c r="D311" i="10"/>
  <c r="C331" i="16" s="1"/>
  <c r="D24" i="10"/>
  <c r="Z416" i="16" s="1"/>
  <c r="D204" i="10"/>
  <c r="O183" i="16" s="1"/>
  <c r="E314" i="10"/>
  <c r="B334" i="16" s="1"/>
  <c r="E32" i="10"/>
  <c r="Y424" i="16" s="1"/>
  <c r="E259" i="10"/>
  <c r="B383" i="16" s="1"/>
  <c r="E236" i="10"/>
  <c r="B360" i="16" s="1"/>
  <c r="E273" i="10"/>
  <c r="B397" i="16" s="1"/>
  <c r="E246" i="10"/>
  <c r="B370" i="16" s="1"/>
  <c r="E269" i="10"/>
  <c r="B393" i="16" s="1"/>
  <c r="E251" i="10"/>
  <c r="B375" i="16" s="1"/>
  <c r="E261" i="10"/>
  <c r="B385" i="16" s="1"/>
  <c r="E274" i="10"/>
  <c r="B398" i="16" s="1"/>
  <c r="E271" i="10"/>
  <c r="B395" i="16" s="1"/>
  <c r="E267" i="10"/>
  <c r="B391" i="16" s="1"/>
  <c r="E263" i="10"/>
  <c r="B387" i="16" s="1"/>
  <c r="E265" i="10"/>
  <c r="B389" i="16" s="1"/>
  <c r="E235" i="10"/>
  <c r="B359" i="16" s="1"/>
  <c r="E254" i="10"/>
  <c r="B378" i="16" s="1"/>
  <c r="D21" i="10"/>
  <c r="Z413" i="16" s="1"/>
  <c r="D32" i="10"/>
  <c r="Z424" i="16" s="1"/>
  <c r="E296" i="10"/>
  <c r="B316" i="16" s="1"/>
  <c r="E245" i="10"/>
  <c r="B369" i="16" s="1"/>
  <c r="D34" i="10"/>
  <c r="Z426" i="16" s="1"/>
  <c r="D222" i="10"/>
  <c r="O201" i="16" s="1"/>
  <c r="D258" i="10"/>
  <c r="C382" i="16" s="1"/>
  <c r="D320" i="10"/>
  <c r="C340" i="16" s="1"/>
  <c r="E250" i="10"/>
  <c r="B374" i="16" s="1"/>
  <c r="E294" i="10"/>
  <c r="B314" i="16" s="1"/>
  <c r="E62" i="10"/>
  <c r="Y454" i="16" s="1"/>
  <c r="E193" i="10"/>
  <c r="N172" i="16" s="1"/>
  <c r="AV9" i="10"/>
  <c r="AB9" i="10"/>
  <c r="AC9" i="10" s="1"/>
  <c r="AD9" i="10" s="1"/>
  <c r="AE9" i="10" s="1"/>
  <c r="AF9" i="10" s="1"/>
  <c r="D187" i="10"/>
  <c r="O166" i="16" s="1"/>
  <c r="D231" i="10"/>
  <c r="C355" i="16" s="1"/>
  <c r="E36" i="10"/>
  <c r="Y428" i="16" s="1"/>
  <c r="E212" i="10"/>
  <c r="N191" i="16" s="1"/>
  <c r="E231" i="10"/>
  <c r="B355" i="16" s="1"/>
  <c r="D60" i="10"/>
  <c r="Z452" i="16" s="1"/>
  <c r="D276" i="10"/>
  <c r="C400" i="16" s="1"/>
  <c r="D302" i="10"/>
  <c r="C322" i="16" s="1"/>
  <c r="E176" i="10"/>
  <c r="N155" i="16" s="1"/>
  <c r="E198" i="10"/>
  <c r="N177" i="16" s="1"/>
  <c r="E240" i="10"/>
  <c r="B364" i="16" s="1"/>
  <c r="D57" i="10"/>
  <c r="Z449" i="16" s="1"/>
  <c r="D273" i="10"/>
  <c r="C397" i="16" s="1"/>
  <c r="D305" i="10"/>
  <c r="C325" i="16" s="1"/>
  <c r="E279" i="10"/>
  <c r="B403" i="16" s="1"/>
  <c r="E53" i="10"/>
  <c r="Y445" i="16" s="1"/>
  <c r="E160" i="10"/>
  <c r="Y544" i="16" s="1"/>
  <c r="E142" i="10"/>
  <c r="Y526" i="16" s="1"/>
  <c r="E141" i="10"/>
  <c r="Y525" i="16" s="1"/>
  <c r="E165" i="10"/>
  <c r="Y549" i="16" s="1"/>
  <c r="E123" i="10"/>
  <c r="Y507" i="16" s="1"/>
  <c r="E152" i="10"/>
  <c r="Y536" i="16" s="1"/>
  <c r="E134" i="10"/>
  <c r="Y518" i="16" s="1"/>
  <c r="E148" i="10"/>
  <c r="Y532" i="16" s="1"/>
  <c r="E140" i="10"/>
  <c r="Y524" i="16" s="1"/>
  <c r="E170" i="10"/>
  <c r="Y554" i="16" s="1"/>
  <c r="E133" i="10"/>
  <c r="Y517" i="16" s="1"/>
  <c r="D14" i="10"/>
  <c r="Z406" i="16" s="1"/>
  <c r="D162" i="10"/>
  <c r="Z546" i="16" s="1"/>
  <c r="D194" i="10"/>
  <c r="O173" i="16" s="1"/>
  <c r="E295" i="10"/>
  <c r="B315" i="16" s="1"/>
  <c r="E31" i="10"/>
  <c r="Y423" i="16" s="1"/>
  <c r="E194" i="10"/>
  <c r="N173" i="16" s="1"/>
  <c r="E284" i="10"/>
  <c r="B304" i="16" s="1"/>
  <c r="D145" i="10"/>
  <c r="Z529" i="16" s="1"/>
  <c r="D185" i="10"/>
  <c r="O164" i="16" s="1"/>
  <c r="D285" i="10"/>
  <c r="C305" i="16" s="1"/>
  <c r="D292" i="10"/>
  <c r="C312" i="16" s="1"/>
  <c r="D35" i="10"/>
  <c r="Z427" i="16" s="1"/>
  <c r="D223" i="10"/>
  <c r="O202" i="16" s="1"/>
  <c r="D259" i="10"/>
  <c r="C383" i="16" s="1"/>
  <c r="D319" i="10"/>
  <c r="C339" i="16" s="1"/>
  <c r="D16" i="10"/>
  <c r="Z408" i="16" s="1"/>
  <c r="D156" i="10"/>
  <c r="Z540" i="16" s="1"/>
  <c r="D196" i="10"/>
  <c r="O175" i="16" s="1"/>
  <c r="D232" i="10"/>
  <c r="C356" i="16" s="1"/>
  <c r="E61" i="10"/>
  <c r="Y453" i="16" s="1"/>
  <c r="D189" i="10"/>
  <c r="O168" i="16" s="1"/>
  <c r="D275" i="10"/>
  <c r="C399" i="16" s="1"/>
  <c r="AV4" i="10"/>
  <c r="AB4" i="10"/>
  <c r="AC4" i="10" s="1"/>
  <c r="AD4" i="10" s="1"/>
  <c r="AE4" i="10" s="1"/>
  <c r="AF4" i="10" s="1"/>
  <c r="C165" i="11"/>
  <c r="M143" i="11"/>
  <c r="J261" i="11"/>
  <c r="N261" i="11" s="1"/>
  <c r="D176" i="10"/>
  <c r="O155" i="16" s="1"/>
  <c r="E249" i="10"/>
  <c r="B373" i="16" s="1"/>
  <c r="E230" i="10"/>
  <c r="B354" i="16" s="1"/>
  <c r="D26" i="10"/>
  <c r="Z418" i="16" s="1"/>
  <c r="Z456" i="16"/>
  <c r="AN205" i="10"/>
  <c r="D214" i="10"/>
  <c r="O193" i="16" s="1"/>
  <c r="D250" i="10"/>
  <c r="C374" i="16" s="1"/>
  <c r="E268" i="10"/>
  <c r="B392" i="16" s="1"/>
  <c r="E237" i="10"/>
  <c r="B361" i="16" s="1"/>
  <c r="D63" i="10"/>
  <c r="Z455" i="16" s="1"/>
  <c r="D179" i="10"/>
  <c r="O158" i="16" s="1"/>
  <c r="D291" i="10"/>
  <c r="C311" i="16" s="1"/>
  <c r="E206" i="10"/>
  <c r="N185" i="16" s="1"/>
  <c r="E248" i="10"/>
  <c r="B372" i="16" s="1"/>
  <c r="E27" i="10"/>
  <c r="Y419" i="16" s="1"/>
  <c r="D52" i="10"/>
  <c r="Z444" i="16" s="1"/>
  <c r="D268" i="10"/>
  <c r="C392" i="16" s="1"/>
  <c r="D310" i="10"/>
  <c r="C330" i="16" s="1"/>
  <c r="E216" i="10"/>
  <c r="N195" i="16" s="1"/>
  <c r="E234" i="10"/>
  <c r="B358" i="16" s="1"/>
  <c r="E51" i="10"/>
  <c r="Y443" i="16" s="1"/>
  <c r="E46" i="10"/>
  <c r="Y438" i="16" s="1"/>
  <c r="E177" i="10"/>
  <c r="N156" i="16" s="1"/>
  <c r="D49" i="10"/>
  <c r="Z441" i="16" s="1"/>
  <c r="D265" i="10"/>
  <c r="C389" i="16" s="1"/>
  <c r="D313" i="10"/>
  <c r="C333" i="16" s="1"/>
  <c r="E20" i="10"/>
  <c r="Y412" i="16" s="1"/>
  <c r="E196" i="10"/>
  <c r="N175" i="16" s="1"/>
  <c r="E325" i="10"/>
  <c r="B345" i="16" s="1"/>
  <c r="AV6" i="10"/>
  <c r="AB6" i="10"/>
  <c r="AC6" i="10" s="1"/>
  <c r="AD6" i="10" s="1"/>
  <c r="AE6" i="10" s="1"/>
  <c r="AF6" i="10" s="1"/>
  <c r="AG6" i="10" s="1"/>
  <c r="AH6" i="10" s="1"/>
  <c r="AI6" i="10" s="1"/>
  <c r="D186" i="10"/>
  <c r="O165" i="16" s="1"/>
  <c r="E329" i="10"/>
  <c r="B349" i="16" s="1"/>
  <c r="E56" i="10"/>
  <c r="Y448" i="16" s="1"/>
  <c r="E238" i="10"/>
  <c r="B362" i="16" s="1"/>
  <c r="D61" i="10"/>
  <c r="Z453" i="16" s="1"/>
  <c r="D177" i="10"/>
  <c r="O156" i="16" s="1"/>
  <c r="D293" i="10"/>
  <c r="C313" i="16" s="1"/>
  <c r="D332" i="10"/>
  <c r="C352" i="16" s="1"/>
  <c r="D27" i="10"/>
  <c r="Z419" i="16" s="1"/>
  <c r="D215" i="10"/>
  <c r="O194" i="16" s="1"/>
  <c r="D251" i="10"/>
  <c r="C375" i="16" s="1"/>
  <c r="D327" i="10"/>
  <c r="C347" i="16" s="1"/>
  <c r="D148" i="10"/>
  <c r="Z532" i="16" s="1"/>
  <c r="D188" i="10"/>
  <c r="O167" i="16" s="1"/>
  <c r="D290" i="10"/>
  <c r="C310" i="16" s="1"/>
  <c r="J150" i="11"/>
  <c r="M151" i="11" s="1"/>
  <c r="J175" i="11"/>
  <c r="J178" i="11" s="1"/>
  <c r="E14" i="10"/>
  <c r="Y406" i="16" s="1"/>
  <c r="D201" i="10"/>
  <c r="O180" i="16" s="1"/>
  <c r="D212" i="10"/>
  <c r="O191" i="16" s="1"/>
  <c r="J169" i="11"/>
  <c r="J184" i="11" s="1"/>
  <c r="D230" i="10"/>
  <c r="C354" i="16" s="1"/>
  <c r="E52" i="10"/>
  <c r="Y444" i="16" s="1"/>
  <c r="E287" i="10"/>
  <c r="B307" i="16" s="1"/>
  <c r="E23" i="10"/>
  <c r="Y415" i="16" s="1"/>
  <c r="E186" i="10"/>
  <c r="N165" i="16" s="1"/>
  <c r="D18" i="10"/>
  <c r="Z410" i="16" s="1"/>
  <c r="D206" i="10"/>
  <c r="O185" i="16" s="1"/>
  <c r="D242" i="10"/>
  <c r="C366" i="16" s="1"/>
  <c r="D278" i="10"/>
  <c r="C402" i="16" s="1"/>
  <c r="E306" i="10"/>
  <c r="B326" i="16" s="1"/>
  <c r="E241" i="10"/>
  <c r="B365" i="16" s="1"/>
  <c r="E15" i="10"/>
  <c r="Y407" i="16" s="1"/>
  <c r="D55" i="10"/>
  <c r="Z447" i="16" s="1"/>
  <c r="D279" i="10"/>
  <c r="C403" i="16" s="1"/>
  <c r="D299" i="10"/>
  <c r="C319" i="16" s="1"/>
  <c r="E224" i="10"/>
  <c r="N203" i="16" s="1"/>
  <c r="E242" i="10"/>
  <c r="B366" i="16" s="1"/>
  <c r="E286" i="10"/>
  <c r="B306" i="16" s="1"/>
  <c r="E54" i="10"/>
  <c r="Y446" i="16" s="1"/>
  <c r="E185" i="10"/>
  <c r="N164" i="16" s="1"/>
  <c r="D44" i="10"/>
  <c r="Z436" i="16" s="1"/>
  <c r="D224" i="10"/>
  <c r="O203" i="16" s="1"/>
  <c r="D260" i="10"/>
  <c r="C384" i="16" s="1"/>
  <c r="D318" i="10"/>
  <c r="C338" i="16" s="1"/>
  <c r="E252" i="10"/>
  <c r="B376" i="16" s="1"/>
  <c r="E189" i="10"/>
  <c r="N168" i="16" s="1"/>
  <c r="E223" i="10"/>
  <c r="N202" i="16" s="1"/>
  <c r="E323" i="10"/>
  <c r="B343" i="16" s="1"/>
  <c r="D41" i="10"/>
  <c r="Z433" i="16" s="1"/>
  <c r="D221" i="10"/>
  <c r="O200" i="16" s="1"/>
  <c r="D257" i="10"/>
  <c r="C381" i="16" s="1"/>
  <c r="D321" i="10"/>
  <c r="C341" i="16" s="1"/>
  <c r="E190" i="10"/>
  <c r="N169" i="16" s="1"/>
  <c r="E232" i="10"/>
  <c r="B356" i="16" s="1"/>
  <c r="E25" i="10"/>
  <c r="Y417" i="16" s="1"/>
  <c r="D62" i="10"/>
  <c r="Z454" i="16" s="1"/>
  <c r="D146" i="10"/>
  <c r="Z530" i="16" s="1"/>
  <c r="D178" i="10"/>
  <c r="O157" i="16" s="1"/>
  <c r="E42" i="10"/>
  <c r="Y434" i="16" s="1"/>
  <c r="E211" i="10"/>
  <c r="N190" i="16" s="1"/>
  <c r="E49" i="10"/>
  <c r="Y441" i="16" s="1"/>
  <c r="D53" i="10"/>
  <c r="Z445" i="16" s="1"/>
  <c r="D129" i="10"/>
  <c r="Z513" i="16" s="1"/>
  <c r="D277" i="10"/>
  <c r="C401" i="16" s="1"/>
  <c r="D301" i="10"/>
  <c r="C321" i="16" s="1"/>
  <c r="E136" i="10"/>
  <c r="Y520" i="16" s="1"/>
  <c r="D19" i="10"/>
  <c r="Z411" i="16" s="1"/>
  <c r="D167" i="10"/>
  <c r="Z551" i="16" s="1"/>
  <c r="D207" i="10"/>
  <c r="O186" i="16" s="1"/>
  <c r="D243" i="10"/>
  <c r="C367" i="16" s="1"/>
  <c r="D140" i="10"/>
  <c r="Z524" i="16" s="1"/>
  <c r="D298" i="10"/>
  <c r="C318" i="16" s="1"/>
  <c r="E100" i="10"/>
  <c r="Y488" i="16" s="1"/>
  <c r="E110" i="10"/>
  <c r="Y498" i="16" s="1"/>
  <c r="E75" i="10"/>
  <c r="Y463" i="16" s="1"/>
  <c r="E73" i="10"/>
  <c r="Y461" i="16" s="1"/>
  <c r="E102" i="10"/>
  <c r="Y490" i="16" s="1"/>
  <c r="E92" i="10"/>
  <c r="Y480" i="16" s="1"/>
  <c r="E114" i="10"/>
  <c r="Y502" i="16" s="1"/>
  <c r="E117" i="10"/>
  <c r="Y505" i="16" s="1"/>
  <c r="E106" i="10"/>
  <c r="Y494" i="16" s="1"/>
  <c r="E101" i="10"/>
  <c r="Y489" i="16" s="1"/>
  <c r="E72" i="10"/>
  <c r="Y460" i="16" s="1"/>
  <c r="E79" i="10"/>
  <c r="Y467" i="16" s="1"/>
  <c r="E93" i="10"/>
  <c r="Y481" i="16" s="1"/>
  <c r="E71" i="10"/>
  <c r="Y459" i="16" s="1"/>
  <c r="E81" i="10"/>
  <c r="Y469" i="16" s="1"/>
  <c r="E83" i="10"/>
  <c r="Y471" i="16" s="1"/>
  <c r="E276" i="10"/>
  <c r="B400" i="16" s="1"/>
  <c r="E58" i="10"/>
  <c r="Y450" i="16" s="1"/>
  <c r="E50" i="10"/>
  <c r="Y442" i="16" s="1"/>
  <c r="E30" i="10"/>
  <c r="Y422" i="16" s="1"/>
  <c r="E22" i="10"/>
  <c r="Y414" i="16" s="1"/>
  <c r="E45" i="10"/>
  <c r="Y437" i="16" s="1"/>
  <c r="E39" i="10"/>
  <c r="Y431" i="16" s="1"/>
  <c r="E37" i="10"/>
  <c r="Y429" i="16" s="1"/>
  <c r="E19" i="10"/>
  <c r="Y411" i="16" s="1"/>
  <c r="E47" i="10"/>
  <c r="Y439" i="16" s="1"/>
  <c r="D50" i="10"/>
  <c r="Z442" i="16" s="1"/>
  <c r="D23" i="10"/>
  <c r="Z415" i="16" s="1"/>
  <c r="E41" i="10"/>
  <c r="Y433" i="16" s="1"/>
  <c r="E200" i="10"/>
  <c r="N179" i="16" s="1"/>
  <c r="E182" i="10"/>
  <c r="N161" i="16" s="1"/>
  <c r="E205" i="10"/>
  <c r="N184" i="16" s="1"/>
  <c r="E217" i="10"/>
  <c r="N196" i="16" s="1"/>
  <c r="E180" i="10"/>
  <c r="N159" i="16" s="1"/>
  <c r="E219" i="10"/>
  <c r="N198" i="16" s="1"/>
  <c r="E202" i="10"/>
  <c r="N181" i="16" s="1"/>
  <c r="E192" i="10"/>
  <c r="N171" i="16" s="1"/>
  <c r="E183" i="10"/>
  <c r="N162" i="16" s="1"/>
  <c r="E188" i="10"/>
  <c r="N167" i="16" s="1"/>
  <c r="E210" i="10"/>
  <c r="N189" i="16" s="1"/>
  <c r="E225" i="10"/>
  <c r="N204" i="16" s="1"/>
  <c r="E191" i="10"/>
  <c r="N170" i="16" s="1"/>
  <c r="E262" i="10"/>
  <c r="B386" i="16" s="1"/>
  <c r="D30" i="10"/>
  <c r="Z422" i="16" s="1"/>
  <c r="E184" i="10"/>
  <c r="N163" i="16" s="1"/>
  <c r="D245" i="10"/>
  <c r="C369" i="16" s="1"/>
  <c r="D51" i="10"/>
  <c r="Z443" i="16" s="1"/>
  <c r="D248" i="10"/>
  <c r="C372" i="16" s="1"/>
  <c r="J59" i="11"/>
  <c r="D15" i="10"/>
  <c r="Z407" i="16" s="1"/>
  <c r="E48" i="10"/>
  <c r="Y440" i="16" s="1"/>
  <c r="D198" i="10"/>
  <c r="O177" i="16" s="1"/>
  <c r="D234" i="10"/>
  <c r="C358" i="16" s="1"/>
  <c r="D238" i="10"/>
  <c r="C362" i="16" s="1"/>
  <c r="E275" i="10"/>
  <c r="B399" i="16" s="1"/>
  <c r="E178" i="10"/>
  <c r="N157" i="16" s="1"/>
  <c r="D47" i="10"/>
  <c r="Z439" i="16" s="1"/>
  <c r="D271" i="10"/>
  <c r="C395" i="16" s="1"/>
  <c r="D307" i="10"/>
  <c r="C327" i="16" s="1"/>
  <c r="E260" i="10"/>
  <c r="B384" i="16" s="1"/>
  <c r="E197" i="10"/>
  <c r="N176" i="16" s="1"/>
  <c r="E331" i="10"/>
  <c r="B351" i="16" s="1"/>
  <c r="D36" i="10"/>
  <c r="Z428" i="16" s="1"/>
  <c r="D216" i="10"/>
  <c r="O195" i="16" s="1"/>
  <c r="D252" i="10"/>
  <c r="C376" i="16" s="1"/>
  <c r="D326" i="10"/>
  <c r="C346" i="16" s="1"/>
  <c r="E290" i="10"/>
  <c r="B310" i="16" s="1"/>
  <c r="E327" i="10"/>
  <c r="B347" i="16" s="1"/>
  <c r="E63" i="10"/>
  <c r="Y455" i="16" s="1"/>
  <c r="D33" i="10"/>
  <c r="Z425" i="16" s="1"/>
  <c r="D213" i="10"/>
  <c r="O192" i="16" s="1"/>
  <c r="D249" i="10"/>
  <c r="C373" i="16" s="1"/>
  <c r="D329" i="10"/>
  <c r="C349" i="16" s="1"/>
  <c r="E208" i="10"/>
  <c r="N187" i="16" s="1"/>
  <c r="E328" i="10"/>
  <c r="B348" i="16" s="1"/>
  <c r="E35" i="10"/>
  <c r="Y427" i="16" s="1"/>
  <c r="E38" i="10"/>
  <c r="Y430" i="16" s="1"/>
  <c r="E277" i="10"/>
  <c r="B401" i="16" s="1"/>
  <c r="D54" i="10"/>
  <c r="Z446" i="16" s="1"/>
  <c r="E60" i="10"/>
  <c r="Y452" i="16" s="1"/>
  <c r="E255" i="10"/>
  <c r="B379" i="16" s="1"/>
  <c r="E29" i="10"/>
  <c r="Y421" i="16" s="1"/>
  <c r="D45" i="10"/>
  <c r="Z437" i="16" s="1"/>
  <c r="D225" i="10"/>
  <c r="O204" i="16" s="1"/>
  <c r="D269" i="10"/>
  <c r="C393" i="16" s="1"/>
  <c r="D309" i="10"/>
  <c r="C329" i="16" s="1"/>
  <c r="D159" i="10"/>
  <c r="Z543" i="16" s="1"/>
  <c r="D199" i="10"/>
  <c r="O178" i="16" s="1"/>
  <c r="D235" i="10"/>
  <c r="C359" i="16" s="1"/>
  <c r="D56" i="10"/>
  <c r="Z448" i="16" s="1"/>
  <c r="D132" i="10"/>
  <c r="Z516" i="16" s="1"/>
  <c r="D272" i="10"/>
  <c r="C396" i="16" s="1"/>
  <c r="D306" i="10"/>
  <c r="C326" i="16" s="1"/>
  <c r="AV5" i="10"/>
  <c r="AB5" i="10"/>
  <c r="AC5" i="10" s="1"/>
  <c r="AD5" i="10" s="1"/>
  <c r="E222" i="10"/>
  <c r="N201" i="16" s="1"/>
  <c r="E249" i="8"/>
  <c r="B73" i="16" s="1"/>
  <c r="D319" i="8"/>
  <c r="C39" i="16" s="1"/>
  <c r="D331" i="8"/>
  <c r="C51" i="16" s="1"/>
  <c r="D251" i="8"/>
  <c r="C75" i="16" s="1"/>
  <c r="D257" i="8"/>
  <c r="C81" i="16" s="1"/>
  <c r="D270" i="8"/>
  <c r="C94" i="16" s="1"/>
  <c r="D238" i="8"/>
  <c r="C62" i="16" s="1"/>
  <c r="D312" i="8"/>
  <c r="C32" i="16" s="1"/>
  <c r="D256" i="8"/>
  <c r="C80" i="16" s="1"/>
  <c r="D274" i="8"/>
  <c r="C98" i="16" s="1"/>
  <c r="D269" i="8"/>
  <c r="C93" i="16" s="1"/>
  <c r="D237" i="8"/>
  <c r="C61" i="16" s="1"/>
  <c r="E271" i="8"/>
  <c r="B95" i="16" s="1"/>
  <c r="E264" i="8"/>
  <c r="B88" i="16" s="1"/>
  <c r="E262" i="8"/>
  <c r="B86" i="16" s="1"/>
  <c r="E242" i="8"/>
  <c r="B66" i="16" s="1"/>
  <c r="N168" i="9"/>
  <c r="D255" i="8"/>
  <c r="C79" i="16" s="1"/>
  <c r="D268" i="8"/>
  <c r="C92" i="16" s="1"/>
  <c r="D236" i="8"/>
  <c r="C60" i="16" s="1"/>
  <c r="D285" i="8"/>
  <c r="C5" i="16" s="1"/>
  <c r="D325" i="8"/>
  <c r="C45" i="16" s="1"/>
  <c r="D259" i="8"/>
  <c r="C83" i="16" s="1"/>
  <c r="D235" i="8"/>
  <c r="C59" i="16" s="1"/>
  <c r="D266" i="8"/>
  <c r="C90" i="16" s="1"/>
  <c r="E95" i="8"/>
  <c r="Y82" i="16" s="1"/>
  <c r="E239" i="8"/>
  <c r="B63" i="16" s="1"/>
  <c r="E276" i="8"/>
  <c r="B100" i="16" s="1"/>
  <c r="E20" i="8"/>
  <c r="Y11" i="16" s="1"/>
  <c r="E230" i="8"/>
  <c r="B54" i="16" s="1"/>
  <c r="D287" i="8"/>
  <c r="C7" i="16" s="1"/>
  <c r="D327" i="8"/>
  <c r="C47" i="16" s="1"/>
  <c r="D324" i="8"/>
  <c r="C44" i="16" s="1"/>
  <c r="D249" i="8"/>
  <c r="C73" i="16" s="1"/>
  <c r="D262" i="8"/>
  <c r="C86" i="16" s="1"/>
  <c r="D230" i="8"/>
  <c r="C54" i="16" s="1"/>
  <c r="D248" i="8"/>
  <c r="C72" i="16" s="1"/>
  <c r="D258" i="8"/>
  <c r="C82" i="16" s="1"/>
  <c r="D261" i="8"/>
  <c r="C85" i="16" s="1"/>
  <c r="E278" i="8"/>
  <c r="B102" i="16" s="1"/>
  <c r="E252" i="8"/>
  <c r="B76" i="16" s="1"/>
  <c r="E273" i="8"/>
  <c r="B97" i="16" s="1"/>
  <c r="E24" i="8"/>
  <c r="Y15" i="16" s="1"/>
  <c r="E244" i="8"/>
  <c r="B68" i="16" s="1"/>
  <c r="E222" i="8"/>
  <c r="N101" i="16" s="1"/>
  <c r="E187" i="8"/>
  <c r="N66" i="16" s="1"/>
  <c r="D279" i="8"/>
  <c r="C103" i="16" s="1"/>
  <c r="D247" i="8"/>
  <c r="C71" i="16" s="1"/>
  <c r="D260" i="8"/>
  <c r="C84" i="16" s="1"/>
  <c r="D330" i="8"/>
  <c r="C50" i="16" s="1"/>
  <c r="D291" i="8"/>
  <c r="C11" i="16" s="1"/>
  <c r="D293" i="8"/>
  <c r="C13" i="16" s="1"/>
  <c r="D243" i="8"/>
  <c r="C67" i="16" s="1"/>
  <c r="D250" i="8"/>
  <c r="C74" i="16" s="1"/>
  <c r="E246" i="8"/>
  <c r="B70" i="16" s="1"/>
  <c r="E261" i="8"/>
  <c r="B85" i="16" s="1"/>
  <c r="E234" i="8"/>
  <c r="B58" i="16" s="1"/>
  <c r="E241" i="8"/>
  <c r="B65" i="16" s="1"/>
  <c r="E309" i="8"/>
  <c r="B29" i="16" s="1"/>
  <c r="E263" i="8"/>
  <c r="B87" i="16" s="1"/>
  <c r="D295" i="8"/>
  <c r="C15" i="16" s="1"/>
  <c r="D273" i="8"/>
  <c r="C97" i="16" s="1"/>
  <c r="D241" i="8"/>
  <c r="C65" i="16" s="1"/>
  <c r="D316" i="8"/>
  <c r="C36" i="16" s="1"/>
  <c r="D254" i="8"/>
  <c r="C78" i="16" s="1"/>
  <c r="D272" i="8"/>
  <c r="C96" i="16" s="1"/>
  <c r="D240" i="8"/>
  <c r="C64" i="16" s="1"/>
  <c r="D253" i="8"/>
  <c r="C77" i="16" s="1"/>
  <c r="E102" i="8"/>
  <c r="Y89" i="16" s="1"/>
  <c r="E69" i="8"/>
  <c r="Y56" i="16" s="1"/>
  <c r="E272" i="8"/>
  <c r="B96" i="16" s="1"/>
  <c r="E72" i="8"/>
  <c r="Y59" i="16" s="1"/>
  <c r="E18" i="8"/>
  <c r="Y9" i="16" s="1"/>
  <c r="E270" i="8"/>
  <c r="B94" i="16" s="1"/>
  <c r="E253" i="8"/>
  <c r="B77" i="16" s="1"/>
  <c r="E275" i="8"/>
  <c r="B99" i="16" s="1"/>
  <c r="E43" i="8"/>
  <c r="Y34" i="16" s="1"/>
  <c r="E231" i="8"/>
  <c r="B55" i="16" s="1"/>
  <c r="E201" i="8"/>
  <c r="N80" i="16" s="1"/>
  <c r="D271" i="8"/>
  <c r="C95" i="16" s="1"/>
  <c r="D239" i="8"/>
  <c r="C63" i="16" s="1"/>
  <c r="D275" i="8"/>
  <c r="C99" i="16" s="1"/>
  <c r="D234" i="8"/>
  <c r="C58" i="16" s="1"/>
  <c r="D252" i="8"/>
  <c r="C76" i="16" s="1"/>
  <c r="D298" i="8"/>
  <c r="C18" i="16" s="1"/>
  <c r="E279" i="8"/>
  <c r="B103" i="16" s="1"/>
  <c r="E251" i="8"/>
  <c r="B75" i="16" s="1"/>
  <c r="E266" i="8"/>
  <c r="B90" i="16" s="1"/>
  <c r="E238" i="8"/>
  <c r="B62" i="16" s="1"/>
  <c r="E243" i="8"/>
  <c r="B67" i="16" s="1"/>
  <c r="D267" i="8"/>
  <c r="C91" i="16" s="1"/>
  <c r="D265" i="8"/>
  <c r="C89" i="16" s="1"/>
  <c r="D233" i="8"/>
  <c r="C57" i="16" s="1"/>
  <c r="D307" i="8"/>
  <c r="C27" i="16" s="1"/>
  <c r="D278" i="8"/>
  <c r="C102" i="16" s="1"/>
  <c r="D246" i="8"/>
  <c r="C70" i="16" s="1"/>
  <c r="D264" i="8"/>
  <c r="C88" i="16" s="1"/>
  <c r="D232" i="8"/>
  <c r="C56" i="16" s="1"/>
  <c r="D277" i="8"/>
  <c r="C101" i="16" s="1"/>
  <c r="D245" i="8"/>
  <c r="C69" i="16" s="1"/>
  <c r="E31" i="8"/>
  <c r="Y22" i="16" s="1"/>
  <c r="E74" i="8"/>
  <c r="Y61" i="16" s="1"/>
  <c r="E14" i="8"/>
  <c r="Y5" i="16" s="1"/>
  <c r="E188" i="8"/>
  <c r="N67" i="16" s="1"/>
  <c r="E41" i="8"/>
  <c r="Y32" i="16" s="1"/>
  <c r="E212" i="8"/>
  <c r="N91" i="16" s="1"/>
  <c r="E62" i="8"/>
  <c r="Y53" i="16" s="1"/>
  <c r="E197" i="8"/>
  <c r="N76" i="16" s="1"/>
  <c r="E218" i="8"/>
  <c r="N97" i="16" s="1"/>
  <c r="E88" i="8"/>
  <c r="Y75" i="16" s="1"/>
  <c r="D288" i="8"/>
  <c r="C8" i="16" s="1"/>
  <c r="D320" i="8"/>
  <c r="C40" i="16" s="1"/>
  <c r="D299" i="8"/>
  <c r="C19" i="16" s="1"/>
  <c r="D310" i="8"/>
  <c r="C30" i="16" s="1"/>
  <c r="D297" i="8"/>
  <c r="C17" i="16" s="1"/>
  <c r="D329" i="8"/>
  <c r="C49" i="16" s="1"/>
  <c r="D300" i="8"/>
  <c r="C20" i="16" s="1"/>
  <c r="E311" i="8"/>
  <c r="B31" i="16" s="1"/>
  <c r="E314" i="8"/>
  <c r="B34" i="16" s="1"/>
  <c r="E303" i="8"/>
  <c r="B23" i="16" s="1"/>
  <c r="E302" i="8"/>
  <c r="B22" i="16" s="1"/>
  <c r="E307" i="8"/>
  <c r="B27" i="16" s="1"/>
  <c r="E159" i="8"/>
  <c r="Y142" i="16" s="1"/>
  <c r="E127" i="8"/>
  <c r="Y110" i="16" s="1"/>
  <c r="E150" i="8"/>
  <c r="Y133" i="16" s="1"/>
  <c r="E149" i="8"/>
  <c r="Y132" i="16" s="1"/>
  <c r="E171" i="8"/>
  <c r="Y154" i="16" s="1"/>
  <c r="E139" i="8"/>
  <c r="Y122" i="16" s="1"/>
  <c r="E170" i="8"/>
  <c r="Y153" i="16" s="1"/>
  <c r="E138" i="8"/>
  <c r="Y121" i="16" s="1"/>
  <c r="E156" i="8"/>
  <c r="Y139" i="16" s="1"/>
  <c r="E153" i="8"/>
  <c r="Y136" i="16" s="1"/>
  <c r="E144" i="8"/>
  <c r="Y127" i="16" s="1"/>
  <c r="E151" i="8"/>
  <c r="Y134" i="16" s="1"/>
  <c r="E324" i="8"/>
  <c r="B44" i="16" s="1"/>
  <c r="E289" i="8"/>
  <c r="B9" i="16" s="1"/>
  <c r="E317" i="8"/>
  <c r="B37" i="16" s="1"/>
  <c r="E313" i="8"/>
  <c r="B33" i="16" s="1"/>
  <c r="E327" i="8"/>
  <c r="B47" i="16" s="1"/>
  <c r="E330" i="8"/>
  <c r="B50" i="16" s="1"/>
  <c r="AV6" i="8"/>
  <c r="AB6" i="8"/>
  <c r="AC6" i="8" s="1"/>
  <c r="E292" i="8"/>
  <c r="B12" i="16" s="1"/>
  <c r="D303" i="8"/>
  <c r="C23" i="16" s="1"/>
  <c r="D314" i="8"/>
  <c r="C34" i="16" s="1"/>
  <c r="D301" i="8"/>
  <c r="C21" i="16" s="1"/>
  <c r="D333" i="8"/>
  <c r="C53" i="16" s="1"/>
  <c r="D284" i="8"/>
  <c r="C4" i="16" s="1"/>
  <c r="D296" i="8"/>
  <c r="C16" i="16" s="1"/>
  <c r="D328" i="8"/>
  <c r="C48" i="16" s="1"/>
  <c r="D315" i="8"/>
  <c r="C35" i="16" s="1"/>
  <c r="D286" i="8"/>
  <c r="C6" i="16" s="1"/>
  <c r="D318" i="8"/>
  <c r="C38" i="16" s="1"/>
  <c r="D305" i="8"/>
  <c r="C25" i="16" s="1"/>
  <c r="D332" i="8"/>
  <c r="C52" i="16" s="1"/>
  <c r="AV9" i="8"/>
  <c r="P9" i="8" s="1"/>
  <c r="AB9" i="8"/>
  <c r="AC9" i="8" s="1"/>
  <c r="AD9" i="8" s="1"/>
  <c r="AE9" i="8" s="1"/>
  <c r="AF9" i="8" s="1"/>
  <c r="AG9" i="8" s="1"/>
  <c r="AH9" i="8" s="1"/>
  <c r="AI9" i="8" s="1"/>
  <c r="E285" i="8"/>
  <c r="B5" i="16" s="1"/>
  <c r="J83" i="9"/>
  <c r="J86" i="9" s="1"/>
  <c r="J58" i="9"/>
  <c r="E94" i="8"/>
  <c r="Y81" i="16" s="1"/>
  <c r="E93" i="8"/>
  <c r="Y80" i="16" s="1"/>
  <c r="E140" i="8"/>
  <c r="Y123" i="16" s="1"/>
  <c r="E240" i="8"/>
  <c r="B64" i="16" s="1"/>
  <c r="E268" i="8"/>
  <c r="B92" i="16" s="1"/>
  <c r="E236" i="8"/>
  <c r="B60" i="16" s="1"/>
  <c r="E267" i="8"/>
  <c r="B91" i="16" s="1"/>
  <c r="E235" i="8"/>
  <c r="B59" i="16" s="1"/>
  <c r="E250" i="8"/>
  <c r="B74" i="16" s="1"/>
  <c r="E257" i="8"/>
  <c r="B81" i="16" s="1"/>
  <c r="E255" i="8"/>
  <c r="B79" i="16" s="1"/>
  <c r="E256" i="8"/>
  <c r="B80" i="16" s="1"/>
  <c r="E254" i="8"/>
  <c r="B78" i="16" s="1"/>
  <c r="E269" i="8"/>
  <c r="B93" i="16" s="1"/>
  <c r="E237" i="8"/>
  <c r="B61" i="16" s="1"/>
  <c r="E260" i="8"/>
  <c r="B84" i="16" s="1"/>
  <c r="E259" i="8"/>
  <c r="B83" i="16" s="1"/>
  <c r="E308" i="8"/>
  <c r="B28" i="16" s="1"/>
  <c r="E86" i="8"/>
  <c r="Y73" i="16" s="1"/>
  <c r="E33" i="8"/>
  <c r="Y24" i="16" s="1"/>
  <c r="E26" i="8"/>
  <c r="Y17" i="16" s="1"/>
  <c r="E42" i="8"/>
  <c r="Y33" i="16" s="1"/>
  <c r="E152" i="8"/>
  <c r="Y135" i="16" s="1"/>
  <c r="E295" i="8"/>
  <c r="B15" i="16" s="1"/>
  <c r="E298" i="8"/>
  <c r="B18" i="16" s="1"/>
  <c r="E310" i="8"/>
  <c r="B30" i="16" s="1"/>
  <c r="E294" i="8"/>
  <c r="B14" i="16" s="1"/>
  <c r="D159" i="8"/>
  <c r="Z142" i="16" s="1"/>
  <c r="D127" i="8"/>
  <c r="Z110" i="16" s="1"/>
  <c r="D140" i="8"/>
  <c r="Z123" i="16" s="1"/>
  <c r="D142" i="8"/>
  <c r="Z125" i="16" s="1"/>
  <c r="D153" i="8"/>
  <c r="Z136" i="16" s="1"/>
  <c r="J175" i="9"/>
  <c r="J178" i="9" s="1"/>
  <c r="E162" i="8"/>
  <c r="Y145" i="16" s="1"/>
  <c r="E143" i="8"/>
  <c r="Y126" i="16" s="1"/>
  <c r="E108" i="8"/>
  <c r="Y95" i="16" s="1"/>
  <c r="E111" i="8"/>
  <c r="Y98" i="16" s="1"/>
  <c r="E79" i="8"/>
  <c r="Y66" i="16" s="1"/>
  <c r="E110" i="8"/>
  <c r="Y97" i="16" s="1"/>
  <c r="E78" i="8"/>
  <c r="Y65" i="16" s="1"/>
  <c r="E109" i="8"/>
  <c r="Y96" i="16" s="1"/>
  <c r="E77" i="8"/>
  <c r="Y64" i="16" s="1"/>
  <c r="E84" i="8"/>
  <c r="Y71" i="16" s="1"/>
  <c r="E99" i="8"/>
  <c r="Y86" i="16" s="1"/>
  <c r="E92" i="8"/>
  <c r="Y79" i="16" s="1"/>
  <c r="E90" i="8"/>
  <c r="Y77" i="16" s="1"/>
  <c r="E113" i="8"/>
  <c r="Y100" i="16" s="1"/>
  <c r="E81" i="8"/>
  <c r="Y68" i="16" s="1"/>
  <c r="E100" i="8"/>
  <c r="Y87" i="16" s="1"/>
  <c r="E82" i="8"/>
  <c r="Y69" i="16" s="1"/>
  <c r="E112" i="8"/>
  <c r="Y99" i="16" s="1"/>
  <c r="E80" i="8"/>
  <c r="Y67" i="16" s="1"/>
  <c r="E316" i="8"/>
  <c r="B36" i="16" s="1"/>
  <c r="E166" i="8"/>
  <c r="Y149" i="16" s="1"/>
  <c r="E165" i="8"/>
  <c r="Y148" i="16" s="1"/>
  <c r="E115" i="8"/>
  <c r="Y102" i="16" s="1"/>
  <c r="AV8" i="8"/>
  <c r="AB8" i="8"/>
  <c r="AC8" i="8" s="1"/>
  <c r="AD8" i="8" s="1"/>
  <c r="AE8" i="8" s="1"/>
  <c r="AF8" i="8" s="1"/>
  <c r="E315" i="8"/>
  <c r="B35" i="16" s="1"/>
  <c r="E158" i="8"/>
  <c r="Y141" i="16" s="1"/>
  <c r="E157" i="8"/>
  <c r="Y140" i="16" s="1"/>
  <c r="E107" i="8"/>
  <c r="Y94" i="16" s="1"/>
  <c r="E248" i="8"/>
  <c r="B72" i="16" s="1"/>
  <c r="E277" i="8"/>
  <c r="B101" i="16" s="1"/>
  <c r="E333" i="8"/>
  <c r="B53" i="16" s="1"/>
  <c r="E329" i="8"/>
  <c r="B49" i="16" s="1"/>
  <c r="E304" i="8"/>
  <c r="B24" i="16" s="1"/>
  <c r="E331" i="8"/>
  <c r="B51" i="16" s="1"/>
  <c r="E126" i="8"/>
  <c r="Y109" i="16" s="1"/>
  <c r="J40" i="9"/>
  <c r="C73" i="9"/>
  <c r="D311" i="8"/>
  <c r="C31" i="16" s="1"/>
  <c r="D290" i="8"/>
  <c r="C10" i="16" s="1"/>
  <c r="D322" i="8"/>
  <c r="C42" i="16" s="1"/>
  <c r="D308" i="8"/>
  <c r="C28" i="16" s="1"/>
  <c r="D309" i="8"/>
  <c r="C29" i="16" s="1"/>
  <c r="D292" i="8"/>
  <c r="C12" i="16" s="1"/>
  <c r="D304" i="8"/>
  <c r="C24" i="16" s="1"/>
  <c r="D294" i="8"/>
  <c r="C14" i="16" s="1"/>
  <c r="D326" i="8"/>
  <c r="C46" i="16" s="1"/>
  <c r="D313" i="8"/>
  <c r="C33" i="16" s="1"/>
  <c r="E142" i="8"/>
  <c r="Y125" i="16" s="1"/>
  <c r="E141" i="8"/>
  <c r="Y124" i="16" s="1"/>
  <c r="E163" i="8"/>
  <c r="Y146" i="16" s="1"/>
  <c r="E130" i="8"/>
  <c r="Y113" i="16" s="1"/>
  <c r="AV5" i="8"/>
  <c r="AB5" i="8"/>
  <c r="AC5" i="8" s="1"/>
  <c r="E284" i="8"/>
  <c r="B4" i="16" s="1"/>
  <c r="E148" i="8"/>
  <c r="Y131" i="16" s="1"/>
  <c r="E134" i="8"/>
  <c r="Y117" i="16" s="1"/>
  <c r="E133" i="8"/>
  <c r="Y116" i="16" s="1"/>
  <c r="E83" i="8"/>
  <c r="Y70" i="16" s="1"/>
  <c r="E154" i="8"/>
  <c r="Y137" i="16" s="1"/>
  <c r="E167" i="8"/>
  <c r="Y150" i="16" s="1"/>
  <c r="E45" i="8"/>
  <c r="Y36" i="16" s="1"/>
  <c r="E44" i="8"/>
  <c r="Y35" i="16" s="1"/>
  <c r="E34" i="8"/>
  <c r="Y25" i="16" s="1"/>
  <c r="E35" i="8"/>
  <c r="Y26" i="16" s="1"/>
  <c r="E57" i="8"/>
  <c r="Y48" i="16" s="1"/>
  <c r="E25" i="8"/>
  <c r="Y16" i="16" s="1"/>
  <c r="E39" i="8"/>
  <c r="Y30" i="16" s="1"/>
  <c r="E48" i="8"/>
  <c r="Y39" i="16" s="1"/>
  <c r="E46" i="8"/>
  <c r="Y37" i="16" s="1"/>
  <c r="E286" i="8"/>
  <c r="B6" i="16" s="1"/>
  <c r="E125" i="8"/>
  <c r="Y108" i="16" s="1"/>
  <c r="E75" i="8"/>
  <c r="Y62" i="16" s="1"/>
  <c r="E98" i="8"/>
  <c r="Y85" i="16" s="1"/>
  <c r="E114" i="8"/>
  <c r="Y101" i="16" s="1"/>
  <c r="E245" i="8"/>
  <c r="B69" i="16" s="1"/>
  <c r="E301" i="8"/>
  <c r="B21" i="16" s="1"/>
  <c r="E297" i="8"/>
  <c r="B17" i="16" s="1"/>
  <c r="E319" i="8"/>
  <c r="B39" i="16" s="1"/>
  <c r="E299" i="8"/>
  <c r="B19" i="16" s="1"/>
  <c r="E328" i="8"/>
  <c r="B48" i="16" s="1"/>
  <c r="D168" i="8"/>
  <c r="Z151" i="16" s="1"/>
  <c r="D136" i="8"/>
  <c r="Z119" i="16" s="1"/>
  <c r="D149" i="8"/>
  <c r="Z132" i="16" s="1"/>
  <c r="D146" i="8"/>
  <c r="Z129" i="16" s="1"/>
  <c r="D151" i="8"/>
  <c r="Z134" i="16" s="1"/>
  <c r="D164" i="8"/>
  <c r="Z147" i="16" s="1"/>
  <c r="D132" i="8"/>
  <c r="Z115" i="16" s="1"/>
  <c r="D126" i="8"/>
  <c r="Z109" i="16" s="1"/>
  <c r="D145" i="8"/>
  <c r="Z128" i="16" s="1"/>
  <c r="D158" i="8"/>
  <c r="Z141" i="16" s="1"/>
  <c r="E131" i="8"/>
  <c r="Y114" i="16" s="1"/>
  <c r="E145" i="8"/>
  <c r="Y128" i="16" s="1"/>
  <c r="E104" i="8"/>
  <c r="Y91" i="16" s="1"/>
  <c r="E323" i="8"/>
  <c r="B43" i="16" s="1"/>
  <c r="E155" i="8"/>
  <c r="Y138" i="16" s="1"/>
  <c r="E122" i="8"/>
  <c r="Y105" i="16" s="1"/>
  <c r="E97" i="8"/>
  <c r="Y84" i="16" s="1"/>
  <c r="E30" i="8"/>
  <c r="Y21" i="16" s="1"/>
  <c r="E135" i="8"/>
  <c r="Y118" i="16" s="1"/>
  <c r="AV4" i="8"/>
  <c r="AB4" i="8"/>
  <c r="AC4" i="8" s="1"/>
  <c r="AD4" i="8"/>
  <c r="AE4" i="8" s="1"/>
  <c r="AF4" i="8" s="1"/>
  <c r="AG4" i="8" s="1"/>
  <c r="AH4" i="8" s="1"/>
  <c r="AI4" i="8" s="1"/>
  <c r="AJ4" i="8" s="1"/>
  <c r="AK4" i="8" s="1"/>
  <c r="AL4" i="8" s="1"/>
  <c r="AM4" i="8" s="1"/>
  <c r="AN4" i="8" s="1"/>
  <c r="E306" i="8"/>
  <c r="B26" i="16" s="1"/>
  <c r="E53" i="8"/>
  <c r="Y44" i="16" s="1"/>
  <c r="E147" i="8"/>
  <c r="Y130" i="16" s="1"/>
  <c r="E146" i="8"/>
  <c r="Y129" i="16" s="1"/>
  <c r="E47" i="8"/>
  <c r="Y38" i="16" s="1"/>
  <c r="E58" i="8"/>
  <c r="Y49" i="16" s="1"/>
  <c r="E199" i="8"/>
  <c r="N78" i="16" s="1"/>
  <c r="E214" i="8"/>
  <c r="N93" i="16" s="1"/>
  <c r="E182" i="8"/>
  <c r="N61" i="16" s="1"/>
  <c r="E221" i="8"/>
  <c r="N100" i="16" s="1"/>
  <c r="E189" i="8"/>
  <c r="N68" i="16" s="1"/>
  <c r="E211" i="8"/>
  <c r="N90" i="16" s="1"/>
  <c r="E179" i="8"/>
  <c r="N58" i="16" s="1"/>
  <c r="E210" i="8"/>
  <c r="N89" i="16" s="1"/>
  <c r="E178" i="8"/>
  <c r="N57" i="16" s="1"/>
  <c r="E225" i="8"/>
  <c r="N104" i="16" s="1"/>
  <c r="E193" i="8"/>
  <c r="N72" i="16" s="1"/>
  <c r="E216" i="8"/>
  <c r="N95" i="16" s="1"/>
  <c r="E184" i="8"/>
  <c r="N63" i="16" s="1"/>
  <c r="E223" i="8"/>
  <c r="N102" i="16" s="1"/>
  <c r="E191" i="8"/>
  <c r="N70" i="16" s="1"/>
  <c r="E332" i="8"/>
  <c r="B52" i="16" s="1"/>
  <c r="J221" i="9"/>
  <c r="J224" i="9" s="1"/>
  <c r="E287" i="8"/>
  <c r="B7" i="16" s="1"/>
  <c r="E322" i="8"/>
  <c r="B42" i="16" s="1"/>
  <c r="E68" i="8"/>
  <c r="Y55" i="16" s="1"/>
  <c r="D323" i="8"/>
  <c r="C43" i="16" s="1"/>
  <c r="D302" i="8"/>
  <c r="C22" i="16" s="1"/>
  <c r="D289" i="8"/>
  <c r="C9" i="16" s="1"/>
  <c r="D321" i="8"/>
  <c r="C41" i="16" s="1"/>
  <c r="E168" i="8"/>
  <c r="Y151" i="16" s="1"/>
  <c r="E291" i="8"/>
  <c r="B11" i="16" s="1"/>
  <c r="E123" i="8"/>
  <c r="Y106" i="16" s="1"/>
  <c r="E169" i="8"/>
  <c r="Y152" i="16" s="1"/>
  <c r="E96" i="8"/>
  <c r="Y83" i="16" s="1"/>
  <c r="E320" i="8"/>
  <c r="B40" i="16" s="1"/>
  <c r="E305" i="8"/>
  <c r="B25" i="16" s="1"/>
  <c r="E21" i="8"/>
  <c r="Y12" i="16" s="1"/>
  <c r="E258" i="8"/>
  <c r="B82" i="16" s="1"/>
  <c r="E265" i="8"/>
  <c r="B89" i="16" s="1"/>
  <c r="E15" i="8"/>
  <c r="Y6" i="16" s="1"/>
  <c r="E106" i="8"/>
  <c r="Y93" i="16" s="1"/>
  <c r="AV7" i="8"/>
  <c r="P7" i="8" s="1"/>
  <c r="AB7" i="8"/>
  <c r="AC7" i="8" s="1"/>
  <c r="E300" i="8"/>
  <c r="B20" i="16" s="1"/>
  <c r="E325" i="8"/>
  <c r="B45" i="16" s="1"/>
  <c r="E290" i="8"/>
  <c r="B10" i="16" s="1"/>
  <c r="E274" i="8"/>
  <c r="B98" i="16" s="1"/>
  <c r="E136" i="8"/>
  <c r="Y119" i="16" s="1"/>
  <c r="M143" i="9"/>
  <c r="E296" i="8"/>
  <c r="B16" i="16" s="1"/>
  <c r="E326" i="8"/>
  <c r="B46" i="16" s="1"/>
  <c r="E137" i="8"/>
  <c r="Y120" i="16" s="1"/>
  <c r="E160" i="8"/>
  <c r="Y143" i="16" s="1"/>
  <c r="E288" i="8"/>
  <c r="B8" i="16" s="1"/>
  <c r="E87" i="8"/>
  <c r="Y74" i="16" s="1"/>
  <c r="E232" i="8"/>
  <c r="B56" i="16" s="1"/>
  <c r="E233" i="8"/>
  <c r="B57" i="16" s="1"/>
  <c r="E89" i="8"/>
  <c r="Y76" i="16" s="1"/>
  <c r="E54" i="8"/>
  <c r="Y45" i="16" s="1"/>
  <c r="E312" i="8"/>
  <c r="B32" i="16" s="1"/>
  <c r="E318" i="8"/>
  <c r="B38" i="16" s="1"/>
  <c r="E293" i="8"/>
  <c r="B13" i="16" s="1"/>
  <c r="E37" i="8"/>
  <c r="Y28" i="16" s="1"/>
  <c r="E300" i="6"/>
  <c r="B120" i="16" s="1"/>
  <c r="E136" i="6"/>
  <c r="N269" i="16" s="1"/>
  <c r="E304" i="6"/>
  <c r="B124" i="16" s="1"/>
  <c r="E238" i="6"/>
  <c r="B162" i="16" s="1"/>
  <c r="E253" i="6"/>
  <c r="B177" i="16" s="1"/>
  <c r="E316" i="6"/>
  <c r="B136" i="16" s="1"/>
  <c r="E264" i="6"/>
  <c r="B188" i="16" s="1"/>
  <c r="E129" i="6"/>
  <c r="N262" i="16" s="1"/>
  <c r="E127" i="6"/>
  <c r="N260" i="16" s="1"/>
  <c r="E309" i="6"/>
  <c r="B129" i="16" s="1"/>
  <c r="E330" i="6"/>
  <c r="B150" i="16" s="1"/>
  <c r="E292" i="6"/>
  <c r="B112" i="16" s="1"/>
  <c r="E243" i="6"/>
  <c r="B167" i="16" s="1"/>
  <c r="E313" i="6"/>
  <c r="B133" i="16" s="1"/>
  <c r="E262" i="6"/>
  <c r="B186" i="16" s="1"/>
  <c r="E277" i="6"/>
  <c r="B201" i="16" s="1"/>
  <c r="E235" i="6"/>
  <c r="B159" i="16" s="1"/>
  <c r="E72" i="6"/>
  <c r="Y209" i="16" s="1"/>
  <c r="E312" i="6"/>
  <c r="B132" i="16" s="1"/>
  <c r="E298" i="6"/>
  <c r="B118" i="16" s="1"/>
  <c r="E331" i="6"/>
  <c r="B151" i="16" s="1"/>
  <c r="E230" i="6"/>
  <c r="B154" i="16" s="1"/>
  <c r="E289" i="6"/>
  <c r="B109" i="16" s="1"/>
  <c r="E160" i="6"/>
  <c r="N293" i="16" s="1"/>
  <c r="E263" i="6"/>
  <c r="B187" i="16" s="1"/>
  <c r="E137" i="6"/>
  <c r="N270" i="16" s="1"/>
  <c r="E128" i="6"/>
  <c r="N261" i="16" s="1"/>
  <c r="E231" i="6"/>
  <c r="B155" i="16" s="1"/>
  <c r="E248" i="6"/>
  <c r="B172" i="16" s="1"/>
  <c r="E88" i="6"/>
  <c r="Y225" i="16" s="1"/>
  <c r="E333" i="6"/>
  <c r="B153" i="16" s="1"/>
  <c r="E273" i="6"/>
  <c r="B197" i="16" s="1"/>
  <c r="E311" i="6"/>
  <c r="B131" i="16" s="1"/>
  <c r="E224" i="6"/>
  <c r="N153" i="16" s="1"/>
  <c r="E320" i="6"/>
  <c r="B140" i="16" s="1"/>
  <c r="E144" i="6"/>
  <c r="N277" i="16" s="1"/>
  <c r="E332" i="6"/>
  <c r="B152" i="16" s="1"/>
  <c r="E168" i="6"/>
  <c r="N301" i="16" s="1"/>
  <c r="E241" i="6"/>
  <c r="B165" i="16" s="1"/>
  <c r="E270" i="6"/>
  <c r="B194" i="16" s="1"/>
  <c r="E276" i="6"/>
  <c r="B200" i="16" s="1"/>
  <c r="E317" i="6"/>
  <c r="B137" i="16" s="1"/>
  <c r="E116" i="6"/>
  <c r="Y253" i="16" s="1"/>
  <c r="E161" i="6"/>
  <c r="N294" i="16" s="1"/>
  <c r="E288" i="6"/>
  <c r="B108" i="16" s="1"/>
  <c r="M51" i="7"/>
  <c r="D99" i="6"/>
  <c r="Z236" i="16" s="1"/>
  <c r="D171" i="6"/>
  <c r="O304" i="16" s="1"/>
  <c r="D139" i="6"/>
  <c r="O272" i="16" s="1"/>
  <c r="D96" i="6"/>
  <c r="Z233" i="16" s="1"/>
  <c r="D168" i="6"/>
  <c r="O301" i="16" s="1"/>
  <c r="D136" i="6"/>
  <c r="O269" i="16" s="1"/>
  <c r="D109" i="6"/>
  <c r="Z246" i="16" s="1"/>
  <c r="D77" i="6"/>
  <c r="Z214" i="16" s="1"/>
  <c r="D149" i="6"/>
  <c r="O282" i="16" s="1"/>
  <c r="D106" i="6"/>
  <c r="Z243" i="16" s="1"/>
  <c r="D74" i="6"/>
  <c r="Z211" i="16" s="1"/>
  <c r="D146" i="6"/>
  <c r="O279" i="16" s="1"/>
  <c r="D111" i="6"/>
  <c r="Z248" i="16" s="1"/>
  <c r="D79" i="6"/>
  <c r="Z216" i="16" s="1"/>
  <c r="D151" i="6"/>
  <c r="O284" i="16" s="1"/>
  <c r="D92" i="6"/>
  <c r="Z229" i="16" s="1"/>
  <c r="D164" i="6"/>
  <c r="O297" i="16" s="1"/>
  <c r="D132" i="6"/>
  <c r="O265" i="16" s="1"/>
  <c r="D78" i="6"/>
  <c r="Z215" i="16" s="1"/>
  <c r="D126" i="6"/>
  <c r="O259" i="16" s="1"/>
  <c r="D105" i="6"/>
  <c r="Z242" i="16" s="1"/>
  <c r="D73" i="6"/>
  <c r="Z210" i="16" s="1"/>
  <c r="D145" i="6"/>
  <c r="O278" i="16" s="1"/>
  <c r="D158" i="6"/>
  <c r="O291" i="16" s="1"/>
  <c r="E110" i="6"/>
  <c r="Y247" i="16" s="1"/>
  <c r="E109" i="6"/>
  <c r="Y246" i="16" s="1"/>
  <c r="E100" i="6"/>
  <c r="Y237" i="16" s="1"/>
  <c r="E301" i="6"/>
  <c r="B121" i="16" s="1"/>
  <c r="E297" i="6"/>
  <c r="B117" i="16" s="1"/>
  <c r="E132" i="6"/>
  <c r="N265" i="16" s="1"/>
  <c r="E124" i="6"/>
  <c r="N257" i="16" s="1"/>
  <c r="E310" i="6"/>
  <c r="B130" i="16" s="1"/>
  <c r="E294" i="6"/>
  <c r="B114" i="16" s="1"/>
  <c r="E239" i="6"/>
  <c r="B163" i="16" s="1"/>
  <c r="E234" i="6"/>
  <c r="B158" i="16" s="1"/>
  <c r="E285" i="6"/>
  <c r="B105" i="16" s="1"/>
  <c r="E86" i="6"/>
  <c r="Y223" i="16" s="1"/>
  <c r="E85" i="6"/>
  <c r="Y222" i="16" s="1"/>
  <c r="E152" i="6"/>
  <c r="N285" i="16" s="1"/>
  <c r="E267" i="6"/>
  <c r="B191" i="16" s="1"/>
  <c r="E303" i="6"/>
  <c r="B123" i="16" s="1"/>
  <c r="AV9" i="6"/>
  <c r="P9" i="6" s="1"/>
  <c r="AB9" i="6"/>
  <c r="AC9" i="6" s="1"/>
  <c r="E164" i="6"/>
  <c r="N297" i="16" s="1"/>
  <c r="BF8" i="6"/>
  <c r="BD8" i="6"/>
  <c r="E140" i="6"/>
  <c r="N273" i="16" s="1"/>
  <c r="E158" i="6"/>
  <c r="N291" i="16" s="1"/>
  <c r="E157" i="6"/>
  <c r="N290" i="16" s="1"/>
  <c r="E107" i="6"/>
  <c r="Y244" i="16" s="1"/>
  <c r="AV4" i="6"/>
  <c r="AB4" i="6"/>
  <c r="AC4" i="6" s="1"/>
  <c r="AD4" i="6"/>
  <c r="AE4" i="6" s="1"/>
  <c r="AF4" i="6" s="1"/>
  <c r="D143" i="6"/>
  <c r="O276" i="16" s="1"/>
  <c r="D116" i="6"/>
  <c r="Z253" i="16" s="1"/>
  <c r="D156" i="6"/>
  <c r="O289" i="16" s="1"/>
  <c r="D124" i="6"/>
  <c r="O257" i="16" s="1"/>
  <c r="D97" i="6"/>
  <c r="Z234" i="16" s="1"/>
  <c r="D169" i="6"/>
  <c r="O302" i="16" s="1"/>
  <c r="D137" i="6"/>
  <c r="O270" i="16" s="1"/>
  <c r="D94" i="6"/>
  <c r="Z231" i="16" s="1"/>
  <c r="D134" i="6"/>
  <c r="O267" i="16" s="1"/>
  <c r="E108" i="6"/>
  <c r="Y245" i="16" s="1"/>
  <c r="E150" i="6"/>
  <c r="N283" i="16" s="1"/>
  <c r="E149" i="6"/>
  <c r="N282" i="16" s="1"/>
  <c r="E171" i="6"/>
  <c r="N304" i="16" s="1"/>
  <c r="E138" i="6"/>
  <c r="N271" i="16" s="1"/>
  <c r="E81" i="6"/>
  <c r="Y218" i="16" s="1"/>
  <c r="E82" i="6"/>
  <c r="Y219" i="16" s="1"/>
  <c r="E151" i="6"/>
  <c r="N284" i="16" s="1"/>
  <c r="BD9" i="6"/>
  <c r="BF9" i="6"/>
  <c r="AV6" i="6"/>
  <c r="AB6" i="6"/>
  <c r="AC6" i="6" s="1"/>
  <c r="AD6" i="6" s="1"/>
  <c r="AE6" i="6" s="1"/>
  <c r="AF6" i="6" s="1"/>
  <c r="E70" i="6"/>
  <c r="Y207" i="16" s="1"/>
  <c r="E101" i="6"/>
  <c r="Y238" i="16" s="1"/>
  <c r="E319" i="6"/>
  <c r="B139" i="16" s="1"/>
  <c r="E299" i="6"/>
  <c r="B119" i="16" s="1"/>
  <c r="AV8" i="6"/>
  <c r="AB8" i="6"/>
  <c r="AC8" i="6" s="1"/>
  <c r="AD8" i="6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Z8" i="6" s="1"/>
  <c r="E166" i="6"/>
  <c r="N299" i="16" s="1"/>
  <c r="E165" i="6"/>
  <c r="N298" i="16" s="1"/>
  <c r="E115" i="6"/>
  <c r="Y252" i="16" s="1"/>
  <c r="E244" i="6"/>
  <c r="B168" i="16" s="1"/>
  <c r="BD5" i="6"/>
  <c r="BF5" i="6"/>
  <c r="E284" i="6"/>
  <c r="B104" i="16" s="1"/>
  <c r="E125" i="6"/>
  <c r="N258" i="16" s="1"/>
  <c r="E75" i="6"/>
  <c r="Y212" i="16" s="1"/>
  <c r="E98" i="6"/>
  <c r="Y235" i="16" s="1"/>
  <c r="E114" i="6"/>
  <c r="Y251" i="16" s="1"/>
  <c r="E245" i="6"/>
  <c r="B169" i="16" s="1"/>
  <c r="E126" i="6"/>
  <c r="N259" i="16" s="1"/>
  <c r="E308" i="6"/>
  <c r="B128" i="16" s="1"/>
  <c r="BD4" i="6"/>
  <c r="BF4" i="6"/>
  <c r="J221" i="7"/>
  <c r="D141" i="6"/>
  <c r="O274" i="16" s="1"/>
  <c r="D138" i="6"/>
  <c r="O271" i="16" s="1"/>
  <c r="D166" i="6"/>
  <c r="O299" i="16" s="1"/>
  <c r="M189" i="7"/>
  <c r="E139" i="6"/>
  <c r="N272" i="16" s="1"/>
  <c r="E153" i="6"/>
  <c r="N286" i="16" s="1"/>
  <c r="BF6" i="6"/>
  <c r="BD6" i="6"/>
  <c r="E142" i="6"/>
  <c r="N275" i="16" s="1"/>
  <c r="E69" i="6"/>
  <c r="Y206" i="16" s="1"/>
  <c r="E91" i="6"/>
  <c r="Y228" i="16" s="1"/>
  <c r="E162" i="6"/>
  <c r="N295" i="16" s="1"/>
  <c r="E105" i="6"/>
  <c r="Y242" i="16" s="1"/>
  <c r="E74" i="6"/>
  <c r="Y211" i="16" s="1"/>
  <c r="E143" i="6"/>
  <c r="N276" i="16" s="1"/>
  <c r="E287" i="6"/>
  <c r="B107" i="16" s="1"/>
  <c r="E322" i="6"/>
  <c r="B142" i="16" s="1"/>
  <c r="E148" i="6"/>
  <c r="N281" i="16" s="1"/>
  <c r="E134" i="6"/>
  <c r="N267" i="16" s="1"/>
  <c r="E133" i="6"/>
  <c r="N266" i="16" s="1"/>
  <c r="E83" i="6"/>
  <c r="Y220" i="16" s="1"/>
  <c r="E154" i="6"/>
  <c r="N287" i="16" s="1"/>
  <c r="E167" i="6"/>
  <c r="N300" i="16" s="1"/>
  <c r="AV5" i="6"/>
  <c r="AB5" i="6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E323" i="6"/>
  <c r="B143" i="16" s="1"/>
  <c r="E147" i="6"/>
  <c r="N280" i="16" s="1"/>
  <c r="E146" i="6"/>
  <c r="N279" i="16" s="1"/>
  <c r="E47" i="6"/>
  <c r="Y188" i="16" s="1"/>
  <c r="E268" i="6"/>
  <c r="B192" i="16" s="1"/>
  <c r="E315" i="6"/>
  <c r="B135" i="16" s="1"/>
  <c r="D128" i="6"/>
  <c r="O261" i="16" s="1"/>
  <c r="D115" i="6"/>
  <c r="Z252" i="16" s="1"/>
  <c r="D83" i="6"/>
  <c r="Z220" i="16" s="1"/>
  <c r="D155" i="6"/>
  <c r="O288" i="16" s="1"/>
  <c r="D123" i="6"/>
  <c r="O256" i="16" s="1"/>
  <c r="D112" i="6"/>
  <c r="Z249" i="16" s="1"/>
  <c r="D80" i="6"/>
  <c r="Z217" i="16" s="1"/>
  <c r="D152" i="6"/>
  <c r="O285" i="16" s="1"/>
  <c r="D93" i="6"/>
  <c r="Z230" i="16" s="1"/>
  <c r="D165" i="6"/>
  <c r="O298" i="16" s="1"/>
  <c r="D133" i="6"/>
  <c r="O266" i="16" s="1"/>
  <c r="D90" i="6"/>
  <c r="Z227" i="16" s="1"/>
  <c r="D162" i="6"/>
  <c r="O295" i="16" s="1"/>
  <c r="D130" i="6"/>
  <c r="O263" i="16" s="1"/>
  <c r="D95" i="6"/>
  <c r="Z232" i="16" s="1"/>
  <c r="D167" i="6"/>
  <c r="O300" i="16" s="1"/>
  <c r="D135" i="6"/>
  <c r="O268" i="16" s="1"/>
  <c r="D108" i="6"/>
  <c r="Z245" i="16" s="1"/>
  <c r="D76" i="6"/>
  <c r="Z213" i="16" s="1"/>
  <c r="D148" i="6"/>
  <c r="O281" i="16" s="1"/>
  <c r="D150" i="6"/>
  <c r="O283" i="16" s="1"/>
  <c r="D89" i="6"/>
  <c r="Z226" i="16" s="1"/>
  <c r="D161" i="6"/>
  <c r="O294" i="16" s="1"/>
  <c r="D129" i="6"/>
  <c r="O262" i="16" s="1"/>
  <c r="D86" i="6"/>
  <c r="Z223" i="16" s="1"/>
  <c r="E112" i="6"/>
  <c r="Y249" i="16" s="1"/>
  <c r="E302" i="6"/>
  <c r="B122" i="16" s="1"/>
  <c r="E307" i="6"/>
  <c r="B127" i="16" s="1"/>
  <c r="E68" i="6"/>
  <c r="Y205" i="16" s="1"/>
  <c r="E141" i="6"/>
  <c r="N274" i="16" s="1"/>
  <c r="E163" i="6"/>
  <c r="N296" i="16" s="1"/>
  <c r="E130" i="6"/>
  <c r="N263" i="16" s="1"/>
  <c r="E73" i="6"/>
  <c r="Y210" i="16" s="1"/>
  <c r="E325" i="6"/>
  <c r="B145" i="16" s="1"/>
  <c r="E290" i="6"/>
  <c r="B110" i="16" s="1"/>
  <c r="E155" i="6"/>
  <c r="N288" i="16" s="1"/>
  <c r="E122" i="6"/>
  <c r="N255" i="16" s="1"/>
  <c r="E97" i="6"/>
  <c r="Y234" i="16" s="1"/>
  <c r="E135" i="6"/>
  <c r="N268" i="16" s="1"/>
  <c r="E328" i="6"/>
  <c r="B148" i="16" s="1"/>
  <c r="E291" i="6"/>
  <c r="B111" i="16" s="1"/>
  <c r="E258" i="6"/>
  <c r="B182" i="16" s="1"/>
  <c r="E265" i="6"/>
  <c r="B189" i="16" s="1"/>
  <c r="E106" i="6"/>
  <c r="Y243" i="16" s="1"/>
  <c r="E236" i="6"/>
  <c r="B160" i="16" s="1"/>
  <c r="BF7" i="6"/>
  <c r="BD7" i="6"/>
  <c r="E286" i="6"/>
  <c r="B106" i="16" s="1"/>
  <c r="J83" i="7"/>
  <c r="J86" i="7" s="1"/>
  <c r="D160" i="6"/>
  <c r="O293" i="16" s="1"/>
  <c r="D170" i="6"/>
  <c r="O303" i="16" s="1"/>
  <c r="J53" i="7"/>
  <c r="M53" i="7" s="1"/>
  <c r="C73" i="7"/>
  <c r="E111" i="6"/>
  <c r="Y248" i="16" s="1"/>
  <c r="E80" i="6"/>
  <c r="Y217" i="16" s="1"/>
  <c r="E131" i="6"/>
  <c r="N264" i="16" s="1"/>
  <c r="E145" i="6"/>
  <c r="N278" i="16" s="1"/>
  <c r="E104" i="6"/>
  <c r="Y241" i="16" s="1"/>
  <c r="E293" i="6"/>
  <c r="B113" i="16" s="1"/>
  <c r="E321" i="6"/>
  <c r="B141" i="16" s="1"/>
  <c r="E123" i="6"/>
  <c r="N256" i="16" s="1"/>
  <c r="E169" i="6"/>
  <c r="N302" i="16" s="1"/>
  <c r="E96" i="6"/>
  <c r="Y233" i="16" s="1"/>
  <c r="E296" i="6"/>
  <c r="B116" i="16" s="1"/>
  <c r="E326" i="6"/>
  <c r="B146" i="16" s="1"/>
  <c r="E87" i="6"/>
  <c r="Y224" i="16" s="1"/>
  <c r="E232" i="6"/>
  <c r="B156" i="16" s="1"/>
  <c r="AV7" i="6"/>
  <c r="P7" i="6" s="1"/>
  <c r="AB7" i="6"/>
  <c r="AC7" i="6" s="1"/>
  <c r="AD7" i="6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D49" i="3"/>
  <c r="Z290" i="16" s="1"/>
  <c r="J237" i="5"/>
  <c r="M237" i="5" s="1"/>
  <c r="J261" i="5"/>
  <c r="D298" i="3"/>
  <c r="C267" i="16" s="1"/>
  <c r="AB8" i="3"/>
  <c r="AC8" i="3" s="1"/>
  <c r="AD8" i="3" s="1"/>
  <c r="AE8" i="3" s="1"/>
  <c r="AF8" i="3" s="1"/>
  <c r="J175" i="5"/>
  <c r="J178" i="5" s="1"/>
  <c r="J191" i="5"/>
  <c r="M191" i="5" s="1"/>
  <c r="J144" i="5"/>
  <c r="C170" i="5" s="1"/>
  <c r="V7" i="3" s="1"/>
  <c r="C211" i="5"/>
  <c r="D250" i="3"/>
  <c r="O24" i="16" s="1"/>
  <c r="E256" i="3"/>
  <c r="N30" i="16" s="1"/>
  <c r="E116" i="3"/>
  <c r="Y353" i="16" s="1"/>
  <c r="E196" i="3"/>
  <c r="E45" i="3"/>
  <c r="Y286" i="16" s="1"/>
  <c r="J316" i="5"/>
  <c r="E64" i="3"/>
  <c r="Y305" i="16" s="1"/>
  <c r="E42" i="3"/>
  <c r="Y283" i="16" s="1"/>
  <c r="D52" i="3"/>
  <c r="Z293" i="16" s="1"/>
  <c r="E378" i="3"/>
  <c r="B243" i="16" s="1"/>
  <c r="E26" i="3"/>
  <c r="Y267" i="16" s="1"/>
  <c r="D41" i="3"/>
  <c r="Z282" i="16" s="1"/>
  <c r="E25" i="3"/>
  <c r="Y266" i="16" s="1"/>
  <c r="E139" i="3"/>
  <c r="Y372" i="16" s="1"/>
  <c r="D54" i="3"/>
  <c r="Z295" i="16" s="1"/>
  <c r="E374" i="3"/>
  <c r="B239" i="16" s="1"/>
  <c r="D51" i="3"/>
  <c r="Z292" i="16" s="1"/>
  <c r="E265" i="3"/>
  <c r="N39" i="16" s="1"/>
  <c r="E367" i="3"/>
  <c r="B232" i="16" s="1"/>
  <c r="D372" i="3"/>
  <c r="C237" i="16" s="1"/>
  <c r="J282" i="5"/>
  <c r="C308" i="5" s="1"/>
  <c r="V10" i="3" s="1"/>
  <c r="E376" i="3"/>
  <c r="B241" i="16" s="1"/>
  <c r="E340" i="3"/>
  <c r="B205" i="16" s="1"/>
  <c r="D44" i="3"/>
  <c r="Z285" i="16" s="1"/>
  <c r="E56" i="3"/>
  <c r="Y297" i="16" s="1"/>
  <c r="E371" i="3"/>
  <c r="B236" i="16" s="1"/>
  <c r="D33" i="3"/>
  <c r="Z274" i="16" s="1"/>
  <c r="E349" i="3"/>
  <c r="B214" i="16" s="1"/>
  <c r="D30" i="3"/>
  <c r="Z271" i="16" s="1"/>
  <c r="E341" i="3"/>
  <c r="B206" i="16" s="1"/>
  <c r="D257" i="3"/>
  <c r="O31" i="16" s="1"/>
  <c r="E347" i="3"/>
  <c r="B212" i="16" s="1"/>
  <c r="E350" i="3"/>
  <c r="B215" i="16" s="1"/>
  <c r="D253" i="3"/>
  <c r="O27" i="16" s="1"/>
  <c r="D243" i="3"/>
  <c r="O17" i="16" s="1"/>
  <c r="E47" i="3"/>
  <c r="Y288" i="16" s="1"/>
  <c r="E379" i="3"/>
  <c r="B244" i="16" s="1"/>
  <c r="D36" i="3"/>
  <c r="Z277" i="16" s="1"/>
  <c r="E368" i="3"/>
  <c r="B233" i="16" s="1"/>
  <c r="D25" i="3"/>
  <c r="Z266" i="16" s="1"/>
  <c r="E48" i="3"/>
  <c r="Y289" i="16" s="1"/>
  <c r="E388" i="3"/>
  <c r="B253" i="16" s="1"/>
  <c r="D22" i="3"/>
  <c r="Z263" i="16" s="1"/>
  <c r="E362" i="3"/>
  <c r="B227" i="16" s="1"/>
  <c r="E385" i="3"/>
  <c r="B250" i="16" s="1"/>
  <c r="D254" i="3"/>
  <c r="O28" i="16" s="1"/>
  <c r="E266" i="3"/>
  <c r="N40" i="16" s="1"/>
  <c r="D343" i="3"/>
  <c r="C208" i="16" s="1"/>
  <c r="D15" i="3"/>
  <c r="Z256" i="16" s="1"/>
  <c r="E15" i="3"/>
  <c r="Y256" i="16" s="1"/>
  <c r="D28" i="3"/>
  <c r="Z269" i="16" s="1"/>
  <c r="E39" i="3"/>
  <c r="Y280" i="16" s="1"/>
  <c r="D17" i="3"/>
  <c r="Z258" i="16" s="1"/>
  <c r="E360" i="3"/>
  <c r="B225" i="16" s="1"/>
  <c r="E59" i="3"/>
  <c r="Y300" i="16" s="1"/>
  <c r="D236" i="3"/>
  <c r="O10" i="16" s="1"/>
  <c r="E380" i="3"/>
  <c r="B245" i="16" s="1"/>
  <c r="E344" i="3"/>
  <c r="B209" i="16" s="1"/>
  <c r="E301" i="3"/>
  <c r="B270" i="16" s="1"/>
  <c r="C27" i="5"/>
  <c r="J7" i="5"/>
  <c r="M7" i="5" s="1"/>
  <c r="J283" i="5"/>
  <c r="M283" i="5" s="1"/>
  <c r="E351" i="3"/>
  <c r="B216" i="16" s="1"/>
  <c r="D20" i="3"/>
  <c r="Z261" i="16" s="1"/>
  <c r="D346" i="3"/>
  <c r="C211" i="16" s="1"/>
  <c r="E343" i="3"/>
  <c r="B208" i="16" s="1"/>
  <c r="D247" i="3"/>
  <c r="O21" i="16" s="1"/>
  <c r="E261" i="3"/>
  <c r="N35" i="16" s="1"/>
  <c r="E363" i="3"/>
  <c r="B228" i="16" s="1"/>
  <c r="E354" i="3"/>
  <c r="B219" i="16" s="1"/>
  <c r="E383" i="3"/>
  <c r="B248" i="16" s="1"/>
  <c r="D290" i="3"/>
  <c r="C259" i="16" s="1"/>
  <c r="E314" i="3"/>
  <c r="B283" i="16" s="1"/>
  <c r="C303" i="5"/>
  <c r="E41" i="3"/>
  <c r="Y282" i="16" s="1"/>
  <c r="E22" i="3"/>
  <c r="Y263" i="16" s="1"/>
  <c r="D170" i="3"/>
  <c r="Z403" i="16" s="1"/>
  <c r="D354" i="3"/>
  <c r="C219" i="16" s="1"/>
  <c r="E272" i="3"/>
  <c r="N46" i="16" s="1"/>
  <c r="E382" i="3"/>
  <c r="B247" i="16" s="1"/>
  <c r="E278" i="3"/>
  <c r="N52" i="16" s="1"/>
  <c r="E355" i="3"/>
  <c r="B220" i="16" s="1"/>
  <c r="E370" i="3"/>
  <c r="B235" i="16" s="1"/>
  <c r="D350" i="3"/>
  <c r="C215" i="16" s="1"/>
  <c r="D240" i="3"/>
  <c r="O14" i="16" s="1"/>
  <c r="J13" i="7"/>
  <c r="M13" i="7" s="1"/>
  <c r="N214" i="7"/>
  <c r="E223" i="12"/>
  <c r="N252" i="16" s="1"/>
  <c r="E181" i="12"/>
  <c r="N210" i="16" s="1"/>
  <c r="E107" i="12"/>
  <c r="D61" i="12"/>
  <c r="D87" i="12"/>
  <c r="D183" i="12"/>
  <c r="O212" i="16" s="1"/>
  <c r="D295" i="12"/>
  <c r="C415" i="16" s="1"/>
  <c r="E39" i="12"/>
  <c r="E61" i="12"/>
  <c r="E59" i="12"/>
  <c r="E57" i="12"/>
  <c r="D58" i="12"/>
  <c r="D76" i="12"/>
  <c r="D330" i="12"/>
  <c r="C450" i="16" s="1"/>
  <c r="D23" i="12"/>
  <c r="D317" i="12"/>
  <c r="C437" i="16" s="1"/>
  <c r="E184" i="12"/>
  <c r="N213" i="16" s="1"/>
  <c r="E14" i="12"/>
  <c r="D36" i="12"/>
  <c r="E33" i="12"/>
  <c r="E27" i="12"/>
  <c r="D50" i="12"/>
  <c r="E24" i="12"/>
  <c r="E21" i="12"/>
  <c r="E303" i="12"/>
  <c r="B423" i="16" s="1"/>
  <c r="D15" i="12"/>
  <c r="D325" i="12"/>
  <c r="C445" i="16" s="1"/>
  <c r="E330" i="12"/>
  <c r="B450" i="16" s="1"/>
  <c r="E295" i="12"/>
  <c r="B415" i="16" s="1"/>
  <c r="D28" i="12"/>
  <c r="E205" i="12"/>
  <c r="N234" i="16" s="1"/>
  <c r="D308" i="12"/>
  <c r="C428" i="16" s="1"/>
  <c r="D71" i="12"/>
  <c r="E82" i="12"/>
  <c r="D89" i="12"/>
  <c r="E34" i="12"/>
  <c r="D20" i="12"/>
  <c r="D112" i="12"/>
  <c r="D294" i="12"/>
  <c r="C414" i="16" s="1"/>
  <c r="D297" i="12"/>
  <c r="C417" i="16" s="1"/>
  <c r="D315" i="12"/>
  <c r="C435" i="16" s="1"/>
  <c r="E72" i="12"/>
  <c r="E314" i="12"/>
  <c r="B434" i="16" s="1"/>
  <c r="J37" i="13"/>
  <c r="J40" i="13" s="1"/>
  <c r="D117" i="12"/>
  <c r="E30" i="12"/>
  <c r="E312" i="12"/>
  <c r="B432" i="16" s="1"/>
  <c r="E100" i="12"/>
  <c r="D29" i="12"/>
  <c r="D215" i="12"/>
  <c r="O244" i="16" s="1"/>
  <c r="D327" i="12"/>
  <c r="C447" i="16" s="1"/>
  <c r="E307" i="12"/>
  <c r="B427" i="16" s="1"/>
  <c r="E50" i="12"/>
  <c r="D26" i="12"/>
  <c r="D180" i="12"/>
  <c r="O209" i="16" s="1"/>
  <c r="D298" i="12"/>
  <c r="C418" i="16" s="1"/>
  <c r="E217" i="12"/>
  <c r="N246" i="16" s="1"/>
  <c r="E302" i="12"/>
  <c r="B422" i="16" s="1"/>
  <c r="D55" i="12"/>
  <c r="D225" i="12"/>
  <c r="O254" i="16" s="1"/>
  <c r="D285" i="12"/>
  <c r="C405" i="16" s="1"/>
  <c r="E23" i="12"/>
  <c r="E294" i="12"/>
  <c r="B414" i="16" s="1"/>
  <c r="D206" i="12"/>
  <c r="O235" i="16" s="1"/>
  <c r="D320" i="12"/>
  <c r="C440" i="16" s="1"/>
  <c r="E110" i="12"/>
  <c r="E37" i="12"/>
  <c r="E41" i="12"/>
  <c r="D60" i="12"/>
  <c r="D328" i="12"/>
  <c r="C448" i="16" s="1"/>
  <c r="D41" i="12"/>
  <c r="D101" i="12"/>
  <c r="D103" i="12"/>
  <c r="D100" i="12"/>
  <c r="E43" i="12"/>
  <c r="D52" i="12"/>
  <c r="E15" i="12"/>
  <c r="D33" i="12"/>
  <c r="D75" i="12"/>
  <c r="D56" i="12"/>
  <c r="N77" i="13"/>
  <c r="E141" i="12"/>
  <c r="D167" i="12"/>
  <c r="D68" i="12"/>
  <c r="E125" i="12"/>
  <c r="E201" i="12"/>
  <c r="N230" i="16" s="1"/>
  <c r="E206" i="12"/>
  <c r="N235" i="16" s="1"/>
  <c r="E199" i="12"/>
  <c r="N228" i="16" s="1"/>
  <c r="E213" i="12"/>
  <c r="N242" i="16" s="1"/>
  <c r="E207" i="12"/>
  <c r="N236" i="16" s="1"/>
  <c r="E212" i="12"/>
  <c r="N241" i="16" s="1"/>
  <c r="E219" i="12"/>
  <c r="N248" i="16" s="1"/>
  <c r="E218" i="12"/>
  <c r="N247" i="16" s="1"/>
  <c r="E185" i="12"/>
  <c r="N214" i="16" s="1"/>
  <c r="E224" i="12"/>
  <c r="N253" i="16" s="1"/>
  <c r="E190" i="12"/>
  <c r="N219" i="16" s="1"/>
  <c r="E197" i="12"/>
  <c r="N226" i="16" s="1"/>
  <c r="E196" i="12"/>
  <c r="N225" i="16" s="1"/>
  <c r="E203" i="12"/>
  <c r="N232" i="16" s="1"/>
  <c r="E189" i="12"/>
  <c r="N218" i="16" s="1"/>
  <c r="E210" i="12"/>
  <c r="N239" i="16" s="1"/>
  <c r="E176" i="12"/>
  <c r="N205" i="16" s="1"/>
  <c r="E182" i="12"/>
  <c r="N211" i="16" s="1"/>
  <c r="E216" i="12"/>
  <c r="N245" i="16" s="1"/>
  <c r="E195" i="12"/>
  <c r="N224" i="16" s="1"/>
  <c r="E188" i="12"/>
  <c r="N217" i="16" s="1"/>
  <c r="E177" i="12"/>
  <c r="N206" i="16" s="1"/>
  <c r="D161" i="12"/>
  <c r="D201" i="12"/>
  <c r="O230" i="16" s="1"/>
  <c r="E221" i="12"/>
  <c r="N250" i="16" s="1"/>
  <c r="J58" i="13"/>
  <c r="J83" i="13"/>
  <c r="J86" i="13" s="1"/>
  <c r="D158" i="12"/>
  <c r="D198" i="12"/>
  <c r="O227" i="16" s="1"/>
  <c r="E284" i="12"/>
  <c r="B404" i="16" s="1"/>
  <c r="E322" i="12"/>
  <c r="B442" i="16" s="1"/>
  <c r="E287" i="12"/>
  <c r="B407" i="16" s="1"/>
  <c r="E286" i="12"/>
  <c r="B406" i="16" s="1"/>
  <c r="E309" i="12"/>
  <c r="B429" i="16" s="1"/>
  <c r="E300" i="12"/>
  <c r="B420" i="16" s="1"/>
  <c r="E331" i="12"/>
  <c r="B451" i="16" s="1"/>
  <c r="E306" i="12"/>
  <c r="B426" i="16" s="1"/>
  <c r="E305" i="12"/>
  <c r="B425" i="16" s="1"/>
  <c r="E328" i="12"/>
  <c r="B448" i="16" s="1"/>
  <c r="E324" i="12"/>
  <c r="B444" i="16" s="1"/>
  <c r="E293" i="12"/>
  <c r="B413" i="16" s="1"/>
  <c r="E323" i="12"/>
  <c r="B443" i="16" s="1"/>
  <c r="E327" i="12"/>
  <c r="B447" i="16" s="1"/>
  <c r="E326" i="12"/>
  <c r="B446" i="16" s="1"/>
  <c r="E332" i="12"/>
  <c r="B452" i="16" s="1"/>
  <c r="E320" i="12"/>
  <c r="B440" i="16" s="1"/>
  <c r="E313" i="12"/>
  <c r="B433" i="16" s="1"/>
  <c r="E308" i="12"/>
  <c r="B428" i="16" s="1"/>
  <c r="E298" i="12"/>
  <c r="B418" i="16" s="1"/>
  <c r="E329" i="12"/>
  <c r="B449" i="16" s="1"/>
  <c r="E285" i="12"/>
  <c r="B405" i="16" s="1"/>
  <c r="E98" i="12"/>
  <c r="E54" i="12"/>
  <c r="E150" i="12"/>
  <c r="E25" i="12"/>
  <c r="AB6" i="12"/>
  <c r="AC6" i="12" s="1"/>
  <c r="D104" i="12"/>
  <c r="D136" i="12"/>
  <c r="D302" i="12"/>
  <c r="C422" i="16" s="1"/>
  <c r="E19" i="12"/>
  <c r="D59" i="12"/>
  <c r="D93" i="12"/>
  <c r="D133" i="12"/>
  <c r="D305" i="12"/>
  <c r="C425" i="16" s="1"/>
  <c r="D171" i="12"/>
  <c r="D211" i="12"/>
  <c r="O240" i="16" s="1"/>
  <c r="D255" i="12"/>
  <c r="C479" i="16" s="1"/>
  <c r="D323" i="12"/>
  <c r="C443" i="16" s="1"/>
  <c r="D90" i="12"/>
  <c r="D130" i="12"/>
  <c r="D270" i="12"/>
  <c r="C494" i="16" s="1"/>
  <c r="D316" i="12"/>
  <c r="C436" i="16" s="1"/>
  <c r="D144" i="12"/>
  <c r="D122" i="12"/>
  <c r="E129" i="12"/>
  <c r="D159" i="12"/>
  <c r="E162" i="12"/>
  <c r="E99" i="12"/>
  <c r="D164" i="12"/>
  <c r="E70" i="12"/>
  <c r="AB7" i="12"/>
  <c r="AC7" i="12" s="1"/>
  <c r="D113" i="12"/>
  <c r="D153" i="12"/>
  <c r="D193" i="12"/>
  <c r="O222" i="16" s="1"/>
  <c r="E114" i="12"/>
  <c r="E166" i="12"/>
  <c r="E38" i="12"/>
  <c r="E56" i="12"/>
  <c r="E29" i="12"/>
  <c r="E63" i="12"/>
  <c r="E60" i="12"/>
  <c r="D110" i="12"/>
  <c r="D150" i="12"/>
  <c r="D190" i="12"/>
  <c r="O219" i="16" s="1"/>
  <c r="D288" i="12"/>
  <c r="C408" i="16" s="1"/>
  <c r="E20" i="12"/>
  <c r="AB9" i="12"/>
  <c r="AC9" i="12" s="1"/>
  <c r="E130" i="12"/>
  <c r="E88" i="12"/>
  <c r="E198" i="12"/>
  <c r="N227" i="16" s="1"/>
  <c r="E55" i="12"/>
  <c r="E171" i="12"/>
  <c r="D62" i="12"/>
  <c r="D96" i="12"/>
  <c r="D128" i="12"/>
  <c r="D310" i="12"/>
  <c r="C430" i="16" s="1"/>
  <c r="E157" i="12"/>
  <c r="D51" i="12"/>
  <c r="D85" i="12"/>
  <c r="D125" i="12"/>
  <c r="D265" i="12"/>
  <c r="C489" i="16" s="1"/>
  <c r="D313" i="12"/>
  <c r="C433" i="16" s="1"/>
  <c r="E48" i="12"/>
  <c r="D203" i="12"/>
  <c r="O232" i="16" s="1"/>
  <c r="D247" i="12"/>
  <c r="C471" i="16" s="1"/>
  <c r="D331" i="12"/>
  <c r="C451" i="16" s="1"/>
  <c r="D40" i="12"/>
  <c r="D218" i="12"/>
  <c r="O247" i="16" s="1"/>
  <c r="D262" i="12"/>
  <c r="C486" i="16" s="1"/>
  <c r="D324" i="12"/>
  <c r="C444" i="16" s="1"/>
  <c r="E138" i="12"/>
  <c r="E161" i="12"/>
  <c r="E136" i="12"/>
  <c r="E158" i="12"/>
  <c r="E122" i="12"/>
  <c r="E134" i="12"/>
  <c r="E155" i="12"/>
  <c r="E149" i="12"/>
  <c r="E148" i="12"/>
  <c r="E137" i="12"/>
  <c r="E135" i="12"/>
  <c r="D141" i="12"/>
  <c r="D138" i="12"/>
  <c r="E126" i="12"/>
  <c r="E106" i="12"/>
  <c r="E96" i="12"/>
  <c r="E79" i="12"/>
  <c r="E69" i="12"/>
  <c r="E68" i="12"/>
  <c r="E75" i="12"/>
  <c r="E90" i="12"/>
  <c r="E105" i="12"/>
  <c r="E80" i="12"/>
  <c r="E102" i="12"/>
  <c r="E116" i="12"/>
  <c r="E111" i="12"/>
  <c r="E74" i="12"/>
  <c r="E94" i="12"/>
  <c r="E115" i="12"/>
  <c r="E108" i="12"/>
  <c r="E97" i="12"/>
  <c r="E109" i="12"/>
  <c r="D111" i="12"/>
  <c r="D151" i="12"/>
  <c r="E160" i="12"/>
  <c r="E71" i="12"/>
  <c r="E139" i="12"/>
  <c r="D116" i="12"/>
  <c r="D156" i="12"/>
  <c r="D196" i="12"/>
  <c r="O225" i="16" s="1"/>
  <c r="E154" i="12"/>
  <c r="E112" i="12"/>
  <c r="E222" i="12"/>
  <c r="N251" i="16" s="1"/>
  <c r="E91" i="12"/>
  <c r="D105" i="12"/>
  <c r="D145" i="12"/>
  <c r="D185" i="12"/>
  <c r="O214" i="16" s="1"/>
  <c r="E146" i="12"/>
  <c r="E104" i="12"/>
  <c r="E214" i="12"/>
  <c r="N243" i="16" s="1"/>
  <c r="E83" i="12"/>
  <c r="AB4" i="12"/>
  <c r="AC4" i="12" s="1"/>
  <c r="D102" i="12"/>
  <c r="D142" i="12"/>
  <c r="D182" i="12"/>
  <c r="O211" i="16" s="1"/>
  <c r="D296" i="12"/>
  <c r="C416" i="16" s="1"/>
  <c r="E35" i="12"/>
  <c r="D57" i="12"/>
  <c r="E128" i="12"/>
  <c r="E183" i="12"/>
  <c r="N212" i="16" s="1"/>
  <c r="E211" i="12"/>
  <c r="N240" i="16" s="1"/>
  <c r="D54" i="12"/>
  <c r="D88" i="12"/>
  <c r="D224" i="12"/>
  <c r="O253" i="16" s="1"/>
  <c r="D318" i="12"/>
  <c r="C438" i="16" s="1"/>
  <c r="E53" i="12"/>
  <c r="D43" i="12"/>
  <c r="D77" i="12"/>
  <c r="D221" i="12"/>
  <c r="O250" i="16" s="1"/>
  <c r="D257" i="12"/>
  <c r="C481" i="16" s="1"/>
  <c r="D321" i="12"/>
  <c r="C441" i="16" s="1"/>
  <c r="D115" i="12"/>
  <c r="D155" i="12"/>
  <c r="D195" i="12"/>
  <c r="O224" i="16" s="1"/>
  <c r="D239" i="12"/>
  <c r="C463" i="16" s="1"/>
  <c r="E315" i="12"/>
  <c r="B435" i="16" s="1"/>
  <c r="D32" i="12"/>
  <c r="D74" i="12"/>
  <c r="D210" i="12"/>
  <c r="O239" i="16" s="1"/>
  <c r="D254" i="12"/>
  <c r="C478" i="16" s="1"/>
  <c r="D332" i="12"/>
  <c r="C452" i="16" s="1"/>
  <c r="E142" i="12"/>
  <c r="N214" i="13"/>
  <c r="E168" i="12"/>
  <c r="E147" i="12"/>
  <c r="AB5" i="12"/>
  <c r="AC5" i="12" s="1"/>
  <c r="AD5" i="12" s="1"/>
  <c r="AE5" i="12" s="1"/>
  <c r="AF5" i="12" s="1"/>
  <c r="D143" i="12"/>
  <c r="D108" i="12"/>
  <c r="D148" i="12"/>
  <c r="D188" i="12"/>
  <c r="O217" i="16" s="1"/>
  <c r="E186" i="12"/>
  <c r="N215" i="16" s="1"/>
  <c r="E152" i="12"/>
  <c r="E159" i="12"/>
  <c r="E131" i="12"/>
  <c r="D97" i="12"/>
  <c r="D137" i="12"/>
  <c r="D177" i="12"/>
  <c r="O206" i="16" s="1"/>
  <c r="E178" i="12"/>
  <c r="N207" i="16" s="1"/>
  <c r="E144" i="12"/>
  <c r="E143" i="12"/>
  <c r="E123" i="12"/>
  <c r="D94" i="12"/>
  <c r="D134" i="12"/>
  <c r="D304" i="12"/>
  <c r="C424" i="16" s="1"/>
  <c r="E26" i="12"/>
  <c r="D49" i="12"/>
  <c r="E316" i="12"/>
  <c r="B436" i="16" s="1"/>
  <c r="E18" i="12"/>
  <c r="D46" i="12"/>
  <c r="D80" i="12"/>
  <c r="D216" i="12"/>
  <c r="O245" i="16" s="1"/>
  <c r="D326" i="12"/>
  <c r="C446" i="16" s="1"/>
  <c r="E156" i="12"/>
  <c r="D35" i="12"/>
  <c r="D69" i="12"/>
  <c r="D213" i="12"/>
  <c r="O242" i="16" s="1"/>
  <c r="D249" i="12"/>
  <c r="C473" i="16" s="1"/>
  <c r="D329" i="12"/>
  <c r="C449" i="16" s="1"/>
  <c r="D107" i="12"/>
  <c r="D147" i="12"/>
  <c r="D187" i="12"/>
  <c r="O216" i="16" s="1"/>
  <c r="D231" i="12"/>
  <c r="C455" i="16" s="1"/>
  <c r="E170" i="12"/>
  <c r="D24" i="12"/>
  <c r="D170" i="12"/>
  <c r="D202" i="12"/>
  <c r="O231" i="16" s="1"/>
  <c r="D246" i="12"/>
  <c r="C470" i="16" s="1"/>
  <c r="E277" i="12"/>
  <c r="B501" i="16" s="1"/>
  <c r="D135" i="12"/>
  <c r="D140" i="12"/>
  <c r="D129" i="12"/>
  <c r="D86" i="12"/>
  <c r="D126" i="12"/>
  <c r="E113" i="12"/>
  <c r="E164" i="12"/>
  <c r="D38" i="12"/>
  <c r="D168" i="12"/>
  <c r="D208" i="12"/>
  <c r="O237" i="16" s="1"/>
  <c r="E145" i="12"/>
  <c r="E17" i="12"/>
  <c r="D27" i="12"/>
  <c r="D165" i="12"/>
  <c r="D205" i="12"/>
  <c r="O234" i="16" s="1"/>
  <c r="D99" i="12"/>
  <c r="D139" i="12"/>
  <c r="D179" i="12"/>
  <c r="O208" i="16" s="1"/>
  <c r="D291" i="12"/>
  <c r="C411" i="16" s="1"/>
  <c r="D16" i="12"/>
  <c r="D162" i="12"/>
  <c r="D194" i="12"/>
  <c r="O223" i="16" s="1"/>
  <c r="N122" i="13"/>
  <c r="J177" i="13"/>
  <c r="J178" i="13" s="1"/>
  <c r="J221" i="13"/>
  <c r="J224" i="13" s="1"/>
  <c r="D127" i="12"/>
  <c r="E132" i="12"/>
  <c r="D132" i="12"/>
  <c r="E103" i="12"/>
  <c r="E84" i="12"/>
  <c r="D81" i="12"/>
  <c r="E127" i="12"/>
  <c r="E76" i="12"/>
  <c r="D78" i="12"/>
  <c r="D222" i="12"/>
  <c r="O251" i="16" s="1"/>
  <c r="E153" i="12"/>
  <c r="E167" i="12"/>
  <c r="E204" i="12"/>
  <c r="N233" i="16" s="1"/>
  <c r="D30" i="12"/>
  <c r="D160" i="12"/>
  <c r="D200" i="12"/>
  <c r="O229" i="16" s="1"/>
  <c r="E46" i="12"/>
  <c r="E163" i="12"/>
  <c r="D19" i="12"/>
  <c r="D157" i="12"/>
  <c r="D197" i="12"/>
  <c r="O226" i="16" s="1"/>
  <c r="E202" i="12"/>
  <c r="N231" i="16" s="1"/>
  <c r="D91" i="12"/>
  <c r="D131" i="12"/>
  <c r="D299" i="12"/>
  <c r="C419" i="16" s="1"/>
  <c r="E278" i="12"/>
  <c r="B502" i="16" s="1"/>
  <c r="E245" i="12"/>
  <c r="B469" i="16" s="1"/>
  <c r="E251" i="12"/>
  <c r="B475" i="16" s="1"/>
  <c r="E242" i="12"/>
  <c r="B466" i="16" s="1"/>
  <c r="E254" i="12"/>
  <c r="B478" i="16" s="1"/>
  <c r="E249" i="12"/>
  <c r="B473" i="16" s="1"/>
  <c r="E248" i="12"/>
  <c r="B472" i="16" s="1"/>
  <c r="E263" i="12"/>
  <c r="B487" i="16" s="1"/>
  <c r="E262" i="12"/>
  <c r="B486" i="16" s="1"/>
  <c r="E268" i="12"/>
  <c r="B492" i="16" s="1"/>
  <c r="E259" i="12"/>
  <c r="B483" i="16" s="1"/>
  <c r="E233" i="12"/>
  <c r="B457" i="16" s="1"/>
  <c r="E235" i="12"/>
  <c r="B459" i="16" s="1"/>
  <c r="E232" i="12"/>
  <c r="B456" i="16" s="1"/>
  <c r="E247" i="12"/>
  <c r="B471" i="16" s="1"/>
  <c r="E243" i="12"/>
  <c r="B467" i="16" s="1"/>
  <c r="E260" i="12"/>
  <c r="B484" i="16" s="1"/>
  <c r="E239" i="12"/>
  <c r="B463" i="16" s="1"/>
  <c r="D114" i="12"/>
  <c r="D154" i="12"/>
  <c r="D186" i="12"/>
  <c r="O215" i="16" s="1"/>
  <c r="D292" i="12"/>
  <c r="C412" i="16" s="1"/>
  <c r="E140" i="12"/>
  <c r="E93" i="12"/>
  <c r="D84" i="12"/>
  <c r="D124" i="12"/>
  <c r="E73" i="12"/>
  <c r="E124" i="12"/>
  <c r="E117" i="12"/>
  <c r="D73" i="12"/>
  <c r="D217" i="12"/>
  <c r="O246" i="16" s="1"/>
  <c r="E169" i="12"/>
  <c r="E87" i="12"/>
  <c r="E220" i="12"/>
  <c r="N249" i="16" s="1"/>
  <c r="D70" i="12"/>
  <c r="D214" i="12"/>
  <c r="O243" i="16" s="1"/>
  <c r="D25" i="12"/>
  <c r="E193" i="12"/>
  <c r="N222" i="16" s="1"/>
  <c r="E321" i="12"/>
  <c r="B441" i="16" s="1"/>
  <c r="E165" i="12"/>
  <c r="D22" i="12"/>
  <c r="D152" i="12"/>
  <c r="D192" i="12"/>
  <c r="O221" i="16" s="1"/>
  <c r="D286" i="12"/>
  <c r="C406" i="16" s="1"/>
  <c r="E151" i="12"/>
  <c r="D109" i="12"/>
  <c r="D149" i="12"/>
  <c r="D189" i="12"/>
  <c r="O218" i="16" s="1"/>
  <c r="D289" i="12"/>
  <c r="C409" i="16" s="1"/>
  <c r="M97" i="13"/>
  <c r="D83" i="12"/>
  <c r="D123" i="12"/>
  <c r="D271" i="12"/>
  <c r="C495" i="16" s="1"/>
  <c r="D307" i="12"/>
  <c r="C427" i="16" s="1"/>
  <c r="AB8" i="12"/>
  <c r="AC8" i="12" s="1"/>
  <c r="AD8" i="12" s="1"/>
  <c r="D106" i="12"/>
  <c r="D146" i="12"/>
  <c r="D178" i="12"/>
  <c r="O207" i="16" s="1"/>
  <c r="D300" i="12"/>
  <c r="C420" i="16" s="1"/>
  <c r="E89" i="12"/>
  <c r="J269" i="9"/>
  <c r="J270" i="9" s="1"/>
  <c r="J132" i="9"/>
  <c r="D200" i="3"/>
  <c r="D353" i="3"/>
  <c r="C218" i="16" s="1"/>
  <c r="E152" i="3"/>
  <c r="Y385" i="16" s="1"/>
  <c r="D167" i="3"/>
  <c r="Z400" i="16" s="1"/>
  <c r="E51" i="3"/>
  <c r="Y292" i="16" s="1"/>
  <c r="D35" i="3"/>
  <c r="Z276" i="16" s="1"/>
  <c r="D24" i="3"/>
  <c r="Z265" i="16" s="1"/>
  <c r="E356" i="3"/>
  <c r="B221" i="16" s="1"/>
  <c r="D380" i="3"/>
  <c r="C245" i="16" s="1"/>
  <c r="D362" i="3"/>
  <c r="C227" i="16" s="1"/>
  <c r="E291" i="3"/>
  <c r="B260" i="16" s="1"/>
  <c r="D301" i="3"/>
  <c r="C270" i="16" s="1"/>
  <c r="D327" i="3"/>
  <c r="C296" i="16" s="1"/>
  <c r="D207" i="3"/>
  <c r="E60" i="3"/>
  <c r="Y301" i="16" s="1"/>
  <c r="D46" i="3"/>
  <c r="Z287" i="16" s="1"/>
  <c r="E17" i="3"/>
  <c r="Y258" i="16" s="1"/>
  <c r="E37" i="3"/>
  <c r="Y278" i="16" s="1"/>
  <c r="E137" i="3"/>
  <c r="Y370" i="16" s="1"/>
  <c r="D27" i="3"/>
  <c r="Z268" i="16" s="1"/>
  <c r="D16" i="3"/>
  <c r="Z257" i="16" s="1"/>
  <c r="E50" i="3"/>
  <c r="Y291" i="16" s="1"/>
  <c r="E339" i="3"/>
  <c r="B204" i="16" s="1"/>
  <c r="D340" i="3"/>
  <c r="C205" i="16" s="1"/>
  <c r="D388" i="3"/>
  <c r="C253" i="16" s="1"/>
  <c r="D378" i="3"/>
  <c r="C243" i="16" s="1"/>
  <c r="E299" i="3"/>
  <c r="B268" i="16" s="1"/>
  <c r="D381" i="3"/>
  <c r="C246" i="16" s="1"/>
  <c r="D293" i="3"/>
  <c r="C262" i="16" s="1"/>
  <c r="E155" i="3"/>
  <c r="Y388" i="16" s="1"/>
  <c r="E31" i="3"/>
  <c r="Y272" i="16" s="1"/>
  <c r="D38" i="3"/>
  <c r="Z279" i="16" s="1"/>
  <c r="E40" i="3"/>
  <c r="Y281" i="16" s="1"/>
  <c r="D19" i="3"/>
  <c r="Z260" i="16" s="1"/>
  <c r="E188" i="3"/>
  <c r="D214" i="3"/>
  <c r="D348" i="3"/>
  <c r="C213" i="16" s="1"/>
  <c r="D31" i="3"/>
  <c r="Z272" i="16" s="1"/>
  <c r="E293" i="3"/>
  <c r="B262" i="16" s="1"/>
  <c r="E333" i="3"/>
  <c r="B302" i="16" s="1"/>
  <c r="D344" i="3"/>
  <c r="C209" i="16" s="1"/>
  <c r="D387" i="3"/>
  <c r="C252" i="16" s="1"/>
  <c r="E162" i="3"/>
  <c r="Y395" i="16" s="1"/>
  <c r="E144" i="3"/>
  <c r="Y377" i="16" s="1"/>
  <c r="D225" i="3"/>
  <c r="D23" i="3"/>
  <c r="Z264" i="16" s="1"/>
  <c r="E285" i="3"/>
  <c r="B254" i="16" s="1"/>
  <c r="D352" i="3"/>
  <c r="C217" i="16" s="1"/>
  <c r="D366" i="3"/>
  <c r="C231" i="16" s="1"/>
  <c r="D162" i="3"/>
  <c r="Z395" i="16" s="1"/>
  <c r="E44" i="3"/>
  <c r="Y285" i="16" s="1"/>
  <c r="D213" i="3"/>
  <c r="E318" i="3"/>
  <c r="B287" i="16" s="1"/>
  <c r="E294" i="3"/>
  <c r="B263" i="16" s="1"/>
  <c r="D382" i="3"/>
  <c r="C247" i="16" s="1"/>
  <c r="D374" i="3"/>
  <c r="C239" i="16" s="1"/>
  <c r="E210" i="3"/>
  <c r="D210" i="3"/>
  <c r="E125" i="3"/>
  <c r="Y358" i="16" s="1"/>
  <c r="D156" i="3"/>
  <c r="Z389" i="16" s="1"/>
  <c r="E23" i="3"/>
  <c r="Y264" i="16" s="1"/>
  <c r="E52" i="3"/>
  <c r="Y293" i="16" s="1"/>
  <c r="E203" i="3"/>
  <c r="D58" i="3"/>
  <c r="Z299" i="16" s="1"/>
  <c r="E295" i="3"/>
  <c r="B264" i="16" s="1"/>
  <c r="D211" i="3"/>
  <c r="D21" i="3"/>
  <c r="Z262" i="16" s="1"/>
  <c r="D196" i="3"/>
  <c r="E62" i="3"/>
  <c r="Y303" i="16" s="1"/>
  <c r="D59" i="3"/>
  <c r="Z300" i="16" s="1"/>
  <c r="E32" i="3"/>
  <c r="Y273" i="16" s="1"/>
  <c r="D342" i="3"/>
  <c r="C207" i="16" s="1"/>
  <c r="E381" i="3"/>
  <c r="B246" i="16" s="1"/>
  <c r="D160" i="3"/>
  <c r="Z393" i="16" s="1"/>
  <c r="D364" i="3"/>
  <c r="C229" i="16" s="1"/>
  <c r="D289" i="3"/>
  <c r="C258" i="16" s="1"/>
  <c r="E328" i="3"/>
  <c r="B297" i="16" s="1"/>
  <c r="D295" i="3"/>
  <c r="C264" i="16" s="1"/>
  <c r="D163" i="3"/>
  <c r="Z396" i="16" s="1"/>
  <c r="E77" i="3"/>
  <c r="Y314" i="16" s="1"/>
  <c r="E70" i="3"/>
  <c r="Y307" i="16" s="1"/>
  <c r="E92" i="3"/>
  <c r="Y329" i="16" s="1"/>
  <c r="E75" i="3"/>
  <c r="Y312" i="16" s="1"/>
  <c r="E114" i="3"/>
  <c r="Y351" i="16" s="1"/>
  <c r="E97" i="3"/>
  <c r="Y334" i="16" s="1"/>
  <c r="E94" i="3"/>
  <c r="Y331" i="16" s="1"/>
  <c r="E104" i="3"/>
  <c r="Y341" i="16" s="1"/>
  <c r="E103" i="3"/>
  <c r="Y340" i="16" s="1"/>
  <c r="E81" i="3"/>
  <c r="Y318" i="16" s="1"/>
  <c r="E88" i="3"/>
  <c r="Y325" i="16" s="1"/>
  <c r="E98" i="3"/>
  <c r="Y335" i="16" s="1"/>
  <c r="E87" i="3"/>
  <c r="Y324" i="16" s="1"/>
  <c r="E76" i="3"/>
  <c r="Y313" i="16" s="1"/>
  <c r="D95" i="3"/>
  <c r="Z332" i="16" s="1"/>
  <c r="AB9" i="3"/>
  <c r="AC9" i="3" s="1"/>
  <c r="AD9" i="3" s="1"/>
  <c r="AE9" i="3" s="1"/>
  <c r="AF9" i="3" s="1"/>
  <c r="AG5" i="3"/>
  <c r="AH5" i="3" s="1"/>
  <c r="AI5" i="3" s="1"/>
  <c r="D148" i="3"/>
  <c r="Z381" i="16" s="1"/>
  <c r="E215" i="3"/>
  <c r="E86" i="3"/>
  <c r="Y323" i="16" s="1"/>
  <c r="E84" i="3"/>
  <c r="Y321" i="16" s="1"/>
  <c r="E243" i="3"/>
  <c r="N17" i="16" s="1"/>
  <c r="D152" i="3"/>
  <c r="Z385" i="16" s="1"/>
  <c r="D192" i="3"/>
  <c r="D232" i="3"/>
  <c r="O6" i="16" s="1"/>
  <c r="D83" i="3"/>
  <c r="Z320" i="16" s="1"/>
  <c r="D205" i="3"/>
  <c r="D89" i="3"/>
  <c r="Z326" i="16" s="1"/>
  <c r="D195" i="3"/>
  <c r="D147" i="3"/>
  <c r="Z380" i="16" s="1"/>
  <c r="J131" i="5"/>
  <c r="E158" i="3"/>
  <c r="Y391" i="16" s="1"/>
  <c r="E187" i="3"/>
  <c r="AB7" i="3"/>
  <c r="AC7" i="3" s="1"/>
  <c r="AD7" i="3" s="1"/>
  <c r="AE7" i="3" s="1"/>
  <c r="AF7" i="3" s="1"/>
  <c r="D154" i="3"/>
  <c r="Z387" i="16" s="1"/>
  <c r="D194" i="3"/>
  <c r="D234" i="3"/>
  <c r="O8" i="16" s="1"/>
  <c r="E269" i="3"/>
  <c r="N43" i="16" s="1"/>
  <c r="E147" i="3"/>
  <c r="Y380" i="16" s="1"/>
  <c r="E242" i="3"/>
  <c r="N16" i="16" s="1"/>
  <c r="AB6" i="3"/>
  <c r="AC6" i="3" s="1"/>
  <c r="AD6" i="3" s="1"/>
  <c r="AE6" i="3" s="1"/>
  <c r="AF6" i="3" s="1"/>
  <c r="D151" i="3"/>
  <c r="Z384" i="16" s="1"/>
  <c r="D191" i="3"/>
  <c r="D331" i="3"/>
  <c r="C300" i="16" s="1"/>
  <c r="E101" i="3"/>
  <c r="Y338" i="16" s="1"/>
  <c r="E142" i="3"/>
  <c r="Y375" i="16" s="1"/>
  <c r="E164" i="3"/>
  <c r="Y397" i="16" s="1"/>
  <c r="D114" i="3"/>
  <c r="Z351" i="16" s="1"/>
  <c r="D140" i="3"/>
  <c r="Z373" i="16" s="1"/>
  <c r="D180" i="3"/>
  <c r="D320" i="3"/>
  <c r="C289" i="16" s="1"/>
  <c r="E255" i="3"/>
  <c r="N29" i="16" s="1"/>
  <c r="E91" i="3"/>
  <c r="Y328" i="16" s="1"/>
  <c r="D79" i="3"/>
  <c r="Z316" i="16" s="1"/>
  <c r="D169" i="3"/>
  <c r="Z402" i="16" s="1"/>
  <c r="D209" i="3"/>
  <c r="D241" i="3"/>
  <c r="O15" i="16" s="1"/>
  <c r="E184" i="3"/>
  <c r="E205" i="3"/>
  <c r="E105" i="3"/>
  <c r="Y342" i="16" s="1"/>
  <c r="E138" i="3"/>
  <c r="Y371" i="16" s="1"/>
  <c r="E177" i="3"/>
  <c r="D64" i="3"/>
  <c r="Z305" i="16" s="1"/>
  <c r="D158" i="3"/>
  <c r="Z391" i="16" s="1"/>
  <c r="D198" i="3"/>
  <c r="D238" i="3"/>
  <c r="O12" i="16" s="1"/>
  <c r="E16" i="3"/>
  <c r="Y257" i="16" s="1"/>
  <c r="E38" i="3"/>
  <c r="Y279" i="16" s="1"/>
  <c r="E95" i="3"/>
  <c r="Y332" i="16" s="1"/>
  <c r="D118" i="3"/>
  <c r="Z355" i="16" s="1"/>
  <c r="D50" i="3"/>
  <c r="Z291" i="16" s="1"/>
  <c r="D144" i="3"/>
  <c r="Z377" i="16" s="1"/>
  <c r="D184" i="3"/>
  <c r="D332" i="3"/>
  <c r="C301" i="16" s="1"/>
  <c r="E321" i="3"/>
  <c r="B290" i="16" s="1"/>
  <c r="D75" i="3"/>
  <c r="Z312" i="16" s="1"/>
  <c r="D157" i="3"/>
  <c r="Z390" i="16" s="1"/>
  <c r="D197" i="3"/>
  <c r="D237" i="3"/>
  <c r="O11" i="16" s="1"/>
  <c r="D351" i="3"/>
  <c r="C216" i="16" s="1"/>
  <c r="E310" i="3"/>
  <c r="B279" i="16" s="1"/>
  <c r="E287" i="3"/>
  <c r="B256" i="16" s="1"/>
  <c r="E306" i="3"/>
  <c r="B275" i="16" s="1"/>
  <c r="E325" i="3"/>
  <c r="B294" i="16" s="1"/>
  <c r="E286" i="3"/>
  <c r="B255" i="16" s="1"/>
  <c r="E327" i="3"/>
  <c r="B296" i="16" s="1"/>
  <c r="D360" i="3"/>
  <c r="C225" i="16" s="1"/>
  <c r="D179" i="3"/>
  <c r="D361" i="3"/>
  <c r="C226" i="16" s="1"/>
  <c r="D105" i="3"/>
  <c r="Z342" i="16" s="1"/>
  <c r="D303" i="3"/>
  <c r="C272" i="16" s="1"/>
  <c r="E83" i="3"/>
  <c r="Y320" i="16" s="1"/>
  <c r="D84" i="3"/>
  <c r="Z321" i="16" s="1"/>
  <c r="D70" i="3"/>
  <c r="Z307" i="16" s="1"/>
  <c r="D91" i="3"/>
  <c r="Z328" i="16" s="1"/>
  <c r="D72" i="3"/>
  <c r="Z309" i="16" s="1"/>
  <c r="D242" i="3"/>
  <c r="O16" i="16" s="1"/>
  <c r="E159" i="3"/>
  <c r="Y392" i="16" s="1"/>
  <c r="E157" i="3"/>
  <c r="Y390" i="16" s="1"/>
  <c r="E140" i="3"/>
  <c r="Y373" i="16" s="1"/>
  <c r="E130" i="3"/>
  <c r="Y363" i="16" s="1"/>
  <c r="E166" i="3"/>
  <c r="Y399" i="16" s="1"/>
  <c r="E143" i="3"/>
  <c r="Y376" i="16" s="1"/>
  <c r="E163" i="3"/>
  <c r="Y396" i="16" s="1"/>
  <c r="E124" i="3"/>
  <c r="Y357" i="16" s="1"/>
  <c r="E123" i="3"/>
  <c r="Y356" i="16" s="1"/>
  <c r="E141" i="3"/>
  <c r="Y374" i="16" s="1"/>
  <c r="E169" i="3"/>
  <c r="Y402" i="16" s="1"/>
  <c r="D199" i="3"/>
  <c r="D239" i="3"/>
  <c r="O13" i="16" s="1"/>
  <c r="E275" i="3"/>
  <c r="N49" i="16" s="1"/>
  <c r="D188" i="3"/>
  <c r="E236" i="3"/>
  <c r="N10" i="16" s="1"/>
  <c r="E273" i="3"/>
  <c r="N47" i="16" s="1"/>
  <c r="D217" i="3"/>
  <c r="E165" i="3"/>
  <c r="Y398" i="16" s="1"/>
  <c r="D246" i="3"/>
  <c r="O20" i="16" s="1"/>
  <c r="E106" i="3"/>
  <c r="Y343" i="16" s="1"/>
  <c r="D165" i="3"/>
  <c r="Z398" i="16" s="1"/>
  <c r="C257" i="5"/>
  <c r="J267" i="5"/>
  <c r="J270" i="5" s="1"/>
  <c r="E117" i="3"/>
  <c r="Y354" i="16" s="1"/>
  <c r="E198" i="3"/>
  <c r="E90" i="3"/>
  <c r="Y327" i="16" s="1"/>
  <c r="E79" i="3"/>
  <c r="Y316" i="16" s="1"/>
  <c r="D146" i="3"/>
  <c r="Z379" i="16" s="1"/>
  <c r="D186" i="3"/>
  <c r="D334" i="3"/>
  <c r="C303" i="16" s="1"/>
  <c r="E179" i="3"/>
  <c r="E160" i="3"/>
  <c r="Y393" i="16" s="1"/>
  <c r="D143" i="3"/>
  <c r="Z376" i="16" s="1"/>
  <c r="D183" i="3"/>
  <c r="D323" i="3"/>
  <c r="C292" i="16" s="1"/>
  <c r="E182" i="3"/>
  <c r="E204" i="3"/>
  <c r="E168" i="3"/>
  <c r="Y401" i="16" s="1"/>
  <c r="E145" i="3"/>
  <c r="Y378" i="16" s="1"/>
  <c r="D106" i="3"/>
  <c r="Z343" i="16" s="1"/>
  <c r="D132" i="3"/>
  <c r="Z365" i="16" s="1"/>
  <c r="D276" i="3"/>
  <c r="O50" i="16" s="1"/>
  <c r="D312" i="3"/>
  <c r="C281" i="16" s="1"/>
  <c r="E102" i="3"/>
  <c r="Y339" i="16" s="1"/>
  <c r="E113" i="3"/>
  <c r="Y350" i="16" s="1"/>
  <c r="E146" i="3"/>
  <c r="Y379" i="16" s="1"/>
  <c r="E24" i="3"/>
  <c r="Y265" i="16" s="1"/>
  <c r="E46" i="3"/>
  <c r="Y287" i="16" s="1"/>
  <c r="E21" i="3"/>
  <c r="Y262" i="16" s="1"/>
  <c r="E36" i="3"/>
  <c r="Y277" i="16" s="1"/>
  <c r="E35" i="3"/>
  <c r="Y276" i="16" s="1"/>
  <c r="E49" i="3"/>
  <c r="Y290" i="16" s="1"/>
  <c r="E20" i="3"/>
  <c r="Y261" i="16" s="1"/>
  <c r="E30" i="3"/>
  <c r="Y271" i="16" s="1"/>
  <c r="E34" i="3"/>
  <c r="Y275" i="16" s="1"/>
  <c r="E55" i="3"/>
  <c r="Y296" i="16" s="1"/>
  <c r="E58" i="3"/>
  <c r="Y299" i="16" s="1"/>
  <c r="D71" i="3"/>
  <c r="Z308" i="16" s="1"/>
  <c r="D161" i="3"/>
  <c r="Z394" i="16" s="1"/>
  <c r="D201" i="3"/>
  <c r="D233" i="3"/>
  <c r="O7" i="16" s="1"/>
  <c r="E100" i="3"/>
  <c r="Y337" i="16" s="1"/>
  <c r="E245" i="3"/>
  <c r="E29" i="3"/>
  <c r="Y270" i="16" s="1"/>
  <c r="E178" i="3"/>
  <c r="E19" i="3"/>
  <c r="Y260" i="16" s="1"/>
  <c r="D56" i="3"/>
  <c r="Z297" i="16" s="1"/>
  <c r="D150" i="3"/>
  <c r="Z383" i="16" s="1"/>
  <c r="D190" i="3"/>
  <c r="D330" i="3"/>
  <c r="C299" i="16" s="1"/>
  <c r="E57" i="3"/>
  <c r="Y298" i="16" s="1"/>
  <c r="E214" i="3"/>
  <c r="E132" i="3"/>
  <c r="Y365" i="16" s="1"/>
  <c r="E78" i="3"/>
  <c r="Y315" i="16" s="1"/>
  <c r="E27" i="3"/>
  <c r="Y268" i="16" s="1"/>
  <c r="D110" i="3"/>
  <c r="Z347" i="16" s="1"/>
  <c r="D42" i="3"/>
  <c r="Z283" i="16" s="1"/>
  <c r="D136" i="3"/>
  <c r="Z369" i="16" s="1"/>
  <c r="D280" i="3"/>
  <c r="O54" i="16" s="1"/>
  <c r="D324" i="3"/>
  <c r="C293" i="16" s="1"/>
  <c r="E377" i="3"/>
  <c r="B242" i="16" s="1"/>
  <c r="E375" i="3"/>
  <c r="B240" i="16" s="1"/>
  <c r="E358" i="3"/>
  <c r="B223" i="16" s="1"/>
  <c r="E364" i="3"/>
  <c r="B229" i="16" s="1"/>
  <c r="E359" i="3"/>
  <c r="B224" i="16" s="1"/>
  <c r="E387" i="3"/>
  <c r="B252" i="16" s="1"/>
  <c r="E384" i="3"/>
  <c r="B249" i="16" s="1"/>
  <c r="E342" i="3"/>
  <c r="B207" i="16" s="1"/>
  <c r="E361" i="3"/>
  <c r="B226" i="16" s="1"/>
  <c r="E346" i="3"/>
  <c r="B211" i="16" s="1"/>
  <c r="E373" i="3"/>
  <c r="B238" i="16" s="1"/>
  <c r="E348" i="3"/>
  <c r="B213" i="16" s="1"/>
  <c r="D370" i="3"/>
  <c r="C235" i="16" s="1"/>
  <c r="D63" i="3"/>
  <c r="Z304" i="16" s="1"/>
  <c r="D149" i="3"/>
  <c r="Z382" i="16" s="1"/>
  <c r="D189" i="3"/>
  <c r="D329" i="3"/>
  <c r="C298" i="16" s="1"/>
  <c r="D359" i="3"/>
  <c r="C224" i="16" s="1"/>
  <c r="E312" i="3"/>
  <c r="B281" i="16" s="1"/>
  <c r="E320" i="3"/>
  <c r="B289" i="16" s="1"/>
  <c r="E317" i="3"/>
  <c r="B286" i="16" s="1"/>
  <c r="E316" i="3"/>
  <c r="B285" i="16" s="1"/>
  <c r="E319" i="3"/>
  <c r="B288" i="16" s="1"/>
  <c r="E296" i="3"/>
  <c r="B265" i="16" s="1"/>
  <c r="E302" i="3"/>
  <c r="B271" i="16" s="1"/>
  <c r="D368" i="3"/>
  <c r="C233" i="16" s="1"/>
  <c r="D45" i="3"/>
  <c r="Z286" i="16" s="1"/>
  <c r="D267" i="3"/>
  <c r="O41" i="16" s="1"/>
  <c r="D385" i="3"/>
  <c r="C250" i="16" s="1"/>
  <c r="D355" i="3"/>
  <c r="C220" i="16" s="1"/>
  <c r="D97" i="3"/>
  <c r="Z334" i="16" s="1"/>
  <c r="D287" i="3"/>
  <c r="C256" i="16" s="1"/>
  <c r="N260" i="5"/>
  <c r="N261" i="5" s="1"/>
  <c r="E199" i="3"/>
  <c r="E222" i="3"/>
  <c r="E197" i="3"/>
  <c r="E180" i="3"/>
  <c r="E211" i="3"/>
  <c r="E224" i="3"/>
  <c r="E225" i="3"/>
  <c r="E206" i="3"/>
  <c r="E218" i="3"/>
  <c r="E209" i="3"/>
  <c r="E183" i="3"/>
  <c r="E195" i="3"/>
  <c r="E181" i="3"/>
  <c r="D87" i="3"/>
  <c r="Z324" i="16" s="1"/>
  <c r="D166" i="3"/>
  <c r="Z399" i="16" s="1"/>
  <c r="M235" i="5"/>
  <c r="E238" i="3"/>
  <c r="N12" i="16" s="1"/>
  <c r="E161" i="3"/>
  <c r="Y394" i="16" s="1"/>
  <c r="D112" i="3"/>
  <c r="Z349" i="16" s="1"/>
  <c r="D138" i="3"/>
  <c r="Z371" i="16" s="1"/>
  <c r="D178" i="3"/>
  <c r="E109" i="3"/>
  <c r="Y346" i="16" s="1"/>
  <c r="E150" i="3"/>
  <c r="Y383" i="16" s="1"/>
  <c r="E82" i="3"/>
  <c r="Y319" i="16" s="1"/>
  <c r="E71" i="3"/>
  <c r="Y308" i="16" s="1"/>
  <c r="D117" i="3"/>
  <c r="Z354" i="16" s="1"/>
  <c r="D135" i="3"/>
  <c r="Z368" i="16" s="1"/>
  <c r="D279" i="3"/>
  <c r="O53" i="16" s="1"/>
  <c r="D315" i="3"/>
  <c r="C284" i="16" s="1"/>
  <c r="E223" i="3"/>
  <c r="E244" i="3"/>
  <c r="N18" i="16" s="1"/>
  <c r="E185" i="3"/>
  <c r="D98" i="3"/>
  <c r="Z335" i="16" s="1"/>
  <c r="D124" i="3"/>
  <c r="Z357" i="16" s="1"/>
  <c r="D268" i="3"/>
  <c r="O42" i="16" s="1"/>
  <c r="D304" i="3"/>
  <c r="C273" i="16" s="1"/>
  <c r="E216" i="3"/>
  <c r="E213" i="3"/>
  <c r="E186" i="3"/>
  <c r="AB4" i="3"/>
  <c r="AC4" i="3" s="1"/>
  <c r="AD4" i="3" s="1"/>
  <c r="D153" i="3"/>
  <c r="Z386" i="16" s="1"/>
  <c r="D193" i="3"/>
  <c r="E85" i="3"/>
  <c r="Y322" i="16" s="1"/>
  <c r="E219" i="3"/>
  <c r="D116" i="3"/>
  <c r="Z353" i="16" s="1"/>
  <c r="D48" i="3"/>
  <c r="Z289" i="16" s="1"/>
  <c r="D142" i="3"/>
  <c r="Z375" i="16" s="1"/>
  <c r="D182" i="3"/>
  <c r="D322" i="3"/>
  <c r="C291" i="16" s="1"/>
  <c r="E151" i="3"/>
  <c r="Y384" i="16" s="1"/>
  <c r="E254" i="3"/>
  <c r="N28" i="16" s="1"/>
  <c r="E276" i="3"/>
  <c r="N50" i="16" s="1"/>
  <c r="E192" i="3"/>
  <c r="E217" i="3"/>
  <c r="D102" i="3"/>
  <c r="Z339" i="16" s="1"/>
  <c r="D34" i="3"/>
  <c r="Z275" i="16" s="1"/>
  <c r="D128" i="3"/>
  <c r="Z361" i="16" s="1"/>
  <c r="D272" i="3"/>
  <c r="O46" i="16" s="1"/>
  <c r="D316" i="3"/>
  <c r="C285" i="16" s="1"/>
  <c r="AB10" i="3"/>
  <c r="AC10" i="3" s="1"/>
  <c r="AD10" i="3" s="1"/>
  <c r="D386" i="3"/>
  <c r="C251" i="16" s="1"/>
  <c r="D55" i="3"/>
  <c r="Z296" i="16" s="1"/>
  <c r="D141" i="3"/>
  <c r="Z374" i="16" s="1"/>
  <c r="D181" i="3"/>
  <c r="D321" i="3"/>
  <c r="C290" i="16" s="1"/>
  <c r="D367" i="3"/>
  <c r="C232" i="16" s="1"/>
  <c r="E329" i="3"/>
  <c r="B298" i="16" s="1"/>
  <c r="E332" i="3"/>
  <c r="B301" i="16" s="1"/>
  <c r="E334" i="3"/>
  <c r="B303" i="16" s="1"/>
  <c r="E311" i="3"/>
  <c r="B280" i="16" s="1"/>
  <c r="E288" i="3"/>
  <c r="B257" i="16" s="1"/>
  <c r="E313" i="3"/>
  <c r="B282" i="16" s="1"/>
  <c r="D357" i="3"/>
  <c r="C222" i="16" s="1"/>
  <c r="D376" i="3"/>
  <c r="C241" i="16" s="1"/>
  <c r="D29" i="3"/>
  <c r="Z270" i="16" s="1"/>
  <c r="D251" i="3"/>
  <c r="O25" i="16" s="1"/>
  <c r="D333" i="3"/>
  <c r="C302" i="16" s="1"/>
  <c r="D363" i="3"/>
  <c r="C228" i="16" s="1"/>
  <c r="D81" i="3"/>
  <c r="Z318" i="16" s="1"/>
  <c r="D203" i="3"/>
  <c r="D345" i="3"/>
  <c r="C210" i="16" s="1"/>
  <c r="E250" i="3"/>
  <c r="N24" i="16" s="1"/>
  <c r="D77" i="3"/>
  <c r="Z314" i="16" s="1"/>
  <c r="E74" i="3"/>
  <c r="Y311" i="16" s="1"/>
  <c r="D249" i="3"/>
  <c r="O23" i="16" s="1"/>
  <c r="D206" i="3"/>
  <c r="D73" i="3"/>
  <c r="Z310" i="16" s="1"/>
  <c r="E135" i="3"/>
  <c r="Y368" i="16" s="1"/>
  <c r="E220" i="3"/>
  <c r="E248" i="3"/>
  <c r="N22" i="16" s="1"/>
  <c r="E201" i="3"/>
  <c r="D104" i="3"/>
  <c r="Z341" i="16" s="1"/>
  <c r="D130" i="3"/>
  <c r="Z363" i="16" s="1"/>
  <c r="D274" i="3"/>
  <c r="O48" i="16" s="1"/>
  <c r="E190" i="3"/>
  <c r="E172" i="3"/>
  <c r="Y405" i="16" s="1"/>
  <c r="E153" i="3"/>
  <c r="Y386" i="16" s="1"/>
  <c r="D109" i="3"/>
  <c r="Z346" i="16" s="1"/>
  <c r="D127" i="3"/>
  <c r="Z360" i="16" s="1"/>
  <c r="D271" i="3"/>
  <c r="O45" i="16" s="1"/>
  <c r="D307" i="3"/>
  <c r="C276" i="16" s="1"/>
  <c r="E263" i="3"/>
  <c r="N37" i="16" s="1"/>
  <c r="E99" i="3"/>
  <c r="Y336" i="16" s="1"/>
  <c r="E154" i="3"/>
  <c r="Y387" i="16" s="1"/>
  <c r="D90" i="3"/>
  <c r="Z327" i="16" s="1"/>
  <c r="D220" i="3"/>
  <c r="D260" i="3"/>
  <c r="O34" i="16" s="1"/>
  <c r="D296" i="3"/>
  <c r="C265" i="16" s="1"/>
  <c r="E108" i="3"/>
  <c r="Y345" i="16" s="1"/>
  <c r="E253" i="3"/>
  <c r="N27" i="16" s="1"/>
  <c r="E131" i="3"/>
  <c r="Y364" i="16" s="1"/>
  <c r="D145" i="3"/>
  <c r="Z378" i="16" s="1"/>
  <c r="D185" i="3"/>
  <c r="E167" i="3"/>
  <c r="Y400" i="16" s="1"/>
  <c r="E126" i="3"/>
  <c r="Y359" i="16" s="1"/>
  <c r="E259" i="3"/>
  <c r="N33" i="16" s="1"/>
  <c r="E111" i="3"/>
  <c r="Y348" i="16" s="1"/>
  <c r="D108" i="3"/>
  <c r="Z345" i="16" s="1"/>
  <c r="D40" i="3"/>
  <c r="Z281" i="16" s="1"/>
  <c r="D134" i="3"/>
  <c r="Z367" i="16" s="1"/>
  <c r="D278" i="3"/>
  <c r="O52" i="16" s="1"/>
  <c r="D314" i="3"/>
  <c r="C283" i="16" s="1"/>
  <c r="E191" i="3"/>
  <c r="E63" i="3"/>
  <c r="Y304" i="16" s="1"/>
  <c r="E96" i="3"/>
  <c r="Y333" i="16" s="1"/>
  <c r="E249" i="3"/>
  <c r="N23" i="16" s="1"/>
  <c r="D94" i="3"/>
  <c r="Z331" i="16" s="1"/>
  <c r="D26" i="3"/>
  <c r="Z267" i="16" s="1"/>
  <c r="D224" i="3"/>
  <c r="D264" i="3"/>
  <c r="O38" i="16" s="1"/>
  <c r="D308" i="3"/>
  <c r="C277" i="16" s="1"/>
  <c r="D115" i="3"/>
  <c r="Z352" i="16" s="1"/>
  <c r="D47" i="3"/>
  <c r="Z288" i="16" s="1"/>
  <c r="D133" i="3"/>
  <c r="Z366" i="16" s="1"/>
  <c r="D277" i="3"/>
  <c r="O51" i="16" s="1"/>
  <c r="D313" i="3"/>
  <c r="C282" i="16" s="1"/>
  <c r="D375" i="3"/>
  <c r="C240" i="16" s="1"/>
  <c r="E292" i="3"/>
  <c r="B261" i="16" s="1"/>
  <c r="E298" i="3"/>
  <c r="B267" i="16" s="1"/>
  <c r="E303" i="3"/>
  <c r="B272" i="16" s="1"/>
  <c r="E324" i="3"/>
  <c r="B293" i="16" s="1"/>
  <c r="E305" i="3"/>
  <c r="B274" i="16" s="1"/>
  <c r="E308" i="3"/>
  <c r="B277" i="16" s="1"/>
  <c r="D365" i="3"/>
  <c r="C230" i="16" s="1"/>
  <c r="D384" i="3"/>
  <c r="C249" i="16" s="1"/>
  <c r="D171" i="3"/>
  <c r="Z404" i="16" s="1"/>
  <c r="D325" i="3"/>
  <c r="C294" i="16" s="1"/>
  <c r="D371" i="3"/>
  <c r="C236" i="16" s="1"/>
  <c r="D53" i="3"/>
  <c r="Z294" i="16" s="1"/>
  <c r="D187" i="3"/>
  <c r="D369" i="3"/>
  <c r="C234" i="16" s="1"/>
  <c r="E112" i="3"/>
  <c r="Y349" i="16" s="1"/>
  <c r="E239" i="3"/>
  <c r="N13" i="16" s="1"/>
  <c r="E264" i="3"/>
  <c r="N38" i="16" s="1"/>
  <c r="E262" i="3"/>
  <c r="N36" i="16" s="1"/>
  <c r="E237" i="3"/>
  <c r="N11" i="16" s="1"/>
  <c r="E251" i="3"/>
  <c r="N25" i="16" s="1"/>
  <c r="E274" i="3"/>
  <c r="N48" i="16" s="1"/>
  <c r="E257" i="3"/>
  <c r="N31" i="16" s="1"/>
  <c r="E241" i="3"/>
  <c r="N15" i="16" s="1"/>
  <c r="E246" i="3"/>
  <c r="N20" i="16" s="1"/>
  <c r="E258" i="3"/>
  <c r="N32" i="16" s="1"/>
  <c r="E235" i="3"/>
  <c r="N9" i="16" s="1"/>
  <c r="E280" i="3"/>
  <c r="N54" i="16" s="1"/>
  <c r="E268" i="3"/>
  <c r="N42" i="16" s="1"/>
  <c r="E240" i="3"/>
  <c r="N14" i="16" s="1"/>
  <c r="D113" i="3"/>
  <c r="Z350" i="16" s="1"/>
  <c r="D231" i="3"/>
  <c r="O5" i="16" s="1"/>
  <c r="E277" i="3"/>
  <c r="N51" i="16" s="1"/>
  <c r="D202" i="3"/>
  <c r="E202" i="3"/>
  <c r="D159" i="3"/>
  <c r="Z392" i="16" s="1"/>
  <c r="E208" i="3"/>
  <c r="D76" i="3"/>
  <c r="Z313" i="16" s="1"/>
  <c r="D245" i="3"/>
  <c r="O19" i="16" s="1"/>
  <c r="D69" i="3"/>
  <c r="Z306" i="16" s="1"/>
  <c r="E279" i="3"/>
  <c r="N53" i="16" s="1"/>
  <c r="E115" i="3"/>
  <c r="Y352" i="16" s="1"/>
  <c r="E260" i="3"/>
  <c r="N34" i="16" s="1"/>
  <c r="E80" i="3"/>
  <c r="Y317" i="16" s="1"/>
  <c r="E233" i="3"/>
  <c r="N7" i="16" s="1"/>
  <c r="D96" i="3"/>
  <c r="Z333" i="16" s="1"/>
  <c r="D226" i="3"/>
  <c r="D266" i="3"/>
  <c r="O40" i="16" s="1"/>
  <c r="D310" i="3"/>
  <c r="C279" i="16" s="1"/>
  <c r="E127" i="3"/>
  <c r="Y360" i="16" s="1"/>
  <c r="E212" i="3"/>
  <c r="E232" i="3"/>
  <c r="N6" i="16" s="1"/>
  <c r="E193" i="3"/>
  <c r="D101" i="3"/>
  <c r="Z338" i="16" s="1"/>
  <c r="D223" i="3"/>
  <c r="D263" i="3"/>
  <c r="O37" i="16" s="1"/>
  <c r="D299" i="3"/>
  <c r="C268" i="16" s="1"/>
  <c r="E118" i="3"/>
  <c r="Y355" i="16" s="1"/>
  <c r="E194" i="3"/>
  <c r="E231" i="3"/>
  <c r="N5" i="16" s="1"/>
  <c r="D82" i="3"/>
  <c r="Z319" i="16" s="1"/>
  <c r="D172" i="3"/>
  <c r="Z405" i="16" s="1"/>
  <c r="D212" i="3"/>
  <c r="D252" i="3"/>
  <c r="O26" i="16" s="1"/>
  <c r="D288" i="3"/>
  <c r="C257" i="16" s="1"/>
  <c r="E267" i="3"/>
  <c r="N41" i="16" s="1"/>
  <c r="D111" i="3"/>
  <c r="Z348" i="16" s="1"/>
  <c r="D43" i="3"/>
  <c r="Z284" i="16" s="1"/>
  <c r="D137" i="3"/>
  <c r="Z370" i="16" s="1"/>
  <c r="D273" i="3"/>
  <c r="O47" i="16" s="1"/>
  <c r="E207" i="3"/>
  <c r="E270" i="3"/>
  <c r="N44" i="16" s="1"/>
  <c r="E54" i="3"/>
  <c r="Y295" i="16" s="1"/>
  <c r="E110" i="3"/>
  <c r="Y347" i="16" s="1"/>
  <c r="E43" i="3"/>
  <c r="Y284" i="16" s="1"/>
  <c r="D100" i="3"/>
  <c r="Z337" i="16" s="1"/>
  <c r="D32" i="3"/>
  <c r="Z273" i="16" s="1"/>
  <c r="D126" i="3"/>
  <c r="Z359" i="16" s="1"/>
  <c r="D270" i="3"/>
  <c r="O44" i="16" s="1"/>
  <c r="D306" i="3"/>
  <c r="C275" i="16" s="1"/>
  <c r="E149" i="3"/>
  <c r="Y382" i="16" s="1"/>
  <c r="E89" i="3"/>
  <c r="Y326" i="16" s="1"/>
  <c r="E28" i="3"/>
  <c r="Y269" i="16" s="1"/>
  <c r="D86" i="3"/>
  <c r="Z323" i="16" s="1"/>
  <c r="D18" i="3"/>
  <c r="Z259" i="16" s="1"/>
  <c r="D216" i="3"/>
  <c r="D256" i="3"/>
  <c r="O30" i="16" s="1"/>
  <c r="D300" i="3"/>
  <c r="C269" i="16" s="1"/>
  <c r="D356" i="3"/>
  <c r="C221" i="16" s="1"/>
  <c r="D107" i="3"/>
  <c r="Z344" i="16" s="1"/>
  <c r="D39" i="3"/>
  <c r="Z280" i="16" s="1"/>
  <c r="D125" i="3"/>
  <c r="Z358" i="16" s="1"/>
  <c r="D269" i="3"/>
  <c r="O43" i="16" s="1"/>
  <c r="D305" i="3"/>
  <c r="C274" i="16" s="1"/>
  <c r="D383" i="3"/>
  <c r="C248" i="16" s="1"/>
  <c r="E290" i="3"/>
  <c r="B259" i="16" s="1"/>
  <c r="E309" i="3"/>
  <c r="B278" i="16" s="1"/>
  <c r="E300" i="3"/>
  <c r="B269" i="16" s="1"/>
  <c r="E297" i="3"/>
  <c r="B266" i="16" s="1"/>
  <c r="E330" i="3"/>
  <c r="B299" i="16" s="1"/>
  <c r="E315" i="3"/>
  <c r="B284" i="16" s="1"/>
  <c r="D373" i="3"/>
  <c r="C238" i="16" s="1"/>
  <c r="D358" i="3"/>
  <c r="C223" i="16" s="1"/>
  <c r="D155" i="3"/>
  <c r="Z388" i="16" s="1"/>
  <c r="D319" i="3"/>
  <c r="C288" i="16" s="1"/>
  <c r="D317" i="3"/>
  <c r="C286" i="16" s="1"/>
  <c r="D379" i="3"/>
  <c r="C244" i="16" s="1"/>
  <c r="D37" i="3"/>
  <c r="Z278" i="16" s="1"/>
  <c r="D275" i="3"/>
  <c r="O49" i="16" s="1"/>
  <c r="D377" i="3"/>
  <c r="C242" i="16" s="1"/>
  <c r="AG8" i="3"/>
  <c r="AH8" i="3" s="1"/>
  <c r="AI8" i="3" s="1"/>
  <c r="D123" i="3"/>
  <c r="Z356" i="16" s="1"/>
  <c r="E200" i="3"/>
  <c r="E170" i="3"/>
  <c r="Y403" i="16" s="1"/>
  <c r="D88" i="3"/>
  <c r="Z325" i="16" s="1"/>
  <c r="D218" i="3"/>
  <c r="D258" i="3"/>
  <c r="O32" i="16" s="1"/>
  <c r="E271" i="3"/>
  <c r="N45" i="16" s="1"/>
  <c r="E107" i="3"/>
  <c r="Y344" i="16" s="1"/>
  <c r="E252" i="3"/>
  <c r="N26" i="16" s="1"/>
  <c r="E72" i="3"/>
  <c r="Y309" i="16" s="1"/>
  <c r="D93" i="3"/>
  <c r="Z330" i="16" s="1"/>
  <c r="D215" i="3"/>
  <c r="D255" i="3"/>
  <c r="O29" i="16" s="1"/>
  <c r="E128" i="3"/>
  <c r="Y361" i="16" s="1"/>
  <c r="E221" i="3"/>
  <c r="E234" i="3"/>
  <c r="N8" i="16" s="1"/>
  <c r="E73" i="3"/>
  <c r="Y310" i="16" s="1"/>
  <c r="D74" i="3"/>
  <c r="Z311" i="16" s="1"/>
  <c r="D164" i="3"/>
  <c r="Z397" i="16" s="1"/>
  <c r="D204" i="3"/>
  <c r="D244" i="3"/>
  <c r="O18" i="16" s="1"/>
  <c r="E93" i="3"/>
  <c r="Y330" i="16" s="1"/>
  <c r="E134" i="3"/>
  <c r="Y367" i="16" s="1"/>
  <c r="E156" i="3"/>
  <c r="Y389" i="16" s="1"/>
  <c r="D103" i="3"/>
  <c r="Z340" i="16" s="1"/>
  <c r="D129" i="3"/>
  <c r="Z362" i="16" s="1"/>
  <c r="D265" i="3"/>
  <c r="O39" i="16" s="1"/>
  <c r="E247" i="3"/>
  <c r="N21" i="16" s="1"/>
  <c r="E148" i="3"/>
  <c r="Y381" i="16" s="1"/>
  <c r="E136" i="3"/>
  <c r="Y369" i="16" s="1"/>
  <c r="E129" i="3"/>
  <c r="Y362" i="16" s="1"/>
  <c r="D92" i="3"/>
  <c r="Z329" i="16" s="1"/>
  <c r="D222" i="3"/>
  <c r="D262" i="3"/>
  <c r="O36" i="16" s="1"/>
  <c r="E189" i="3"/>
  <c r="E171" i="3"/>
  <c r="Y404" i="16" s="1"/>
  <c r="E226" i="3"/>
  <c r="D78" i="3"/>
  <c r="Z315" i="16" s="1"/>
  <c r="D168" i="3"/>
  <c r="Z401" i="16" s="1"/>
  <c r="D208" i="3"/>
  <c r="D248" i="3"/>
  <c r="O22" i="16" s="1"/>
  <c r="D292" i="3"/>
  <c r="C261" i="16" s="1"/>
  <c r="D99" i="3"/>
  <c r="Z336" i="16" s="1"/>
  <c r="D221" i="3"/>
  <c r="D261" i="3"/>
  <c r="O35" i="16" s="1"/>
  <c r="D297" i="3"/>
  <c r="C266" i="16" s="1"/>
  <c r="E331" i="3"/>
  <c r="B300" i="16" s="1"/>
  <c r="E326" i="3"/>
  <c r="B295" i="16" s="1"/>
  <c r="E289" i="3"/>
  <c r="B258" i="16" s="1"/>
  <c r="E322" i="3"/>
  <c r="B291" i="16" s="1"/>
  <c r="E307" i="3"/>
  <c r="B276" i="16" s="1"/>
  <c r="D131" i="3"/>
  <c r="Z364" i="16" s="1"/>
  <c r="D311" i="3"/>
  <c r="C280" i="16" s="1"/>
  <c r="D309" i="3"/>
  <c r="C278" i="16" s="1"/>
  <c r="D259" i="3"/>
  <c r="O33" i="16" s="1"/>
  <c r="E323" i="3"/>
  <c r="B292" i="16" s="1"/>
  <c r="J85" i="5"/>
  <c r="J77" i="5" s="1"/>
  <c r="J201" i="13"/>
  <c r="J203" i="13" s="1"/>
  <c r="O210" i="13" s="1"/>
  <c r="N210" i="13" s="1"/>
  <c r="J108" i="13"/>
  <c r="J110" i="13" s="1"/>
  <c r="J122" i="13" s="1"/>
  <c r="J154" i="13"/>
  <c r="J156" i="13" s="1"/>
  <c r="J168" i="13" s="1"/>
  <c r="J183" i="13" s="1"/>
  <c r="J247" i="13"/>
  <c r="J249" i="13" s="1"/>
  <c r="M256" i="13" s="1"/>
  <c r="J246" i="13"/>
  <c r="J248" i="13" s="1"/>
  <c r="J260" i="13" s="1"/>
  <c r="J200" i="13"/>
  <c r="J202" i="13" s="1"/>
  <c r="J228" i="13" s="1"/>
  <c r="J155" i="13"/>
  <c r="J157" i="13" s="1"/>
  <c r="O164" i="13" s="1"/>
  <c r="N164" i="13" s="1"/>
  <c r="J105" i="13"/>
  <c r="O105" i="13" s="1"/>
  <c r="J109" i="13"/>
  <c r="J111" i="13" s="1"/>
  <c r="M118" i="13" s="1"/>
  <c r="J261" i="13"/>
  <c r="N261" i="13" s="1"/>
  <c r="J243" i="13"/>
  <c r="O243" i="13" s="1"/>
  <c r="J63" i="13"/>
  <c r="J65" i="13" s="1"/>
  <c r="O72" i="13" s="1"/>
  <c r="J17" i="13"/>
  <c r="J19" i="13" s="1"/>
  <c r="J22" i="13" s="1"/>
  <c r="J23" i="13" s="1"/>
  <c r="J24" i="13" s="1"/>
  <c r="J197" i="13"/>
  <c r="J215" i="13"/>
  <c r="J62" i="13"/>
  <c r="J64" i="13" s="1"/>
  <c r="J59" i="13"/>
  <c r="J16" i="13"/>
  <c r="J18" i="13" s="1"/>
  <c r="J30" i="13" s="1"/>
  <c r="J151" i="13"/>
  <c r="O13" i="13"/>
  <c r="M13" i="13"/>
  <c r="J132" i="13"/>
  <c r="J123" i="13"/>
  <c r="N75" i="13"/>
  <c r="J78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N259" i="11"/>
  <c r="J262" i="11" s="1"/>
  <c r="J108" i="11"/>
  <c r="J110" i="11" s="1"/>
  <c r="J122" i="11" s="1"/>
  <c r="J215" i="11"/>
  <c r="N213" i="11" s="1"/>
  <c r="J105" i="11"/>
  <c r="M105" i="11" s="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197" i="9"/>
  <c r="O197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J123" i="9"/>
  <c r="N123" i="9" s="1"/>
  <c r="M105" i="9"/>
  <c r="J59" i="9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N77" i="7"/>
  <c r="J92" i="7"/>
  <c r="N75" i="7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154" i="5"/>
  <c r="J156" i="5" s="1"/>
  <c r="J168" i="5" s="1"/>
  <c r="J183" i="5" s="1"/>
  <c r="J307" i="5"/>
  <c r="J322" i="5" s="1"/>
  <c r="M197" i="5"/>
  <c r="O197" i="5"/>
  <c r="W18" i="3" s="1"/>
  <c r="J151" i="5"/>
  <c r="O151" i="5" s="1"/>
  <c r="W17" i="3" s="1"/>
  <c r="J276" i="5"/>
  <c r="N259" i="5"/>
  <c r="J109" i="5"/>
  <c r="J111" i="5" s="1"/>
  <c r="M118" i="5" s="1"/>
  <c r="N214" i="5"/>
  <c r="J223" i="5"/>
  <c r="J224" i="5" s="1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J276" i="13" l="1"/>
  <c r="O59" i="13"/>
  <c r="J169" i="13"/>
  <c r="O151" i="11"/>
  <c r="J276" i="11"/>
  <c r="AG7" i="10"/>
  <c r="AH7" i="10" s="1"/>
  <c r="AI7" i="10" s="1"/>
  <c r="AJ7" i="10" s="1"/>
  <c r="AK7" i="10" s="1"/>
  <c r="AL7" i="10" s="1"/>
  <c r="AM7" i="10" s="1"/>
  <c r="AN7" i="10" s="1"/>
  <c r="AH9" i="10"/>
  <c r="AI9" i="10" s="1"/>
  <c r="AG9" i="10"/>
  <c r="AJ6" i="10"/>
  <c r="AK6" i="10" s="1"/>
  <c r="AL6" i="10" s="1"/>
  <c r="AM6" i="10" s="1"/>
  <c r="AN6" i="10" s="1"/>
  <c r="AE5" i="10"/>
  <c r="AF5" i="10" s="1"/>
  <c r="AG5" i="10" s="1"/>
  <c r="AH5" i="10" s="1"/>
  <c r="AI5" i="10" s="1"/>
  <c r="AJ5" i="10" s="1"/>
  <c r="AK5" i="10" s="1"/>
  <c r="AL5" i="10" s="1"/>
  <c r="AE8" i="10"/>
  <c r="AF8" i="10" s="1"/>
  <c r="N167" i="11"/>
  <c r="AG4" i="10"/>
  <c r="AH4" i="10" s="1"/>
  <c r="AI4" i="10" s="1"/>
  <c r="AJ4" i="10" s="1"/>
  <c r="AK4" i="10" s="1"/>
  <c r="AL4" i="10" s="1"/>
  <c r="N169" i="11"/>
  <c r="O59" i="9"/>
  <c r="N29" i="9"/>
  <c r="J32" i="9" s="1"/>
  <c r="J41" i="9" s="1"/>
  <c r="AJ9" i="8"/>
  <c r="AK9" i="8" s="1"/>
  <c r="AL9" i="8" s="1"/>
  <c r="AM9" i="8" s="1"/>
  <c r="AN9" i="8" s="1"/>
  <c r="AD6" i="8"/>
  <c r="AE6" i="8"/>
  <c r="AF6" i="8" s="1"/>
  <c r="AG6" i="8" s="1"/>
  <c r="AH6" i="8" s="1"/>
  <c r="AI6" i="8" s="1"/>
  <c r="AJ6" i="8" s="1"/>
  <c r="AK6" i="8" s="1"/>
  <c r="AL6" i="8" s="1"/>
  <c r="AM6" i="8" s="1"/>
  <c r="AN6" i="8" s="1"/>
  <c r="AG8" i="8"/>
  <c r="AH8" i="8"/>
  <c r="AI8" i="8" s="1"/>
  <c r="AJ8" i="8" s="1"/>
  <c r="AK8" i="8" s="1"/>
  <c r="AL8" i="8" s="1"/>
  <c r="AD5" i="8"/>
  <c r="AE5" i="8" s="1"/>
  <c r="AF5" i="8" s="1"/>
  <c r="AG5" i="8" s="1"/>
  <c r="AH5" i="8" s="1"/>
  <c r="AI5" i="8" s="1"/>
  <c r="AJ5" i="8" s="1"/>
  <c r="AK5" i="8" s="1"/>
  <c r="AL5" i="8" s="1"/>
  <c r="AM5" i="8" s="1"/>
  <c r="AN5" i="8" s="1"/>
  <c r="J216" i="9"/>
  <c r="J225" i="9" s="1"/>
  <c r="M225" i="9" s="1"/>
  <c r="AD7" i="8"/>
  <c r="AE7" i="8"/>
  <c r="AF7" i="8" s="1"/>
  <c r="AG7" i="8" s="1"/>
  <c r="AH7" i="8" s="1"/>
  <c r="AI7" i="8" s="1"/>
  <c r="AJ7" i="8" s="1"/>
  <c r="AK7" i="8" s="1"/>
  <c r="AL7" i="8" s="1"/>
  <c r="AM7" i="8" s="1"/>
  <c r="AN7" i="8" s="1"/>
  <c r="Z4" i="8"/>
  <c r="AO4" i="8"/>
  <c r="AP4" i="8" s="1"/>
  <c r="AQ4" i="8" s="1"/>
  <c r="J46" i="9"/>
  <c r="Z7" i="6"/>
  <c r="AO8" i="6"/>
  <c r="AG6" i="6"/>
  <c r="AH6" i="6" s="1"/>
  <c r="AI6" i="6" s="1"/>
  <c r="AJ6" i="6" s="1"/>
  <c r="AK6" i="6" s="1"/>
  <c r="AL6" i="6" s="1"/>
  <c r="AM6" i="6" s="1"/>
  <c r="AN6" i="6" s="1"/>
  <c r="AM5" i="6"/>
  <c r="AN5" i="6" s="1"/>
  <c r="AG4" i="6"/>
  <c r="AH4" i="6" s="1"/>
  <c r="AI4" i="6" s="1"/>
  <c r="AJ4" i="6" s="1"/>
  <c r="AK4" i="6" s="1"/>
  <c r="AL4" i="6" s="1"/>
  <c r="AM4" i="6" s="1"/>
  <c r="AN4" i="6" s="1"/>
  <c r="AD9" i="6"/>
  <c r="AE9" i="6" s="1"/>
  <c r="AF9" i="6" s="1"/>
  <c r="AG9" i="6" s="1"/>
  <c r="AH9" i="6" s="1"/>
  <c r="AI9" i="6" s="1"/>
  <c r="AJ9" i="6" s="1"/>
  <c r="AK9" i="6" s="1"/>
  <c r="AL9" i="6" s="1"/>
  <c r="AM9" i="6" s="1"/>
  <c r="AN9" i="6" s="1"/>
  <c r="J289" i="5"/>
  <c r="O289" i="5" s="1"/>
  <c r="W20" i="3" s="1"/>
  <c r="J298" i="5"/>
  <c r="J299" i="5" s="1"/>
  <c r="J300" i="5" s="1"/>
  <c r="P300" i="5" s="1"/>
  <c r="J86" i="5"/>
  <c r="J78" i="7"/>
  <c r="J87" i="7" s="1"/>
  <c r="F71" i="7" s="1"/>
  <c r="T5" i="6" s="1"/>
  <c r="J87" i="13"/>
  <c r="AG5" i="12"/>
  <c r="AH5" i="12" s="1"/>
  <c r="AI5" i="12" s="1"/>
  <c r="AD7" i="12"/>
  <c r="AE7" i="12" s="1"/>
  <c r="AF7" i="12" s="1"/>
  <c r="AE8" i="12"/>
  <c r="AF8" i="12" s="1"/>
  <c r="AD4" i="12"/>
  <c r="AE4" i="12" s="1"/>
  <c r="AF4" i="12" s="1"/>
  <c r="AD6" i="12"/>
  <c r="AE6" i="12" s="1"/>
  <c r="AF6" i="12" s="1"/>
  <c r="AG6" i="12" s="1"/>
  <c r="AH6" i="12" s="1"/>
  <c r="AI6" i="12" s="1"/>
  <c r="N259" i="13"/>
  <c r="J262" i="13" s="1"/>
  <c r="J271" i="13" s="1"/>
  <c r="AD9" i="12"/>
  <c r="AE9" i="12" s="1"/>
  <c r="AF9" i="12" s="1"/>
  <c r="J261" i="9"/>
  <c r="N261" i="9" s="1"/>
  <c r="AG9" i="3"/>
  <c r="AH9" i="3" s="1"/>
  <c r="AI9" i="3" s="1"/>
  <c r="AG7" i="3"/>
  <c r="AH7" i="3" s="1"/>
  <c r="AI7" i="3" s="1"/>
  <c r="AG6" i="3"/>
  <c r="AH6" i="3" s="1"/>
  <c r="AI6" i="3" s="1"/>
  <c r="AJ5" i="3"/>
  <c r="AK5" i="3" s="1"/>
  <c r="AL5" i="3" s="1"/>
  <c r="AE4" i="3"/>
  <c r="AF4" i="3" s="1"/>
  <c r="AE10" i="3"/>
  <c r="AF10" i="3" s="1"/>
  <c r="AG10" i="3" s="1"/>
  <c r="AH10" i="3" s="1"/>
  <c r="AI10" i="3" s="1"/>
  <c r="AJ8" i="3"/>
  <c r="AK8" i="3" s="1"/>
  <c r="AL8" i="3" s="1"/>
  <c r="AP8" i="6"/>
  <c r="AQ8" i="6" s="1"/>
  <c r="AP7" i="6"/>
  <c r="AQ7" i="6" s="1"/>
  <c r="J182" i="13"/>
  <c r="J274" i="13"/>
  <c r="J136" i="13"/>
  <c r="J206" i="13"/>
  <c r="J207" i="13" s="1"/>
  <c r="O208" i="13" s="1"/>
  <c r="M210" i="13"/>
  <c r="J214" i="13"/>
  <c r="J229" i="13" s="1"/>
  <c r="J114" i="13"/>
  <c r="J115" i="13" s="1"/>
  <c r="O116" i="13" s="1"/>
  <c r="O118" i="13"/>
  <c r="N118" i="13" s="1"/>
  <c r="J252" i="13"/>
  <c r="J253" i="13" s="1"/>
  <c r="O256" i="13"/>
  <c r="C261" i="13" s="1"/>
  <c r="J160" i="13"/>
  <c r="J161" i="13" s="1"/>
  <c r="O162" i="13" s="1"/>
  <c r="C215" i="13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T9" i="12" s="1"/>
  <c r="J275" i="13"/>
  <c r="J263" i="13"/>
  <c r="J264" i="13" s="1"/>
  <c r="J44" i="13"/>
  <c r="N215" i="13"/>
  <c r="J230" i="13"/>
  <c r="N213" i="13"/>
  <c r="O197" i="13"/>
  <c r="M197" i="13"/>
  <c r="J274" i="11"/>
  <c r="J76" i="13"/>
  <c r="J79" i="13" s="1"/>
  <c r="J80" i="13" s="1"/>
  <c r="J90" i="13"/>
  <c r="O151" i="13"/>
  <c r="M151" i="13"/>
  <c r="J184" i="13"/>
  <c r="N167" i="13"/>
  <c r="N169" i="13"/>
  <c r="J138" i="13"/>
  <c r="N121" i="13"/>
  <c r="N123" i="13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O133" i="11"/>
  <c r="F117" i="11"/>
  <c r="T6" i="10" s="1"/>
  <c r="J137" i="11"/>
  <c r="O138" i="11" s="1"/>
  <c r="N138" i="11" s="1"/>
  <c r="J125" i="11"/>
  <c r="J126" i="11" s="1"/>
  <c r="F116" i="11" s="1"/>
  <c r="S6" i="10" s="1"/>
  <c r="O116" i="11"/>
  <c r="J116" i="11"/>
  <c r="J274" i="9"/>
  <c r="J228" i="9"/>
  <c r="J17" i="9"/>
  <c r="J19" i="9" s="1"/>
  <c r="J22" i="9" s="1"/>
  <c r="J23" i="9" s="1"/>
  <c r="J24" i="9" s="1"/>
  <c r="M24" i="9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J275" i="9"/>
  <c r="M197" i="9"/>
  <c r="J229" i="9"/>
  <c r="N210" i="9"/>
  <c r="C215" i="9"/>
  <c r="J253" i="7"/>
  <c r="J254" i="7" s="1"/>
  <c r="O255" i="7" s="1"/>
  <c r="J136" i="9"/>
  <c r="J184" i="9"/>
  <c r="N167" i="9"/>
  <c r="N169" i="9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J91" i="7"/>
  <c r="O92" i="7" s="1"/>
  <c r="N92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W19" i="3" s="1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W16" i="3" s="1"/>
  <c r="O72" i="5"/>
  <c r="M72" i="5"/>
  <c r="M59" i="5"/>
  <c r="O59" i="5"/>
  <c r="W15" i="3" s="1"/>
  <c r="M13" i="5"/>
  <c r="O13" i="5"/>
  <c r="W14" i="3" s="1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O276" i="13" l="1"/>
  <c r="N276" i="13" s="1"/>
  <c r="J78" i="11"/>
  <c r="J79" i="11" s="1"/>
  <c r="J80" i="11" s="1"/>
  <c r="J81" i="11" s="1"/>
  <c r="AM4" i="10"/>
  <c r="AN4" i="10" s="1"/>
  <c r="AO6" i="10"/>
  <c r="AP6" i="10" s="1"/>
  <c r="AQ6" i="10" s="1"/>
  <c r="Z6" i="10"/>
  <c r="Z7" i="10"/>
  <c r="AO7" i="10"/>
  <c r="AM5" i="10"/>
  <c r="AN5" i="10" s="1"/>
  <c r="J170" i="11"/>
  <c r="AK9" i="10"/>
  <c r="AL9" i="10" s="1"/>
  <c r="AJ9" i="10"/>
  <c r="AH8" i="10"/>
  <c r="AI8" i="10" s="1"/>
  <c r="AG8" i="10"/>
  <c r="J170" i="9"/>
  <c r="J171" i="9" s="1"/>
  <c r="J172" i="9" s="1"/>
  <c r="F209" i="9"/>
  <c r="T8" i="8" s="1"/>
  <c r="AO5" i="8"/>
  <c r="AP5" i="8" s="1"/>
  <c r="AQ5" i="8" s="1"/>
  <c r="Z5" i="8"/>
  <c r="Z9" i="8"/>
  <c r="AO9" i="8"/>
  <c r="AP9" i="8" s="1"/>
  <c r="AQ9" i="8" s="1"/>
  <c r="J217" i="9"/>
  <c r="J218" i="9" s="1"/>
  <c r="F208" i="9" s="1"/>
  <c r="S8" i="8" s="1"/>
  <c r="AO6" i="8"/>
  <c r="AP6" i="8" s="1"/>
  <c r="AQ6" i="8" s="1"/>
  <c r="Z6" i="8"/>
  <c r="AM8" i="8"/>
  <c r="AN8" i="8"/>
  <c r="AO7" i="8"/>
  <c r="AP7" i="8" s="1"/>
  <c r="AQ7" i="8" s="1"/>
  <c r="Z7" i="8"/>
  <c r="O225" i="9"/>
  <c r="J262" i="9"/>
  <c r="J271" i="9" s="1"/>
  <c r="M271" i="9" s="1"/>
  <c r="Z4" i="6"/>
  <c r="AO4" i="6"/>
  <c r="Z5" i="6"/>
  <c r="AO5" i="6"/>
  <c r="AP5" i="6" s="1"/>
  <c r="AQ5" i="6" s="1"/>
  <c r="Z9" i="6"/>
  <c r="AO9" i="6"/>
  <c r="Z6" i="6"/>
  <c r="AO6" i="6"/>
  <c r="AP6" i="6" s="1"/>
  <c r="AQ6" i="6" s="1"/>
  <c r="J79" i="7"/>
  <c r="J80" i="7" s="1"/>
  <c r="O84" i="7" s="1"/>
  <c r="O87" i="7"/>
  <c r="M87" i="7"/>
  <c r="J124" i="13"/>
  <c r="J133" i="13" s="1"/>
  <c r="O133" i="13" s="1"/>
  <c r="AJ6" i="12"/>
  <c r="AK6" i="12" s="1"/>
  <c r="AL6" i="12" s="1"/>
  <c r="AH9" i="12"/>
  <c r="AI9" i="12" s="1"/>
  <c r="AG9" i="12"/>
  <c r="AG4" i="12"/>
  <c r="AH4" i="12" s="1"/>
  <c r="AI4" i="12" s="1"/>
  <c r="AG7" i="12"/>
  <c r="AH7" i="12"/>
  <c r="AI7" i="12" s="1"/>
  <c r="AH8" i="12"/>
  <c r="AI8" i="12" s="1"/>
  <c r="AG8" i="12"/>
  <c r="AJ5" i="12"/>
  <c r="AK5" i="12" s="1"/>
  <c r="AL5" i="12" s="1"/>
  <c r="AM5" i="3"/>
  <c r="AN5" i="3"/>
  <c r="AJ6" i="3"/>
  <c r="AK6" i="3" s="1"/>
  <c r="AL6" i="3" s="1"/>
  <c r="AJ7" i="3"/>
  <c r="AK7" i="3" s="1"/>
  <c r="AL7" i="3" s="1"/>
  <c r="AM8" i="3"/>
  <c r="AN8" i="3" s="1"/>
  <c r="AJ10" i="3"/>
  <c r="AK10" i="3" s="1"/>
  <c r="AL10" i="3" s="1"/>
  <c r="AJ9" i="3"/>
  <c r="AK9" i="3" s="1"/>
  <c r="AL9" i="3" s="1"/>
  <c r="AG4" i="3"/>
  <c r="AH4" i="3" s="1"/>
  <c r="AI4" i="3" s="1"/>
  <c r="C123" i="13"/>
  <c r="J116" i="13"/>
  <c r="M116" i="13" s="1"/>
  <c r="N256" i="13"/>
  <c r="J208" i="13"/>
  <c r="M208" i="13" s="1"/>
  <c r="J162" i="13"/>
  <c r="M162" i="13" s="1"/>
  <c r="J254" i="13"/>
  <c r="O254" i="13"/>
  <c r="N210" i="11"/>
  <c r="J70" i="11"/>
  <c r="M70" i="11" s="1"/>
  <c r="F254" i="11"/>
  <c r="S9" i="10" s="1"/>
  <c r="C31" i="13"/>
  <c r="O70" i="13"/>
  <c r="P70" i="13"/>
  <c r="F70" i="13"/>
  <c r="S5" i="12" s="1"/>
  <c r="J208" i="11"/>
  <c r="M208" i="11" s="1"/>
  <c r="C169" i="11"/>
  <c r="M276" i="13"/>
  <c r="J265" i="13"/>
  <c r="O268" i="13"/>
  <c r="J268" i="13"/>
  <c r="F254" i="13"/>
  <c r="S9" i="12" s="1"/>
  <c r="C262" i="13"/>
  <c r="N271" i="13"/>
  <c r="J216" i="13"/>
  <c r="J225" i="13" s="1"/>
  <c r="O230" i="13"/>
  <c r="N230" i="13" s="1"/>
  <c r="M230" i="13"/>
  <c r="M87" i="13"/>
  <c r="F71" i="13"/>
  <c r="T5" i="12" s="1"/>
  <c r="O87" i="13"/>
  <c r="J91" i="13"/>
  <c r="O184" i="13"/>
  <c r="N184" i="13" s="1"/>
  <c r="M184" i="13"/>
  <c r="J170" i="13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O254" i="9"/>
  <c r="J32" i="13"/>
  <c r="J41" i="13" s="1"/>
  <c r="M41" i="13" s="1"/>
  <c r="M46" i="13"/>
  <c r="O46" i="13"/>
  <c r="N46" i="13" s="1"/>
  <c r="M271" i="11"/>
  <c r="O271" i="11"/>
  <c r="F255" i="11"/>
  <c r="T9" i="10" s="1"/>
  <c r="J265" i="11"/>
  <c r="O268" i="11"/>
  <c r="J268" i="11"/>
  <c r="F209" i="11"/>
  <c r="T8" i="10" s="1"/>
  <c r="M225" i="11"/>
  <c r="J217" i="11"/>
  <c r="J218" i="11" s="1"/>
  <c r="J222" i="11" s="1"/>
  <c r="O230" i="11"/>
  <c r="N230" i="11" s="1"/>
  <c r="M230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T4" i="8" s="1"/>
  <c r="P24" i="9"/>
  <c r="O24" i="9"/>
  <c r="M26" i="9"/>
  <c r="P116" i="9"/>
  <c r="F70" i="11"/>
  <c r="S5" i="10" s="1"/>
  <c r="O84" i="11"/>
  <c r="J84" i="11"/>
  <c r="J87" i="11"/>
  <c r="F71" i="11" s="1"/>
  <c r="T5" i="10" s="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54" i="9"/>
  <c r="P254" i="9"/>
  <c r="O276" i="9"/>
  <c r="N276" i="9" s="1"/>
  <c r="M276" i="9"/>
  <c r="J208" i="7"/>
  <c r="M208" i="7" s="1"/>
  <c r="O162" i="7"/>
  <c r="J70" i="9"/>
  <c r="J219" i="9"/>
  <c r="J222" i="9"/>
  <c r="O230" i="9"/>
  <c r="N230" i="9" s="1"/>
  <c r="M230" i="9"/>
  <c r="N225" i="9"/>
  <c r="C216" i="9"/>
  <c r="J179" i="9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O179" i="7" s="1"/>
  <c r="J263" i="7"/>
  <c r="J264" i="7" s="1"/>
  <c r="J265" i="7" s="1"/>
  <c r="J266" i="7" s="1"/>
  <c r="J267" i="7" s="1"/>
  <c r="M267" i="7" s="1"/>
  <c r="J116" i="7"/>
  <c r="O116" i="7"/>
  <c r="M230" i="7"/>
  <c r="J216" i="7"/>
  <c r="M162" i="7"/>
  <c r="P162" i="7"/>
  <c r="O184" i="7"/>
  <c r="N184" i="7" s="1"/>
  <c r="M184" i="7"/>
  <c r="M92" i="7"/>
  <c r="O138" i="7"/>
  <c r="N138" i="7" s="1"/>
  <c r="M138" i="7"/>
  <c r="J124" i="7"/>
  <c r="P254" i="5"/>
  <c r="F254" i="5"/>
  <c r="S9" i="3" s="1"/>
  <c r="M24" i="7"/>
  <c r="N26" i="7"/>
  <c r="J81" i="7"/>
  <c r="J84" i="7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T9" i="3" s="1"/>
  <c r="O268" i="5"/>
  <c r="J268" i="5"/>
  <c r="F253" i="5" s="1"/>
  <c r="O24" i="5"/>
  <c r="M322" i="5"/>
  <c r="J230" i="5"/>
  <c r="N213" i="5"/>
  <c r="N215" i="5"/>
  <c r="J171" i="5"/>
  <c r="J172" i="5" s="1"/>
  <c r="J179" i="5"/>
  <c r="F163" i="5" s="1"/>
  <c r="T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S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F70" i="7" l="1"/>
  <c r="S5" i="6" s="1"/>
  <c r="J125" i="13"/>
  <c r="J126" i="13" s="1"/>
  <c r="M133" i="13"/>
  <c r="AO5" i="10"/>
  <c r="Z5" i="10"/>
  <c r="AO4" i="10"/>
  <c r="Z4" i="10"/>
  <c r="M87" i="11"/>
  <c r="AP7" i="10"/>
  <c r="AQ7" i="10"/>
  <c r="AK8" i="10"/>
  <c r="AL8" i="10" s="1"/>
  <c r="AJ8" i="10"/>
  <c r="AN9" i="10"/>
  <c r="AM9" i="10"/>
  <c r="J179" i="11"/>
  <c r="J171" i="11"/>
  <c r="J172" i="11" s="1"/>
  <c r="O222" i="9"/>
  <c r="F255" i="9"/>
  <c r="T9" i="8" s="1"/>
  <c r="O271" i="9"/>
  <c r="J263" i="9"/>
  <c r="J264" i="9" s="1"/>
  <c r="F254" i="9" s="1"/>
  <c r="S9" i="8" s="1"/>
  <c r="AO8" i="8"/>
  <c r="AP8" i="8" s="1"/>
  <c r="AQ8" i="8" s="1"/>
  <c r="Z8" i="8"/>
  <c r="AP9" i="6"/>
  <c r="AQ9" i="6" s="1"/>
  <c r="F163" i="7"/>
  <c r="T7" i="6" s="1"/>
  <c r="AP4" i="6"/>
  <c r="AQ4" i="6" s="1"/>
  <c r="M179" i="7"/>
  <c r="J171" i="7"/>
  <c r="J172" i="7" s="1"/>
  <c r="J173" i="7" s="1"/>
  <c r="J272" i="7"/>
  <c r="F117" i="13"/>
  <c r="T6" i="12" s="1"/>
  <c r="AJ4" i="12"/>
  <c r="AK4" i="12" s="1"/>
  <c r="AL4" i="12" s="1"/>
  <c r="AJ7" i="12"/>
  <c r="AK7" i="12" s="1"/>
  <c r="AL7" i="12" s="1"/>
  <c r="AM5" i="12"/>
  <c r="AN5" i="12" s="1"/>
  <c r="AJ9" i="12"/>
  <c r="AK9" i="12"/>
  <c r="AL9" i="12" s="1"/>
  <c r="AM6" i="12"/>
  <c r="AN6" i="12" s="1"/>
  <c r="AK8" i="12"/>
  <c r="AL8" i="12" s="1"/>
  <c r="AJ8" i="12"/>
  <c r="AM9" i="3"/>
  <c r="AN9" i="3" s="1"/>
  <c r="AJ4" i="3"/>
  <c r="AK4" i="3"/>
  <c r="AL4" i="3" s="1"/>
  <c r="AM7" i="3"/>
  <c r="AN7" i="3" s="1"/>
  <c r="AO8" i="3"/>
  <c r="Z8" i="3"/>
  <c r="AM6" i="3"/>
  <c r="AN6" i="3" s="1"/>
  <c r="F301" i="5"/>
  <c r="T10" i="3" s="1"/>
  <c r="AM10" i="3"/>
  <c r="AN10" i="3" s="1"/>
  <c r="AO5" i="3"/>
  <c r="Z5" i="3"/>
  <c r="J309" i="5"/>
  <c r="J310" i="5" s="1"/>
  <c r="J311" i="5" s="1"/>
  <c r="J312" i="5" s="1"/>
  <c r="M312" i="5" s="1"/>
  <c r="P208" i="11"/>
  <c r="P116" i="13"/>
  <c r="P208" i="13"/>
  <c r="P162" i="13"/>
  <c r="M254" i="13"/>
  <c r="P254" i="13"/>
  <c r="F207" i="11"/>
  <c r="P70" i="1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T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S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25" i="13"/>
  <c r="T4" i="12" s="1"/>
  <c r="O41" i="13"/>
  <c r="C32" i="13" s="1"/>
  <c r="J33" i="13"/>
  <c r="J34" i="13" s="1"/>
  <c r="F24" i="13" s="1"/>
  <c r="S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S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T4" i="10" s="1"/>
  <c r="J33" i="11"/>
  <c r="J34" i="11" s="1"/>
  <c r="F24" i="11" s="1"/>
  <c r="S4" i="10" s="1"/>
  <c r="C262" i="9"/>
  <c r="N271" i="9"/>
  <c r="J268" i="9"/>
  <c r="J265" i="9"/>
  <c r="O268" i="9"/>
  <c r="M70" i="9"/>
  <c r="P70" i="9"/>
  <c r="J220" i="9"/>
  <c r="M220" i="9" s="1"/>
  <c r="P222" i="9"/>
  <c r="M222" i="9"/>
  <c r="F207" i="9"/>
  <c r="J173" i="9"/>
  <c r="O176" i="9"/>
  <c r="J176" i="9"/>
  <c r="F162" i="9"/>
  <c r="S7" i="8" s="1"/>
  <c r="M179" i="9"/>
  <c r="O179" i="9"/>
  <c r="F163" i="9"/>
  <c r="T7" i="8" s="1"/>
  <c r="F116" i="9"/>
  <c r="S6" i="8" s="1"/>
  <c r="J130" i="9"/>
  <c r="P130" i="9" s="1"/>
  <c r="O130" i="9"/>
  <c r="O133" i="9"/>
  <c r="M133" i="9"/>
  <c r="F117" i="9"/>
  <c r="T6" i="8" s="1"/>
  <c r="J128" i="9"/>
  <c r="M128" i="9" s="1"/>
  <c r="M87" i="9"/>
  <c r="O87" i="9"/>
  <c r="F71" i="9"/>
  <c r="T5" i="8" s="1"/>
  <c r="J81" i="9"/>
  <c r="O84" i="9"/>
  <c r="J84" i="9"/>
  <c r="F70" i="9"/>
  <c r="S5" i="8" s="1"/>
  <c r="J269" i="7"/>
  <c r="F254" i="7" s="1"/>
  <c r="F255" i="7"/>
  <c r="S9" i="6" s="1"/>
  <c r="O269" i="7"/>
  <c r="M116" i="7"/>
  <c r="P116" i="7"/>
  <c r="J217" i="7"/>
  <c r="J218" i="7" s="1"/>
  <c r="J225" i="7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230" i="5"/>
  <c r="N230" i="5" s="1"/>
  <c r="M230" i="5"/>
  <c r="J216" i="5"/>
  <c r="M179" i="5"/>
  <c r="O179" i="5"/>
  <c r="J176" i="5"/>
  <c r="J173" i="5"/>
  <c r="O176" i="5"/>
  <c r="F162" i="5"/>
  <c r="S7" i="3" s="1"/>
  <c r="J125" i="5"/>
  <c r="J126" i="5" s="1"/>
  <c r="J133" i="5"/>
  <c r="F117" i="5" s="1"/>
  <c r="T6" i="3" s="1"/>
  <c r="J41" i="5"/>
  <c r="P24" i="5"/>
  <c r="J35" i="5"/>
  <c r="J36" i="5" s="1"/>
  <c r="M36" i="5" s="1"/>
  <c r="O38" i="5"/>
  <c r="J38" i="5"/>
  <c r="M38" i="5" s="1"/>
  <c r="J87" i="5"/>
  <c r="F71" i="5" s="1"/>
  <c r="T5" i="3" s="1"/>
  <c r="J81" i="5"/>
  <c r="J84" i="5"/>
  <c r="O84" i="5"/>
  <c r="F70" i="5"/>
  <c r="S5" i="3" s="1"/>
  <c r="I34" i="2"/>
  <c r="I38" i="2" s="1"/>
  <c r="F23" i="2" s="1"/>
  <c r="I41" i="2"/>
  <c r="F162" i="11" l="1"/>
  <c r="S7" i="10" s="1"/>
  <c r="O176" i="11"/>
  <c r="J176" i="11"/>
  <c r="J173" i="11"/>
  <c r="J174" i="11" s="1"/>
  <c r="M174" i="11" s="1"/>
  <c r="O179" i="11"/>
  <c r="F163" i="11"/>
  <c r="T7" i="10" s="1"/>
  <c r="M179" i="11"/>
  <c r="AQ4" i="10"/>
  <c r="AP4" i="10"/>
  <c r="AN8" i="10"/>
  <c r="AM8" i="10"/>
  <c r="Z9" i="10"/>
  <c r="AO9" i="10"/>
  <c r="AP5" i="10"/>
  <c r="AQ5" i="10"/>
  <c r="F162" i="7"/>
  <c r="S7" i="6" s="1"/>
  <c r="J176" i="7"/>
  <c r="P176" i="7" s="1"/>
  <c r="O176" i="7"/>
  <c r="F256" i="7"/>
  <c r="T9" i="6" s="1"/>
  <c r="O272" i="7"/>
  <c r="M272" i="7"/>
  <c r="Z6" i="12"/>
  <c r="AO6" i="12"/>
  <c r="AM7" i="12"/>
  <c r="AN7" i="12" s="1"/>
  <c r="AN9" i="12"/>
  <c r="AM9" i="12"/>
  <c r="AO5" i="12"/>
  <c r="Z5" i="12"/>
  <c r="AM8" i="12"/>
  <c r="AN8" i="12"/>
  <c r="AM4" i="12"/>
  <c r="AN4" i="12" s="1"/>
  <c r="Z9" i="3"/>
  <c r="AO9" i="3"/>
  <c r="J314" i="5"/>
  <c r="P314" i="5" s="1"/>
  <c r="AP8" i="3"/>
  <c r="AQ8" i="3" s="1"/>
  <c r="AQ5" i="3"/>
  <c r="AP5" i="3"/>
  <c r="AO7" i="3"/>
  <c r="Z7" i="3"/>
  <c r="Z10" i="3"/>
  <c r="AO10" i="3"/>
  <c r="AM4" i="3"/>
  <c r="AN4" i="3"/>
  <c r="O314" i="5"/>
  <c r="AO6" i="3"/>
  <c r="Z6" i="3"/>
  <c r="F300" i="5"/>
  <c r="S10" i="3" s="1"/>
  <c r="O46" i="9"/>
  <c r="N46" i="9" s="1"/>
  <c r="F208" i="13"/>
  <c r="S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S4" i="8" s="1"/>
  <c r="J38" i="9"/>
  <c r="P38" i="9" s="1"/>
  <c r="J173" i="13"/>
  <c r="O176" i="13"/>
  <c r="J176" i="13"/>
  <c r="F162" i="13"/>
  <c r="S7" i="12" s="1"/>
  <c r="M179" i="13"/>
  <c r="O179" i="13"/>
  <c r="F163" i="13"/>
  <c r="T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T8" i="6" s="1"/>
  <c r="F208" i="7"/>
  <c r="S8" i="6" s="1"/>
  <c r="J219" i="7"/>
  <c r="J220" i="7" s="1"/>
  <c r="M220" i="7" s="1"/>
  <c r="O222" i="7"/>
  <c r="J222" i="7"/>
  <c r="M176" i="7"/>
  <c r="F161" i="7"/>
  <c r="J174" i="7"/>
  <c r="M174" i="7" s="1"/>
  <c r="J127" i="7"/>
  <c r="O130" i="7"/>
  <c r="J130" i="7"/>
  <c r="F116" i="7"/>
  <c r="S6" i="6" s="1"/>
  <c r="M133" i="7"/>
  <c r="O133" i="7"/>
  <c r="F117" i="7"/>
  <c r="T6" i="6" s="1"/>
  <c r="C307" i="5"/>
  <c r="N271" i="5"/>
  <c r="C261" i="5"/>
  <c r="N179" i="5"/>
  <c r="C169" i="5"/>
  <c r="J35" i="7"/>
  <c r="J38" i="7"/>
  <c r="F24" i="7"/>
  <c r="S4" i="6" s="1"/>
  <c r="O38" i="7"/>
  <c r="O41" i="7"/>
  <c r="M41" i="7"/>
  <c r="F25" i="7"/>
  <c r="T4" i="6" s="1"/>
  <c r="J225" i="5"/>
  <c r="J217" i="5"/>
  <c r="J218" i="5" s="1"/>
  <c r="O87" i="5"/>
  <c r="O41" i="5"/>
  <c r="F25" i="5"/>
  <c r="T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S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AP9" i="10" l="1"/>
  <c r="AQ9" i="10"/>
  <c r="N179" i="11"/>
  <c r="C170" i="11"/>
  <c r="M176" i="11"/>
  <c r="P176" i="11"/>
  <c r="F161" i="11"/>
  <c r="AO8" i="10"/>
  <c r="Z8" i="10"/>
  <c r="C263" i="7"/>
  <c r="N272" i="7"/>
  <c r="AO7" i="12"/>
  <c r="Z7" i="12"/>
  <c r="AP5" i="12"/>
  <c r="AQ5" i="12" s="1"/>
  <c r="Z4" i="12"/>
  <c r="AO4" i="12"/>
  <c r="Z8" i="12"/>
  <c r="AO8" i="12"/>
  <c r="AP6" i="12"/>
  <c r="AQ6" i="12"/>
  <c r="Z9" i="12"/>
  <c r="AO9" i="12"/>
  <c r="M314" i="5"/>
  <c r="F299" i="5"/>
  <c r="AP6" i="3"/>
  <c r="AQ6" i="3" s="1"/>
  <c r="AO4" i="3"/>
  <c r="Z4" i="3"/>
  <c r="AP7" i="3"/>
  <c r="AQ7" i="3" s="1"/>
  <c r="AP10" i="3"/>
  <c r="AQ10" i="3" s="1"/>
  <c r="AP9" i="3"/>
  <c r="AQ9" i="3" s="1"/>
  <c r="M38" i="9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S8" i="3" s="1"/>
  <c r="M225" i="5"/>
  <c r="O225" i="5"/>
  <c r="F209" i="5"/>
  <c r="T8" i="3" s="1"/>
  <c r="P130" i="5"/>
  <c r="M130" i="5"/>
  <c r="F115" i="5"/>
  <c r="J128" i="5"/>
  <c r="M128" i="5" s="1"/>
  <c r="AQ8" i="10" l="1"/>
  <c r="AP8" i="10"/>
  <c r="AP7" i="12"/>
  <c r="AQ7" i="12" s="1"/>
  <c r="AQ8" i="12"/>
  <c r="AP8" i="12"/>
  <c r="AP4" i="12"/>
  <c r="AQ4" i="12" s="1"/>
  <c r="AQ9" i="12"/>
  <c r="AP9" i="12"/>
  <c r="AP4" i="3"/>
  <c r="AQ4" i="3"/>
  <c r="N225" i="5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<sst xmlns="http://schemas.openxmlformats.org/spreadsheetml/2006/main" count="26971" uniqueCount="210">
  <si>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</si>
  <si>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</si>
  <si>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</si>
  <si>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</si>
  <si>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</si>
  <si>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</si>
  <si>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</si>
  <si>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</si>
  <si>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</si>
  <si>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</si>
  <si>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</si>
  <si>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</si>
  <si>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</si>
  <si>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</si>
  <si>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</si>
  <si>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</si>
  <si>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</si>
  <si>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</si>
  <si>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</si>
  <si>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</si>
  <si>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</si>
  <si>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</si>
  <si>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</si>
  <si>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</si>
  <si>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</si>
  <si>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</si>
  <si>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</si>
  <si>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</si>
  <si>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</si>
  <si>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</si>
  <si>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</si>
  <si>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</si>
  <si>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</si>
  <si>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</si>
  <si>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</si>
  <si>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</si>
  <si>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</si>
  <si>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</si>
  <si>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</si>
  <si>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</si>
  <si>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</si>
  <si>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</si>
  <si>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</si>
  <si>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</si>
  <si>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</si>
  <si>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</si>
  <si>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</si>
  <si>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</si>
  <si>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</si>
  <si>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</si>
  <si>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</si>
  <si>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</si>
  <si>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</si>
  <si>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</si>
  <si>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</si>
  <si>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</si>
  <si>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</si>
  <si>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</si>
  <si>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</si>
  <si>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</si>
  <si>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</si>
  <si>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</si>
  <si>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</si>
  <si>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</si>
  <si>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</si>
  <si>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</si>
  <si>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</si>
  <si>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</si>
  <si>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</si>
  <si>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</si>
  <si>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</si>
  <si>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</si>
  <si>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</si>
  <si>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</si>
  <si>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</si>
  <si>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</si>
  <si>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</si>
  <si>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</si>
  <si>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</si>
  <si>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</si>
  <si>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</si>
  <si>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</si>
  <si>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</si>
  <si>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</si>
  <si>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</si>
  <si>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</si>
  <si>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</si>
  <si>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</si>
  <si>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</si>
  <si>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</si>
  <si>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</si>
  <si>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</si>
  <si>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</si>
  <si>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</si>
  <si>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</si>
  <si>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</si>
  <si>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</si>
  <si>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</si>
  <si>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</si>
  <si>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</si>
  <si>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</si>
  <si>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</si>
  <si>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</si>
  <si>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</si>
  <si>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</si>
  <si>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</si>
  <si>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</si>
  <si>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</si>
  <si>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</si>
  <si>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</si>
  <si>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</si>
  <si>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</si>
  <si>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</si>
  <si>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</si>
  <si>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</si>
  <si>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</si>
  <si>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</si>
  <si>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</si>
  <si>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</si>
  <si>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</si>
  <si>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</si>
  <si>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</si>
  <si>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</si>
  <si>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</si>
  <si>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</si>
  <si>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</si>
  <si>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</si>
  <si>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</si>
  <si>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</si>
  <si>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</si>
  <si>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</si>
  <si>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</si>
  <si>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</si>
  <si>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</si>
  <si>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</si>
  <si>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</si>
  <si>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</si>
  <si>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</si>
  <si>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</si>
  <si>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</si>
  <si>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</si>
  <si>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</si>
  <si>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</si>
  <si>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</si>
  <si>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</si>
  <si>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</si>
  <si>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</si>
  <si>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</si>
  <si>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</si>
  <si>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</si>
  <si>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</si>
  <si>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</si>
  <si>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</si>
  <si>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</si>
  <si>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</si>
  <si>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</si>
  <si>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</si>
  <si>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</si>
  <si>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</si>
  <si>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</si>
  <si>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</si>
  <si>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</si>
  <si>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</si>
  <si>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</si>
  <si>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</si>
  <si>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</si>
  <si>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</si>
  <si>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</si>
  <si>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</si>
  <si>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</si>
  <si>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</si>
  <si>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</si>
  <si>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</si>
  <si>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</si>
  <si>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</si>
  <si>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</si>
  <si>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</si>
  <si>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</si>
  <si>
    <t>CUADRO RESUMEN 0.0025 - FC20</t>
  </si>
  <si>
    <t>CUADRO RESUMEN 0.0025 - FC30</t>
  </si>
  <si>
    <t>CUADRO RESUMEN 0.0025 - FC35</t>
  </si>
  <si>
    <t>rho punta</t>
  </si>
  <si>
    <t>Lb (cm)</t>
  </si>
  <si>
    <t>As (cm2)</t>
  </si>
  <si>
    <t>Áreas barras</t>
  </si>
  <si>
    <t>Área [cm2]</t>
  </si>
  <si>
    <t>Barras punta</t>
  </si>
  <si>
    <t>INC</t>
  </si>
  <si>
    <t>FI</t>
  </si>
  <si>
    <t>FI REAL</t>
  </si>
  <si>
    <t>AREA</t>
  </si>
  <si>
    <t>NUM</t>
  </si>
  <si>
    <t>RHOW</t>
  </si>
  <si>
    <t>Área a cubrir</t>
  </si>
  <si>
    <t>ARMADURA VERTICAL</t>
  </si>
  <si>
    <t>ESPACIAMIENTO</t>
  </si>
  <si>
    <t>ARMADURA PUNTA</t>
  </si>
  <si>
    <t>ESPAC. FINAL</t>
  </si>
  <si>
    <t>Área final</t>
  </si>
  <si>
    <t>M.H</t>
  </si>
  <si>
    <t>Arm minima</t>
  </si>
  <si>
    <t>$\phi$8@20</t>
  </si>
  <si>
    <t>$\phi$8@16</t>
  </si>
  <si>
    <t>$\phi$10@20</t>
  </si>
  <si>
    <t>M.V</t>
  </si>
  <si>
    <t>PUNTA</t>
  </si>
  <si>
    <t>Armadura</t>
  </si>
  <si>
    <t>FU COMPRESIÓN (%)</t>
  </si>
  <si>
    <t>EJE</t>
  </si>
  <si>
    <t>EJE C ENTRE 3-6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</si>
</sst>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2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5" borderId="0" xfId="0" applyFill="1"/>
    <xf numFmtId="0" fontId="0" fillId="0" borderId="0" xfId="0" applyFill="1"/>
    <xf numFmtId="0" fontId="0" fillId="9" borderId="0" xfId="0" applyFill="1"/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10" borderId="0" xfId="0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0" fillId="2" borderId="0" xfId="0" applyFill="1"/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1" fontId="2" fillId="11" borderId="0" xfId="0" applyNumberFormat="1" applyFont="1" applyFill="1" applyAlignment="1">
      <alignment horizontal="center"/>
    </xf>
    <xf numFmtId="0" fontId="2" fillId="7" borderId="16" xfId="0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0" fillId="7" borderId="0" xfId="0" applyFill="1"/>
    <xf numFmtId="0" fontId="6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17" xfId="0" applyNumberFormat="1" applyBorder="1" applyAlignment="1">
      <alignment horizontal="center"/>
    </xf>
    <xf numFmtId="0" fontId="0" fillId="0" borderId="20" xfId="0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9" fontId="0" fillId="0" borderId="0" xfId="1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0" fillId="0" borderId="20" xfId="1" applyFont="1" applyBorder="1" applyAlignment="1">
      <alignment horizontal="center"/>
    </xf>
    <xf numFmtId="9" fontId="0" fillId="0" borderId="17" xfId="1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>
                <a:latin typeface="Calibri" panose="020F0502020204030204" pitchFamily="34" charset="0"/>
                <a:cs typeface="Calibri" panose="020F0502020204030204" pitchFamily="34" charset="0"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8-4179-8209-4CD3C63A9DBE}"/>
            </c:ext>
          </c:extLst>
        </c:ser>
        <c:ser>
          <c:idx val="8"/>
          <c:order val="1"/>
          <c:tx>
            <c:v>Datos muros f'c 20MPa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FC'!$B$4:$B$503</c:f>
              <c:numCache>
                <c:formatCode>General</c:formatCode>
                <c:ptCount val="50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  <c:pt idx="50">
                  <c:v>9.8062380424280443E-4</c:v>
                </c:pt>
                <c:pt idx="51">
                  <c:v>1.4468773841629886E-3</c:v>
                </c:pt>
                <c:pt idx="52">
                  <c:v>3.778062892249521E-4</c:v>
                </c:pt>
                <c:pt idx="53">
                  <c:v>3.1745450493593725E-4</c:v>
                </c:pt>
                <c:pt idx="54">
                  <c:v>7.3246056290695105E-3</c:v>
                </c:pt>
                <c:pt idx="55">
                  <c:v>8.9001373629489459E-3</c:v>
                </c:pt>
                <c:pt idx="56">
                  <c:v>2.8304986831547948E-3</c:v>
                </c:pt>
                <c:pt idx="57">
                  <c:v>2.701329386473425E-3</c:v>
                </c:pt>
                <c:pt idx="58">
                  <c:v>1.3584300934677566E-3</c:v>
                </c:pt>
                <c:pt idx="59">
                  <c:v>1.7643318890989258E-3</c:v>
                </c:pt>
                <c:pt idx="60">
                  <c:v>1.3728692063642068E-3</c:v>
                </c:pt>
                <c:pt idx="61">
                  <c:v>2.0256365769796224E-3</c:v>
                </c:pt>
                <c:pt idx="62">
                  <c:v>1.7812427474270082E-3</c:v>
                </c:pt>
                <c:pt idx="63">
                  <c:v>2.2441800688930858E-3</c:v>
                </c:pt>
                <c:pt idx="64">
                  <c:v>1.1137005184940119E-2</c:v>
                </c:pt>
                <c:pt idx="65">
                  <c:v>1.1157973825351797E-2</c:v>
                </c:pt>
                <c:pt idx="66">
                  <c:v>9.3718905764545099E-3</c:v>
                </c:pt>
                <c:pt idx="67">
                  <c:v>1.3762369595148054E-2</c:v>
                </c:pt>
                <c:pt idx="68">
                  <c:v>1.1137005184940119E-2</c:v>
                </c:pt>
                <c:pt idx="69">
                  <c:v>1.1157973825351797E-2</c:v>
                </c:pt>
                <c:pt idx="70">
                  <c:v>9.3718905764545099E-3</c:v>
                </c:pt>
                <c:pt idx="71">
                  <c:v>1.3762369595148054E-2</c:v>
                </c:pt>
                <c:pt idx="72">
                  <c:v>4.8452389823566396E-3</c:v>
                </c:pt>
                <c:pt idx="73">
                  <c:v>2.4796550170132284E-3</c:v>
                </c:pt>
                <c:pt idx="74">
                  <c:v>3.0801449717496273E-3</c:v>
                </c:pt>
                <c:pt idx="75">
                  <c:v>5.0840507868094853E-3</c:v>
                </c:pt>
                <c:pt idx="76">
                  <c:v>4.8452389823566396E-3</c:v>
                </c:pt>
                <c:pt idx="77">
                  <c:v>2.4796550170132284E-3</c:v>
                </c:pt>
                <c:pt idx="78">
                  <c:v>3.0801449717496273E-3</c:v>
                </c:pt>
                <c:pt idx="79">
                  <c:v>5.0840507868094853E-3</c:v>
                </c:pt>
                <c:pt idx="80">
                  <c:v>1.1809010974165072E-2</c:v>
                </c:pt>
                <c:pt idx="81">
                  <c:v>1.0406460224742684E-2</c:v>
                </c:pt>
                <c:pt idx="82">
                  <c:v>8.6999053851081563E-3</c:v>
                </c:pt>
                <c:pt idx="83">
                  <c:v>1.4513903793635765E-2</c:v>
                </c:pt>
                <c:pt idx="84">
                  <c:v>1.1809010974165072E-2</c:v>
                </c:pt>
                <c:pt idx="85">
                  <c:v>1.0406460224742684E-2</c:v>
                </c:pt>
                <c:pt idx="86">
                  <c:v>8.6999053851081563E-3</c:v>
                </c:pt>
                <c:pt idx="87">
                  <c:v>1.4513903793635765E-2</c:v>
                </c:pt>
                <c:pt idx="88">
                  <c:v>5.5172447715815913E-3</c:v>
                </c:pt>
                <c:pt idx="89">
                  <c:v>1.728141416404114E-3</c:v>
                </c:pt>
                <c:pt idx="90">
                  <c:v>2.4081391825246756E-3</c:v>
                </c:pt>
                <c:pt idx="91">
                  <c:v>5.8355643874185995E-3</c:v>
                </c:pt>
                <c:pt idx="92">
                  <c:v>5.5172447715815913E-3</c:v>
                </c:pt>
                <c:pt idx="93">
                  <c:v>1.728141416404114E-3</c:v>
                </c:pt>
                <c:pt idx="94">
                  <c:v>2.4081391825246756E-3</c:v>
                </c:pt>
                <c:pt idx="95">
                  <c:v>5.8355643874185995E-3</c:v>
                </c:pt>
                <c:pt idx="96">
                  <c:v>1.1809010974165072E-2</c:v>
                </c:pt>
                <c:pt idx="97">
                  <c:v>1.1157973825351797E-2</c:v>
                </c:pt>
                <c:pt idx="98">
                  <c:v>9.3718905764545099E-3</c:v>
                </c:pt>
                <c:pt idx="99">
                  <c:v>1.4513903793635765E-2</c:v>
                </c:pt>
                <c:pt idx="100">
                  <c:v>7.5195565938847222E-4</c:v>
                </c:pt>
                <c:pt idx="101">
                  <c:v>5.68385235608015E-4</c:v>
                </c:pt>
                <c:pt idx="102">
                  <c:v>1.3537917210553355E-4</c:v>
                </c:pt>
                <c:pt idx="103">
                  <c:v>1.753092395227638E-4</c:v>
                </c:pt>
                <c:pt idx="104">
                  <c:v>1.6772264793409547E-3</c:v>
                </c:pt>
                <c:pt idx="105">
                  <c:v>2.0831639816586527E-3</c:v>
                </c:pt>
                <c:pt idx="106">
                  <c:v>3.3878734795894091E-4</c:v>
                </c:pt>
                <c:pt idx="107">
                  <c:v>1.2203217734847792E-3</c:v>
                </c:pt>
                <c:pt idx="108">
                  <c:v>8.8733483149400585E-4</c:v>
                </c:pt>
                <c:pt idx="109">
                  <c:v>7.4369447513077862E-4</c:v>
                </c:pt>
                <c:pt idx="110">
                  <c:v>1.052740347555969E-3</c:v>
                </c:pt>
                <c:pt idx="111">
                  <c:v>7.9574054205727479E-4</c:v>
                </c:pt>
                <c:pt idx="112">
                  <c:v>1.1189510422229126E-3</c:v>
                </c:pt>
                <c:pt idx="113">
                  <c:v>9.6255827817209394E-4</c:v>
                </c:pt>
                <c:pt idx="114">
                  <c:v>1.6713594020398195E-3</c:v>
                </c:pt>
                <c:pt idx="115">
                  <c:v>3.4279793168844625E-3</c:v>
                </c:pt>
                <c:pt idx="116">
                  <c:v>3.0248783767330154E-3</c:v>
                </c:pt>
                <c:pt idx="117">
                  <c:v>2.4048834683779276E-3</c:v>
                </c:pt>
                <c:pt idx="118">
                  <c:v>1.6713594020398195E-3</c:v>
                </c:pt>
                <c:pt idx="119">
                  <c:v>3.4279793168844625E-3</c:v>
                </c:pt>
                <c:pt idx="120">
                  <c:v>3.0248783767330154E-3</c:v>
                </c:pt>
                <c:pt idx="121">
                  <c:v>2.4048834683779276E-3</c:v>
                </c:pt>
                <c:pt idx="122">
                  <c:v>2.0245659410105381E-4</c:v>
                </c:pt>
                <c:pt idx="123">
                  <c:v>2.2199978010289307E-3</c:v>
                </c:pt>
                <c:pt idx="124">
                  <c:v>1.1510623805921422E-3</c:v>
                </c:pt>
                <c:pt idx="125">
                  <c:v>1.1969019525223962E-3</c:v>
                </c:pt>
                <c:pt idx="126">
                  <c:v>2.0245659410105381E-4</c:v>
                </c:pt>
                <c:pt idx="127">
                  <c:v>2.2199978010289307E-3</c:v>
                </c:pt>
                <c:pt idx="128">
                  <c:v>1.1510623805921422E-3</c:v>
                </c:pt>
                <c:pt idx="129">
                  <c:v>1.1969019525223962E-3</c:v>
                </c:pt>
                <c:pt idx="130">
                  <c:v>1.3103947443237982E-3</c:v>
                </c:pt>
                <c:pt idx="131">
                  <c:v>3.7738035209866033E-3</c:v>
                </c:pt>
                <c:pt idx="132">
                  <c:v>3.3858430344490369E-3</c:v>
                </c:pt>
                <c:pt idx="133">
                  <c:v>2.0590592642757864E-3</c:v>
                </c:pt>
                <c:pt idx="134">
                  <c:v>1.3103947443237982E-3</c:v>
                </c:pt>
                <c:pt idx="135">
                  <c:v>3.7738035209866033E-3</c:v>
                </c:pt>
                <c:pt idx="136">
                  <c:v>3.3858430344490369E-3</c:v>
                </c:pt>
                <c:pt idx="137">
                  <c:v>2.0590592642757864E-3</c:v>
                </c:pt>
                <c:pt idx="138">
                  <c:v>5.6342125181707504E-4</c:v>
                </c:pt>
                <c:pt idx="139">
                  <c:v>2.5658220051310724E-3</c:v>
                </c:pt>
                <c:pt idx="140">
                  <c:v>1.5120270383081635E-3</c:v>
                </c:pt>
                <c:pt idx="141">
                  <c:v>8.510777484202548E-4</c:v>
                </c:pt>
                <c:pt idx="142">
                  <c:v>5.6342125181707504E-4</c:v>
                </c:pt>
                <c:pt idx="143">
                  <c:v>2.5658220051310724E-3</c:v>
                </c:pt>
                <c:pt idx="144">
                  <c:v>1.5120270383081635E-3</c:v>
                </c:pt>
                <c:pt idx="145">
                  <c:v>8.510777484202548E-4</c:v>
                </c:pt>
                <c:pt idx="146">
                  <c:v>1.6713594020398195E-3</c:v>
                </c:pt>
                <c:pt idx="147">
                  <c:v>3.7738035209866033E-3</c:v>
                </c:pt>
                <c:pt idx="148">
                  <c:v>3.3858430344490369E-3</c:v>
                </c:pt>
                <c:pt idx="149">
                  <c:v>2.4048834683779276E-3</c:v>
                </c:pt>
                <c:pt idx="150">
                  <c:v>7.2594171747062883E-4</c:v>
                </c:pt>
                <c:pt idx="151">
                  <c:v>1.4419191011777595E-5</c:v>
                </c:pt>
                <c:pt idx="152">
                  <c:v>2.8171668693880733E-5</c:v>
                </c:pt>
                <c:pt idx="153">
                  <c:v>1.4488892859879925E-4</c:v>
                </c:pt>
                <c:pt idx="154">
                  <c:v>9.0538276132829353E-3</c:v>
                </c:pt>
                <c:pt idx="155">
                  <c:v>1.2348361226717919E-2</c:v>
                </c:pt>
                <c:pt idx="156">
                  <c:v>2.3417820822393752E-3</c:v>
                </c:pt>
                <c:pt idx="157">
                  <c:v>2.7173113956936485E-3</c:v>
                </c:pt>
                <c:pt idx="158">
                  <c:v>7.541073251342398E-4</c:v>
                </c:pt>
                <c:pt idx="159">
                  <c:v>1.3046973758702165E-4</c:v>
                </c:pt>
                <c:pt idx="160">
                  <c:v>1.0163196166649345E-3</c:v>
                </c:pt>
                <c:pt idx="161">
                  <c:v>2.0189291828596539E-5</c:v>
                </c:pt>
                <c:pt idx="162">
                  <c:v>9.1619745763864009E-4</c:v>
                </c:pt>
                <c:pt idx="163">
                  <c:v>2.145241053681615E-4</c:v>
                </c:pt>
                <c:pt idx="164">
                  <c:v>1.2022017173902812E-2</c:v>
                </c:pt>
                <c:pt idx="165">
                  <c:v>1.7274730263803571E-2</c:v>
                </c:pt>
                <c:pt idx="166">
                  <c:v>1.3328708628731782E-2</c:v>
                </c:pt>
                <c:pt idx="167">
                  <c:v>1.7300683595418712E-2</c:v>
                </c:pt>
                <c:pt idx="168">
                  <c:v>1.2022017173902812E-2</c:v>
                </c:pt>
                <c:pt idx="169">
                  <c:v>1.7274730263803571E-2</c:v>
                </c:pt>
                <c:pt idx="170">
                  <c:v>1.3328708628731782E-2</c:v>
                </c:pt>
                <c:pt idx="171">
                  <c:v>1.7300683595418712E-2</c:v>
                </c:pt>
                <c:pt idx="172">
                  <c:v>2.6251473694115595E-3</c:v>
                </c:pt>
                <c:pt idx="173">
                  <c:v>3.7912592881635351E-3</c:v>
                </c:pt>
                <c:pt idx="174">
                  <c:v>3.9318388242405291E-3</c:v>
                </c:pt>
                <c:pt idx="175">
                  <c:v>3.8172186808089507E-3</c:v>
                </c:pt>
                <c:pt idx="176">
                  <c:v>2.6251473694115595E-3</c:v>
                </c:pt>
                <c:pt idx="177">
                  <c:v>3.7912592881635351E-3</c:v>
                </c:pt>
                <c:pt idx="178">
                  <c:v>3.9318388242405291E-3</c:v>
                </c:pt>
                <c:pt idx="179">
                  <c:v>3.8172186808089507E-3</c:v>
                </c:pt>
                <c:pt idx="180">
                  <c:v>1.1776066626585903E-2</c:v>
                </c:pt>
                <c:pt idx="181">
                  <c:v>1.7415297677820022E-2</c:v>
                </c:pt>
                <c:pt idx="182">
                  <c:v>1.3574659176048689E-2</c:v>
                </c:pt>
                <c:pt idx="183">
                  <c:v>1.7160122242432529E-2</c:v>
                </c:pt>
                <c:pt idx="184">
                  <c:v>1.1776066626585903E-2</c:v>
                </c:pt>
                <c:pt idx="185">
                  <c:v>1.7415297677820022E-2</c:v>
                </c:pt>
                <c:pt idx="186">
                  <c:v>1.3574659176048689E-2</c:v>
                </c:pt>
                <c:pt idx="187">
                  <c:v>1.7160122242432529E-2</c:v>
                </c:pt>
                <c:pt idx="188">
                  <c:v>2.379196822094652E-3</c:v>
                </c:pt>
                <c:pt idx="189">
                  <c:v>3.9318267021799897E-3</c:v>
                </c:pt>
                <c:pt idx="190">
                  <c:v>4.1777893715574379E-3</c:v>
                </c:pt>
                <c:pt idx="191">
                  <c:v>3.676651266792496E-3</c:v>
                </c:pt>
                <c:pt idx="192">
                  <c:v>2.379196822094652E-3</c:v>
                </c:pt>
                <c:pt idx="193">
                  <c:v>3.9318267021799897E-3</c:v>
                </c:pt>
                <c:pt idx="194">
                  <c:v>4.1777893715574379E-3</c:v>
                </c:pt>
                <c:pt idx="195">
                  <c:v>3.676651266792496E-3</c:v>
                </c:pt>
                <c:pt idx="196">
                  <c:v>1.2022017173902812E-2</c:v>
                </c:pt>
                <c:pt idx="197">
                  <c:v>1.7415297677820022E-2</c:v>
                </c:pt>
                <c:pt idx="198">
                  <c:v>1.3574659176048689E-2</c:v>
                </c:pt>
                <c:pt idx="199">
                  <c:v>1.7300683595418712E-2</c:v>
                </c:pt>
                <c:pt idx="200">
                  <c:v>5.0176239088272723E-4</c:v>
                </c:pt>
                <c:pt idx="201">
                  <c:v>9.1224566590275151E-5</c:v>
                </c:pt>
                <c:pt idx="202">
                  <c:v>4.9154955487816855E-5</c:v>
                </c:pt>
                <c:pt idx="203">
                  <c:v>2.7547382576094647E-5</c:v>
                </c:pt>
                <c:pt idx="204">
                  <c:v>1.2950482156807465E-3</c:v>
                </c:pt>
                <c:pt idx="205">
                  <c:v>2.6260625849822946E-3</c:v>
                </c:pt>
                <c:pt idx="206">
                  <c:v>7.9744975259334939E-4</c:v>
                </c:pt>
                <c:pt idx="207">
                  <c:v>2.1491564792358851E-3</c:v>
                </c:pt>
                <c:pt idx="208">
                  <c:v>5.5091734637054417E-4</c:v>
                </c:pt>
                <c:pt idx="209">
                  <c:v>1.1876588813610003E-4</c:v>
                </c:pt>
                <c:pt idx="210">
                  <c:v>7.0246128620554845E-4</c:v>
                </c:pt>
                <c:pt idx="211">
                  <c:v>1.2771196881427731E-4</c:v>
                </c:pt>
                <c:pt idx="212">
                  <c:v>6.8076279783977971E-4</c:v>
                </c:pt>
                <c:pt idx="213">
                  <c:v>1.5353801879375788E-4</c:v>
                </c:pt>
                <c:pt idx="214">
                  <c:v>1.3614831684676709E-3</c:v>
                </c:pt>
                <c:pt idx="215">
                  <c:v>3.7585903350094868E-3</c:v>
                </c:pt>
                <c:pt idx="216">
                  <c:v>2.2646494110263103E-3</c:v>
                </c:pt>
                <c:pt idx="217">
                  <c:v>3.5943849029409377E-3</c:v>
                </c:pt>
                <c:pt idx="218">
                  <c:v>1.3614831684676709E-3</c:v>
                </c:pt>
                <c:pt idx="219">
                  <c:v>3.7585903350094868E-3</c:v>
                </c:pt>
                <c:pt idx="220">
                  <c:v>2.2646494110263103E-3</c:v>
                </c:pt>
                <c:pt idx="221">
                  <c:v>3.5943849029409377E-3</c:v>
                </c:pt>
                <c:pt idx="222">
                  <c:v>6.6484047132109954E-4</c:v>
                </c:pt>
                <c:pt idx="223">
                  <c:v>3.0909193625524053E-3</c:v>
                </c:pt>
                <c:pt idx="224">
                  <c:v>1.568006713879739E-3</c:v>
                </c:pt>
                <c:pt idx="225">
                  <c:v>2.9267139304838563E-3</c:v>
                </c:pt>
                <c:pt idx="226">
                  <c:v>6.6484047132109954E-4</c:v>
                </c:pt>
                <c:pt idx="227">
                  <c:v>3.0909193625524053E-3</c:v>
                </c:pt>
                <c:pt idx="228">
                  <c:v>1.568006713879739E-3</c:v>
                </c:pt>
                <c:pt idx="229">
                  <c:v>2.9267139304838563E-3</c:v>
                </c:pt>
                <c:pt idx="230">
                  <c:v>1.161796465199901E-3</c:v>
                </c:pt>
                <c:pt idx="231">
                  <c:v>3.8134972082233131E-3</c:v>
                </c:pt>
                <c:pt idx="232">
                  <c:v>2.4643361142940804E-3</c:v>
                </c:pt>
                <c:pt idx="233">
                  <c:v>3.5394719686968413E-3</c:v>
                </c:pt>
                <c:pt idx="234">
                  <c:v>1.161796465199901E-3</c:v>
                </c:pt>
                <c:pt idx="235">
                  <c:v>3.8134972082233131E-3</c:v>
                </c:pt>
                <c:pt idx="236">
                  <c:v>2.4643361142940804E-3</c:v>
                </c:pt>
                <c:pt idx="237">
                  <c:v>3.5394719686968413E-3</c:v>
                </c:pt>
                <c:pt idx="238">
                  <c:v>4.651598290835995E-4</c:v>
                </c:pt>
                <c:pt idx="239">
                  <c:v>3.1458322967965018E-3</c:v>
                </c:pt>
                <c:pt idx="240">
                  <c:v>1.7676934171475089E-3</c:v>
                </c:pt>
                <c:pt idx="241">
                  <c:v>2.8718009962397603E-3</c:v>
                </c:pt>
                <c:pt idx="242">
                  <c:v>4.651598290835995E-4</c:v>
                </c:pt>
                <c:pt idx="243">
                  <c:v>3.1458322967965018E-3</c:v>
                </c:pt>
                <c:pt idx="244">
                  <c:v>1.7676934171475089E-3</c:v>
                </c:pt>
                <c:pt idx="245">
                  <c:v>2.8718009962397603E-3</c:v>
                </c:pt>
                <c:pt idx="246">
                  <c:v>1.3614831684676709E-3</c:v>
                </c:pt>
                <c:pt idx="247">
                  <c:v>3.8134972082233131E-3</c:v>
                </c:pt>
                <c:pt idx="248">
                  <c:v>2.4643361142940804E-3</c:v>
                </c:pt>
                <c:pt idx="249">
                  <c:v>3.5943849029409377E-3</c:v>
                </c:pt>
                <c:pt idx="250">
                  <c:v>4.1462901972454537E-4</c:v>
                </c:pt>
                <c:pt idx="251">
                  <c:v>4.3141201254153242E-4</c:v>
                </c:pt>
                <c:pt idx="252">
                  <c:v>8.399375747844216E-5</c:v>
                </c:pt>
                <c:pt idx="253">
                  <c:v>2.6766115774321583E-4</c:v>
                </c:pt>
                <c:pt idx="254">
                  <c:v>6.5902188226212256E-3</c:v>
                </c:pt>
                <c:pt idx="255">
                  <c:v>9.8193721025362241E-3</c:v>
                </c:pt>
                <c:pt idx="256">
                  <c:v>3.7561901670226587E-3</c:v>
                </c:pt>
                <c:pt idx="257">
                  <c:v>3.1541662134174329E-3</c:v>
                </c:pt>
                <c:pt idx="258">
                  <c:v>3.3062920121583347E-4</c:v>
                </c:pt>
                <c:pt idx="259">
                  <c:v>6.9907317028474825E-4</c:v>
                </c:pt>
                <c:pt idx="260">
                  <c:v>5.8047699099620157E-4</c:v>
                </c:pt>
                <c:pt idx="261">
                  <c:v>6.0397560535209146E-4</c:v>
                </c:pt>
                <c:pt idx="262">
                  <c:v>3.6315875067367723E-4</c:v>
                </c:pt>
                <c:pt idx="263">
                  <c:v>9.4595105523293021E-4</c:v>
                </c:pt>
                <c:pt idx="264">
                  <c:v>8.8531408400206527E-3</c:v>
                </c:pt>
                <c:pt idx="265">
                  <c:v>1.4135389330425987E-2</c:v>
                </c:pt>
                <c:pt idx="266">
                  <c:v>9.5994718633187811E-3</c:v>
                </c:pt>
                <c:pt idx="267">
                  <c:v>1.3358850132263336E-2</c:v>
                </c:pt>
                <c:pt idx="268">
                  <c:v>8.8531408400206527E-3</c:v>
                </c:pt>
                <c:pt idx="269">
                  <c:v>1.4135389330425987E-2</c:v>
                </c:pt>
                <c:pt idx="270">
                  <c:v>9.5994718633187811E-3</c:v>
                </c:pt>
                <c:pt idx="271">
                  <c:v>1.3358850132263336E-2</c:v>
                </c:pt>
                <c:pt idx="272">
                  <c:v>4.8854995099766041E-3</c:v>
                </c:pt>
                <c:pt idx="273">
                  <c:v>4.8040998734536237E-3</c:v>
                </c:pt>
                <c:pt idx="274">
                  <c:v>5.6318305332747325E-3</c:v>
                </c:pt>
                <c:pt idx="275">
                  <c:v>4.0275606752909728E-3</c:v>
                </c:pt>
                <c:pt idx="276">
                  <c:v>4.8854995099766041E-3</c:v>
                </c:pt>
                <c:pt idx="277">
                  <c:v>4.8040998734536237E-3</c:v>
                </c:pt>
                <c:pt idx="278">
                  <c:v>5.6318305332747325E-3</c:v>
                </c:pt>
                <c:pt idx="279">
                  <c:v>4.0275606752909728E-3</c:v>
                </c:pt>
                <c:pt idx="280">
                  <c:v>8.8127501343029206E-3</c:v>
                </c:pt>
                <c:pt idx="281">
                  <c:v>1.4532477728549825E-2</c:v>
                </c:pt>
                <c:pt idx="282">
                  <c:v>9.6398686300667811E-3</c:v>
                </c:pt>
                <c:pt idx="283">
                  <c:v>1.2961767795169769E-2</c:v>
                </c:pt>
                <c:pt idx="284">
                  <c:v>8.8127501343029206E-3</c:v>
                </c:pt>
                <c:pt idx="285">
                  <c:v>1.4532477728549825E-2</c:v>
                </c:pt>
                <c:pt idx="286">
                  <c:v>9.6398686300667811E-3</c:v>
                </c:pt>
                <c:pt idx="287">
                  <c:v>1.2961767795169769E-2</c:v>
                </c:pt>
                <c:pt idx="288">
                  <c:v>4.8451027432286015E-3</c:v>
                </c:pt>
                <c:pt idx="289">
                  <c:v>5.20118827157746E-3</c:v>
                </c:pt>
                <c:pt idx="290">
                  <c:v>5.6722212389924646E-3</c:v>
                </c:pt>
                <c:pt idx="291">
                  <c:v>3.6304783381974049E-3</c:v>
                </c:pt>
                <c:pt idx="292">
                  <c:v>4.8451027432286015E-3</c:v>
                </c:pt>
                <c:pt idx="293">
                  <c:v>5.20118827157746E-3</c:v>
                </c:pt>
                <c:pt idx="294">
                  <c:v>5.6722212389924646E-3</c:v>
                </c:pt>
                <c:pt idx="295">
                  <c:v>3.6304783381974049E-3</c:v>
                </c:pt>
                <c:pt idx="296">
                  <c:v>8.8531408400206527E-3</c:v>
                </c:pt>
                <c:pt idx="297">
                  <c:v>1.4532477728549825E-2</c:v>
                </c:pt>
                <c:pt idx="298">
                  <c:v>9.6398686300667811E-3</c:v>
                </c:pt>
                <c:pt idx="299">
                  <c:v>1.3358850132263336E-2</c:v>
                </c:pt>
                <c:pt idx="300">
                  <c:v>3.1344435544659676E-4</c:v>
                </c:pt>
                <c:pt idx="301">
                  <c:v>9.3605771916351432E-5</c:v>
                </c:pt>
                <c:pt idx="302">
                  <c:v>3.8370371934073655E-4</c:v>
                </c:pt>
                <c:pt idx="303">
                  <c:v>3.0880983276228676E-4</c:v>
                </c:pt>
                <c:pt idx="304">
                  <c:v>1.2752700207348748E-3</c:v>
                </c:pt>
                <c:pt idx="305">
                  <c:v>8.519295461365769E-4</c:v>
                </c:pt>
                <c:pt idx="306">
                  <c:v>3.4224675529891243E-3</c:v>
                </c:pt>
                <c:pt idx="307">
                  <c:v>1.1165028598771247E-3</c:v>
                </c:pt>
                <c:pt idx="308">
                  <c:v>7.0247777587428983E-5</c:v>
                </c:pt>
                <c:pt idx="309">
                  <c:v>2.1519247453922457E-4</c:v>
                </c:pt>
                <c:pt idx="310">
                  <c:v>4.3883136667060413E-4</c:v>
                </c:pt>
                <c:pt idx="311">
                  <c:v>1.3105271520557631E-4</c:v>
                </c:pt>
                <c:pt idx="312">
                  <c:v>2.3778577262523583E-4</c:v>
                </c:pt>
                <c:pt idx="313">
                  <c:v>3.8175721981332632E-4</c:v>
                </c:pt>
                <c:pt idx="314">
                  <c:v>1.5032885368029274E-3</c:v>
                </c:pt>
                <c:pt idx="315">
                  <c:v>1.2769384489012263E-3</c:v>
                </c:pt>
                <c:pt idx="316">
                  <c:v>2.0674837420841174E-3</c:v>
                </c:pt>
                <c:pt idx="317">
                  <c:v>1.1084503767131359E-3</c:v>
                </c:pt>
                <c:pt idx="318">
                  <c:v>1.5032885368029274E-3</c:v>
                </c:pt>
                <c:pt idx="319">
                  <c:v>1.2769384489012263E-3</c:v>
                </c:pt>
                <c:pt idx="320">
                  <c:v>2.0674837420841174E-3</c:v>
                </c:pt>
                <c:pt idx="321">
                  <c:v>1.1084503767131359E-3</c:v>
                </c:pt>
                <c:pt idx="322">
                  <c:v>4.509355812913507E-3</c:v>
                </c:pt>
                <c:pt idx="323">
                  <c:v>1.647352674444704E-3</c:v>
                </c:pt>
                <c:pt idx="324">
                  <c:v>5.0735626045014083E-3</c:v>
                </c:pt>
                <c:pt idx="325">
                  <c:v>1.4788646022566136E-3</c:v>
                </c:pt>
                <c:pt idx="326">
                  <c:v>4.509355812913507E-3</c:v>
                </c:pt>
                <c:pt idx="327">
                  <c:v>1.647352674444704E-3</c:v>
                </c:pt>
                <c:pt idx="328">
                  <c:v>5.0735626045014083E-3</c:v>
                </c:pt>
                <c:pt idx="329">
                  <c:v>1.4788646022566136E-3</c:v>
                </c:pt>
                <c:pt idx="330">
                  <c:v>1.792946204572303E-3</c:v>
                </c:pt>
                <c:pt idx="331">
                  <c:v>9.9622540991256905E-4</c:v>
                </c:pt>
                <c:pt idx="332">
                  <c:v>1.7778260743147416E-3</c:v>
                </c:pt>
                <c:pt idx="333">
                  <c:v>1.3891750020085041E-3</c:v>
                </c:pt>
                <c:pt idx="334">
                  <c:v>1.792946204572303E-3</c:v>
                </c:pt>
                <c:pt idx="335">
                  <c:v>9.9622540991256905E-4</c:v>
                </c:pt>
                <c:pt idx="336">
                  <c:v>1.7778260743147416E-3</c:v>
                </c:pt>
                <c:pt idx="337">
                  <c:v>1.3891750020085041E-3</c:v>
                </c:pt>
                <c:pt idx="338">
                  <c:v>4.7990250669895946E-3</c:v>
                </c:pt>
                <c:pt idx="339">
                  <c:v>1.3666280491493358E-3</c:v>
                </c:pt>
                <c:pt idx="340">
                  <c:v>4.7838933504253224E-3</c:v>
                </c:pt>
                <c:pt idx="341">
                  <c:v>1.7595892275519818E-3</c:v>
                </c:pt>
                <c:pt idx="342">
                  <c:v>4.7990250669895946E-3</c:v>
                </c:pt>
                <c:pt idx="343">
                  <c:v>1.3666280491493358E-3</c:v>
                </c:pt>
                <c:pt idx="344">
                  <c:v>4.7838933504253224E-3</c:v>
                </c:pt>
                <c:pt idx="345">
                  <c:v>1.7595892275519818E-3</c:v>
                </c:pt>
                <c:pt idx="346">
                  <c:v>4.7990250669895946E-3</c:v>
                </c:pt>
                <c:pt idx="347">
                  <c:v>1.647352674444704E-3</c:v>
                </c:pt>
                <c:pt idx="348">
                  <c:v>5.0735626045014083E-3</c:v>
                </c:pt>
                <c:pt idx="349">
                  <c:v>1.7595892275519818E-3</c:v>
                </c:pt>
                <c:pt idx="350">
                  <c:v>4.665342260160673E-4</c:v>
                </c:pt>
                <c:pt idx="351">
                  <c:v>5.1358621756852462E-4</c:v>
                </c:pt>
                <c:pt idx="352">
                  <c:v>1.3533964868856307E-4</c:v>
                </c:pt>
                <c:pt idx="353">
                  <c:v>1.2746096012523607E-4</c:v>
                </c:pt>
                <c:pt idx="354">
                  <c:v>2.1673692922377086E-3</c:v>
                </c:pt>
                <c:pt idx="355">
                  <c:v>2.4522997468690881E-3</c:v>
                </c:pt>
                <c:pt idx="356">
                  <c:v>8.0519733664933674E-3</c:v>
                </c:pt>
                <c:pt idx="357">
                  <c:v>8.4151229777291916E-3</c:v>
                </c:pt>
                <c:pt idx="358">
                  <c:v>3.3120616363421492E-4</c:v>
                </c:pt>
                <c:pt idx="359">
                  <c:v>3.8613684374999932E-4</c:v>
                </c:pt>
                <c:pt idx="360">
                  <c:v>6.5315486820652054E-4</c:v>
                </c:pt>
                <c:pt idx="361">
                  <c:v>7.1902302185727657E-4</c:v>
                </c:pt>
                <c:pt idx="362">
                  <c:v>3.4331385414697481E-4</c:v>
                </c:pt>
                <c:pt idx="363">
                  <c:v>4.1237982844990475E-4</c:v>
                </c:pt>
                <c:pt idx="364">
                  <c:v>2.6144385229796741E-3</c:v>
                </c:pt>
                <c:pt idx="365">
                  <c:v>3.8954437655363823E-3</c:v>
                </c:pt>
                <c:pt idx="366">
                  <c:v>3.454202447069937E-3</c:v>
                </c:pt>
                <c:pt idx="367">
                  <c:v>2.9709839393903537E-3</c:v>
                </c:pt>
                <c:pt idx="368">
                  <c:v>2.6144385229796741E-3</c:v>
                </c:pt>
                <c:pt idx="369">
                  <c:v>3.8954437655363823E-3</c:v>
                </c:pt>
                <c:pt idx="370">
                  <c:v>3.454202447069937E-3</c:v>
                </c:pt>
                <c:pt idx="371">
                  <c:v>2.9709839393903537E-3</c:v>
                </c:pt>
                <c:pt idx="372">
                  <c:v>1.0852881909676256E-2</c:v>
                </c:pt>
                <c:pt idx="373">
                  <c:v>1.2243412509569921E-2</c:v>
                </c:pt>
                <c:pt idx="374">
                  <c:v>1.169265742007323E-2</c:v>
                </c:pt>
                <c:pt idx="375">
                  <c:v>1.1318952683423892E-2</c:v>
                </c:pt>
                <c:pt idx="376">
                  <c:v>1.0852881909676256E-2</c:v>
                </c:pt>
                <c:pt idx="377">
                  <c:v>1.2243412509569921E-2</c:v>
                </c:pt>
                <c:pt idx="378">
                  <c:v>1.169265742007323E-2</c:v>
                </c:pt>
                <c:pt idx="379">
                  <c:v>1.1318952683423892E-2</c:v>
                </c:pt>
                <c:pt idx="380">
                  <c:v>2.6098040002953639E-3</c:v>
                </c:pt>
                <c:pt idx="381">
                  <c:v>3.9220690983577432E-3</c:v>
                </c:pt>
                <c:pt idx="382">
                  <c:v>3.4588369697542472E-3</c:v>
                </c:pt>
                <c:pt idx="383">
                  <c:v>2.9443586065689927E-3</c:v>
                </c:pt>
                <c:pt idx="384">
                  <c:v>2.6098040002953639E-3</c:v>
                </c:pt>
                <c:pt idx="385">
                  <c:v>3.9220690983577432E-3</c:v>
                </c:pt>
                <c:pt idx="386">
                  <c:v>3.4588369697542472E-3</c:v>
                </c:pt>
                <c:pt idx="387">
                  <c:v>2.9443586065689927E-3</c:v>
                </c:pt>
                <c:pt idx="388">
                  <c:v>1.0848258973298656E-2</c:v>
                </c:pt>
                <c:pt idx="389">
                  <c:v>1.2270026256084572E-2</c:v>
                </c:pt>
                <c:pt idx="390">
                  <c:v>1.169728035645083E-2</c:v>
                </c:pt>
                <c:pt idx="391">
                  <c:v>1.1292327350602531E-2</c:v>
                </c:pt>
                <c:pt idx="392">
                  <c:v>1.0848258973298656E-2</c:v>
                </c:pt>
                <c:pt idx="393">
                  <c:v>1.2270026256084572E-2</c:v>
                </c:pt>
                <c:pt idx="394">
                  <c:v>1.169728035645083E-2</c:v>
                </c:pt>
                <c:pt idx="395">
                  <c:v>1.1292327350602531E-2</c:v>
                </c:pt>
                <c:pt idx="396">
                  <c:v>1.0852881909676256E-2</c:v>
                </c:pt>
                <c:pt idx="397">
                  <c:v>1.2270026256084572E-2</c:v>
                </c:pt>
                <c:pt idx="398">
                  <c:v>1.169728035645083E-2</c:v>
                </c:pt>
                <c:pt idx="399">
                  <c:v>1.1318952683423892E-2</c:v>
                </c:pt>
                <c:pt idx="400">
                  <c:v>3.4049838161625649E-3</c:v>
                </c:pt>
                <c:pt idx="401">
                  <c:v>1.1919528891776916E-3</c:v>
                </c:pt>
                <c:pt idx="402">
                  <c:v>1.4693290718336457E-3</c:v>
                </c:pt>
                <c:pt idx="403">
                  <c:v>7.768850375708871E-4</c:v>
                </c:pt>
                <c:pt idx="404">
                  <c:v>3.0568848173440398E-3</c:v>
                </c:pt>
                <c:pt idx="405">
                  <c:v>5.2717695534026368E-4</c:v>
                </c:pt>
                <c:pt idx="406">
                  <c:v>6.3521694815689865E-3</c:v>
                </c:pt>
                <c:pt idx="407">
                  <c:v>4.4848276016067973E-4</c:v>
                </c:pt>
                <c:pt idx="408">
                  <c:v>4.8743128879962109E-3</c:v>
                </c:pt>
                <c:pt idx="409">
                  <c:v>1.9688379267485787E-3</c:v>
                </c:pt>
                <c:pt idx="410">
                  <c:v>4.7669773426275899E-3</c:v>
                </c:pt>
                <c:pt idx="411">
                  <c:v>1.6687062377126623E-3</c:v>
                </c:pt>
                <c:pt idx="412">
                  <c:v>6.4368885562381736E-3</c:v>
                </c:pt>
                <c:pt idx="413">
                  <c:v>2.6733317199905435E-3</c:v>
                </c:pt>
                <c:pt idx="414">
                  <c:v>1.2151718478260849E-3</c:v>
                </c:pt>
                <c:pt idx="415">
                  <c:v>1.8107543579867643E-3</c:v>
                </c:pt>
                <c:pt idx="416">
                  <c:v>7.3441427169187012E-3</c:v>
                </c:pt>
                <c:pt idx="417">
                  <c:v>3.3475157348771207E-4</c:v>
                </c:pt>
                <c:pt idx="418">
                  <c:v>1.2151718478260849E-3</c:v>
                </c:pt>
                <c:pt idx="419">
                  <c:v>1.8107543579867643E-3</c:v>
                </c:pt>
                <c:pt idx="420">
                  <c:v>7.3441427169187012E-3</c:v>
                </c:pt>
                <c:pt idx="421">
                  <c:v>3.3475157348771207E-4</c:v>
                </c:pt>
                <c:pt idx="422">
                  <c:v>5.8285611086956414E-3</c:v>
                </c:pt>
                <c:pt idx="423">
                  <c:v>1.7006380990075584E-3</c:v>
                </c:pt>
                <c:pt idx="424">
                  <c:v>1.1957578323015101E-2</c:v>
                </c:pt>
                <c:pt idx="425">
                  <c:v>4.4482148724007481E-4</c:v>
                </c:pt>
                <c:pt idx="426">
                  <c:v>5.8285611086956414E-3</c:v>
                </c:pt>
                <c:pt idx="427">
                  <c:v>1.7006380990075584E-3</c:v>
                </c:pt>
                <c:pt idx="428">
                  <c:v>1.1957578323015101E-2</c:v>
                </c:pt>
                <c:pt idx="429">
                  <c:v>4.4482148724007481E-4</c:v>
                </c:pt>
                <c:pt idx="430">
                  <c:v>1.2756523688563304E-3</c:v>
                </c:pt>
                <c:pt idx="431">
                  <c:v>2.9452391658790116E-3</c:v>
                </c:pt>
                <c:pt idx="432">
                  <c:v>9.8349669336011171E-3</c:v>
                </c:pt>
                <c:pt idx="433">
                  <c:v>1.4691900361531167E-3</c:v>
                </c:pt>
                <c:pt idx="434">
                  <c:v>1.2756523688563304E-3</c:v>
                </c:pt>
                <c:pt idx="435">
                  <c:v>2.9452391658790116E-3</c:v>
                </c:pt>
                <c:pt idx="436">
                  <c:v>9.8349669336011171E-3</c:v>
                </c:pt>
                <c:pt idx="437">
                  <c:v>1.4691900361531167E-3</c:v>
                </c:pt>
                <c:pt idx="438">
                  <c:v>3.3377832372400696E-3</c:v>
                </c:pt>
                <c:pt idx="439">
                  <c:v>2.8351229068998059E-3</c:v>
                </c:pt>
                <c:pt idx="440">
                  <c:v>1.4448356194470673E-2</c:v>
                </c:pt>
                <c:pt idx="441">
                  <c:v>1.5793062951323224E-3</c:v>
                </c:pt>
                <c:pt idx="442">
                  <c:v>3.3377832372400696E-3</c:v>
                </c:pt>
                <c:pt idx="443">
                  <c:v>2.8351229068998059E-3</c:v>
                </c:pt>
                <c:pt idx="444">
                  <c:v>1.4448356194470673E-2</c:v>
                </c:pt>
                <c:pt idx="445">
                  <c:v>1.5793062951323224E-3</c:v>
                </c:pt>
                <c:pt idx="446">
                  <c:v>5.8285611086956414E-3</c:v>
                </c:pt>
                <c:pt idx="447">
                  <c:v>2.9452391658790116E-3</c:v>
                </c:pt>
                <c:pt idx="448">
                  <c:v>1.4448356194470673E-2</c:v>
                </c:pt>
                <c:pt idx="449">
                  <c:v>3.3475157348771207E-4</c:v>
                </c:pt>
                <c:pt idx="450">
                  <c:v>6.4368885562381736E-4</c:v>
                </c:pt>
                <c:pt idx="451">
                  <c:v>8.2971859617202116E-4</c:v>
                </c:pt>
                <c:pt idx="452">
                  <c:v>5.7342949172967757E-4</c:v>
                </c:pt>
                <c:pt idx="453">
                  <c:v>5.9224565382797628E-4</c:v>
                </c:pt>
                <c:pt idx="454">
                  <c:v>1.8001876462665374E-3</c:v>
                </c:pt>
                <c:pt idx="455">
                  <c:v>1.9762995082703177E-3</c:v>
                </c:pt>
                <c:pt idx="456">
                  <c:v>3.4050765066162511E-3</c:v>
                </c:pt>
                <c:pt idx="457">
                  <c:v>3.535584665406421E-3</c:v>
                </c:pt>
                <c:pt idx="458">
                  <c:v>1.217118347353495E-3</c:v>
                </c:pt>
                <c:pt idx="459">
                  <c:v>1.4219642499999974E-3</c:v>
                </c:pt>
                <c:pt idx="460">
                  <c:v>9.011365907372384E-4</c:v>
                </c:pt>
                <c:pt idx="461">
                  <c:v>1.1615967655954611E-3</c:v>
                </c:pt>
                <c:pt idx="462">
                  <c:v>1.6898860063799591E-3</c:v>
                </c:pt>
                <c:pt idx="463">
                  <c:v>1.9432553615311874E-3</c:v>
                </c:pt>
                <c:pt idx="464">
                  <c:v>1.9409844454158758E-3</c:v>
                </c:pt>
                <c:pt idx="465">
                  <c:v>3.5135243374291051E-3</c:v>
                </c:pt>
                <c:pt idx="466">
                  <c:v>3.0996151164933783E-3</c:v>
                </c:pt>
                <c:pt idx="467">
                  <c:v>2.0200494024102044E-3</c:v>
                </c:pt>
                <c:pt idx="468">
                  <c:v>1.9409844454158758E-3</c:v>
                </c:pt>
                <c:pt idx="469">
                  <c:v>3.5135243374291051E-3</c:v>
                </c:pt>
                <c:pt idx="470">
                  <c:v>3.0996151164933783E-3</c:v>
                </c:pt>
                <c:pt idx="471">
                  <c:v>2.0200494024102044E-3</c:v>
                </c:pt>
                <c:pt idx="472">
                  <c:v>4.1878473879962113E-3</c:v>
                </c:pt>
                <c:pt idx="473">
                  <c:v>5.6965699026464926E-3</c:v>
                </c:pt>
                <c:pt idx="474">
                  <c:v>5.3464317138468701E-3</c:v>
                </c:pt>
                <c:pt idx="475">
                  <c:v>4.2030949676275919E-3</c:v>
                </c:pt>
                <c:pt idx="476">
                  <c:v>4.1878473879962113E-3</c:v>
                </c:pt>
                <c:pt idx="477">
                  <c:v>5.6965699026464926E-3</c:v>
                </c:pt>
                <c:pt idx="478">
                  <c:v>5.3464317138468701E-3</c:v>
                </c:pt>
                <c:pt idx="479">
                  <c:v>4.2030949676275919E-3</c:v>
                </c:pt>
                <c:pt idx="480">
                  <c:v>1.1744343934309998E-3</c:v>
                </c:pt>
                <c:pt idx="481">
                  <c:v>4.3546902046313722E-3</c:v>
                </c:pt>
                <c:pt idx="482">
                  <c:v>3.8661188232514106E-3</c:v>
                </c:pt>
                <c:pt idx="483">
                  <c:v>1.1788835352079371E-3</c:v>
                </c:pt>
                <c:pt idx="484">
                  <c:v>1.1744343934309998E-3</c:v>
                </c:pt>
                <c:pt idx="485">
                  <c:v>4.3546902046313722E-3</c:v>
                </c:pt>
                <c:pt idx="486">
                  <c:v>3.8661188232514106E-3</c:v>
                </c:pt>
                <c:pt idx="487">
                  <c:v>1.1788835352079371E-3</c:v>
                </c:pt>
                <c:pt idx="488">
                  <c:v>3.4212973360113362E-3</c:v>
                </c:pt>
                <c:pt idx="489">
                  <c:v>6.5377357698487596E-3</c:v>
                </c:pt>
                <c:pt idx="490">
                  <c:v>6.1129817658317461E-3</c:v>
                </c:pt>
                <c:pt idx="491">
                  <c:v>3.3619291004253248E-3</c:v>
                </c:pt>
                <c:pt idx="492">
                  <c:v>3.4212973360113362E-3</c:v>
                </c:pt>
                <c:pt idx="493">
                  <c:v>6.5377357698487596E-3</c:v>
                </c:pt>
                <c:pt idx="494">
                  <c:v>6.1129817658317461E-3</c:v>
                </c:pt>
                <c:pt idx="495">
                  <c:v>3.3619291004253248E-3</c:v>
                </c:pt>
                <c:pt idx="496">
                  <c:v>4.1878473879962113E-3</c:v>
                </c:pt>
                <c:pt idx="497">
                  <c:v>6.5377357698487596E-3</c:v>
                </c:pt>
                <c:pt idx="498">
                  <c:v>6.1129817658317461E-3</c:v>
                </c:pt>
              </c:numCache>
            </c:numRef>
          </c:xVal>
          <c:yVal>
            <c:numRef>
              <c:f>'RESUMEN FC'!$C$4:$C$503</c:f>
              <c:numCache>
                <c:formatCode>General</c:formatCode>
                <c:ptCount val="50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  <c:pt idx="50">
                  <c:v>7.3204297181521605E-2</c:v>
                </c:pt>
                <c:pt idx="51">
                  <c:v>7.6207619275362182E-2</c:v>
                </c:pt>
                <c:pt idx="52">
                  <c:v>1.8522914220289819E-2</c:v>
                </c:pt>
                <c:pt idx="53">
                  <c:v>1.8522914220289819E-2</c:v>
                </c:pt>
                <c:pt idx="54">
                  <c:v>3.1369412532246323E-2</c:v>
                </c:pt>
                <c:pt idx="55">
                  <c:v>3.1369412532246323E-2</c:v>
                </c:pt>
                <c:pt idx="56">
                  <c:v>1.0351132263043461E-2</c:v>
                </c:pt>
                <c:pt idx="57">
                  <c:v>1.0351132263043461E-2</c:v>
                </c:pt>
                <c:pt idx="58">
                  <c:v>9.172721140181142E-2</c:v>
                </c:pt>
                <c:pt idx="59">
                  <c:v>9.4730533495652011E-2</c:v>
                </c:pt>
                <c:pt idx="60">
                  <c:v>0.10248603026666649</c:v>
                </c:pt>
                <c:pt idx="61">
                  <c:v>0.10669066698550705</c:v>
                </c:pt>
                <c:pt idx="62">
                  <c:v>0.11748174830760849</c:v>
                </c:pt>
                <c:pt idx="63">
                  <c:v>0.12108576324528963</c:v>
                </c:pt>
                <c:pt idx="64">
                  <c:v>2.1966682811956482E-2</c:v>
                </c:pt>
                <c:pt idx="65">
                  <c:v>2.4669694015217347E-2</c:v>
                </c:pt>
                <c:pt idx="66">
                  <c:v>0.10980108053985488</c:v>
                </c:pt>
                <c:pt idx="67">
                  <c:v>0.11250409174311575</c:v>
                </c:pt>
                <c:pt idx="68">
                  <c:v>2.1966682811956482E-2</c:v>
                </c:pt>
                <c:pt idx="69">
                  <c:v>2.4669694015217347E-2</c:v>
                </c:pt>
                <c:pt idx="70">
                  <c:v>0.10980108053985488</c:v>
                </c:pt>
                <c:pt idx="71">
                  <c:v>0.11250409174311575</c:v>
                </c:pt>
                <c:pt idx="72">
                  <c:v>5.139231782644918E-2</c:v>
                </c:pt>
                <c:pt idx="73">
                  <c:v>5.4095329029710051E-2</c:v>
                </c:pt>
                <c:pt idx="74">
                  <c:v>8.0375445525362174E-2</c:v>
                </c:pt>
                <c:pt idx="75">
                  <c:v>8.307838566594189E-2</c:v>
                </c:pt>
                <c:pt idx="76">
                  <c:v>5.139231782644918E-2</c:v>
                </c:pt>
                <c:pt idx="77">
                  <c:v>5.4095329029710051E-2</c:v>
                </c:pt>
                <c:pt idx="78">
                  <c:v>8.0375445525362174E-2</c:v>
                </c:pt>
                <c:pt idx="79">
                  <c:v>8.307838566594189E-2</c:v>
                </c:pt>
                <c:pt idx="80">
                  <c:v>6.245080801775351E-2</c:v>
                </c:pt>
                <c:pt idx="81">
                  <c:v>6.6054822955434661E-2</c:v>
                </c:pt>
                <c:pt idx="82">
                  <c:v>0.15028527680833306</c:v>
                </c:pt>
                <c:pt idx="83">
                  <c:v>0.15388929174601423</c:v>
                </c:pt>
                <c:pt idx="84">
                  <c:v>6.245080801775351E-2</c:v>
                </c:pt>
                <c:pt idx="85">
                  <c:v>6.6054822955434661E-2</c:v>
                </c:pt>
                <c:pt idx="86">
                  <c:v>0.15028527680833306</c:v>
                </c:pt>
                <c:pt idx="87">
                  <c:v>0.15388929174601423</c:v>
                </c:pt>
                <c:pt idx="88">
                  <c:v>9.1876514094927364E-2</c:v>
                </c:pt>
                <c:pt idx="89">
                  <c:v>9.5480529032608522E-2</c:v>
                </c:pt>
                <c:pt idx="90">
                  <c:v>0.1208595707311592</c:v>
                </c:pt>
                <c:pt idx="91">
                  <c:v>0.12446358566884035</c:v>
                </c:pt>
                <c:pt idx="92">
                  <c:v>9.1876514094927364E-2</c:v>
                </c:pt>
                <c:pt idx="93">
                  <c:v>9.5480529032608522E-2</c:v>
                </c:pt>
                <c:pt idx="94">
                  <c:v>0.1208595707311592</c:v>
                </c:pt>
                <c:pt idx="95">
                  <c:v>0.12446358566884035</c:v>
                </c:pt>
                <c:pt idx="96">
                  <c:v>2.1966682811956482E-2</c:v>
                </c:pt>
                <c:pt idx="97">
                  <c:v>2.4669694015217347E-2</c:v>
                </c:pt>
                <c:pt idx="98">
                  <c:v>0.15028527680833306</c:v>
                </c:pt>
                <c:pt idx="99">
                  <c:v>0.15388929174601423</c:v>
                </c:pt>
                <c:pt idx="100">
                  <c:v>3.9433603579009362E-3</c:v>
                </c:pt>
                <c:pt idx="101">
                  <c:v>6.8522039467374101E-3</c:v>
                </c:pt>
                <c:pt idx="102">
                  <c:v>8.3934747287735712E-4</c:v>
                </c:pt>
                <c:pt idx="103">
                  <c:v>8.3934747287735712E-4</c:v>
                </c:pt>
                <c:pt idx="104">
                  <c:v>1.9286797148191791E-3</c:v>
                </c:pt>
                <c:pt idx="105">
                  <c:v>1.9286797148191791E-3</c:v>
                </c:pt>
                <c:pt idx="106">
                  <c:v>6.0270036458333234E-4</c:v>
                </c:pt>
                <c:pt idx="107">
                  <c:v>6.0270036458333234E-4</c:v>
                </c:pt>
                <c:pt idx="108">
                  <c:v>4.782707830778294E-3</c:v>
                </c:pt>
                <c:pt idx="109">
                  <c:v>7.6915514196147661E-3</c:v>
                </c:pt>
                <c:pt idx="110">
                  <c:v>5.5207122106918144E-3</c:v>
                </c:pt>
                <c:pt idx="111">
                  <c:v>9.5930932350628776E-3</c:v>
                </c:pt>
                <c:pt idx="112">
                  <c:v>6.0749575475628828E-3</c:v>
                </c:pt>
                <c:pt idx="113">
                  <c:v>9.5655698541666501E-3</c:v>
                </c:pt>
                <c:pt idx="114">
                  <c:v>8.4890741470125639E-4</c:v>
                </c:pt>
                <c:pt idx="115">
                  <c:v>3.4668666446540822E-3</c:v>
                </c:pt>
                <c:pt idx="116">
                  <c:v>6.2491566487814362E-3</c:v>
                </c:pt>
                <c:pt idx="117">
                  <c:v>8.8671158787342625E-3</c:v>
                </c:pt>
                <c:pt idx="118">
                  <c:v>8.4890741470125639E-4</c:v>
                </c:pt>
                <c:pt idx="119">
                  <c:v>3.4668666446540822E-3</c:v>
                </c:pt>
                <c:pt idx="120">
                  <c:v>6.2491566487814362E-3</c:v>
                </c:pt>
                <c:pt idx="121">
                  <c:v>8.8671158787342625E-3</c:v>
                </c:pt>
                <c:pt idx="122">
                  <c:v>2.7052707954009388E-3</c:v>
                </c:pt>
                <c:pt idx="123">
                  <c:v>5.3232300253537651E-3</c:v>
                </c:pt>
                <c:pt idx="124">
                  <c:v>4.3927932680817537E-3</c:v>
                </c:pt>
                <c:pt idx="125">
                  <c:v>7.0107524980345792E-3</c:v>
                </c:pt>
                <c:pt idx="126">
                  <c:v>2.7052707954009388E-3</c:v>
                </c:pt>
                <c:pt idx="127">
                  <c:v>5.3232300253537651E-3</c:v>
                </c:pt>
                <c:pt idx="128">
                  <c:v>4.3927932680817537E-3</c:v>
                </c:pt>
                <c:pt idx="129">
                  <c:v>7.0107524980345792E-3</c:v>
                </c:pt>
                <c:pt idx="130">
                  <c:v>2.8712591401336431E-3</c:v>
                </c:pt>
                <c:pt idx="131">
                  <c:v>6.3618714467374091E-3</c:v>
                </c:pt>
                <c:pt idx="132">
                  <c:v>8.2715083742138217E-3</c:v>
                </c:pt>
                <c:pt idx="133">
                  <c:v>1.1762120680817589E-2</c:v>
                </c:pt>
                <c:pt idx="134">
                  <c:v>2.8712591401336431E-3</c:v>
                </c:pt>
                <c:pt idx="135">
                  <c:v>6.3618714467374091E-3</c:v>
                </c:pt>
                <c:pt idx="136">
                  <c:v>8.2715083742138217E-3</c:v>
                </c:pt>
                <c:pt idx="137">
                  <c:v>1.1762120680817589E-2</c:v>
                </c:pt>
                <c:pt idx="138">
                  <c:v>4.7276225208333252E-3</c:v>
                </c:pt>
                <c:pt idx="139">
                  <c:v>8.2182348274370941E-3</c:v>
                </c:pt>
                <c:pt idx="140">
                  <c:v>6.415144993514141E-3</c:v>
                </c:pt>
                <c:pt idx="141">
                  <c:v>9.9057573001179074E-3</c:v>
                </c:pt>
                <c:pt idx="142">
                  <c:v>4.7276225208333252E-3</c:v>
                </c:pt>
                <c:pt idx="143">
                  <c:v>8.2182348274370941E-3</c:v>
                </c:pt>
                <c:pt idx="144">
                  <c:v>6.415144993514141E-3</c:v>
                </c:pt>
                <c:pt idx="145">
                  <c:v>9.9057573001179074E-3</c:v>
                </c:pt>
                <c:pt idx="146">
                  <c:v>8.4890741470125639E-4</c:v>
                </c:pt>
                <c:pt idx="147">
                  <c:v>3.4668666446540822E-3</c:v>
                </c:pt>
                <c:pt idx="148">
                  <c:v>8.2715083742138217E-3</c:v>
                </c:pt>
                <c:pt idx="149">
                  <c:v>1.1762120680817589E-2</c:v>
                </c:pt>
                <c:pt idx="150">
                  <c:v>7.1155263765723148E-2</c:v>
                </c:pt>
                <c:pt idx="151">
                  <c:v>7.4064107354559622E-2</c:v>
                </c:pt>
                <c:pt idx="152">
                  <c:v>1.648465484551884E-2</c:v>
                </c:pt>
                <c:pt idx="153">
                  <c:v>1.648465484551884E-2</c:v>
                </c:pt>
                <c:pt idx="154">
                  <c:v>4.1336725868710622E-2</c:v>
                </c:pt>
                <c:pt idx="155">
                  <c:v>4.1336725868710622E-2</c:v>
                </c:pt>
                <c:pt idx="156">
                  <c:v>1.6578442500589593E-2</c:v>
                </c:pt>
                <c:pt idx="157">
                  <c:v>1.6578442500589593E-2</c:v>
                </c:pt>
                <c:pt idx="158">
                  <c:v>8.7639918611241985E-2</c:v>
                </c:pt>
                <c:pt idx="159">
                  <c:v>9.0548762200078459E-2</c:v>
                </c:pt>
                <c:pt idx="160">
                  <c:v>9.961736927201241E-2</c:v>
                </c:pt>
                <c:pt idx="161">
                  <c:v>0.10368975029638346</c:v>
                </c:pt>
                <c:pt idx="162">
                  <c:v>0.1117617334331759</c:v>
                </c:pt>
                <c:pt idx="163">
                  <c:v>0.11525234573977967</c:v>
                </c:pt>
                <c:pt idx="164">
                  <c:v>6.1683211729559647E-3</c:v>
                </c:pt>
                <c:pt idx="165">
                  <c:v>8.7862804029087901E-3</c:v>
                </c:pt>
                <c:pt idx="166">
                  <c:v>0.1219111536053457</c:v>
                </c:pt>
                <c:pt idx="167">
                  <c:v>0.12452911283529854</c:v>
                </c:pt>
                <c:pt idx="168">
                  <c:v>6.1683211729559647E-3</c:v>
                </c:pt>
                <c:pt idx="169">
                  <c:v>8.7862804029087901E-3</c:v>
                </c:pt>
                <c:pt idx="170">
                  <c:v>0.1219111536053457</c:v>
                </c:pt>
                <c:pt idx="171">
                  <c:v>0.12452911283529854</c:v>
                </c:pt>
                <c:pt idx="172">
                  <c:v>4.0829933307586407E-2</c:v>
                </c:pt>
                <c:pt idx="173">
                  <c:v>4.344789253753923E-2</c:v>
                </c:pt>
                <c:pt idx="174">
                  <c:v>8.7249541470715258E-2</c:v>
                </c:pt>
                <c:pt idx="175">
                  <c:v>8.9867500700668082E-2</c:v>
                </c:pt>
                <c:pt idx="176">
                  <c:v>4.0829933307586407E-2</c:v>
                </c:pt>
                <c:pt idx="177">
                  <c:v>4.344789253753923E-2</c:v>
                </c:pt>
                <c:pt idx="178">
                  <c:v>8.7249541470715258E-2</c:v>
                </c:pt>
                <c:pt idx="179">
                  <c:v>8.9867500700668082E-2</c:v>
                </c:pt>
                <c:pt idx="180">
                  <c:v>4.3999555148191753E-2</c:v>
                </c:pt>
                <c:pt idx="181">
                  <c:v>4.7490167454795514E-2</c:v>
                </c:pt>
                <c:pt idx="182">
                  <c:v>0.15974238758058149</c:v>
                </c:pt>
                <c:pt idx="183">
                  <c:v>0.16323299988718526</c:v>
                </c:pt>
                <c:pt idx="184">
                  <c:v>4.3999555148191753E-2</c:v>
                </c:pt>
                <c:pt idx="185">
                  <c:v>4.7490167454795514E-2</c:v>
                </c:pt>
                <c:pt idx="186">
                  <c:v>0.15974238758058149</c:v>
                </c:pt>
                <c:pt idx="187">
                  <c:v>0.16323299988718526</c:v>
                </c:pt>
                <c:pt idx="188">
                  <c:v>7.8661167282822186E-2</c:v>
                </c:pt>
                <c:pt idx="189">
                  <c:v>8.2151779589425961E-2</c:v>
                </c:pt>
                <c:pt idx="190">
                  <c:v>0.12508077544595106</c:v>
                </c:pt>
                <c:pt idx="191">
                  <c:v>0.12857138775255481</c:v>
                </c:pt>
                <c:pt idx="192">
                  <c:v>7.8661167282822186E-2</c:v>
                </c:pt>
                <c:pt idx="193">
                  <c:v>8.2151779589425961E-2</c:v>
                </c:pt>
                <c:pt idx="194">
                  <c:v>0.12508077544595106</c:v>
                </c:pt>
                <c:pt idx="195">
                  <c:v>0.12857138775255481</c:v>
                </c:pt>
                <c:pt idx="196">
                  <c:v>6.1683211729559647E-3</c:v>
                </c:pt>
                <c:pt idx="197">
                  <c:v>8.7862804029087901E-3</c:v>
                </c:pt>
                <c:pt idx="198">
                  <c:v>0.15974238758058149</c:v>
                </c:pt>
                <c:pt idx="199">
                  <c:v>0.16323299988718526</c:v>
                </c:pt>
                <c:pt idx="200">
                  <c:v>4.2875568117138295E-3</c:v>
                </c:pt>
                <c:pt idx="201">
                  <c:v>7.1964004005503034E-3</c:v>
                </c:pt>
                <c:pt idx="202">
                  <c:v>9.6667202063679069E-4</c:v>
                </c:pt>
                <c:pt idx="203">
                  <c:v>9.6667202063679069E-4</c:v>
                </c:pt>
                <c:pt idx="204">
                  <c:v>2.2514048476808138E-3</c:v>
                </c:pt>
                <c:pt idx="205">
                  <c:v>2.2514048476808138E-3</c:v>
                </c:pt>
                <c:pt idx="206">
                  <c:v>1.0247640864779856E-3</c:v>
                </c:pt>
                <c:pt idx="207">
                  <c:v>1.0247640864779856E-3</c:v>
                </c:pt>
                <c:pt idx="208">
                  <c:v>5.2542288323506195E-3</c:v>
                </c:pt>
                <c:pt idx="209">
                  <c:v>8.1630724211870943E-3</c:v>
                </c:pt>
                <c:pt idx="210">
                  <c:v>6.0026026652908702E-3</c:v>
                </c:pt>
                <c:pt idx="211">
                  <c:v>1.0074983689661933E-2</c:v>
                </c:pt>
                <c:pt idx="212">
                  <c:v>6.6917665359669696E-3</c:v>
                </c:pt>
                <c:pt idx="213">
                  <c:v>1.0182378842570738E-2</c:v>
                </c:pt>
                <c:pt idx="214">
                  <c:v>7.0685747268081644E-4</c:v>
                </c:pt>
                <c:pt idx="215">
                  <c:v>3.3248167026336422E-3</c:v>
                </c:pt>
                <c:pt idx="216">
                  <c:v>7.0107524980345792E-3</c:v>
                </c:pt>
                <c:pt idx="217">
                  <c:v>9.6287117279874063E-3</c:v>
                </c:pt>
                <c:pt idx="218">
                  <c:v>7.0685747268081644E-4</c:v>
                </c:pt>
                <c:pt idx="219">
                  <c:v>3.3248167026336422E-3</c:v>
                </c:pt>
                <c:pt idx="220">
                  <c:v>7.0107524980345792E-3</c:v>
                </c:pt>
                <c:pt idx="221">
                  <c:v>9.6287117279874063E-3</c:v>
                </c:pt>
                <c:pt idx="222">
                  <c:v>2.4241391191037694E-3</c:v>
                </c:pt>
                <c:pt idx="223">
                  <c:v>5.0420983490565953E-3</c:v>
                </c:pt>
                <c:pt idx="224">
                  <c:v>5.2934708516116265E-3</c:v>
                </c:pt>
                <c:pt idx="225">
                  <c:v>7.9114300815644519E-3</c:v>
                </c:pt>
                <c:pt idx="226">
                  <c:v>2.4241391191037694E-3</c:v>
                </c:pt>
                <c:pt idx="227">
                  <c:v>5.0420983490565953E-3</c:v>
                </c:pt>
                <c:pt idx="228">
                  <c:v>5.2934708516116265E-3</c:v>
                </c:pt>
                <c:pt idx="229">
                  <c:v>7.9114300815644519E-3</c:v>
                </c:pt>
                <c:pt idx="230">
                  <c:v>2.9598042464622594E-3</c:v>
                </c:pt>
                <c:pt idx="231">
                  <c:v>6.4504165530660258E-3</c:v>
                </c:pt>
                <c:pt idx="232">
                  <c:v>9.2636992718160213E-3</c:v>
                </c:pt>
                <c:pt idx="233">
                  <c:v>1.2754311578419789E-2</c:v>
                </c:pt>
                <c:pt idx="234">
                  <c:v>2.9598042464622594E-3</c:v>
                </c:pt>
                <c:pt idx="235">
                  <c:v>6.4504165530660258E-3</c:v>
                </c:pt>
                <c:pt idx="236">
                  <c:v>9.2636992718160213E-3</c:v>
                </c:pt>
                <c:pt idx="237">
                  <c:v>1.2754311578419789E-2</c:v>
                </c:pt>
                <c:pt idx="238">
                  <c:v>4.677085892885212E-3</c:v>
                </c:pt>
                <c:pt idx="239">
                  <c:v>8.1676981994889802E-3</c:v>
                </c:pt>
                <c:pt idx="240">
                  <c:v>7.5464176253930686E-3</c:v>
                </c:pt>
                <c:pt idx="241">
                  <c:v>1.1037029931996836E-2</c:v>
                </c:pt>
                <c:pt idx="242">
                  <c:v>4.677085892885212E-3</c:v>
                </c:pt>
                <c:pt idx="243">
                  <c:v>8.1676981994889802E-3</c:v>
                </c:pt>
                <c:pt idx="244">
                  <c:v>7.5464176253930686E-3</c:v>
                </c:pt>
                <c:pt idx="245">
                  <c:v>1.1037029931996836E-2</c:v>
                </c:pt>
                <c:pt idx="246">
                  <c:v>7.0685747268081644E-4</c:v>
                </c:pt>
                <c:pt idx="247">
                  <c:v>3.3248167026336422E-3</c:v>
                </c:pt>
                <c:pt idx="248">
                  <c:v>9.2636992718160213E-3</c:v>
                </c:pt>
                <c:pt idx="249">
                  <c:v>1.2754311578419789E-2</c:v>
                </c:pt>
                <c:pt idx="250">
                  <c:v>7.127410771992912E-2</c:v>
                </c:pt>
                <c:pt idx="251">
                  <c:v>7.4182951308765593E-2</c:v>
                </c:pt>
                <c:pt idx="252">
                  <c:v>1.6778854345518839E-2</c:v>
                </c:pt>
                <c:pt idx="253">
                  <c:v>1.6778854345518839E-2</c:v>
                </c:pt>
                <c:pt idx="254">
                  <c:v>3.6245517173349E-2</c:v>
                </c:pt>
                <c:pt idx="255">
                  <c:v>3.6245517173349E-2</c:v>
                </c:pt>
                <c:pt idx="256">
                  <c:v>1.4190191711477963E-2</c:v>
                </c:pt>
                <c:pt idx="257">
                  <c:v>1.4190191711477963E-2</c:v>
                </c:pt>
                <c:pt idx="258">
                  <c:v>8.8052962065447965E-2</c:v>
                </c:pt>
                <c:pt idx="259">
                  <c:v>9.0961805654284439E-2</c:v>
                </c:pt>
                <c:pt idx="260">
                  <c:v>9.9783743098270275E-2</c:v>
                </c:pt>
                <c:pt idx="261">
                  <c:v>0.10385612412264134</c:v>
                </c:pt>
                <c:pt idx="262">
                  <c:v>0.11237507308785359</c:v>
                </c:pt>
                <c:pt idx="263">
                  <c:v>0.11586568539445734</c:v>
                </c:pt>
                <c:pt idx="264">
                  <c:v>1.3402999888954379E-2</c:v>
                </c:pt>
                <c:pt idx="265">
                  <c:v>1.6020959118907205E-2</c:v>
                </c:pt>
                <c:pt idx="266">
                  <c:v>0.11489037858765704</c:v>
                </c:pt>
                <c:pt idx="267">
                  <c:v>0.11750833781760987</c:v>
                </c:pt>
                <c:pt idx="268">
                  <c:v>1.3402999888954379E-2</c:v>
                </c:pt>
                <c:pt idx="269">
                  <c:v>1.6020959118907205E-2</c:v>
                </c:pt>
                <c:pt idx="270">
                  <c:v>0.11489037858765704</c:v>
                </c:pt>
                <c:pt idx="271">
                  <c:v>0.11750833781760987</c:v>
                </c:pt>
                <c:pt idx="272">
                  <c:v>4.4280416987421314E-2</c:v>
                </c:pt>
                <c:pt idx="273">
                  <c:v>4.6898376217374138E-2</c:v>
                </c:pt>
                <c:pt idx="274">
                  <c:v>8.4012922941037599E-2</c:v>
                </c:pt>
                <c:pt idx="275">
                  <c:v>8.6630882170990409E-2</c:v>
                </c:pt>
                <c:pt idx="276">
                  <c:v>4.4280416987421314E-2</c:v>
                </c:pt>
                <c:pt idx="277">
                  <c:v>4.6898376217374138E-2</c:v>
                </c:pt>
                <c:pt idx="278">
                  <c:v>8.4012922941037599E-2</c:v>
                </c:pt>
                <c:pt idx="279">
                  <c:v>8.6630882170990409E-2</c:v>
                </c:pt>
                <c:pt idx="280">
                  <c:v>5.1564090405267209E-2</c:v>
                </c:pt>
                <c:pt idx="281">
                  <c:v>5.5054702711870976E-2</c:v>
                </c:pt>
                <c:pt idx="282">
                  <c:v>0.15305146910396986</c:v>
                </c:pt>
                <c:pt idx="283">
                  <c:v>0.15654208141057363</c:v>
                </c:pt>
                <c:pt idx="284">
                  <c:v>5.1564090405267209E-2</c:v>
                </c:pt>
                <c:pt idx="285">
                  <c:v>5.5054702711870976E-2</c:v>
                </c:pt>
                <c:pt idx="286">
                  <c:v>0.15305146910396986</c:v>
                </c:pt>
                <c:pt idx="287">
                  <c:v>0.15654208141057363</c:v>
                </c:pt>
                <c:pt idx="288">
                  <c:v>8.2441507503734135E-2</c:v>
                </c:pt>
                <c:pt idx="289">
                  <c:v>8.5932119810337909E-2</c:v>
                </c:pt>
                <c:pt idx="290">
                  <c:v>0.12217401345735042</c:v>
                </c:pt>
                <c:pt idx="291">
                  <c:v>0.12566462576395421</c:v>
                </c:pt>
                <c:pt idx="292">
                  <c:v>8.2441507503734135E-2</c:v>
                </c:pt>
                <c:pt idx="293">
                  <c:v>8.5932119810337909E-2</c:v>
                </c:pt>
                <c:pt idx="294">
                  <c:v>0.12217401345735042</c:v>
                </c:pt>
                <c:pt idx="295">
                  <c:v>0.12566462576395421</c:v>
                </c:pt>
                <c:pt idx="296">
                  <c:v>1.3402999888954379E-2</c:v>
                </c:pt>
                <c:pt idx="297">
                  <c:v>1.6020959118907205E-2</c:v>
                </c:pt>
                <c:pt idx="298">
                  <c:v>0.15305146910396986</c:v>
                </c:pt>
                <c:pt idx="299">
                  <c:v>0.15654208141057363</c:v>
                </c:pt>
                <c:pt idx="300">
                  <c:v>4.2682911154891231E-3</c:v>
                </c:pt>
                <c:pt idx="301">
                  <c:v>7.2062888396738998E-3</c:v>
                </c:pt>
                <c:pt idx="302">
                  <c:v>1.4256417437499974E-3</c:v>
                </c:pt>
                <c:pt idx="303">
                  <c:v>1.4256417437499974E-3</c:v>
                </c:pt>
                <c:pt idx="304">
                  <c:v>2.6835044972826037E-3</c:v>
                </c:pt>
                <c:pt idx="305">
                  <c:v>2.6835044972826037E-3</c:v>
                </c:pt>
                <c:pt idx="306">
                  <c:v>7.0825331804347698E-3</c:v>
                </c:pt>
                <c:pt idx="307">
                  <c:v>7.0825331804347698E-3</c:v>
                </c:pt>
                <c:pt idx="308">
                  <c:v>5.6939328592391213E-3</c:v>
                </c:pt>
                <c:pt idx="309">
                  <c:v>8.6319305834238989E-3</c:v>
                </c:pt>
                <c:pt idx="310">
                  <c:v>5.9755542646739027E-3</c:v>
                </c:pt>
                <c:pt idx="311">
                  <c:v>1.0088751078532592E-2</c:v>
                </c:pt>
                <c:pt idx="312">
                  <c:v>7.4029548097825958E-3</c:v>
                </c:pt>
                <c:pt idx="313">
                  <c:v>1.0928552078804329E-2</c:v>
                </c:pt>
                <c:pt idx="314">
                  <c:v>8.4529059239130274E-5</c:v>
                </c:pt>
                <c:pt idx="315">
                  <c:v>2.7287003624999946E-3</c:v>
                </c:pt>
                <c:pt idx="316">
                  <c:v>7.5983416516304213E-3</c:v>
                </c:pt>
                <c:pt idx="317">
                  <c:v>1.0242566251902157E-2</c:v>
                </c:pt>
                <c:pt idx="318">
                  <c:v>8.4529059239130274E-5</c:v>
                </c:pt>
                <c:pt idx="319">
                  <c:v>2.7287003624999946E-3</c:v>
                </c:pt>
                <c:pt idx="320">
                  <c:v>7.5983416516304213E-3</c:v>
                </c:pt>
                <c:pt idx="321">
                  <c:v>1.0242566251902157E-2</c:v>
                </c:pt>
                <c:pt idx="322">
                  <c:v>6.0741537347825982E-3</c:v>
                </c:pt>
                <c:pt idx="323">
                  <c:v>3.4299291345108633E-3</c:v>
                </c:pt>
                <c:pt idx="324">
                  <c:v>1.3757024445652149E-2</c:v>
                </c:pt>
                <c:pt idx="325">
                  <c:v>1.6401195748913015E-2</c:v>
                </c:pt>
                <c:pt idx="326">
                  <c:v>6.0741537347825982E-3</c:v>
                </c:pt>
                <c:pt idx="327">
                  <c:v>3.4299291345108633E-3</c:v>
                </c:pt>
                <c:pt idx="328">
                  <c:v>1.3757024445652149E-2</c:v>
                </c:pt>
                <c:pt idx="329">
                  <c:v>1.6401195748913015E-2</c:v>
                </c:pt>
                <c:pt idx="330">
                  <c:v>2.7906314891304298E-3</c:v>
                </c:pt>
                <c:pt idx="331">
                  <c:v>6.3162287581521627E-3</c:v>
                </c:pt>
                <c:pt idx="332">
                  <c:v>1.030449737853259E-2</c:v>
                </c:pt>
                <c:pt idx="333">
                  <c:v>1.3830094647554324E-2</c:v>
                </c:pt>
                <c:pt idx="334">
                  <c:v>2.7906314891304298E-3</c:v>
                </c:pt>
                <c:pt idx="335">
                  <c:v>6.3162287581521627E-3</c:v>
                </c:pt>
                <c:pt idx="336">
                  <c:v>1.030449737853259E-2</c:v>
                </c:pt>
                <c:pt idx="337">
                  <c:v>1.3830094647554324E-2</c:v>
                </c:pt>
                <c:pt idx="338">
                  <c:v>3.367998007880429E-3</c:v>
                </c:pt>
                <c:pt idx="339">
                  <c:v>1.5759926114130408E-4</c:v>
                </c:pt>
                <c:pt idx="340">
                  <c:v>1.6463126875543448E-2</c:v>
                </c:pt>
                <c:pt idx="341">
                  <c:v>1.9988724144565179E-2</c:v>
                </c:pt>
                <c:pt idx="342">
                  <c:v>3.367998007880429E-3</c:v>
                </c:pt>
                <c:pt idx="343">
                  <c:v>1.5759926114130408E-4</c:v>
                </c:pt>
                <c:pt idx="344">
                  <c:v>1.6463126875543448E-2</c:v>
                </c:pt>
                <c:pt idx="345">
                  <c:v>1.9988724144565179E-2</c:v>
                </c:pt>
                <c:pt idx="346">
                  <c:v>6.0741537347825982E-3</c:v>
                </c:pt>
                <c:pt idx="347">
                  <c:v>3.4299291345108633E-3</c:v>
                </c:pt>
                <c:pt idx="348">
                  <c:v>1.6463126875543448E-2</c:v>
                </c:pt>
                <c:pt idx="349">
                  <c:v>1.9988724144565179E-2</c:v>
                </c:pt>
                <c:pt idx="350">
                  <c:v>7.2658482493206389E-2</c:v>
                </c:pt>
                <c:pt idx="351">
                  <c:v>7.5596480217391168E-2</c:v>
                </c:pt>
                <c:pt idx="352">
                  <c:v>1.7881946601902142E-2</c:v>
                </c:pt>
                <c:pt idx="353">
                  <c:v>1.7881946601902142E-2</c:v>
                </c:pt>
                <c:pt idx="354">
                  <c:v>8.3944391029891156E-3</c:v>
                </c:pt>
                <c:pt idx="355">
                  <c:v>8.3944391029891156E-3</c:v>
                </c:pt>
                <c:pt idx="356">
                  <c:v>3.0064150970380382E-2</c:v>
                </c:pt>
                <c:pt idx="357">
                  <c:v>3.0064150970380382E-2</c:v>
                </c:pt>
                <c:pt idx="358">
                  <c:v>9.0540375798097664E-2</c:v>
                </c:pt>
                <c:pt idx="359">
                  <c:v>9.3478373522282443E-2</c:v>
                </c:pt>
                <c:pt idx="360">
                  <c:v>0.10172182219347807</c:v>
                </c:pt>
                <c:pt idx="361">
                  <c:v>0.10583501900733676</c:v>
                </c:pt>
                <c:pt idx="362">
                  <c:v>0.11580124025788022</c:v>
                </c:pt>
                <c:pt idx="363">
                  <c:v>0.11932683752690196</c:v>
                </c:pt>
                <c:pt idx="364">
                  <c:v>5.3640403510597734E-2</c:v>
                </c:pt>
                <c:pt idx="365">
                  <c:v>5.6284574813858596E-2</c:v>
                </c:pt>
                <c:pt idx="366">
                  <c:v>7.7144811680162906E-2</c:v>
                </c:pt>
                <c:pt idx="367">
                  <c:v>7.9789036280434641E-2</c:v>
                </c:pt>
                <c:pt idx="368">
                  <c:v>5.3640403510597734E-2</c:v>
                </c:pt>
                <c:pt idx="369">
                  <c:v>5.6284574813858596E-2</c:v>
                </c:pt>
                <c:pt idx="370">
                  <c:v>7.7144811680162906E-2</c:v>
                </c:pt>
                <c:pt idx="371">
                  <c:v>7.9789036280434641E-2</c:v>
                </c:pt>
                <c:pt idx="372">
                  <c:v>2.3302785577445612E-2</c:v>
                </c:pt>
                <c:pt idx="373">
                  <c:v>2.5946956880706477E-2</c:v>
                </c:pt>
                <c:pt idx="374">
                  <c:v>0.10748242961331503</c:v>
                </c:pt>
                <c:pt idx="375">
                  <c:v>0.11012665421358675</c:v>
                </c:pt>
                <c:pt idx="376">
                  <c:v>2.3302785577445612E-2</c:v>
                </c:pt>
                <c:pt idx="377">
                  <c:v>2.5946956880706477E-2</c:v>
                </c:pt>
                <c:pt idx="378">
                  <c:v>0.10748242961331503</c:v>
                </c:pt>
                <c:pt idx="379">
                  <c:v>0.11012665421358675</c:v>
                </c:pt>
                <c:pt idx="380">
                  <c:v>9.3319868211956356E-2</c:v>
                </c:pt>
                <c:pt idx="381">
                  <c:v>9.6845465480978082E-2</c:v>
                </c:pt>
                <c:pt idx="382">
                  <c:v>0.11682427638152153</c:v>
                </c:pt>
                <c:pt idx="383">
                  <c:v>0.12034987365054325</c:v>
                </c:pt>
                <c:pt idx="384">
                  <c:v>9.3319868211956356E-2</c:v>
                </c:pt>
                <c:pt idx="385">
                  <c:v>9.6845465480978082E-2</c:v>
                </c:pt>
                <c:pt idx="386">
                  <c:v>0.11682427638152153</c:v>
                </c:pt>
                <c:pt idx="387">
                  <c:v>0.12034987365054325</c:v>
                </c:pt>
                <c:pt idx="388">
                  <c:v>6.2982250278804233E-2</c:v>
                </c:pt>
                <c:pt idx="389">
                  <c:v>6.650784754782596E-2</c:v>
                </c:pt>
                <c:pt idx="390">
                  <c:v>0.1471619476116845</c:v>
                </c:pt>
                <c:pt idx="391">
                  <c:v>0.15068754488070626</c:v>
                </c:pt>
                <c:pt idx="392">
                  <c:v>6.2982250278804233E-2</c:v>
                </c:pt>
                <c:pt idx="393">
                  <c:v>6.650784754782596E-2</c:v>
                </c:pt>
                <c:pt idx="394">
                  <c:v>0.1471619476116845</c:v>
                </c:pt>
                <c:pt idx="395">
                  <c:v>0.15068754488070626</c:v>
                </c:pt>
                <c:pt idx="396">
                  <c:v>2.3302785577445612E-2</c:v>
                </c:pt>
                <c:pt idx="397">
                  <c:v>2.5946956880706477E-2</c:v>
                </c:pt>
                <c:pt idx="398">
                  <c:v>0.1471619476116845</c:v>
                </c:pt>
                <c:pt idx="399">
                  <c:v>0.15068754488070626</c:v>
                </c:pt>
                <c:pt idx="400">
                  <c:v>1.95992295891304E-2</c:v>
                </c:pt>
                <c:pt idx="401">
                  <c:v>2.2471938474999963E-2</c:v>
                </c:pt>
                <c:pt idx="402">
                  <c:v>4.5477273434782525E-3</c:v>
                </c:pt>
                <c:pt idx="403">
                  <c:v>4.5477273434782525E-3</c:v>
                </c:pt>
                <c:pt idx="404">
                  <c:v>4.6677522119565129E-3</c:v>
                </c:pt>
                <c:pt idx="405">
                  <c:v>4.6677522119565129E-3</c:v>
                </c:pt>
                <c:pt idx="406">
                  <c:v>1.1872228953260849E-2</c:v>
                </c:pt>
                <c:pt idx="407">
                  <c:v>1.1872228953260849E-2</c:v>
                </c:pt>
                <c:pt idx="408">
                  <c:v>2.4146956932608651E-2</c:v>
                </c:pt>
                <c:pt idx="409">
                  <c:v>2.7019665818478211E-2</c:v>
                </c:pt>
                <c:pt idx="410">
                  <c:v>2.7438900105978211E-2</c:v>
                </c:pt>
                <c:pt idx="411">
                  <c:v>3.1460692546195594E-2</c:v>
                </c:pt>
                <c:pt idx="412">
                  <c:v>3.0795439256521687E-2</c:v>
                </c:pt>
                <c:pt idx="413">
                  <c:v>3.424268991956516E-2</c:v>
                </c:pt>
                <c:pt idx="414">
                  <c:v>1.1104432214673892E-2</c:v>
                </c:pt>
                <c:pt idx="415">
                  <c:v>1.3689870211956497E-2</c:v>
                </c:pt>
                <c:pt idx="416">
                  <c:v>2.4174138408152131E-2</c:v>
                </c:pt>
                <c:pt idx="417">
                  <c:v>2.6759576405434731E-2</c:v>
                </c:pt>
                <c:pt idx="418">
                  <c:v>1.1104432214673892E-2</c:v>
                </c:pt>
                <c:pt idx="419">
                  <c:v>1.3689870211956497E-2</c:v>
                </c:pt>
                <c:pt idx="420">
                  <c:v>2.4174138408152131E-2</c:v>
                </c:pt>
                <c:pt idx="421">
                  <c:v>2.6759576405434731E-2</c:v>
                </c:pt>
                <c:pt idx="422">
                  <c:v>1.0181860956521721E-3</c:v>
                </c:pt>
                <c:pt idx="423">
                  <c:v>3.6036240929347759E-3</c:v>
                </c:pt>
                <c:pt idx="424">
                  <c:v>3.4260384527173851E-2</c:v>
                </c:pt>
                <c:pt idx="425">
                  <c:v>3.6845822524456458E-2</c:v>
                </c:pt>
                <c:pt idx="426">
                  <c:v>1.0181860956521721E-3</c:v>
                </c:pt>
                <c:pt idx="427">
                  <c:v>3.6036240929347759E-3</c:v>
                </c:pt>
                <c:pt idx="428">
                  <c:v>3.4260384527173851E-2</c:v>
                </c:pt>
                <c:pt idx="429">
                  <c:v>3.6845822524456458E-2</c:v>
                </c:pt>
                <c:pt idx="430">
                  <c:v>2.1531885797282567E-2</c:v>
                </c:pt>
                <c:pt idx="431">
                  <c:v>2.4979136460326044E-2</c:v>
                </c:pt>
                <c:pt idx="432">
                  <c:v>3.4601698584782542E-2</c:v>
                </c:pt>
                <c:pt idx="433">
                  <c:v>3.8048949247826015E-2</c:v>
                </c:pt>
                <c:pt idx="434">
                  <c:v>2.1531885797282567E-2</c:v>
                </c:pt>
                <c:pt idx="435">
                  <c:v>2.4979136460326044E-2</c:v>
                </c:pt>
                <c:pt idx="436">
                  <c:v>3.4601698584782542E-2</c:v>
                </c:pt>
                <c:pt idx="437">
                  <c:v>3.8048949247826015E-2</c:v>
                </c:pt>
                <c:pt idx="438">
                  <c:v>1.1445639678260849E-2</c:v>
                </c:pt>
                <c:pt idx="439">
                  <c:v>1.4892890341304322E-2</c:v>
                </c:pt>
                <c:pt idx="440">
                  <c:v>4.4687944703804265E-2</c:v>
                </c:pt>
                <c:pt idx="441">
                  <c:v>4.8135195366847738E-2</c:v>
                </c:pt>
                <c:pt idx="442">
                  <c:v>1.1445639678260849E-2</c:v>
                </c:pt>
                <c:pt idx="443">
                  <c:v>1.4892890341304322E-2</c:v>
                </c:pt>
                <c:pt idx="444">
                  <c:v>4.4687944703804265E-2</c:v>
                </c:pt>
                <c:pt idx="445">
                  <c:v>4.8135195366847738E-2</c:v>
                </c:pt>
                <c:pt idx="446">
                  <c:v>1.0181860956521721E-3</c:v>
                </c:pt>
                <c:pt idx="447">
                  <c:v>3.6036240929347759E-3</c:v>
                </c:pt>
                <c:pt idx="448">
                  <c:v>4.4687944703804265E-2</c:v>
                </c:pt>
                <c:pt idx="449">
                  <c:v>4.8135195366847738E-2</c:v>
                </c:pt>
                <c:pt idx="450">
                  <c:v>6.0966557327717281E-2</c:v>
                </c:pt>
                <c:pt idx="451">
                  <c:v>6.3839266213586834E-2</c:v>
                </c:pt>
                <c:pt idx="452">
                  <c:v>1.7562644209782576E-2</c:v>
                </c:pt>
                <c:pt idx="453">
                  <c:v>1.7562644209782576E-2</c:v>
                </c:pt>
                <c:pt idx="454">
                  <c:v>4.7091853082065128E-2</c:v>
                </c:pt>
                <c:pt idx="455">
                  <c:v>4.7091853082065128E-2</c:v>
                </c:pt>
                <c:pt idx="456">
                  <c:v>1.4318774940217365E-2</c:v>
                </c:pt>
                <c:pt idx="457">
                  <c:v>1.4318774940217365E-2</c:v>
                </c:pt>
                <c:pt idx="458">
                  <c:v>7.8529308131521605E-2</c:v>
                </c:pt>
                <c:pt idx="459">
                  <c:v>8.1402017017391151E-2</c:v>
                </c:pt>
                <c:pt idx="460">
                  <c:v>8.5353244215217242E-2</c:v>
                </c:pt>
                <c:pt idx="461">
                  <c:v>8.9375036655434614E-2</c:v>
                </c:pt>
                <c:pt idx="462">
                  <c:v>0.10126016348532589</c:v>
                </c:pt>
                <c:pt idx="463">
                  <c:v>0.10470741414836937</c:v>
                </c:pt>
                <c:pt idx="464">
                  <c:v>1.1058596785326067E-2</c:v>
                </c:pt>
                <c:pt idx="465">
                  <c:v>8.4731587880434635E-3</c:v>
                </c:pt>
                <c:pt idx="466">
                  <c:v>0.12079842129402152</c:v>
                </c:pt>
                <c:pt idx="467">
                  <c:v>0.12338385929130412</c:v>
                </c:pt>
                <c:pt idx="468">
                  <c:v>1.1058596785326067E-2</c:v>
                </c:pt>
                <c:pt idx="469">
                  <c:v>8.4731587880434635E-3</c:v>
                </c:pt>
                <c:pt idx="470">
                  <c:v>0.12079842129402152</c:v>
                </c:pt>
                <c:pt idx="471">
                  <c:v>0.12338385929130412</c:v>
                </c:pt>
                <c:pt idx="472">
                  <c:v>3.4823627338043416E-2</c:v>
                </c:pt>
                <c:pt idx="473">
                  <c:v>3.7409065335326022E-2</c:v>
                </c:pt>
                <c:pt idx="474">
                  <c:v>7.4916197170652038E-2</c:v>
                </c:pt>
                <c:pt idx="475">
                  <c:v>7.7501635167934652E-2</c:v>
                </c:pt>
                <c:pt idx="476">
                  <c:v>3.4823627338043416E-2</c:v>
                </c:pt>
                <c:pt idx="477">
                  <c:v>3.7409065335326022E-2</c:v>
                </c:pt>
                <c:pt idx="478">
                  <c:v>7.4916197170652038E-2</c:v>
                </c:pt>
                <c:pt idx="479">
                  <c:v>7.7501635167934652E-2</c:v>
                </c:pt>
                <c:pt idx="480">
                  <c:v>2.4794089238586912E-2</c:v>
                </c:pt>
                <c:pt idx="481">
                  <c:v>2.8241339901630382E-2</c:v>
                </c:pt>
                <c:pt idx="482">
                  <c:v>0.1566511073179345</c:v>
                </c:pt>
                <c:pt idx="483">
                  <c:v>0.16009835798097796</c:v>
                </c:pt>
                <c:pt idx="484">
                  <c:v>2.4794089238586912E-2</c:v>
                </c:pt>
                <c:pt idx="485">
                  <c:v>2.8241339901630382E-2</c:v>
                </c:pt>
                <c:pt idx="486">
                  <c:v>0.1566511073179345</c:v>
                </c:pt>
                <c:pt idx="487">
                  <c:v>0.16009835798097796</c:v>
                </c:pt>
                <c:pt idx="488">
                  <c:v>7.0676313361956386E-2</c:v>
                </c:pt>
                <c:pt idx="489">
                  <c:v>7.4123564024999866E-2</c:v>
                </c:pt>
                <c:pt idx="490">
                  <c:v>0.11076888319456503</c:v>
                </c:pt>
                <c:pt idx="491">
                  <c:v>0.11421613385760848</c:v>
                </c:pt>
                <c:pt idx="492">
                  <c:v>7.0676313361956386E-2</c:v>
                </c:pt>
                <c:pt idx="493">
                  <c:v>7.4123564024999866E-2</c:v>
                </c:pt>
                <c:pt idx="494">
                  <c:v>0.11076888319456503</c:v>
                </c:pt>
                <c:pt idx="495">
                  <c:v>0.11421613385760848</c:v>
                </c:pt>
                <c:pt idx="496">
                  <c:v>1.1058596785326067E-2</c:v>
                </c:pt>
                <c:pt idx="497">
                  <c:v>8.4731587880434635E-3</c:v>
                </c:pt>
                <c:pt idx="498">
                  <c:v>0.1566511073179345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179-8209-4CD3C63A9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9-4D55-899D-3CEB5373CD2E}"/>
            </c:ext>
          </c:extLst>
        </c:ser>
        <c:ser>
          <c:idx val="8"/>
          <c:order val="1"/>
          <c:tx>
            <c:v>Datos muros f'c 30MPa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FC'!$N$5:$N$254</c:f>
              <c:numCache>
                <c:formatCode>General</c:formatCode>
                <c:ptCount val="2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  <c:pt idx="50">
                  <c:v>2.5409543037177015E-4</c:v>
                </c:pt>
                <c:pt idx="51">
                  <c:v>9.4940291305747936E-4</c:v>
                </c:pt>
                <c:pt idx="52">
                  <c:v>1.505457750892667E-4</c:v>
                </c:pt>
                <c:pt idx="53">
                  <c:v>1.6874880700132994E-4</c:v>
                </c:pt>
                <c:pt idx="54">
                  <c:v>4.8441596535181595E-3</c:v>
                </c:pt>
                <c:pt idx="55">
                  <c:v>7.1225376936497808E-3</c:v>
                </c:pt>
                <c:pt idx="56">
                  <c:v>1.4876721693201681E-3</c:v>
                </c:pt>
                <c:pt idx="57">
                  <c:v>2.2531882077994779E-3</c:v>
                </c:pt>
                <c:pt idx="58">
                  <c:v>4.0464120546103682E-4</c:v>
                </c:pt>
                <c:pt idx="59">
                  <c:v>1.1181407345235573E-3</c:v>
                </c:pt>
                <c:pt idx="60">
                  <c:v>3.5573360252047823E-4</c:v>
                </c:pt>
                <c:pt idx="61">
                  <c:v>1.3291618811734206E-3</c:v>
                </c:pt>
                <c:pt idx="62">
                  <c:v>5.4578336237485028E-4</c:v>
                </c:pt>
                <c:pt idx="63">
                  <c:v>1.4092684042288008E-3</c:v>
                </c:pt>
                <c:pt idx="64">
                  <c:v>7.0105072051529667E-3</c:v>
                </c:pt>
                <c:pt idx="65">
                  <c:v>9.1170934450185374E-3</c:v>
                </c:pt>
                <c:pt idx="66">
                  <c:v>6.5531354304837796E-3</c:v>
                </c:pt>
                <c:pt idx="67">
                  <c:v>1.0826003308772645E-2</c:v>
                </c:pt>
                <c:pt idx="68">
                  <c:v>7.0105072051529667E-3</c:v>
                </c:pt>
                <c:pt idx="69">
                  <c:v>9.1170934450185374E-3</c:v>
                </c:pt>
                <c:pt idx="70">
                  <c:v>6.5531354304837796E-3</c:v>
                </c:pt>
                <c:pt idx="71">
                  <c:v>1.0826003308772645E-2</c:v>
                </c:pt>
                <c:pt idx="72">
                  <c:v>2.3114335157039794E-3</c:v>
                </c:pt>
                <c:pt idx="73">
                  <c:v>2.3000085590422137E-3</c:v>
                </c:pt>
                <c:pt idx="74">
                  <c:v>1.8540617410347936E-3</c:v>
                </c:pt>
                <c:pt idx="75">
                  <c:v>4.0089184227963233E-3</c:v>
                </c:pt>
                <c:pt idx="76">
                  <c:v>2.3114335157039794E-3</c:v>
                </c:pt>
                <c:pt idx="77">
                  <c:v>2.3000085590422137E-3</c:v>
                </c:pt>
                <c:pt idx="78">
                  <c:v>1.8540617410347936E-3</c:v>
                </c:pt>
                <c:pt idx="79">
                  <c:v>4.0089184227963233E-3</c:v>
                </c:pt>
                <c:pt idx="80">
                  <c:v>7.2372816093537653E-3</c:v>
                </c:pt>
                <c:pt idx="81">
                  <c:v>8.6635226655464373E-3</c:v>
                </c:pt>
                <c:pt idx="82">
                  <c:v>6.3263610262829818E-3</c:v>
                </c:pt>
                <c:pt idx="83">
                  <c:v>1.1279574088244745E-2</c:v>
                </c:pt>
                <c:pt idx="84">
                  <c:v>7.2372816093537653E-3</c:v>
                </c:pt>
                <c:pt idx="85">
                  <c:v>8.6635226655464373E-3</c:v>
                </c:pt>
                <c:pt idx="86">
                  <c:v>6.3263610262829818E-3</c:v>
                </c:pt>
                <c:pt idx="87">
                  <c:v>1.1279574088244745E-2</c:v>
                </c:pt>
                <c:pt idx="88">
                  <c:v>2.5382079199047771E-3</c:v>
                </c:pt>
                <c:pt idx="89">
                  <c:v>1.8464377795701153E-3</c:v>
                </c:pt>
                <c:pt idx="90">
                  <c:v>1.6272873368339954E-3</c:v>
                </c:pt>
                <c:pt idx="91">
                  <c:v>4.4624892022684225E-3</c:v>
                </c:pt>
                <c:pt idx="92">
                  <c:v>2.5382079199047771E-3</c:v>
                </c:pt>
                <c:pt idx="93">
                  <c:v>1.8464377795701153E-3</c:v>
                </c:pt>
                <c:pt idx="94">
                  <c:v>1.6272873368339954E-3</c:v>
                </c:pt>
                <c:pt idx="95">
                  <c:v>4.4624892022684225E-3</c:v>
                </c:pt>
                <c:pt idx="96">
                  <c:v>7.2372816093537653E-3</c:v>
                </c:pt>
                <c:pt idx="97">
                  <c:v>9.1170934450185374E-3</c:v>
                </c:pt>
                <c:pt idx="98">
                  <c:v>6.5531354304837796E-3</c:v>
                </c:pt>
                <c:pt idx="99">
                  <c:v>1.1279574088244745E-2</c:v>
                </c:pt>
                <c:pt idx="100">
                  <c:v>6.1832206400063176E-4</c:v>
                </c:pt>
                <c:pt idx="101">
                  <c:v>1.394424867983859E-4</c:v>
                </c:pt>
                <c:pt idx="102">
                  <c:v>1.5406330808380442E-5</c:v>
                </c:pt>
                <c:pt idx="103">
                  <c:v>9.4144770974249271E-5</c:v>
                </c:pt>
                <c:pt idx="104">
                  <c:v>7.6590604991231747E-3</c:v>
                </c:pt>
                <c:pt idx="105">
                  <c:v>1.0247227098446771E-2</c:v>
                </c:pt>
                <c:pt idx="106">
                  <c:v>1.6417698563314976E-3</c:v>
                </c:pt>
                <c:pt idx="107">
                  <c:v>2.3006345558752913E-3</c:v>
                </c:pt>
                <c:pt idx="108">
                  <c:v>6.3372839480901227E-4</c:v>
                </c:pt>
                <c:pt idx="109">
                  <c:v>4.5297715824136623E-5</c:v>
                </c:pt>
                <c:pt idx="110">
                  <c:v>8.6565088960088453E-4</c:v>
                </c:pt>
                <c:pt idx="111">
                  <c:v>1.9522012802763568E-4</c:v>
                </c:pt>
                <c:pt idx="112">
                  <c:v>7.6663789911395768E-4</c:v>
                </c:pt>
                <c:pt idx="113">
                  <c:v>1.6696118049787032E-5</c:v>
                </c:pt>
                <c:pt idx="114">
                  <c:v>1.0166193548152085E-2</c:v>
                </c:pt>
                <c:pt idx="115">
                  <c:v>1.4220618729942092E-2</c:v>
                </c:pt>
                <c:pt idx="116">
                  <c:v>1.1279176495902699E-2</c:v>
                </c:pt>
                <c:pt idx="117">
                  <c:v>1.4471616499198977E-2</c:v>
                </c:pt>
                <c:pt idx="118">
                  <c:v>1.0166193548152085E-2</c:v>
                </c:pt>
                <c:pt idx="119">
                  <c:v>1.4220618729942092E-2</c:v>
                </c:pt>
                <c:pt idx="120">
                  <c:v>1.1279176495902699E-2</c:v>
                </c:pt>
                <c:pt idx="121">
                  <c:v>1.4471616499198977E-2</c:v>
                </c:pt>
                <c:pt idx="122">
                  <c:v>1.7419885877734236E-3</c:v>
                </c:pt>
                <c:pt idx="123">
                  <c:v>3.0953891703420166E-3</c:v>
                </c:pt>
                <c:pt idx="124">
                  <c:v>2.8549683029745606E-3</c:v>
                </c:pt>
                <c:pt idx="125">
                  <c:v>3.3463837070494252E-3</c:v>
                </c:pt>
                <c:pt idx="126">
                  <c:v>1.7419885877734236E-3</c:v>
                </c:pt>
                <c:pt idx="127">
                  <c:v>3.0953891703420166E-3</c:v>
                </c:pt>
                <c:pt idx="128">
                  <c:v>2.8549683029745606E-3</c:v>
                </c:pt>
                <c:pt idx="129">
                  <c:v>3.3463837070494252E-3</c:v>
                </c:pt>
                <c:pt idx="130">
                  <c:v>9.9652905981435173E-3</c:v>
                </c:pt>
                <c:pt idx="131">
                  <c:v>1.4272934310681251E-2</c:v>
                </c:pt>
                <c:pt idx="132">
                  <c:v>1.148007944591127E-2</c:v>
                </c:pt>
                <c:pt idx="133">
                  <c:v>1.4419304151009296E-2</c:v>
                </c:pt>
                <c:pt idx="134">
                  <c:v>9.9652905981435173E-3</c:v>
                </c:pt>
                <c:pt idx="135">
                  <c:v>1.4272934310681251E-2</c:v>
                </c:pt>
                <c:pt idx="136">
                  <c:v>1.148007944591127E-2</c:v>
                </c:pt>
                <c:pt idx="137">
                  <c:v>1.4419304151009296E-2</c:v>
                </c:pt>
                <c:pt idx="138">
                  <c:v>1.5410824052153763E-3</c:v>
                </c:pt>
                <c:pt idx="139">
                  <c:v>3.1477015185316986E-3</c:v>
                </c:pt>
                <c:pt idx="140">
                  <c:v>3.0558712529831309E-3</c:v>
                </c:pt>
                <c:pt idx="141">
                  <c:v>3.294071358859744E-3</c:v>
                </c:pt>
                <c:pt idx="142">
                  <c:v>1.5410824052153763E-3</c:v>
                </c:pt>
                <c:pt idx="143">
                  <c:v>3.1477015185316986E-3</c:v>
                </c:pt>
                <c:pt idx="144">
                  <c:v>3.0558712529831309E-3</c:v>
                </c:pt>
                <c:pt idx="145">
                  <c:v>3.294071358859744E-3</c:v>
                </c:pt>
                <c:pt idx="146">
                  <c:v>1.0166193548152085E-2</c:v>
                </c:pt>
                <c:pt idx="147">
                  <c:v>1.4272934310681251E-2</c:v>
                </c:pt>
                <c:pt idx="148">
                  <c:v>1.148007944591127E-2</c:v>
                </c:pt>
                <c:pt idx="149">
                  <c:v>1.4471616499198977E-2</c:v>
                </c:pt>
                <c:pt idx="150">
                  <c:v>4.6963163201008105E-5</c:v>
                </c:pt>
                <c:pt idx="151">
                  <c:v>4.3028762410207862E-4</c:v>
                </c:pt>
                <c:pt idx="152">
                  <c:v>8.5182526937617996E-5</c:v>
                </c:pt>
                <c:pt idx="153">
                  <c:v>3.024798471959667E-5</c:v>
                </c:pt>
                <c:pt idx="154">
                  <c:v>1.8920716930056678E-3</c:v>
                </c:pt>
                <c:pt idx="155">
                  <c:v>2.2246882963768075E-3</c:v>
                </c:pt>
                <c:pt idx="156">
                  <c:v>4.6119371104284728E-3</c:v>
                </c:pt>
                <c:pt idx="157">
                  <c:v>6.6697640520793832E-3</c:v>
                </c:pt>
                <c:pt idx="158">
                  <c:v>3.8213184373030808E-5</c:v>
                </c:pt>
                <c:pt idx="159">
                  <c:v>4.0003963938248195E-4</c:v>
                </c:pt>
                <c:pt idx="160">
                  <c:v>6.5748428481411344E-5</c:v>
                </c:pt>
                <c:pt idx="161">
                  <c:v>6.0240143787019423E-4</c:v>
                </c:pt>
                <c:pt idx="162">
                  <c:v>7.9930067895399984E-5</c:v>
                </c:pt>
                <c:pt idx="163">
                  <c:v>4.6794466575299221E-4</c:v>
                </c:pt>
                <c:pt idx="164">
                  <c:v>2.6066347591997426E-3</c:v>
                </c:pt>
                <c:pt idx="165">
                  <c:v>3.5018206228103282E-3</c:v>
                </c:pt>
                <c:pt idx="166">
                  <c:v>2.6911684529615579E-3</c:v>
                </c:pt>
                <c:pt idx="167">
                  <c:v>2.7273053711720178E-3</c:v>
                </c:pt>
                <c:pt idx="168">
                  <c:v>2.6066347591997426E-3</c:v>
                </c:pt>
                <c:pt idx="169">
                  <c:v>3.5018206228103282E-3</c:v>
                </c:pt>
                <c:pt idx="170">
                  <c:v>2.6911684529615579E-3</c:v>
                </c:pt>
                <c:pt idx="171">
                  <c:v>2.7273053711720178E-3</c:v>
                </c:pt>
                <c:pt idx="172">
                  <c:v>6.4144451077189548E-3</c:v>
                </c:pt>
                <c:pt idx="173">
                  <c:v>9.7249279166666501E-3</c:v>
                </c:pt>
                <c:pt idx="174">
                  <c:v>6.4989788014807696E-3</c:v>
                </c:pt>
                <c:pt idx="175">
                  <c:v>8.9504126650283393E-3</c:v>
                </c:pt>
                <c:pt idx="176">
                  <c:v>6.4144451077189548E-3</c:v>
                </c:pt>
                <c:pt idx="177">
                  <c:v>9.7249279166666501E-3</c:v>
                </c:pt>
                <c:pt idx="178">
                  <c:v>6.4989788014807696E-3</c:v>
                </c:pt>
                <c:pt idx="179">
                  <c:v>8.9504126650283393E-3</c:v>
                </c:pt>
                <c:pt idx="180">
                  <c:v>2.6777221578134797E-3</c:v>
                </c:pt>
                <c:pt idx="181">
                  <c:v>3.6006595432577127E-3</c:v>
                </c:pt>
                <c:pt idx="182">
                  <c:v>2.6200748749842418E-3</c:v>
                </c:pt>
                <c:pt idx="183">
                  <c:v>2.6284664507246328E-3</c:v>
                </c:pt>
                <c:pt idx="184">
                  <c:v>2.6777221578134797E-3</c:v>
                </c:pt>
                <c:pt idx="185">
                  <c:v>3.6006595432577127E-3</c:v>
                </c:pt>
                <c:pt idx="186">
                  <c:v>2.6200748749842418E-3</c:v>
                </c:pt>
                <c:pt idx="187">
                  <c:v>2.6284664507246328E-3</c:v>
                </c:pt>
                <c:pt idx="188">
                  <c:v>6.4855325063326915E-3</c:v>
                </c:pt>
                <c:pt idx="189">
                  <c:v>9.8237668371140337E-3</c:v>
                </c:pt>
                <c:pt idx="190">
                  <c:v>6.4278914028670329E-3</c:v>
                </c:pt>
                <c:pt idx="191">
                  <c:v>8.8515737445809539E-3</c:v>
                </c:pt>
                <c:pt idx="192">
                  <c:v>6.4855325063326915E-3</c:v>
                </c:pt>
                <c:pt idx="193">
                  <c:v>9.8237668371140337E-3</c:v>
                </c:pt>
                <c:pt idx="194">
                  <c:v>6.4278914028670329E-3</c:v>
                </c:pt>
                <c:pt idx="195">
                  <c:v>8.8515737445809539E-3</c:v>
                </c:pt>
                <c:pt idx="196">
                  <c:v>6.4855325063326915E-3</c:v>
                </c:pt>
                <c:pt idx="197">
                  <c:v>9.8237668371140337E-3</c:v>
                </c:pt>
                <c:pt idx="198">
                  <c:v>6.4989788014807696E-3</c:v>
                </c:pt>
                <c:pt idx="199">
                  <c:v>8.9504126650283393E-3</c:v>
                </c:pt>
                <c:pt idx="200">
                  <c:v>1.7593883982356615E-4</c:v>
                </c:pt>
                <c:pt idx="201">
                  <c:v>5.9915109262759822E-4</c:v>
                </c:pt>
                <c:pt idx="202">
                  <c:v>2.7572320289855025E-4</c:v>
                </c:pt>
                <c:pt idx="203">
                  <c:v>3.4999915311909198E-4</c:v>
                </c:pt>
                <c:pt idx="204">
                  <c:v>1.5249186265910496E-3</c:v>
                </c:pt>
                <c:pt idx="205">
                  <c:v>1.9983814640201604E-3</c:v>
                </c:pt>
                <c:pt idx="206">
                  <c:v>1.8801825974795177E-3</c:v>
                </c:pt>
                <c:pt idx="207">
                  <c:v>2.5187827471959629E-3</c:v>
                </c:pt>
                <c:pt idx="208">
                  <c:v>4.516620427221164E-4</c:v>
                </c:pt>
                <c:pt idx="209">
                  <c:v>9.491502457466902E-4</c:v>
                </c:pt>
                <c:pt idx="210">
                  <c:v>2.4630943226212936E-4</c:v>
                </c:pt>
                <c:pt idx="211">
                  <c:v>8.3881152967863761E-4</c:v>
                </c:pt>
                <c:pt idx="212">
                  <c:v>6.5226890195336997E-4</c:v>
                </c:pt>
                <c:pt idx="213">
                  <c:v>1.2789799561436651E-3</c:v>
                </c:pt>
                <c:pt idx="214">
                  <c:v>1.9765312344045332E-3</c:v>
                </c:pt>
                <c:pt idx="215">
                  <c:v>3.3369799199747894E-3</c:v>
                </c:pt>
                <c:pt idx="216">
                  <c:v>2.2932112591052254E-3</c:v>
                </c:pt>
                <c:pt idx="217">
                  <c:v>2.2584832357907965E-3</c:v>
                </c:pt>
                <c:pt idx="218">
                  <c:v>1.9765312344045332E-3</c:v>
                </c:pt>
                <c:pt idx="219">
                  <c:v>3.3369799199747894E-3</c:v>
                </c:pt>
                <c:pt idx="220">
                  <c:v>2.2932112591052254E-3</c:v>
                </c:pt>
                <c:pt idx="221">
                  <c:v>2.2584832357907965E-3</c:v>
                </c:pt>
                <c:pt idx="222">
                  <c:v>2.4738958501575254E-3</c:v>
                </c:pt>
                <c:pt idx="223">
                  <c:v>4.0655268859483232E-3</c:v>
                </c:pt>
                <c:pt idx="224">
                  <c:v>2.790575874858218E-3</c:v>
                </c:pt>
                <c:pt idx="225">
                  <c:v>2.9870549192186464E-3</c:v>
                </c:pt>
                <c:pt idx="226">
                  <c:v>2.4738958501575254E-3</c:v>
                </c:pt>
                <c:pt idx="227">
                  <c:v>4.0655268859483232E-3</c:v>
                </c:pt>
                <c:pt idx="228">
                  <c:v>2.790575874858218E-3</c:v>
                </c:pt>
                <c:pt idx="229">
                  <c:v>2.9870549192186464E-3</c:v>
                </c:pt>
                <c:pt idx="230">
                  <c:v>1.6480362665406397E-3</c:v>
                </c:pt>
                <c:pt idx="231">
                  <c:v>3.8667244008821606E-3</c:v>
                </c:pt>
                <c:pt idx="232">
                  <c:v>2.6217062269691194E-3</c:v>
                </c:pt>
                <c:pt idx="233">
                  <c:v>1.7287634723377411E-3</c:v>
                </c:pt>
                <c:pt idx="234">
                  <c:v>1.6480362665406397E-3</c:v>
                </c:pt>
                <c:pt idx="235">
                  <c:v>3.8667244008821606E-3</c:v>
                </c:pt>
                <c:pt idx="236">
                  <c:v>2.6217062269691194E-3</c:v>
                </c:pt>
                <c:pt idx="237">
                  <c:v>1.7287634723377411E-3</c:v>
                </c:pt>
                <c:pt idx="238">
                  <c:v>2.1454008822936322E-3</c:v>
                </c:pt>
                <c:pt idx="239">
                  <c:v>4.595271366855694E-3</c:v>
                </c:pt>
                <c:pt idx="240">
                  <c:v>3.1190708427221115E-3</c:v>
                </c:pt>
                <c:pt idx="241">
                  <c:v>2.4573104383112743E-3</c:v>
                </c:pt>
                <c:pt idx="242">
                  <c:v>2.1454008822936322E-3</c:v>
                </c:pt>
                <c:pt idx="243">
                  <c:v>4.595271366855694E-3</c:v>
                </c:pt>
                <c:pt idx="244">
                  <c:v>3.1190708427221115E-3</c:v>
                </c:pt>
                <c:pt idx="245">
                  <c:v>2.4573104383112743E-3</c:v>
                </c:pt>
                <c:pt idx="246">
                  <c:v>2.4738958501575254E-3</c:v>
                </c:pt>
                <c:pt idx="247">
                  <c:v>4.595271366855694E-3</c:v>
                </c:pt>
                <c:pt idx="248">
                  <c:v>3.1190708427221115E-3</c:v>
                </c:pt>
                <c:pt idx="249">
                  <c:v>2.9870549192186464E-3</c:v>
                </c:pt>
              </c:numCache>
            </c:numRef>
          </c:xVal>
          <c:yVal>
            <c:numRef>
              <c:f>'RESUMEN FC'!$O$5:$O$254</c:f>
              <c:numCache>
                <c:formatCode>General</c:formatCode>
                <c:ptCount val="2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  <c:pt idx="50">
                  <c:v>7.4325348876908087E-2</c:v>
                </c:pt>
                <c:pt idx="51">
                  <c:v>7.6327573081159283E-2</c:v>
                </c:pt>
                <c:pt idx="52">
                  <c:v>1.8322839610241518E-2</c:v>
                </c:pt>
                <c:pt idx="53">
                  <c:v>1.8322839610241518E-2</c:v>
                </c:pt>
                <c:pt idx="54">
                  <c:v>3.2367933215265647E-2</c:v>
                </c:pt>
                <c:pt idx="55">
                  <c:v>3.2367933215265647E-2</c:v>
                </c:pt>
                <c:pt idx="56">
                  <c:v>8.4692313905313857E-3</c:v>
                </c:pt>
                <c:pt idx="57">
                  <c:v>8.4692313905313857E-3</c:v>
                </c:pt>
                <c:pt idx="58">
                  <c:v>9.2648150587052974E-2</c:v>
                </c:pt>
                <c:pt idx="59">
                  <c:v>9.4650374791304184E-2</c:v>
                </c:pt>
                <c:pt idx="60">
                  <c:v>0.10405547326763266</c:v>
                </c:pt>
                <c:pt idx="61">
                  <c:v>0.10685856441352638</c:v>
                </c:pt>
                <c:pt idx="62">
                  <c:v>0.11850693170859881</c:v>
                </c:pt>
                <c:pt idx="63">
                  <c:v>0.12090957043362296</c:v>
                </c:pt>
                <c:pt idx="64">
                  <c:v>2.1577662007729429E-2</c:v>
                </c:pt>
                <c:pt idx="65">
                  <c:v>2.3379660001545854E-2</c:v>
                </c:pt>
                <c:pt idx="66">
                  <c:v>0.11220793565062782</c:v>
                </c:pt>
                <c:pt idx="67">
                  <c:v>0.11400993364444424</c:v>
                </c:pt>
                <c:pt idx="68">
                  <c:v>2.1577662007729429E-2</c:v>
                </c:pt>
                <c:pt idx="69">
                  <c:v>2.3379660001545854E-2</c:v>
                </c:pt>
                <c:pt idx="70">
                  <c:v>0.11220793565062782</c:v>
                </c:pt>
                <c:pt idx="71">
                  <c:v>0.11400993364444424</c:v>
                </c:pt>
                <c:pt idx="72">
                  <c:v>5.5035905202511982E-2</c:v>
                </c:pt>
                <c:pt idx="73">
                  <c:v>5.6837903196328407E-2</c:v>
                </c:pt>
                <c:pt idx="74">
                  <c:v>7.8749730355941891E-2</c:v>
                </c:pt>
                <c:pt idx="75">
                  <c:v>8.0551728349758309E-2</c:v>
                </c:pt>
                <c:pt idx="76">
                  <c:v>5.5035905202511982E-2</c:v>
                </c:pt>
                <c:pt idx="77">
                  <c:v>5.6837903196328407E-2</c:v>
                </c:pt>
                <c:pt idx="78">
                  <c:v>7.8749730355941891E-2</c:v>
                </c:pt>
                <c:pt idx="79">
                  <c:v>8.0551728349758309E-2</c:v>
                </c:pt>
                <c:pt idx="80">
                  <c:v>6.21981138610627E-2</c:v>
                </c:pt>
                <c:pt idx="81">
                  <c:v>6.4600752586086843E-2</c:v>
                </c:pt>
                <c:pt idx="82">
                  <c:v>0.15282834960386446</c:v>
                </c:pt>
                <c:pt idx="83">
                  <c:v>0.15523102622898524</c:v>
                </c:pt>
                <c:pt idx="84">
                  <c:v>6.21981138610627E-2</c:v>
                </c:pt>
                <c:pt idx="85">
                  <c:v>6.4600752586086843E-2</c:v>
                </c:pt>
                <c:pt idx="86">
                  <c:v>0.15282834960386446</c:v>
                </c:pt>
                <c:pt idx="87">
                  <c:v>0.15523102622898524</c:v>
                </c:pt>
                <c:pt idx="88">
                  <c:v>9.5656319155748626E-2</c:v>
                </c:pt>
                <c:pt idx="89">
                  <c:v>9.8058995780869393E-2</c:v>
                </c:pt>
                <c:pt idx="90">
                  <c:v>0.11937014430917853</c:v>
                </c:pt>
                <c:pt idx="91">
                  <c:v>0.12177278303420266</c:v>
                </c:pt>
                <c:pt idx="92">
                  <c:v>9.5656319155748626E-2</c:v>
                </c:pt>
                <c:pt idx="93">
                  <c:v>9.8058995780869393E-2</c:v>
                </c:pt>
                <c:pt idx="94">
                  <c:v>0.11937014430917853</c:v>
                </c:pt>
                <c:pt idx="95">
                  <c:v>0.12177278303420266</c:v>
                </c:pt>
                <c:pt idx="96">
                  <c:v>2.1577662007729429E-2</c:v>
                </c:pt>
                <c:pt idx="97">
                  <c:v>2.3379660001545854E-2</c:v>
                </c:pt>
                <c:pt idx="98">
                  <c:v>0.15282834960386446</c:v>
                </c:pt>
                <c:pt idx="99">
                  <c:v>0.15523102622898524</c:v>
                </c:pt>
                <c:pt idx="100">
                  <c:v>7.2280828701152919E-2</c:v>
                </c:pt>
                <c:pt idx="101">
                  <c:v>7.4220057760377225E-2</c:v>
                </c:pt>
                <c:pt idx="102">
                  <c:v>1.6305539569916119E-2</c:v>
                </c:pt>
                <c:pt idx="103">
                  <c:v>1.6305539569916119E-2</c:v>
                </c:pt>
                <c:pt idx="104">
                  <c:v>4.2345649234381486E-2</c:v>
                </c:pt>
                <c:pt idx="105">
                  <c:v>4.2345649234381486E-2</c:v>
                </c:pt>
                <c:pt idx="106">
                  <c:v>1.8440634361949655E-2</c:v>
                </c:pt>
                <c:pt idx="107">
                  <c:v>1.8440634361949655E-2</c:v>
                </c:pt>
                <c:pt idx="108">
                  <c:v>8.8586368271069041E-2</c:v>
                </c:pt>
                <c:pt idx="109">
                  <c:v>9.0525597330293348E-2</c:v>
                </c:pt>
                <c:pt idx="110">
                  <c:v>0.10119315606981115</c:v>
                </c:pt>
                <c:pt idx="111">
                  <c:v>0.10390807675272519</c:v>
                </c:pt>
                <c:pt idx="112">
                  <c:v>0.11282587831226397</c:v>
                </c:pt>
                <c:pt idx="113">
                  <c:v>0.11515295318333313</c:v>
                </c:pt>
                <c:pt idx="114">
                  <c:v>5.7688389588050216E-3</c:v>
                </c:pt>
                <c:pt idx="115">
                  <c:v>7.5141348325995696E-3</c:v>
                </c:pt>
                <c:pt idx="116">
                  <c:v>0.12433666503867905</c:v>
                </c:pt>
                <c:pt idx="117">
                  <c:v>0.12608196091247359</c:v>
                </c:pt>
                <c:pt idx="118">
                  <c:v>5.7688389588050216E-3</c:v>
                </c:pt>
                <c:pt idx="119">
                  <c:v>7.5141348325995696E-3</c:v>
                </c:pt>
                <c:pt idx="120">
                  <c:v>0.12433666503867905</c:v>
                </c:pt>
                <c:pt idx="121">
                  <c:v>0.12608196091247359</c:v>
                </c:pt>
                <c:pt idx="122">
                  <c:v>3.923585155660371E-2</c:v>
                </c:pt>
                <c:pt idx="123">
                  <c:v>4.0981147430398254E-2</c:v>
                </c:pt>
                <c:pt idx="124">
                  <c:v>9.0869652440880341E-2</c:v>
                </c:pt>
                <c:pt idx="125">
                  <c:v>9.26149483146749E-2</c:v>
                </c:pt>
                <c:pt idx="126">
                  <c:v>3.923585155660371E-2</c:v>
                </c:pt>
                <c:pt idx="127">
                  <c:v>4.0981147430398254E-2</c:v>
                </c:pt>
                <c:pt idx="128">
                  <c:v>9.0869652440880341E-2</c:v>
                </c:pt>
                <c:pt idx="129">
                  <c:v>9.26149483146749E-2</c:v>
                </c:pt>
                <c:pt idx="130">
                  <c:v>4.3758629194968479E-2</c:v>
                </c:pt>
                <c:pt idx="131">
                  <c:v>4.608570406603766E-2</c:v>
                </c:pt>
                <c:pt idx="132">
                  <c:v>0.16232645527484249</c:v>
                </c:pt>
                <c:pt idx="133">
                  <c:v>0.16465353014591166</c:v>
                </c:pt>
                <c:pt idx="134">
                  <c:v>4.3758629194968479E-2</c:v>
                </c:pt>
                <c:pt idx="135">
                  <c:v>4.608570406603766E-2</c:v>
                </c:pt>
                <c:pt idx="136">
                  <c:v>0.16232645527484249</c:v>
                </c:pt>
                <c:pt idx="137">
                  <c:v>0.16465353014591166</c:v>
                </c:pt>
                <c:pt idx="138">
                  <c:v>7.7225641792767155E-2</c:v>
                </c:pt>
                <c:pt idx="139">
                  <c:v>7.9552716663836356E-2</c:v>
                </c:pt>
                <c:pt idx="140">
                  <c:v>0.1288594426770438</c:v>
                </c:pt>
                <c:pt idx="141">
                  <c:v>0.131186517548113</c:v>
                </c:pt>
                <c:pt idx="142">
                  <c:v>7.7225641792767155E-2</c:v>
                </c:pt>
                <c:pt idx="143">
                  <c:v>7.9552716663836356E-2</c:v>
                </c:pt>
                <c:pt idx="144">
                  <c:v>0.1288594426770438</c:v>
                </c:pt>
                <c:pt idx="145">
                  <c:v>0.131186517548113</c:v>
                </c:pt>
                <c:pt idx="146">
                  <c:v>5.7688389588050216E-3</c:v>
                </c:pt>
                <c:pt idx="147">
                  <c:v>7.5141348325995696E-3</c:v>
                </c:pt>
                <c:pt idx="148">
                  <c:v>0.16232645527484249</c:v>
                </c:pt>
                <c:pt idx="149">
                  <c:v>0.16465353014591166</c:v>
                </c:pt>
                <c:pt idx="150">
                  <c:v>7.6423251875072346E-2</c:v>
                </c:pt>
                <c:pt idx="151">
                  <c:v>7.8381938343333193E-2</c:v>
                </c:pt>
                <c:pt idx="152">
                  <c:v>1.7826300969420256E-2</c:v>
                </c:pt>
                <c:pt idx="153">
                  <c:v>1.7826300969420256E-2</c:v>
                </c:pt>
                <c:pt idx="154">
                  <c:v>6.6489086999999879E-3</c:v>
                </c:pt>
                <c:pt idx="155">
                  <c:v>6.6489086999999879E-3</c:v>
                </c:pt>
                <c:pt idx="156">
                  <c:v>1.3367089301594179E-2</c:v>
                </c:pt>
                <c:pt idx="157">
                  <c:v>1.3367089301594179E-2</c:v>
                </c:pt>
                <c:pt idx="158">
                  <c:v>9.424958126956505E-2</c:v>
                </c:pt>
                <c:pt idx="159">
                  <c:v>9.6208239312753463E-2</c:v>
                </c:pt>
                <c:pt idx="160">
                  <c:v>0.10699256968014476</c:v>
                </c:pt>
                <c:pt idx="161">
                  <c:v>0.10973470799565198</c:v>
                </c:pt>
                <c:pt idx="162">
                  <c:v>0.12023001222623167</c:v>
                </c:pt>
                <c:pt idx="163">
                  <c:v>0.12258039619304327</c:v>
                </c:pt>
                <c:pt idx="164">
                  <c:v>5.9472443137536135E-2</c:v>
                </c:pt>
                <c:pt idx="165">
                  <c:v>6.1235252431449165E-2</c:v>
                </c:pt>
                <c:pt idx="166">
                  <c:v>7.808941592260854E-2</c:v>
                </c:pt>
                <c:pt idx="167">
                  <c:v>7.9852225216521605E-2</c:v>
                </c:pt>
                <c:pt idx="168">
                  <c:v>5.9472443137536135E-2</c:v>
                </c:pt>
                <c:pt idx="169">
                  <c:v>6.1235252431449165E-2</c:v>
                </c:pt>
                <c:pt idx="170">
                  <c:v>7.808941592260854E-2</c:v>
                </c:pt>
                <c:pt idx="171">
                  <c:v>7.9852225216521605E-2</c:v>
                </c:pt>
                <c:pt idx="172">
                  <c:v>5.0066984610289765E-2</c:v>
                </c:pt>
                <c:pt idx="173">
                  <c:v>5.1829793904202809E-2</c:v>
                </c:pt>
                <c:pt idx="174">
                  <c:v>8.7494874449854931E-2</c:v>
                </c:pt>
                <c:pt idx="175">
                  <c:v>8.9257683743767968E-2</c:v>
                </c:pt>
                <c:pt idx="176">
                  <c:v>5.0066984610289765E-2</c:v>
                </c:pt>
                <c:pt idx="177">
                  <c:v>5.1829793904202809E-2</c:v>
                </c:pt>
                <c:pt idx="178">
                  <c:v>8.7494874449854931E-2</c:v>
                </c:pt>
                <c:pt idx="179">
                  <c:v>8.9257683743767968E-2</c:v>
                </c:pt>
                <c:pt idx="180">
                  <c:v>0.10022572535449258</c:v>
                </c:pt>
                <c:pt idx="181">
                  <c:v>0.10257613774637662</c:v>
                </c:pt>
                <c:pt idx="182">
                  <c:v>0.118842698139565</c:v>
                </c:pt>
                <c:pt idx="183">
                  <c:v>0.12119311053144906</c:v>
                </c:pt>
                <c:pt idx="184">
                  <c:v>0.10022572535449258</c:v>
                </c:pt>
                <c:pt idx="185">
                  <c:v>0.10257613774637662</c:v>
                </c:pt>
                <c:pt idx="186">
                  <c:v>0.118842698139565</c:v>
                </c:pt>
                <c:pt idx="187">
                  <c:v>0.12119311053144906</c:v>
                </c:pt>
                <c:pt idx="188">
                  <c:v>9.0820266827246227E-2</c:v>
                </c:pt>
                <c:pt idx="189">
                  <c:v>9.3170679219130276E-2</c:v>
                </c:pt>
                <c:pt idx="190">
                  <c:v>0.12824815666681136</c:v>
                </c:pt>
                <c:pt idx="191">
                  <c:v>0.13059856905869544</c:v>
                </c:pt>
                <c:pt idx="192">
                  <c:v>9.0820266827246227E-2</c:v>
                </c:pt>
                <c:pt idx="193">
                  <c:v>9.3170679219130276E-2</c:v>
                </c:pt>
                <c:pt idx="194">
                  <c:v>0.12824815666681136</c:v>
                </c:pt>
                <c:pt idx="195">
                  <c:v>0.13059856905869544</c:v>
                </c:pt>
                <c:pt idx="196">
                  <c:v>5.0066984610289765E-2</c:v>
                </c:pt>
                <c:pt idx="197">
                  <c:v>5.1829793904202809E-2</c:v>
                </c:pt>
                <c:pt idx="198">
                  <c:v>0.12824815666681136</c:v>
                </c:pt>
                <c:pt idx="199">
                  <c:v>0.13059856905869544</c:v>
                </c:pt>
                <c:pt idx="200">
                  <c:v>5.6771919128115841E-2</c:v>
                </c:pt>
                <c:pt idx="201">
                  <c:v>5.8687029960289745E-2</c:v>
                </c:pt>
                <c:pt idx="202">
                  <c:v>1.6105475507536205E-2</c:v>
                </c:pt>
                <c:pt idx="203">
                  <c:v>1.6105475507536205E-2</c:v>
                </c:pt>
                <c:pt idx="204">
                  <c:v>4.7706026516521657E-2</c:v>
                </c:pt>
                <c:pt idx="205">
                  <c:v>4.7706026516521657E-2</c:v>
                </c:pt>
                <c:pt idx="206">
                  <c:v>1.3870866860869541E-2</c:v>
                </c:pt>
                <c:pt idx="207">
                  <c:v>1.3870866860869541E-2</c:v>
                </c:pt>
                <c:pt idx="208">
                  <c:v>7.2877394635652043E-2</c:v>
                </c:pt>
                <c:pt idx="209">
                  <c:v>7.4792505467825954E-2</c:v>
                </c:pt>
                <c:pt idx="210">
                  <c:v>7.9480652669275217E-2</c:v>
                </c:pt>
                <c:pt idx="211">
                  <c:v>8.2161819204347675E-2</c:v>
                </c:pt>
                <c:pt idx="212">
                  <c:v>9.3895006915652002E-2</c:v>
                </c:pt>
                <c:pt idx="213">
                  <c:v>9.6193174024347669E-2</c:v>
                </c:pt>
                <c:pt idx="214">
                  <c:v>1.5693709907826058E-2</c:v>
                </c:pt>
                <c:pt idx="215">
                  <c:v>1.3970070363768091E-2</c:v>
                </c:pt>
                <c:pt idx="216">
                  <c:v>0.11788309611826064</c:v>
                </c:pt>
                <c:pt idx="217">
                  <c:v>0.11960673566231864</c:v>
                </c:pt>
                <c:pt idx="218">
                  <c:v>1.5693709907826058E-2</c:v>
                </c:pt>
                <c:pt idx="219">
                  <c:v>1.3970070363768091E-2</c:v>
                </c:pt>
                <c:pt idx="220">
                  <c:v>0.11788309611826064</c:v>
                </c:pt>
                <c:pt idx="221">
                  <c:v>0.11960673566231864</c:v>
                </c:pt>
                <c:pt idx="222">
                  <c:v>3.1675479499999944E-2</c:v>
                </c:pt>
                <c:pt idx="223">
                  <c:v>3.3399119044057915E-2</c:v>
                </c:pt>
                <c:pt idx="224">
                  <c:v>7.0513906710434657E-2</c:v>
                </c:pt>
                <c:pt idx="225">
                  <c:v>7.2237546254492621E-2</c:v>
                </c:pt>
                <c:pt idx="226">
                  <c:v>3.1675479499999944E-2</c:v>
                </c:pt>
                <c:pt idx="227">
                  <c:v>3.3399119044057915E-2</c:v>
                </c:pt>
                <c:pt idx="228">
                  <c:v>7.0513906710434657E-2</c:v>
                </c:pt>
                <c:pt idx="229">
                  <c:v>7.2237546254492621E-2</c:v>
                </c:pt>
                <c:pt idx="230">
                  <c:v>1.7443329968115911E-2</c:v>
                </c:pt>
                <c:pt idx="231">
                  <c:v>1.9741497076811561E-2</c:v>
                </c:pt>
                <c:pt idx="232">
                  <c:v>0.15102013599420264</c:v>
                </c:pt>
                <c:pt idx="233">
                  <c:v>0.15331830310289829</c:v>
                </c:pt>
                <c:pt idx="234">
                  <c:v>1.7443329968115911E-2</c:v>
                </c:pt>
                <c:pt idx="235">
                  <c:v>1.9741497076811561E-2</c:v>
                </c:pt>
                <c:pt idx="236">
                  <c:v>0.15102013599420264</c:v>
                </c:pt>
                <c:pt idx="237">
                  <c:v>0.15331830310289829</c:v>
                </c:pt>
                <c:pt idx="238">
                  <c:v>6.4812519375941915E-2</c:v>
                </c:pt>
                <c:pt idx="239">
                  <c:v>6.7110686484637555E-2</c:v>
                </c:pt>
                <c:pt idx="240">
                  <c:v>0.10365094658637664</c:v>
                </c:pt>
                <c:pt idx="241">
                  <c:v>0.10594911369507228</c:v>
                </c:pt>
                <c:pt idx="242">
                  <c:v>6.4812519375941915E-2</c:v>
                </c:pt>
                <c:pt idx="243">
                  <c:v>6.7110686484637555E-2</c:v>
                </c:pt>
                <c:pt idx="244">
                  <c:v>0.10365094658637664</c:v>
                </c:pt>
                <c:pt idx="245">
                  <c:v>0.10594911369507228</c:v>
                </c:pt>
                <c:pt idx="246">
                  <c:v>1.5693709907826058E-2</c:v>
                </c:pt>
                <c:pt idx="247">
                  <c:v>1.3970070363768091E-2</c:v>
                </c:pt>
                <c:pt idx="248">
                  <c:v>0.15102013599420264</c:v>
                </c:pt>
                <c:pt idx="2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9-4D55-899D-3CEB5373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 sz="1000" b="0" i="0" u="none" strike="noStrike" baseline="0">
                <a:effectLst/>
              </a:rPr>
              <a:t>w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0-4071-B2FE-E060964D37DE}"/>
            </c:ext>
          </c:extLst>
        </c:ser>
        <c:ser>
          <c:idx val="8"/>
          <c:order val="1"/>
          <c:tx>
            <c:v>Datos muros f'c 35MPa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FC'!$Y$5:$Y$605</c:f>
              <c:numCache>
                <c:formatCode>General</c:formatCode>
                <c:ptCount val="601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  <c:pt idx="50">
                  <c:v>1.8873306498634708E-3</c:v>
                </c:pt>
                <c:pt idx="51">
                  <c:v>8.5651393505565892E-4</c:v>
                </c:pt>
                <c:pt idx="52">
                  <c:v>5.247915738710345E-4</c:v>
                </c:pt>
                <c:pt idx="53">
                  <c:v>2.153196296576346E-4</c:v>
                </c:pt>
                <c:pt idx="54">
                  <c:v>1.148663887284182E-2</c:v>
                </c:pt>
                <c:pt idx="55">
                  <c:v>1.7612396178617904E-2</c:v>
                </c:pt>
                <c:pt idx="56">
                  <c:v>3.1034105698802723E-3</c:v>
                </c:pt>
                <c:pt idx="57">
                  <c:v>3.673738756731772E-3</c:v>
                </c:pt>
                <c:pt idx="58">
                  <c:v>2.4121222237345058E-3</c:v>
                </c:pt>
                <c:pt idx="59">
                  <c:v>1.0718335647132936E-3</c:v>
                </c:pt>
                <c:pt idx="60">
                  <c:v>2.6422534936357861E-3</c:v>
                </c:pt>
                <c:pt idx="61">
                  <c:v>1.1991213923125373E-3</c:v>
                </c:pt>
                <c:pt idx="62">
                  <c:v>3.1044557650913621E-3</c:v>
                </c:pt>
                <c:pt idx="63">
                  <c:v>1.3723224798151625E-3</c:v>
                </c:pt>
                <c:pt idx="64">
                  <c:v>1.4382695895484115E-2</c:v>
                </c:pt>
                <c:pt idx="65">
                  <c:v>2.5428215308380547E-2</c:v>
                </c:pt>
                <c:pt idx="66">
                  <c:v>1.7779881649065292E-2</c:v>
                </c:pt>
                <c:pt idx="67">
                  <c:v>2.3886495874984204E-2</c:v>
                </c:pt>
                <c:pt idx="68">
                  <c:v>1.4382695895484115E-2</c:v>
                </c:pt>
                <c:pt idx="69">
                  <c:v>2.5428215308380547E-2</c:v>
                </c:pt>
                <c:pt idx="70">
                  <c:v>1.7779881649065292E-2</c:v>
                </c:pt>
                <c:pt idx="71">
                  <c:v>2.3886495874984204E-2</c:v>
                </c:pt>
                <c:pt idx="72">
                  <c:v>2.6461800378071785E-3</c:v>
                </c:pt>
                <c:pt idx="73">
                  <c:v>5.9141005674438031E-3</c:v>
                </c:pt>
                <c:pt idx="74">
                  <c:v>6.0433657913883535E-3</c:v>
                </c:pt>
                <c:pt idx="75">
                  <c:v>4.3723717178743883E-3</c:v>
                </c:pt>
                <c:pt idx="76">
                  <c:v>2.6461800378071785E-3</c:v>
                </c:pt>
                <c:pt idx="77">
                  <c:v>5.9141005674438031E-3</c:v>
                </c:pt>
                <c:pt idx="78">
                  <c:v>6.0433657913883535E-3</c:v>
                </c:pt>
                <c:pt idx="79">
                  <c:v>4.3723717178743883E-3</c:v>
                </c:pt>
                <c:pt idx="80">
                  <c:v>1.3291709834740576E-2</c:v>
                </c:pt>
                <c:pt idx="81">
                  <c:v>2.5900492885024107E-2</c:v>
                </c:pt>
                <c:pt idx="82">
                  <c:v>1.8870877125981903E-2</c:v>
                </c:pt>
                <c:pt idx="83">
                  <c:v>2.3414218298340644E-2</c:v>
                </c:pt>
                <c:pt idx="84">
                  <c:v>1.3291709834740576E-2</c:v>
                </c:pt>
                <c:pt idx="85">
                  <c:v>2.5900492885024107E-2</c:v>
                </c:pt>
                <c:pt idx="86">
                  <c:v>1.8870877125981903E-2</c:v>
                </c:pt>
                <c:pt idx="87">
                  <c:v>2.3414218298340644E-2</c:v>
                </c:pt>
                <c:pt idx="88">
                  <c:v>1.5551845608905667E-3</c:v>
                </c:pt>
                <c:pt idx="89">
                  <c:v>6.3863687279142939E-3</c:v>
                </c:pt>
                <c:pt idx="90">
                  <c:v>7.1343518521318925E-3</c:v>
                </c:pt>
                <c:pt idx="91">
                  <c:v>3.9001035574038993E-3</c:v>
                </c:pt>
                <c:pt idx="92">
                  <c:v>1.5551845608905667E-3</c:v>
                </c:pt>
                <c:pt idx="93">
                  <c:v>6.3863687279142939E-3</c:v>
                </c:pt>
                <c:pt idx="94">
                  <c:v>7.1343518521318925E-3</c:v>
                </c:pt>
                <c:pt idx="95">
                  <c:v>3.9001035574038993E-3</c:v>
                </c:pt>
                <c:pt idx="96">
                  <c:v>1.4382695895484115E-2</c:v>
                </c:pt>
                <c:pt idx="97">
                  <c:v>2.5900492885024107E-2</c:v>
                </c:pt>
                <c:pt idx="98">
                  <c:v>1.8870877125981903E-2</c:v>
                </c:pt>
                <c:pt idx="99">
                  <c:v>2.3886495874984204E-2</c:v>
                </c:pt>
                <c:pt idx="100">
                  <c:v>3.373155679899175E-4</c:v>
                </c:pt>
                <c:pt idx="101">
                  <c:v>2.9685050582650653E-3</c:v>
                </c:pt>
                <c:pt idx="102">
                  <c:v>1.8341763528670417E-4</c:v>
                </c:pt>
                <c:pt idx="103">
                  <c:v>5.6502688141146719E-4</c:v>
                </c:pt>
                <c:pt idx="104">
                  <c:v>1.0198007339298449E-2</c:v>
                </c:pt>
                <c:pt idx="105">
                  <c:v>1.8018091995463108E-2</c:v>
                </c:pt>
                <c:pt idx="106">
                  <c:v>3.586337838269265E-3</c:v>
                </c:pt>
                <c:pt idx="107">
                  <c:v>7.0070263598403576E-3</c:v>
                </c:pt>
                <c:pt idx="108">
                  <c:v>5.2072378710354874E-4</c:v>
                </c:pt>
                <c:pt idx="109">
                  <c:v>3.5335319396765327E-3</c:v>
                </c:pt>
                <c:pt idx="110">
                  <c:v>4.7223991195126993E-4</c:v>
                </c:pt>
                <c:pt idx="111">
                  <c:v>4.155912731274935E-3</c:v>
                </c:pt>
                <c:pt idx="112">
                  <c:v>6.9823748187355472E-4</c:v>
                </c:pt>
                <c:pt idx="113">
                  <c:v>4.4662509634110399E-3</c:v>
                </c:pt>
                <c:pt idx="114">
                  <c:v>1.4580783928418372E-2</c:v>
                </c:pt>
                <c:pt idx="115">
                  <c:v>2.2553674241209791E-2</c:v>
                </c:pt>
                <c:pt idx="116">
                  <c:v>1.3973629088678823E-2</c:v>
                </c:pt>
                <c:pt idx="117">
                  <c:v>2.7896994645494597E-2</c:v>
                </c:pt>
                <c:pt idx="118">
                  <c:v>1.4580783928418372E-2</c:v>
                </c:pt>
                <c:pt idx="119">
                  <c:v>2.2553674241209791E-2</c:v>
                </c:pt>
                <c:pt idx="120">
                  <c:v>1.3973629088678823E-2</c:v>
                </c:pt>
                <c:pt idx="121">
                  <c:v>2.7896994645494597E-2</c:v>
                </c:pt>
                <c:pt idx="122">
                  <c:v>5.3244503934467453E-3</c:v>
                </c:pt>
                <c:pt idx="123">
                  <c:v>7.1381842345725564E-3</c:v>
                </c:pt>
                <c:pt idx="124">
                  <c:v>4.7172861375341232E-3</c:v>
                </c:pt>
                <c:pt idx="125">
                  <c:v>1.2481495222684286E-2</c:v>
                </c:pt>
                <c:pt idx="126">
                  <c:v>5.3244503934467453E-3</c:v>
                </c:pt>
                <c:pt idx="127">
                  <c:v>7.1381842345725564E-3</c:v>
                </c:pt>
                <c:pt idx="128">
                  <c:v>4.7172861375341232E-3</c:v>
                </c:pt>
                <c:pt idx="129">
                  <c:v>1.2481495222684286E-2</c:v>
                </c:pt>
                <c:pt idx="130">
                  <c:v>1.486539717571936E-2</c:v>
                </c:pt>
                <c:pt idx="131">
                  <c:v>2.1098093959084189E-2</c:v>
                </c:pt>
                <c:pt idx="132">
                  <c:v>1.3689015841377839E-2</c:v>
                </c:pt>
                <c:pt idx="133">
                  <c:v>2.9352574927620192E-2</c:v>
                </c:pt>
                <c:pt idx="134">
                  <c:v>1.486539717571936E-2</c:v>
                </c:pt>
                <c:pt idx="135">
                  <c:v>2.1098093959084189E-2</c:v>
                </c:pt>
                <c:pt idx="136">
                  <c:v>1.3689015841377839E-2</c:v>
                </c:pt>
                <c:pt idx="137">
                  <c:v>2.9352574927620192E-2</c:v>
                </c:pt>
                <c:pt idx="138">
                  <c:v>5.609063640747731E-3</c:v>
                </c:pt>
                <c:pt idx="139">
                  <c:v>5.6826039524469551E-3</c:v>
                </c:pt>
                <c:pt idx="140">
                  <c:v>4.4326823064062097E-3</c:v>
                </c:pt>
                <c:pt idx="141">
                  <c:v>1.393707550480989E-2</c:v>
                </c:pt>
                <c:pt idx="142">
                  <c:v>5.609063640747731E-3</c:v>
                </c:pt>
                <c:pt idx="143">
                  <c:v>5.6826039524469551E-3</c:v>
                </c:pt>
                <c:pt idx="144">
                  <c:v>4.4326823064062097E-3</c:v>
                </c:pt>
                <c:pt idx="145">
                  <c:v>1.393707550480989E-2</c:v>
                </c:pt>
                <c:pt idx="146">
                  <c:v>1.486539717571936E-2</c:v>
                </c:pt>
                <c:pt idx="147">
                  <c:v>2.2553674241209791E-2</c:v>
                </c:pt>
                <c:pt idx="148">
                  <c:v>1.3973629088678823E-2</c:v>
                </c:pt>
                <c:pt idx="149">
                  <c:v>2.9352574927620192E-2</c:v>
                </c:pt>
                <c:pt idx="150">
                  <c:v>4.47591687873312E-3</c:v>
                </c:pt>
                <c:pt idx="151">
                  <c:v>2.8026361352747318E-3</c:v>
                </c:pt>
                <c:pt idx="152">
                  <c:v>1.259982477202676E-3</c:v>
                </c:pt>
                <c:pt idx="153">
                  <c:v>7.3861288213412555E-4</c:v>
                </c:pt>
                <c:pt idx="154">
                  <c:v>1.2045217120799213E-2</c:v>
                </c:pt>
                <c:pt idx="155">
                  <c:v>9.5835521743011833E-3</c:v>
                </c:pt>
                <c:pt idx="156">
                  <c:v>1.6861643019236872E-3</c:v>
                </c:pt>
                <c:pt idx="157">
                  <c:v>1.1854064945477712E-3</c:v>
                </c:pt>
                <c:pt idx="158">
                  <c:v>5.7358993559357956E-3</c:v>
                </c:pt>
                <c:pt idx="159">
                  <c:v>3.5412490174088576E-3</c:v>
                </c:pt>
                <c:pt idx="160">
                  <c:v>6.2662788655967576E-3</c:v>
                </c:pt>
                <c:pt idx="161">
                  <c:v>3.923686777680937E-3</c:v>
                </c:pt>
                <c:pt idx="162">
                  <c:v>7.387072218004026E-3</c:v>
                </c:pt>
                <c:pt idx="163">
                  <c:v>4.5449420678924353E-3</c:v>
                </c:pt>
                <c:pt idx="164">
                  <c:v>1.2834983066425739E-2</c:v>
                </c:pt>
                <c:pt idx="165">
                  <c:v>1.0894601951663281E-2</c:v>
                </c:pt>
                <c:pt idx="166">
                  <c:v>2.0891628683515746E-2</c:v>
                </c:pt>
                <c:pt idx="167">
                  <c:v>1.5939344136380033E-2</c:v>
                </c:pt>
                <c:pt idx="168">
                  <c:v>1.2834983066425739E-2</c:v>
                </c:pt>
                <c:pt idx="169">
                  <c:v>1.0894601951663281E-2</c:v>
                </c:pt>
                <c:pt idx="170">
                  <c:v>2.0891628683515746E-2</c:v>
                </c:pt>
                <c:pt idx="171">
                  <c:v>1.5939344136380033E-2</c:v>
                </c:pt>
                <c:pt idx="172">
                  <c:v>1.667691832925919E-3</c:v>
                </c:pt>
                <c:pt idx="173">
                  <c:v>8.628029529174179E-4</c:v>
                </c:pt>
                <c:pt idx="174">
                  <c:v>6.3889537841640854E-3</c:v>
                </c:pt>
                <c:pt idx="175">
                  <c:v>4.1819439964289433E-3</c:v>
                </c:pt>
                <c:pt idx="176">
                  <c:v>1.667691832925919E-3</c:v>
                </c:pt>
                <c:pt idx="177">
                  <c:v>8.628029529174179E-4</c:v>
                </c:pt>
                <c:pt idx="178">
                  <c:v>6.3889537841640854E-3</c:v>
                </c:pt>
                <c:pt idx="179">
                  <c:v>4.1819439964289433E-3</c:v>
                </c:pt>
                <c:pt idx="180">
                  <c:v>1.0232227907917932E-2</c:v>
                </c:pt>
                <c:pt idx="181">
                  <c:v>9.3151939407800869E-3</c:v>
                </c:pt>
                <c:pt idx="182">
                  <c:v>2.3494388606653163E-2</c:v>
                </c:pt>
                <c:pt idx="183">
                  <c:v>1.7518747382633617E-2</c:v>
                </c:pt>
                <c:pt idx="184">
                  <c:v>1.0232227907917932E-2</c:v>
                </c:pt>
                <c:pt idx="185">
                  <c:v>9.3151939407800869E-3</c:v>
                </c:pt>
                <c:pt idx="186">
                  <c:v>2.3494388606653163E-2</c:v>
                </c:pt>
                <c:pt idx="187">
                  <c:v>1.7518747382633617E-2</c:v>
                </c:pt>
                <c:pt idx="188">
                  <c:v>4.2704469914337257E-3</c:v>
                </c:pt>
                <c:pt idx="189">
                  <c:v>2.4422061991710019E-3</c:v>
                </c:pt>
                <c:pt idx="190">
                  <c:v>8.991713707301504E-3</c:v>
                </c:pt>
                <c:pt idx="191">
                  <c:v>5.7613472426825277E-3</c:v>
                </c:pt>
                <c:pt idx="192">
                  <c:v>4.2704469914337257E-3</c:v>
                </c:pt>
                <c:pt idx="193">
                  <c:v>2.4422061991710019E-3</c:v>
                </c:pt>
                <c:pt idx="194">
                  <c:v>8.991713707301504E-3</c:v>
                </c:pt>
                <c:pt idx="195">
                  <c:v>5.7613472426825277E-3</c:v>
                </c:pt>
                <c:pt idx="196">
                  <c:v>1.2834983066425739E-2</c:v>
                </c:pt>
                <c:pt idx="197">
                  <c:v>1.0894601951663281E-2</c:v>
                </c:pt>
                <c:pt idx="198">
                  <c:v>2.3494388606653163E-2</c:v>
                </c:pt>
                <c:pt idx="199">
                  <c:v>1.7518747382633617E-2</c:v>
                </c:pt>
                <c:pt idx="200">
                  <c:v>3.9474527501753573E-3</c:v>
                </c:pt>
                <c:pt idx="201">
                  <c:v>2.5768308088000803E-3</c:v>
                </c:pt>
                <c:pt idx="202">
                  <c:v>1.1972799515357615E-3</c:v>
                </c:pt>
                <c:pt idx="203">
                  <c:v>3.745665921564453E-4</c:v>
                </c:pt>
                <c:pt idx="204">
                  <c:v>8.8864296868104847E-3</c:v>
                </c:pt>
                <c:pt idx="205">
                  <c:v>1.1804503268275035E-2</c:v>
                </c:pt>
                <c:pt idx="206">
                  <c:v>3.8162824970134914E-3</c:v>
                </c:pt>
                <c:pt idx="207">
                  <c:v>2.6861409413115054E-3</c:v>
                </c:pt>
                <c:pt idx="208">
                  <c:v>5.144732701711118E-3</c:v>
                </c:pt>
                <c:pt idx="209">
                  <c:v>2.9513974009565255E-3</c:v>
                </c:pt>
                <c:pt idx="210">
                  <c:v>5.5264367090232655E-3</c:v>
                </c:pt>
                <c:pt idx="211">
                  <c:v>3.6075583676905029E-3</c:v>
                </c:pt>
                <c:pt idx="212">
                  <c:v>6.6525902697417245E-3</c:v>
                </c:pt>
                <c:pt idx="213">
                  <c:v>3.691501612158565E-3</c:v>
                </c:pt>
                <c:pt idx="214">
                  <c:v>8.8882926569879752E-3</c:v>
                </c:pt>
                <c:pt idx="215">
                  <c:v>1.4207158277053858E-2</c:v>
                </c:pt>
                <c:pt idx="216">
                  <c:v>1.599371332485915E-2</c:v>
                </c:pt>
                <c:pt idx="217">
                  <c:v>1.8845448968264393E-2</c:v>
                </c:pt>
                <c:pt idx="218">
                  <c:v>8.8882926569879752E-3</c:v>
                </c:pt>
                <c:pt idx="219">
                  <c:v>1.4207158277053858E-2</c:v>
                </c:pt>
                <c:pt idx="220">
                  <c:v>1.599371332485915E-2</c:v>
                </c:pt>
                <c:pt idx="221">
                  <c:v>1.8845448968264393E-2</c:v>
                </c:pt>
                <c:pt idx="222">
                  <c:v>1.7900856383462611E-3</c:v>
                </c:pt>
                <c:pt idx="223">
                  <c:v>1.4414481605271522E-3</c:v>
                </c:pt>
                <c:pt idx="224">
                  <c:v>8.895501541587825E-3</c:v>
                </c:pt>
                <c:pt idx="225">
                  <c:v>6.0797436163672969E-3</c:v>
                </c:pt>
                <c:pt idx="226">
                  <c:v>1.7900856383462611E-3</c:v>
                </c:pt>
                <c:pt idx="227">
                  <c:v>1.4414481605271522E-3</c:v>
                </c:pt>
                <c:pt idx="228">
                  <c:v>8.895501541587825E-3</c:v>
                </c:pt>
                <c:pt idx="229">
                  <c:v>6.0797436163672969E-3</c:v>
                </c:pt>
                <c:pt idx="230">
                  <c:v>6.5067783097884895E-3</c:v>
                </c:pt>
                <c:pt idx="231">
                  <c:v>1.3059544824572193E-2</c:v>
                </c:pt>
                <c:pt idx="232">
                  <c:v>1.8375227672058635E-2</c:v>
                </c:pt>
                <c:pt idx="233">
                  <c:v>1.9993062420746055E-2</c:v>
                </c:pt>
                <c:pt idx="234">
                  <c:v>6.5067783097884895E-3</c:v>
                </c:pt>
                <c:pt idx="235">
                  <c:v>1.3059544824572193E-2</c:v>
                </c:pt>
                <c:pt idx="236">
                  <c:v>1.8375227672058635E-2</c:v>
                </c:pt>
                <c:pt idx="237">
                  <c:v>1.9993062420746055E-2</c:v>
                </c:pt>
                <c:pt idx="238">
                  <c:v>5.9143347348283447E-4</c:v>
                </c:pt>
                <c:pt idx="239">
                  <c:v>2.9383470804548783E-4</c:v>
                </c:pt>
                <c:pt idx="240">
                  <c:v>1.1277015888787312E-2</c:v>
                </c:pt>
                <c:pt idx="241">
                  <c:v>7.2273570688489623E-3</c:v>
                </c:pt>
                <c:pt idx="242">
                  <c:v>5.9143347348283447E-4</c:v>
                </c:pt>
                <c:pt idx="243">
                  <c:v>2.9383470804548783E-4</c:v>
                </c:pt>
                <c:pt idx="244">
                  <c:v>1.1277015888787312E-2</c:v>
                </c:pt>
                <c:pt idx="245">
                  <c:v>7.2273570688489623E-3</c:v>
                </c:pt>
                <c:pt idx="246">
                  <c:v>8.8882926569879752E-3</c:v>
                </c:pt>
                <c:pt idx="247">
                  <c:v>1.4207158277053858E-2</c:v>
                </c:pt>
                <c:pt idx="248">
                  <c:v>1.8375227672058635E-2</c:v>
                </c:pt>
                <c:pt idx="249">
                  <c:v>1.9993062420746055E-2</c:v>
                </c:pt>
                <c:pt idx="250">
                  <c:v>4.2030949676275919E-3</c:v>
                </c:pt>
                <c:pt idx="251">
                  <c:v>6.882889811892426E-4</c:v>
                </c:pt>
                <c:pt idx="252">
                  <c:v>8.8754542229516325E-4</c:v>
                </c:pt>
                <c:pt idx="253">
                  <c:v>3.6961309304380695E-4</c:v>
                </c:pt>
                <c:pt idx="254">
                  <c:v>8.0049232420148833E-5</c:v>
                </c:pt>
                <c:pt idx="255">
                  <c:v>3.9075557038252681E-3</c:v>
                </c:pt>
                <c:pt idx="256">
                  <c:v>1.8138950902663778E-3</c:v>
                </c:pt>
                <c:pt idx="257">
                  <c:v>1.5628524908471127E-3</c:v>
                </c:pt>
                <c:pt idx="258">
                  <c:v>5.8836008963514611E-4</c:v>
                </c:pt>
                <c:pt idx="259">
                  <c:v>3.186758881454357E-4</c:v>
                </c:pt>
                <c:pt idx="260">
                  <c:v>8.0749618987501436E-4</c:v>
                </c:pt>
                <c:pt idx="261">
                  <c:v>9.6359749905314826E-4</c:v>
                </c:pt>
                <c:pt idx="262">
                  <c:v>1.2425494419896457E-3</c:v>
                </c:pt>
                <c:pt idx="263">
                  <c:v>2.3455875394520854E-4</c:v>
                </c:pt>
                <c:pt idx="264">
                  <c:v>9.3699695871733192E-4</c:v>
                </c:pt>
                <c:pt idx="265">
                  <c:v>6.0900380684256929E-3</c:v>
                </c:pt>
                <c:pt idx="266">
                  <c:v>1.7406374851660115E-3</c:v>
                </c:pt>
                <c:pt idx="267">
                  <c:v>4.8511320515086396E-3</c:v>
                </c:pt>
                <c:pt idx="268">
                  <c:v>3.3382263199090972E-3</c:v>
                </c:pt>
                <c:pt idx="269">
                  <c:v>6.0900380684256929E-3</c:v>
                </c:pt>
                <c:pt idx="270">
                  <c:v>1.7406374851660115E-3</c:v>
                </c:pt>
                <c:pt idx="271">
                  <c:v>4.8511320515086396E-3</c:v>
                </c:pt>
                <c:pt idx="272">
                  <c:v>3.3382263199090972E-3</c:v>
                </c:pt>
                <c:pt idx="273">
                  <c:v>2.8074535702562759E-3</c:v>
                </c:pt>
                <c:pt idx="274">
                  <c:v>2.4902633505870432E-5</c:v>
                </c:pt>
                <c:pt idx="275">
                  <c:v>1.5685121802802651E-3</c:v>
                </c:pt>
                <c:pt idx="276">
                  <c:v>1.6224914682489557E-3</c:v>
                </c:pt>
                <c:pt idx="277">
                  <c:v>2.8074535702562759E-3</c:v>
                </c:pt>
                <c:pt idx="278">
                  <c:v>2.4902633505870432E-5</c:v>
                </c:pt>
                <c:pt idx="279">
                  <c:v>1.5685121802802651E-3</c:v>
                </c:pt>
                <c:pt idx="280">
                  <c:v>1.6224914682489557E-3</c:v>
                </c:pt>
                <c:pt idx="281">
                  <c:v>5.9269328935740336E-3</c:v>
                </c:pt>
                <c:pt idx="282">
                  <c:v>1.5544337028152984E-3</c:v>
                </c:pt>
                <c:pt idx="283">
                  <c:v>5.0142372263602998E-3</c:v>
                </c:pt>
                <c:pt idx="284">
                  <c:v>3.5244654753187666E-3</c:v>
                </c:pt>
                <c:pt idx="285">
                  <c:v>5.9269328935740336E-3</c:v>
                </c:pt>
                <c:pt idx="286">
                  <c:v>1.5544337028152984E-3</c:v>
                </c:pt>
                <c:pt idx="287">
                  <c:v>5.0142372263602998E-3</c:v>
                </c:pt>
                <c:pt idx="288">
                  <c:v>3.5244654753187666E-3</c:v>
                </c:pt>
                <c:pt idx="289">
                  <c:v>2.6443130223456589E-3</c:v>
                </c:pt>
                <c:pt idx="290">
                  <c:v>1.6133652190379976E-4</c:v>
                </c:pt>
                <c:pt idx="291">
                  <c:v>1.7316173551319249E-3</c:v>
                </c:pt>
                <c:pt idx="292">
                  <c:v>1.8086952505996688E-3</c:v>
                </c:pt>
                <c:pt idx="293">
                  <c:v>2.6443130223456589E-3</c:v>
                </c:pt>
                <c:pt idx="294">
                  <c:v>1.6133652190379976E-4</c:v>
                </c:pt>
                <c:pt idx="295">
                  <c:v>1.7316173551319249E-3</c:v>
                </c:pt>
                <c:pt idx="296">
                  <c:v>1.8086952505996688E-3</c:v>
                </c:pt>
                <c:pt idx="297">
                  <c:v>6.0900380684256929E-3</c:v>
                </c:pt>
                <c:pt idx="298">
                  <c:v>1.7406374851660115E-3</c:v>
                </c:pt>
                <c:pt idx="299">
                  <c:v>5.0142372263602998E-3</c:v>
                </c:pt>
                <c:pt idx="300">
                  <c:v>3.5244654753187666E-3</c:v>
                </c:pt>
                <c:pt idx="301">
                  <c:v>9.0255012253294097E-3</c:v>
                </c:pt>
                <c:pt idx="302">
                  <c:v>8.641525269265834E-4</c:v>
                </c:pt>
                <c:pt idx="303">
                  <c:v>2.2645533373440154E-3</c:v>
                </c:pt>
                <c:pt idx="304">
                  <c:v>2.0875729162219293E-4</c:v>
                </c:pt>
                <c:pt idx="305">
                  <c:v>9.970846810145725E-3</c:v>
                </c:pt>
                <c:pt idx="306">
                  <c:v>4.2074664550059105E-3</c:v>
                </c:pt>
                <c:pt idx="307">
                  <c:v>5.5362877439888115E-3</c:v>
                </c:pt>
                <c:pt idx="308">
                  <c:v>7.2645275475945442E-4</c:v>
                </c:pt>
                <c:pt idx="309">
                  <c:v>1.1290054562673424E-2</c:v>
                </c:pt>
                <c:pt idx="310">
                  <c:v>1.0729315686312541E-3</c:v>
                </c:pt>
                <c:pt idx="311">
                  <c:v>1.2635688665411687E-2</c:v>
                </c:pt>
                <c:pt idx="312">
                  <c:v>1.2098265877467035E-3</c:v>
                </c:pt>
                <c:pt idx="313">
                  <c:v>1.4453865060063237E-2</c:v>
                </c:pt>
                <c:pt idx="314">
                  <c:v>1.3710164489898866E-3</c:v>
                </c:pt>
                <c:pt idx="315">
                  <c:v>5.8362431314405369E-3</c:v>
                </c:pt>
                <c:pt idx="316">
                  <c:v>6.668205536299935E-3</c:v>
                </c:pt>
                <c:pt idx="317">
                  <c:v>2.2082140987016982E-2</c:v>
                </c:pt>
                <c:pt idx="318">
                  <c:v>5.1127266378155883E-3</c:v>
                </c:pt>
                <c:pt idx="319">
                  <c:v>5.8362431314405369E-3</c:v>
                </c:pt>
                <c:pt idx="320">
                  <c:v>6.668205536299935E-3</c:v>
                </c:pt>
                <c:pt idx="321">
                  <c:v>2.2082140987016982E-2</c:v>
                </c:pt>
                <c:pt idx="322">
                  <c:v>5.1127266378155883E-3</c:v>
                </c:pt>
                <c:pt idx="323">
                  <c:v>3.721439111956367E-4</c:v>
                </c:pt>
                <c:pt idx="324">
                  <c:v>1.7947733059054088E-3</c:v>
                </c:pt>
                <c:pt idx="325">
                  <c:v>1.5873753944380804E-2</c:v>
                </c:pt>
                <c:pt idx="326">
                  <c:v>2.3927265733858562E-4</c:v>
                </c:pt>
                <c:pt idx="327">
                  <c:v>3.721439111956367E-4</c:v>
                </c:pt>
                <c:pt idx="328">
                  <c:v>1.7947733059054088E-3</c:v>
                </c:pt>
                <c:pt idx="329">
                  <c:v>1.5873753944380804E-2</c:v>
                </c:pt>
                <c:pt idx="330">
                  <c:v>2.3927265733858562E-4</c:v>
                </c:pt>
                <c:pt idx="331">
                  <c:v>8.640437765141943E-4</c:v>
                </c:pt>
                <c:pt idx="332">
                  <c:v>7.1362238110578378E-3</c:v>
                </c:pt>
                <c:pt idx="333">
                  <c:v>2.7054340341943321E-2</c:v>
                </c:pt>
                <c:pt idx="334">
                  <c:v>4.6447083630576872E-3</c:v>
                </c:pt>
                <c:pt idx="335">
                  <c:v>8.640437765141943E-4</c:v>
                </c:pt>
                <c:pt idx="336">
                  <c:v>7.1362238110578378E-3</c:v>
                </c:pt>
                <c:pt idx="337">
                  <c:v>2.7054340341943321E-2</c:v>
                </c:pt>
                <c:pt idx="338">
                  <c:v>4.6447083630576872E-3</c:v>
                </c:pt>
                <c:pt idx="339">
                  <c:v>5.3443432661219792E-3</c:v>
                </c:pt>
                <c:pt idx="340">
                  <c:v>2.2627698305808337E-3</c:v>
                </c:pt>
                <c:pt idx="341">
                  <c:v>2.0845953299307145E-2</c:v>
                </c:pt>
                <c:pt idx="342">
                  <c:v>2.2872386733683905E-4</c:v>
                </c:pt>
                <c:pt idx="343">
                  <c:v>5.3443432661219792E-3</c:v>
                </c:pt>
                <c:pt idx="344">
                  <c:v>2.2627698305808337E-3</c:v>
                </c:pt>
                <c:pt idx="345">
                  <c:v>2.0845953299307145E-2</c:v>
                </c:pt>
                <c:pt idx="346">
                  <c:v>2.2872386733683905E-4</c:v>
                </c:pt>
                <c:pt idx="347">
                  <c:v>5.8362431314405369E-3</c:v>
                </c:pt>
                <c:pt idx="348">
                  <c:v>7.1362238110578378E-3</c:v>
                </c:pt>
                <c:pt idx="349">
                  <c:v>2.7054340341943321E-2</c:v>
                </c:pt>
                <c:pt idx="350">
                  <c:v>5.1127266378155883E-3</c:v>
                </c:pt>
                <c:pt idx="351">
                  <c:v>2.4680763440127953E-3</c:v>
                </c:pt>
                <c:pt idx="352">
                  <c:v>1.9340193203199964E-3</c:v>
                </c:pt>
                <c:pt idx="353">
                  <c:v>7.8889166673919858E-4</c:v>
                </c:pt>
                <c:pt idx="354">
                  <c:v>2.5779273215999953E-4</c:v>
                </c:pt>
                <c:pt idx="355">
                  <c:v>9.0386206082047841E-3</c:v>
                </c:pt>
                <c:pt idx="356">
                  <c:v>1.627862548439037E-2</c:v>
                </c:pt>
                <c:pt idx="357">
                  <c:v>4.550146446438392E-3</c:v>
                </c:pt>
                <c:pt idx="358">
                  <c:v>4.704495003135991E-3</c:v>
                </c:pt>
                <c:pt idx="359">
                  <c:v>3.2569680107519942E-3</c:v>
                </c:pt>
                <c:pt idx="360">
                  <c:v>2.1918120524799961E-3</c:v>
                </c:pt>
                <c:pt idx="361">
                  <c:v>3.4553063077887936E-3</c:v>
                </c:pt>
                <c:pt idx="362">
                  <c:v>2.707627048447995E-3</c:v>
                </c:pt>
                <c:pt idx="363">
                  <c:v>4.2239188534271927E-3</c:v>
                </c:pt>
                <c:pt idx="364">
                  <c:v>2.7332915558399948E-3</c:v>
                </c:pt>
                <c:pt idx="365">
                  <c:v>1.0432798707302382E-2</c:v>
                </c:pt>
                <c:pt idx="366">
                  <c:v>2.1049458002943961E-2</c:v>
                </c:pt>
                <c:pt idx="367">
                  <c:v>1.4875337848012773E-2</c:v>
                </c:pt>
                <c:pt idx="368">
                  <c:v>2.4530692779519955E-2</c:v>
                </c:pt>
                <c:pt idx="369">
                  <c:v>1.0432798707302382E-2</c:v>
                </c:pt>
                <c:pt idx="370">
                  <c:v>2.1049458002943961E-2</c:v>
                </c:pt>
                <c:pt idx="371">
                  <c:v>1.4875337848012773E-2</c:v>
                </c:pt>
                <c:pt idx="372">
                  <c:v>2.4530692779519955E-2</c:v>
                </c:pt>
                <c:pt idx="373">
                  <c:v>4.1489366023167917E-3</c:v>
                </c:pt>
                <c:pt idx="374">
                  <c:v>4.8456741815295912E-3</c:v>
                </c:pt>
                <c:pt idx="375">
                  <c:v>8.5914757430271826E-3</c:v>
                </c:pt>
                <c:pt idx="376">
                  <c:v>8.3269118272511836E-3</c:v>
                </c:pt>
                <c:pt idx="377">
                  <c:v>4.1489366023167917E-3</c:v>
                </c:pt>
                <c:pt idx="378">
                  <c:v>4.8456741815295912E-3</c:v>
                </c:pt>
                <c:pt idx="379">
                  <c:v>8.5914757430271826E-3</c:v>
                </c:pt>
                <c:pt idx="380">
                  <c:v>8.3269118272511836E-3</c:v>
                </c:pt>
                <c:pt idx="381">
                  <c:v>8.9034867195903842E-3</c:v>
                </c:pt>
                <c:pt idx="382">
                  <c:v>2.0211458040115163E-2</c:v>
                </c:pt>
                <c:pt idx="383">
                  <c:v>1.6404652704870369E-2</c:v>
                </c:pt>
                <c:pt idx="384">
                  <c:v>2.5368692742348754E-2</c:v>
                </c:pt>
                <c:pt idx="385">
                  <c:v>8.9034867195903842E-3</c:v>
                </c:pt>
                <c:pt idx="386">
                  <c:v>2.0211458040115163E-2</c:v>
                </c:pt>
                <c:pt idx="387">
                  <c:v>1.6404652704870369E-2</c:v>
                </c:pt>
                <c:pt idx="388">
                  <c:v>2.5368692742348754E-2</c:v>
                </c:pt>
                <c:pt idx="389">
                  <c:v>2.6196246146047947E-3</c:v>
                </c:pt>
                <c:pt idx="390">
                  <c:v>4.0076770878463936E-3</c:v>
                </c:pt>
                <c:pt idx="391">
                  <c:v>1.0120790599884782E-2</c:v>
                </c:pt>
                <c:pt idx="392">
                  <c:v>9.164908920934382E-3</c:v>
                </c:pt>
                <c:pt idx="393">
                  <c:v>2.6196246146047947E-3</c:v>
                </c:pt>
                <c:pt idx="394">
                  <c:v>4.0076770878463936E-3</c:v>
                </c:pt>
                <c:pt idx="395">
                  <c:v>1.0120790599884782E-2</c:v>
                </c:pt>
                <c:pt idx="396">
                  <c:v>9.164908920934382E-3</c:v>
                </c:pt>
                <c:pt idx="397">
                  <c:v>1.0432798707302382E-2</c:v>
                </c:pt>
                <c:pt idx="398">
                  <c:v>2.1049458002943961E-2</c:v>
                </c:pt>
                <c:pt idx="399">
                  <c:v>1.6404652704870369E-2</c:v>
                </c:pt>
                <c:pt idx="400">
                  <c:v>2.5368692742348754E-2</c:v>
                </c:pt>
                <c:pt idx="401">
                  <c:v>4.2121052995605394E-3</c:v>
                </c:pt>
                <c:pt idx="402">
                  <c:v>2.3573788386230428E-3</c:v>
                </c:pt>
                <c:pt idx="403">
                  <c:v>8.6352925382486827E-4</c:v>
                </c:pt>
                <c:pt idx="404">
                  <c:v>4.9286123299153561E-4</c:v>
                </c:pt>
                <c:pt idx="405">
                  <c:v>7.1243460734049361E-4</c:v>
                </c:pt>
                <c:pt idx="406">
                  <c:v>5.8252750545247296E-4</c:v>
                </c:pt>
                <c:pt idx="407">
                  <c:v>1.6179809602050756E-3</c:v>
                </c:pt>
                <c:pt idx="408">
                  <c:v>3.5488407537434831E-3</c:v>
                </c:pt>
                <c:pt idx="409">
                  <c:v>5.0756345533854077E-3</c:v>
                </c:pt>
                <c:pt idx="410">
                  <c:v>2.8502400716145784E-3</c:v>
                </c:pt>
                <c:pt idx="411">
                  <c:v>5.8969483314615786E-3</c:v>
                </c:pt>
                <c:pt idx="412">
                  <c:v>3.300329461995437E-3</c:v>
                </c:pt>
                <c:pt idx="413">
                  <c:v>6.4361749897460822E-3</c:v>
                </c:pt>
                <c:pt idx="414">
                  <c:v>3.6174334912109315E-3</c:v>
                </c:pt>
                <c:pt idx="415">
                  <c:v>2.7934860913085891E-3</c:v>
                </c:pt>
                <c:pt idx="416">
                  <c:v>1.3061031311848935E-3</c:v>
                </c:pt>
                <c:pt idx="417">
                  <c:v>4.7883029918619714E-3</c:v>
                </c:pt>
                <c:pt idx="418">
                  <c:v>2.9371769541829381E-3</c:v>
                </c:pt>
                <c:pt idx="419">
                  <c:v>2.7934860913085891E-3</c:v>
                </c:pt>
                <c:pt idx="420">
                  <c:v>1.3061031311848935E-3</c:v>
                </c:pt>
                <c:pt idx="421">
                  <c:v>4.7883029918619714E-3</c:v>
                </c:pt>
                <c:pt idx="422">
                  <c:v>2.9371769541829381E-3</c:v>
                </c:pt>
                <c:pt idx="423">
                  <c:v>1.5257198291829402E-3</c:v>
                </c:pt>
                <c:pt idx="424">
                  <c:v>2.8467376966145783E-3</c:v>
                </c:pt>
                <c:pt idx="425">
                  <c:v>6.0560692539876199E-3</c:v>
                </c:pt>
                <c:pt idx="426">
                  <c:v>7.0900177819824099E-3</c:v>
                </c:pt>
                <c:pt idx="427">
                  <c:v>1.5257198291829402E-3</c:v>
                </c:pt>
                <c:pt idx="428">
                  <c:v>2.8467376966145783E-3</c:v>
                </c:pt>
                <c:pt idx="429">
                  <c:v>6.0560692539876199E-3</c:v>
                </c:pt>
                <c:pt idx="430">
                  <c:v>7.0900177819824099E-3</c:v>
                </c:pt>
                <c:pt idx="431">
                  <c:v>4.9206476190592364E-3</c:v>
                </c:pt>
                <c:pt idx="432">
                  <c:v>2.5061773317057246E-3</c:v>
                </c:pt>
                <c:pt idx="433">
                  <c:v>6.9154645196126182E-3</c:v>
                </c:pt>
                <c:pt idx="434">
                  <c:v>4.1372534348958264E-3</c:v>
                </c:pt>
                <c:pt idx="435">
                  <c:v>4.9206476190592364E-3</c:v>
                </c:pt>
                <c:pt idx="436">
                  <c:v>2.5061773317057246E-3</c:v>
                </c:pt>
                <c:pt idx="437">
                  <c:v>6.9154645196126182E-3</c:v>
                </c:pt>
                <c:pt idx="438">
                  <c:v>4.1372534348958264E-3</c:v>
                </c:pt>
                <c:pt idx="439">
                  <c:v>3.6528813569335875E-3</c:v>
                </c:pt>
                <c:pt idx="440">
                  <c:v>1.6466612159016902E-3</c:v>
                </c:pt>
                <c:pt idx="441">
                  <c:v>8.1832307817382675E-3</c:v>
                </c:pt>
                <c:pt idx="442">
                  <c:v>8.2900919825032414E-3</c:v>
                </c:pt>
                <c:pt idx="443">
                  <c:v>3.6528813569335875E-3</c:v>
                </c:pt>
                <c:pt idx="444">
                  <c:v>1.6466612159016902E-3</c:v>
                </c:pt>
                <c:pt idx="445">
                  <c:v>8.1832307817382675E-3</c:v>
                </c:pt>
                <c:pt idx="446">
                  <c:v>8.2900919825032414E-3</c:v>
                </c:pt>
                <c:pt idx="447">
                  <c:v>1.5257198291829402E-3</c:v>
                </c:pt>
                <c:pt idx="448">
                  <c:v>2.8467376966145783E-3</c:v>
                </c:pt>
                <c:pt idx="449">
                  <c:v>8.1832307817382675E-3</c:v>
                </c:pt>
                <c:pt idx="450">
                  <c:v>8.2900919825032414E-3</c:v>
                </c:pt>
                <c:pt idx="451">
                  <c:v>9.237924120179046E-4</c:v>
                </c:pt>
                <c:pt idx="452">
                  <c:v>1.3998983226583995E-3</c:v>
                </c:pt>
                <c:pt idx="453">
                  <c:v>1.3858984710743774E-4</c:v>
                </c:pt>
                <c:pt idx="454">
                  <c:v>3.9276771763085321E-4</c:v>
                </c:pt>
                <c:pt idx="455">
                  <c:v>1.743560427169418E-3</c:v>
                </c:pt>
                <c:pt idx="456">
                  <c:v>8.8961772262396521E-4</c:v>
                </c:pt>
                <c:pt idx="457">
                  <c:v>2.0313244337121172E-3</c:v>
                </c:pt>
                <c:pt idx="458">
                  <c:v>8.6068501763085226E-3</c:v>
                </c:pt>
                <c:pt idx="459">
                  <c:v>1.0623822591253422E-3</c:v>
                </c:pt>
                <c:pt idx="460">
                  <c:v>1.7926660402892525E-3</c:v>
                </c:pt>
                <c:pt idx="461">
                  <c:v>1.2933074471418707E-3</c:v>
                </c:pt>
                <c:pt idx="462">
                  <c:v>1.9598586165633569E-3</c:v>
                </c:pt>
                <c:pt idx="463">
                  <c:v>1.3302946497933859E-3</c:v>
                </c:pt>
                <c:pt idx="464">
                  <c:v>2.3083015111914555E-3</c:v>
                </c:pt>
                <c:pt idx="465">
                  <c:v>1.6095728744834679E-3</c:v>
                </c:pt>
                <c:pt idx="466">
                  <c:v>1.4443678719008234E-5</c:v>
                </c:pt>
                <c:pt idx="467">
                  <c:v>3.2724001809572934E-3</c:v>
                </c:pt>
                <c:pt idx="468">
                  <c:v>2.5053704075413174E-3</c:v>
                </c:pt>
                <c:pt idx="469">
                  <c:v>1.6095728744834679E-3</c:v>
                </c:pt>
                <c:pt idx="470">
                  <c:v>1.4443678719008234E-5</c:v>
                </c:pt>
                <c:pt idx="471">
                  <c:v>3.2724001809572934E-3</c:v>
                </c:pt>
                <c:pt idx="472">
                  <c:v>2.5053704075413174E-3</c:v>
                </c:pt>
                <c:pt idx="473">
                  <c:v>2.0124424836432467E-3</c:v>
                </c:pt>
                <c:pt idx="474">
                  <c:v>1.078967886191458E-2</c:v>
                </c:pt>
                <c:pt idx="475">
                  <c:v>3.6752697901170721E-3</c:v>
                </c:pt>
                <c:pt idx="476">
                  <c:v>1.3309497772382894E-2</c:v>
                </c:pt>
                <c:pt idx="477">
                  <c:v>2.0124424836432467E-3</c:v>
                </c:pt>
                <c:pt idx="478">
                  <c:v>1.078967886191458E-2</c:v>
                </c:pt>
                <c:pt idx="479">
                  <c:v>3.6752697901170721E-3</c:v>
                </c:pt>
                <c:pt idx="480">
                  <c:v>1.3309497772382894E-2</c:v>
                </c:pt>
                <c:pt idx="481">
                  <c:v>1.1938467510330556E-3</c:v>
                </c:pt>
                <c:pt idx="482">
                  <c:v>8.2717799862258806E-4</c:v>
                </c:pt>
                <c:pt idx="483">
                  <c:v>3.6881263044077068E-3</c:v>
                </c:pt>
                <c:pt idx="484">
                  <c:v>3.3181095516528858E-3</c:v>
                </c:pt>
                <c:pt idx="485">
                  <c:v>1.1938467510330556E-3</c:v>
                </c:pt>
                <c:pt idx="486">
                  <c:v>8.2717799862258806E-4</c:v>
                </c:pt>
                <c:pt idx="487">
                  <c:v>3.6881263044077068E-3</c:v>
                </c:pt>
                <c:pt idx="488">
                  <c:v>3.3181095516528858E-3</c:v>
                </c:pt>
                <c:pt idx="489">
                  <c:v>1.5967115359848453E-3</c:v>
                </c:pt>
                <c:pt idx="490">
                  <c:v>9.9769445420110001E-3</c:v>
                </c:pt>
                <c:pt idx="491">
                  <c:v>4.0909959135674847E-3</c:v>
                </c:pt>
                <c:pt idx="492">
                  <c:v>1.4122232092286474E-2</c:v>
                </c:pt>
                <c:pt idx="493">
                  <c:v>1.5967115359848453E-3</c:v>
                </c:pt>
                <c:pt idx="494">
                  <c:v>9.9769445420110001E-3</c:v>
                </c:pt>
                <c:pt idx="495">
                  <c:v>4.0909959135674847E-3</c:v>
                </c:pt>
                <c:pt idx="496">
                  <c:v>1.4122232092286474E-2</c:v>
                </c:pt>
                <c:pt idx="497">
                  <c:v>2.0124424836432467E-3</c:v>
                </c:pt>
                <c:pt idx="498">
                  <c:v>1.078967886191458E-2</c:v>
                </c:pt>
                <c:pt idx="499">
                  <c:v>4.0909959135674847E-3</c:v>
                </c:pt>
                <c:pt idx="500">
                  <c:v>1.4122232092286474E-2</c:v>
                </c:pt>
                <c:pt idx="501">
                  <c:v>1.6949111531190896E-6</c:v>
                </c:pt>
                <c:pt idx="502">
                  <c:v>3.6479943510396911E-3</c:v>
                </c:pt>
                <c:pt idx="503">
                  <c:v>4.6514717958412017E-5</c:v>
                </c:pt>
                <c:pt idx="504">
                  <c:v>8.8076058071833493E-4</c:v>
                </c:pt>
                <c:pt idx="505">
                  <c:v>2.3717050663516026E-3</c:v>
                </c:pt>
                <c:pt idx="506">
                  <c:v>3.0903050224952693E-3</c:v>
                </c:pt>
                <c:pt idx="507">
                  <c:v>2.6522711247637006E-3</c:v>
                </c:pt>
                <c:pt idx="508">
                  <c:v>1.0247808890170114E-2</c:v>
                </c:pt>
                <c:pt idx="509">
                  <c:v>4.4819806805292929E-5</c:v>
                </c:pt>
                <c:pt idx="510">
                  <c:v>4.5287549317580261E-3</c:v>
                </c:pt>
                <c:pt idx="511">
                  <c:v>2.3728756143667255E-6</c:v>
                </c:pt>
                <c:pt idx="512">
                  <c:v>5.1071910321360972E-3</c:v>
                </c:pt>
                <c:pt idx="513">
                  <c:v>7.2388596030245625E-5</c:v>
                </c:pt>
                <c:pt idx="514">
                  <c:v>5.7868133283553776E-3</c:v>
                </c:pt>
                <c:pt idx="515">
                  <c:v>3.3188584948960244E-3</c:v>
                </c:pt>
                <c:pt idx="516">
                  <c:v>1.0432337045368602E-3</c:v>
                </c:pt>
                <c:pt idx="517">
                  <c:v>3.321909334971639E-3</c:v>
                </c:pt>
                <c:pt idx="518">
                  <c:v>7.6096214177693629E-3</c:v>
                </c:pt>
                <c:pt idx="519">
                  <c:v>3.3188584948960244E-3</c:v>
                </c:pt>
                <c:pt idx="520">
                  <c:v>1.0432337045368602E-3</c:v>
                </c:pt>
                <c:pt idx="521">
                  <c:v>3.321909334971639E-3</c:v>
                </c:pt>
                <c:pt idx="522">
                  <c:v>7.6096214177693629E-3</c:v>
                </c:pt>
                <c:pt idx="523">
                  <c:v>3.7116541546313737E-3</c:v>
                </c:pt>
                <c:pt idx="524">
                  <c:v>1.1063733822684291E-2</c:v>
                </c:pt>
                <c:pt idx="525">
                  <c:v>3.7147102913043409E-3</c:v>
                </c:pt>
                <c:pt idx="526">
                  <c:v>1.7630126832514147E-2</c:v>
                </c:pt>
                <c:pt idx="527">
                  <c:v>3.7116541546313737E-3</c:v>
                </c:pt>
                <c:pt idx="528">
                  <c:v>1.1063733822684291E-2</c:v>
                </c:pt>
                <c:pt idx="529">
                  <c:v>3.7147102913043409E-3</c:v>
                </c:pt>
                <c:pt idx="530">
                  <c:v>1.7630126832514147E-2</c:v>
                </c:pt>
                <c:pt idx="531">
                  <c:v>3.3648647395085008E-3</c:v>
                </c:pt>
                <c:pt idx="532">
                  <c:v>9.3193100775047083E-4</c:v>
                </c:pt>
                <c:pt idx="533">
                  <c:v>3.275908386956516E-3</c:v>
                </c:pt>
                <c:pt idx="534">
                  <c:v>9.5847808334593391E-3</c:v>
                </c:pt>
                <c:pt idx="535">
                  <c:v>3.3648647395085008E-3</c:v>
                </c:pt>
                <c:pt idx="536">
                  <c:v>9.3193100775047083E-4</c:v>
                </c:pt>
                <c:pt idx="537">
                  <c:v>3.275908386956516E-3</c:v>
                </c:pt>
                <c:pt idx="538">
                  <c:v>9.5847808334593391E-3</c:v>
                </c:pt>
                <c:pt idx="539">
                  <c:v>3.7576603992438501E-3</c:v>
                </c:pt>
                <c:pt idx="540">
                  <c:v>9.0885744069943136E-3</c:v>
                </c:pt>
                <c:pt idx="541">
                  <c:v>3.6687040466918653E-3</c:v>
                </c:pt>
                <c:pt idx="542">
                  <c:v>1.9605286248204127E-2</c:v>
                </c:pt>
                <c:pt idx="543">
                  <c:v>3.7576603992438501E-3</c:v>
                </c:pt>
                <c:pt idx="544">
                  <c:v>9.0885744069943136E-3</c:v>
                </c:pt>
                <c:pt idx="545">
                  <c:v>3.6687040466918653E-3</c:v>
                </c:pt>
                <c:pt idx="546">
                  <c:v>1.9605286248204127E-2</c:v>
                </c:pt>
                <c:pt idx="547">
                  <c:v>3.7576603992438501E-3</c:v>
                </c:pt>
                <c:pt idx="548">
                  <c:v>1.1063733822684291E-2</c:v>
                </c:pt>
                <c:pt idx="549">
                  <c:v>3.7147102913043409E-3</c:v>
                </c:pt>
                <c:pt idx="550">
                  <c:v>1.9605286248204127E-2</c:v>
                </c:pt>
                <c:pt idx="551">
                  <c:v>1.5102896006882612E-3</c:v>
                </c:pt>
                <c:pt idx="552">
                  <c:v>3.9271735626557423E-3</c:v>
                </c:pt>
                <c:pt idx="553">
                  <c:v>4.6298513142280684E-4</c:v>
                </c:pt>
                <c:pt idx="554">
                  <c:v>9.8684932894268248E-4</c:v>
                </c:pt>
                <c:pt idx="555">
                  <c:v>1.1144374102982458E-2</c:v>
                </c:pt>
                <c:pt idx="556">
                  <c:v>1.3223835314663163E-2</c:v>
                </c:pt>
                <c:pt idx="557">
                  <c:v>3.2696120423440474E-3</c:v>
                </c:pt>
                <c:pt idx="558">
                  <c:v>3.384936477492973E-3</c:v>
                </c:pt>
                <c:pt idx="559">
                  <c:v>1.9732775028677629E-3</c:v>
                </c:pt>
                <c:pt idx="560">
                  <c:v>4.914022891598425E-3</c:v>
                </c:pt>
                <c:pt idx="561">
                  <c:v>2.1144059951149047E-3</c:v>
                </c:pt>
                <c:pt idx="562">
                  <c:v>5.4980429877180383E-3</c:v>
                </c:pt>
                <c:pt idx="563">
                  <c:v>2.5531276101617771E-3</c:v>
                </c:pt>
                <c:pt idx="564">
                  <c:v>6.291568309797861E-3</c:v>
                </c:pt>
                <c:pt idx="565">
                  <c:v>1.6961383830643537E-2</c:v>
                </c:pt>
                <c:pt idx="566">
                  <c:v>2.2047822599086234E-2</c:v>
                </c:pt>
                <c:pt idx="567">
                  <c:v>1.4242861441101987E-2</c:v>
                </c:pt>
                <c:pt idx="568">
                  <c:v>1.4978912957062593E-2</c:v>
                </c:pt>
                <c:pt idx="569">
                  <c:v>1.6961383830643537E-2</c:v>
                </c:pt>
                <c:pt idx="570">
                  <c:v>2.2047822599086234E-2</c:v>
                </c:pt>
                <c:pt idx="571">
                  <c:v>1.4242861441101987E-2</c:v>
                </c:pt>
                <c:pt idx="572">
                  <c:v>1.4978912957062593E-2</c:v>
                </c:pt>
                <c:pt idx="573">
                  <c:v>5.9367174999011016E-3</c:v>
                </c:pt>
                <c:pt idx="574">
                  <c:v>8.273365889501982E-3</c:v>
                </c:pt>
                <c:pt idx="575">
                  <c:v>3.2181923396028583E-3</c:v>
                </c:pt>
                <c:pt idx="576">
                  <c:v>1.2044534767216466E-3</c:v>
                </c:pt>
                <c:pt idx="577">
                  <c:v>5.9367174999011016E-3</c:v>
                </c:pt>
                <c:pt idx="578">
                  <c:v>8.273365889501982E-3</c:v>
                </c:pt>
                <c:pt idx="579">
                  <c:v>3.2181923396028583E-3</c:v>
                </c:pt>
                <c:pt idx="580">
                  <c:v>1.2044534767216466E-3</c:v>
                </c:pt>
                <c:pt idx="581">
                  <c:v>1.7877456950575497E-2</c:v>
                </c:pt>
                <c:pt idx="582">
                  <c:v>2.4212825382203984E-2</c:v>
                </c:pt>
                <c:pt idx="583">
                  <c:v>1.3326788321170025E-2</c:v>
                </c:pt>
                <c:pt idx="584">
                  <c:v>1.2813910173944837E-2</c:v>
                </c:pt>
                <c:pt idx="585">
                  <c:v>1.7877456950575497E-2</c:v>
                </c:pt>
                <c:pt idx="586">
                  <c:v>2.4212825382203984E-2</c:v>
                </c:pt>
                <c:pt idx="587">
                  <c:v>1.3326788321170025E-2</c:v>
                </c:pt>
                <c:pt idx="588">
                  <c:v>1.2813910173944837E-2</c:v>
                </c:pt>
                <c:pt idx="589">
                  <c:v>6.8527906198330643E-3</c:v>
                </c:pt>
                <c:pt idx="590">
                  <c:v>1.0438368672619736E-2</c:v>
                </c:pt>
                <c:pt idx="591">
                  <c:v>2.3021192196708948E-3</c:v>
                </c:pt>
                <c:pt idx="592">
                  <c:v>9.6054653563941125E-4</c:v>
                </c:pt>
                <c:pt idx="593">
                  <c:v>6.8527906198330643E-3</c:v>
                </c:pt>
                <c:pt idx="594">
                  <c:v>1.0438368672619736E-2</c:v>
                </c:pt>
                <c:pt idx="595">
                  <c:v>2.3021192196708948E-3</c:v>
                </c:pt>
                <c:pt idx="596">
                  <c:v>9.6054653563941125E-4</c:v>
                </c:pt>
                <c:pt idx="597">
                  <c:v>1.7877456950575497E-2</c:v>
                </c:pt>
                <c:pt idx="598">
                  <c:v>2.4212825382203984E-2</c:v>
                </c:pt>
                <c:pt idx="599">
                  <c:v>1.4242861441101987E-2</c:v>
                </c:pt>
                <c:pt idx="600">
                  <c:v>1.4978912957062593E-2</c:v>
                </c:pt>
              </c:numCache>
            </c:numRef>
          </c:xVal>
          <c:yVal>
            <c:numRef>
              <c:f>'RESUMEN FC'!$Z$5:$Z$605</c:f>
              <c:numCache>
                <c:formatCode>General</c:formatCode>
                <c:ptCount val="601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  <c:pt idx="50">
                  <c:v>9.7085721299709979E-2</c:v>
                </c:pt>
                <c:pt idx="51">
                  <c:v>9.8878287583767932E-2</c:v>
                </c:pt>
                <c:pt idx="52">
                  <c:v>2.3670093856231842E-2</c:v>
                </c:pt>
                <c:pt idx="53">
                  <c:v>2.3670093856231842E-2</c:v>
                </c:pt>
                <c:pt idx="54">
                  <c:v>4.0595486518260802E-2</c:v>
                </c:pt>
                <c:pt idx="55">
                  <c:v>4.0595486518260802E-2</c:v>
                </c:pt>
                <c:pt idx="56">
                  <c:v>9.085432818550709E-3</c:v>
                </c:pt>
                <c:pt idx="57">
                  <c:v>9.085432818550709E-3</c:v>
                </c:pt>
                <c:pt idx="58">
                  <c:v>0.12075581515594182</c:v>
                </c:pt>
                <c:pt idx="59">
                  <c:v>0.12254838143999978</c:v>
                </c:pt>
                <c:pt idx="60">
                  <c:v>0.1359200228139128</c:v>
                </c:pt>
                <c:pt idx="61">
                  <c:v>0.13842961561159395</c:v>
                </c:pt>
                <c:pt idx="62">
                  <c:v>0.15437504171826061</c:v>
                </c:pt>
                <c:pt idx="63">
                  <c:v>0.15652612125913018</c:v>
                </c:pt>
                <c:pt idx="64">
                  <c:v>3.0543503778550671E-2</c:v>
                </c:pt>
                <c:pt idx="65">
                  <c:v>3.215681343420284E-2</c:v>
                </c:pt>
                <c:pt idx="66">
                  <c:v>0.14421082054956497</c:v>
                </c:pt>
                <c:pt idx="67">
                  <c:v>0.14582413020521715</c:v>
                </c:pt>
                <c:pt idx="68">
                  <c:v>3.0543503778550671E-2</c:v>
                </c:pt>
                <c:pt idx="69">
                  <c:v>3.215681343420284E-2</c:v>
                </c:pt>
                <c:pt idx="70">
                  <c:v>0.14421082054956497</c:v>
                </c:pt>
                <c:pt idx="71">
                  <c:v>0.14582413020521715</c:v>
                </c:pt>
                <c:pt idx="72">
                  <c:v>7.4657526980869429E-2</c:v>
                </c:pt>
                <c:pt idx="73">
                  <c:v>7.6270836636521608E-2</c:v>
                </c:pt>
                <c:pt idx="74">
                  <c:v>0.1000967648614491</c:v>
                </c:pt>
                <c:pt idx="75">
                  <c:v>0.10171007451710126</c:v>
                </c:pt>
                <c:pt idx="76">
                  <c:v>7.4657526980869429E-2</c:v>
                </c:pt>
                <c:pt idx="77">
                  <c:v>7.6270836636521608E-2</c:v>
                </c:pt>
                <c:pt idx="78">
                  <c:v>0.1000967648614491</c:v>
                </c:pt>
                <c:pt idx="79">
                  <c:v>0.10171007451710126</c:v>
                </c:pt>
                <c:pt idx="80">
                  <c:v>8.3339291284637532E-2</c:v>
                </c:pt>
                <c:pt idx="81">
                  <c:v>8.5490370825507089E-2</c:v>
                </c:pt>
                <c:pt idx="82">
                  <c:v>0.19700664054144895</c:v>
                </c:pt>
                <c:pt idx="83">
                  <c:v>0.19915772008231847</c:v>
                </c:pt>
                <c:pt idx="84">
                  <c:v>8.3339291284637532E-2</c:v>
                </c:pt>
                <c:pt idx="85">
                  <c:v>8.5490370825507089E-2</c:v>
                </c:pt>
                <c:pt idx="86">
                  <c:v>0.19700664054144895</c:v>
                </c:pt>
                <c:pt idx="87">
                  <c:v>0.19915772008231847</c:v>
                </c:pt>
                <c:pt idx="88">
                  <c:v>0.1274533469727534</c:v>
                </c:pt>
                <c:pt idx="89">
                  <c:v>0.12960442651362297</c:v>
                </c:pt>
                <c:pt idx="90">
                  <c:v>0.15289258485333307</c:v>
                </c:pt>
                <c:pt idx="91">
                  <c:v>0.15504366439420261</c:v>
                </c:pt>
                <c:pt idx="92">
                  <c:v>0.1274533469727534</c:v>
                </c:pt>
                <c:pt idx="93">
                  <c:v>0.12960442651362297</c:v>
                </c:pt>
                <c:pt idx="94">
                  <c:v>0.15289258485333307</c:v>
                </c:pt>
                <c:pt idx="95">
                  <c:v>0.15504366439420261</c:v>
                </c:pt>
                <c:pt idx="96">
                  <c:v>3.0543503778550671E-2</c:v>
                </c:pt>
                <c:pt idx="97">
                  <c:v>3.215681343420284E-2</c:v>
                </c:pt>
                <c:pt idx="98">
                  <c:v>0.19700664054144895</c:v>
                </c:pt>
                <c:pt idx="99">
                  <c:v>0.19915772008231847</c:v>
                </c:pt>
                <c:pt idx="100">
                  <c:v>8.6968864423188255E-2</c:v>
                </c:pt>
                <c:pt idx="101">
                  <c:v>8.8685024112463623E-2</c:v>
                </c:pt>
                <c:pt idx="102">
                  <c:v>2.1246198591304312E-2</c:v>
                </c:pt>
                <c:pt idx="103">
                  <c:v>2.1246198591304312E-2</c:v>
                </c:pt>
                <c:pt idx="104">
                  <c:v>3.7876035471304283E-2</c:v>
                </c:pt>
                <c:pt idx="105">
                  <c:v>3.7876035471304283E-2</c:v>
                </c:pt>
                <c:pt idx="106">
                  <c:v>8.7980634573912881E-3</c:v>
                </c:pt>
                <c:pt idx="107">
                  <c:v>8.7980634573912881E-3</c:v>
                </c:pt>
                <c:pt idx="108">
                  <c:v>0.10821503052869545</c:v>
                </c:pt>
                <c:pt idx="109">
                  <c:v>0.10993122270376794</c:v>
                </c:pt>
                <c:pt idx="110">
                  <c:v>0.12175637770666646</c:v>
                </c:pt>
                <c:pt idx="111">
                  <c:v>0.12415905974608675</c:v>
                </c:pt>
                <c:pt idx="112">
                  <c:v>0.1383565225681157</c:v>
                </c:pt>
                <c:pt idx="113">
                  <c:v>0.14041595967536208</c:v>
                </c:pt>
                <c:pt idx="114">
                  <c:v>2.5245492586666626E-2</c:v>
                </c:pt>
                <c:pt idx="115">
                  <c:v>2.6790062295652128E-2</c:v>
                </c:pt>
                <c:pt idx="116">
                  <c:v>0.13129843088927515</c:v>
                </c:pt>
                <c:pt idx="117">
                  <c:v>0.13284300059826065</c:v>
                </c:pt>
                <c:pt idx="118">
                  <c:v>2.5245492586666626E-2</c:v>
                </c:pt>
                <c:pt idx="119">
                  <c:v>2.6790062295652128E-2</c:v>
                </c:pt>
                <c:pt idx="120">
                  <c:v>0.13129843088927515</c:v>
                </c:pt>
                <c:pt idx="121">
                  <c:v>0.13284300059826065</c:v>
                </c:pt>
                <c:pt idx="122">
                  <c:v>6.5954679394782487E-2</c:v>
                </c:pt>
                <c:pt idx="123">
                  <c:v>6.7499249103767991E-2</c:v>
                </c:pt>
                <c:pt idx="124">
                  <c:v>9.0589276566956353E-2</c:v>
                </c:pt>
                <c:pt idx="125">
                  <c:v>9.2133846275941872E-2</c:v>
                </c:pt>
                <c:pt idx="126">
                  <c:v>6.5954679394782487E-2</c:v>
                </c:pt>
                <c:pt idx="127">
                  <c:v>6.7499249103767991E-2</c:v>
                </c:pt>
                <c:pt idx="128">
                  <c:v>9.0589276566956353E-2</c:v>
                </c:pt>
                <c:pt idx="129">
                  <c:v>9.2133846275941872E-2</c:v>
                </c:pt>
                <c:pt idx="130">
                  <c:v>7.2582334262028855E-2</c:v>
                </c:pt>
                <c:pt idx="131">
                  <c:v>7.4641771369275245E-2</c:v>
                </c:pt>
                <c:pt idx="132">
                  <c:v>0.17863527256463735</c:v>
                </c:pt>
                <c:pt idx="133">
                  <c:v>0.18069470967188375</c:v>
                </c:pt>
                <c:pt idx="134">
                  <c:v>7.2582334262028855E-2</c:v>
                </c:pt>
                <c:pt idx="135">
                  <c:v>7.4641771369275245E-2</c:v>
                </c:pt>
                <c:pt idx="136">
                  <c:v>0.17863527256463735</c:v>
                </c:pt>
                <c:pt idx="137">
                  <c:v>0.18069470967188375</c:v>
                </c:pt>
                <c:pt idx="138">
                  <c:v>0.11329152107014472</c:v>
                </c:pt>
                <c:pt idx="139">
                  <c:v>0.115350925691594</c:v>
                </c:pt>
                <c:pt idx="140">
                  <c:v>0.1379261182423186</c:v>
                </c:pt>
                <c:pt idx="141">
                  <c:v>0.13998552286376786</c:v>
                </c:pt>
                <c:pt idx="142">
                  <c:v>0.11329152107014472</c:v>
                </c:pt>
                <c:pt idx="143">
                  <c:v>0.115350925691594</c:v>
                </c:pt>
                <c:pt idx="144">
                  <c:v>0.1379261182423186</c:v>
                </c:pt>
                <c:pt idx="145">
                  <c:v>0.13998552286376786</c:v>
                </c:pt>
                <c:pt idx="146">
                  <c:v>2.5245492586666626E-2</c:v>
                </c:pt>
                <c:pt idx="147">
                  <c:v>2.6790062295652128E-2</c:v>
                </c:pt>
                <c:pt idx="148">
                  <c:v>0.17863527256463735</c:v>
                </c:pt>
                <c:pt idx="149">
                  <c:v>0.18069470967188375</c:v>
                </c:pt>
                <c:pt idx="150">
                  <c:v>0.10506103606350496</c:v>
                </c:pt>
                <c:pt idx="151">
                  <c:v>0.1067400038688658</c:v>
                </c:pt>
                <c:pt idx="152">
                  <c:v>2.585429249979377E-2</c:v>
                </c:pt>
                <c:pt idx="153">
                  <c:v>2.585429249979377E-2</c:v>
                </c:pt>
                <c:pt idx="154">
                  <c:v>6.767802849237102E-2</c:v>
                </c:pt>
                <c:pt idx="155">
                  <c:v>6.767802849237102E-2</c:v>
                </c:pt>
                <c:pt idx="156">
                  <c:v>2.2227536248247384E-2</c:v>
                </c:pt>
                <c:pt idx="157">
                  <c:v>2.2227536248247384E-2</c:v>
                </c:pt>
                <c:pt idx="158">
                  <c:v>0.13091530545484514</c:v>
                </c:pt>
                <c:pt idx="159">
                  <c:v>0.13259429636865955</c:v>
                </c:pt>
                <c:pt idx="160">
                  <c:v>0.14708544586721622</c:v>
                </c:pt>
                <c:pt idx="161">
                  <c:v>0.14943601465979356</c:v>
                </c:pt>
                <c:pt idx="162">
                  <c:v>0.1674400881674224</c:v>
                </c:pt>
                <c:pt idx="163">
                  <c:v>0.16945486802061827</c:v>
                </c:pt>
                <c:pt idx="164">
                  <c:v>1.9429587793814399E-4</c:v>
                </c:pt>
                <c:pt idx="165">
                  <c:v>1.3167659035051523E-3</c:v>
                </c:pt>
                <c:pt idx="166">
                  <c:v>0.18930415154886565</c:v>
                </c:pt>
                <c:pt idx="167">
                  <c:v>0.19081523643876255</c:v>
                </c:pt>
                <c:pt idx="168">
                  <c:v>1.9429587793814399E-4</c:v>
                </c:pt>
                <c:pt idx="169">
                  <c:v>1.3167659035051523E-3</c:v>
                </c:pt>
                <c:pt idx="170">
                  <c:v>0.18930415154886565</c:v>
                </c:pt>
                <c:pt idx="171">
                  <c:v>0.19081523643876255</c:v>
                </c:pt>
                <c:pt idx="172">
                  <c:v>6.343637939876276E-2</c:v>
                </c:pt>
                <c:pt idx="173">
                  <c:v>6.4947441180206067E-2</c:v>
                </c:pt>
                <c:pt idx="174">
                  <c:v>0.12567347627216471</c:v>
                </c:pt>
                <c:pt idx="175">
                  <c:v>0.12718456116206162</c:v>
                </c:pt>
                <c:pt idx="176">
                  <c:v>6.343637939876276E-2</c:v>
                </c:pt>
                <c:pt idx="177">
                  <c:v>6.4947441180206067E-2</c:v>
                </c:pt>
                <c:pt idx="178">
                  <c:v>0.12567347627216471</c:v>
                </c:pt>
                <c:pt idx="179">
                  <c:v>0.12718456116206162</c:v>
                </c:pt>
                <c:pt idx="180">
                  <c:v>5.7178286643298867E-2</c:v>
                </c:pt>
                <c:pt idx="181">
                  <c:v>5.9193066496494737E-2</c:v>
                </c:pt>
                <c:pt idx="182">
                  <c:v>0.24667675717855622</c:v>
                </c:pt>
                <c:pt idx="183">
                  <c:v>0.24869151392329855</c:v>
                </c:pt>
                <c:pt idx="184">
                  <c:v>5.7178286643298867E-2</c:v>
                </c:pt>
                <c:pt idx="185">
                  <c:v>5.9193066496494737E-2</c:v>
                </c:pt>
                <c:pt idx="186">
                  <c:v>0.24667675717855622</c:v>
                </c:pt>
                <c:pt idx="187">
                  <c:v>0.24869151392329855</c:v>
                </c:pt>
                <c:pt idx="188">
                  <c:v>0.12080896191999979</c:v>
                </c:pt>
                <c:pt idx="189">
                  <c:v>0.12282374177319566</c:v>
                </c:pt>
                <c:pt idx="190">
                  <c:v>0.18304608190185534</c:v>
                </c:pt>
                <c:pt idx="191">
                  <c:v>0.18506083864659761</c:v>
                </c:pt>
                <c:pt idx="192">
                  <c:v>0.12080896191999979</c:v>
                </c:pt>
                <c:pt idx="193">
                  <c:v>0.12282374177319566</c:v>
                </c:pt>
                <c:pt idx="194">
                  <c:v>0.18304608190185534</c:v>
                </c:pt>
                <c:pt idx="195">
                  <c:v>0.18506083864659761</c:v>
                </c:pt>
                <c:pt idx="196">
                  <c:v>1.9429587793814399E-4</c:v>
                </c:pt>
                <c:pt idx="197">
                  <c:v>1.3167659035051523E-3</c:v>
                </c:pt>
                <c:pt idx="198">
                  <c:v>0.24667675717855622</c:v>
                </c:pt>
                <c:pt idx="199">
                  <c:v>0.24869151392329855</c:v>
                </c:pt>
                <c:pt idx="200">
                  <c:v>0.10350086881814415</c:v>
                </c:pt>
                <c:pt idx="201">
                  <c:v>0.10516641061195858</c:v>
                </c:pt>
                <c:pt idx="202">
                  <c:v>2.4261311250309232E-2</c:v>
                </c:pt>
                <c:pt idx="203">
                  <c:v>2.4261311250309232E-2</c:v>
                </c:pt>
                <c:pt idx="204">
                  <c:v>6.9087782813195761E-2</c:v>
                </c:pt>
                <c:pt idx="205">
                  <c:v>6.9087782813195761E-2</c:v>
                </c:pt>
                <c:pt idx="206">
                  <c:v>1.8080678031340173E-2</c:v>
                </c:pt>
                <c:pt idx="207">
                  <c:v>1.8080678031340173E-2</c:v>
                </c:pt>
                <c:pt idx="208">
                  <c:v>0.12776215695999976</c:v>
                </c:pt>
                <c:pt idx="209">
                  <c:v>0.12942769875381421</c:v>
                </c:pt>
                <c:pt idx="210">
                  <c:v>0.14490121172371109</c:v>
                </c:pt>
                <c:pt idx="211">
                  <c:v>0.14723297023505127</c:v>
                </c:pt>
                <c:pt idx="212">
                  <c:v>0.16301911747381415</c:v>
                </c:pt>
                <c:pt idx="213">
                  <c:v>0.16501776762639148</c:v>
                </c:pt>
                <c:pt idx="214">
                  <c:v>3.5721047587628802E-3</c:v>
                </c:pt>
                <c:pt idx="215">
                  <c:v>2.0731286985566973E-3</c:v>
                </c:pt>
                <c:pt idx="216">
                  <c:v>0.18987365938804088</c:v>
                </c:pt>
                <c:pt idx="217">
                  <c:v>0.19137265855670069</c:v>
                </c:pt>
                <c:pt idx="218">
                  <c:v>3.5721047587628802E-3</c:v>
                </c:pt>
                <c:pt idx="219">
                  <c:v>2.0731286985566973E-3</c:v>
                </c:pt>
                <c:pt idx="220">
                  <c:v>0.18987365938804088</c:v>
                </c:pt>
                <c:pt idx="221">
                  <c:v>0.19137265855670069</c:v>
                </c:pt>
                <c:pt idx="222">
                  <c:v>6.7837846557525658E-2</c:v>
                </c:pt>
                <c:pt idx="223">
                  <c:v>6.933682261773183E-2</c:v>
                </c:pt>
                <c:pt idx="224">
                  <c:v>0.11846370807175237</c:v>
                </c:pt>
                <c:pt idx="225">
                  <c:v>0.11996270724041215</c:v>
                </c:pt>
                <c:pt idx="226">
                  <c:v>6.7837846557525658E-2</c:v>
                </c:pt>
                <c:pt idx="227">
                  <c:v>6.933682261773183E-2</c:v>
                </c:pt>
                <c:pt idx="228">
                  <c:v>0.11846370807175237</c:v>
                </c:pt>
                <c:pt idx="229">
                  <c:v>0.11996270724041215</c:v>
                </c:pt>
                <c:pt idx="230">
                  <c:v>5.1739457893608162E-2</c:v>
                </c:pt>
                <c:pt idx="231">
                  <c:v>5.3738108046185479E-2</c:v>
                </c:pt>
                <c:pt idx="232">
                  <c:v>0.24518522204041196</c:v>
                </c:pt>
                <c:pt idx="233">
                  <c:v>0.24718387219298923</c:v>
                </c:pt>
                <c:pt idx="234">
                  <c:v>5.1739457893608162E-2</c:v>
                </c:pt>
                <c:pt idx="235">
                  <c:v>5.3738108046185479E-2</c:v>
                </c:pt>
                <c:pt idx="236">
                  <c:v>0.24518522204041196</c:v>
                </c:pt>
                <c:pt idx="237">
                  <c:v>0.24718387219298923</c:v>
                </c:pt>
                <c:pt idx="238">
                  <c:v>0.1231494092098967</c:v>
                </c:pt>
                <c:pt idx="239">
                  <c:v>0.12514805936247403</c:v>
                </c:pt>
                <c:pt idx="240">
                  <c:v>0.17377527072412338</c:v>
                </c:pt>
                <c:pt idx="241">
                  <c:v>0.17577392087670071</c:v>
                </c:pt>
                <c:pt idx="242">
                  <c:v>0.1231494092098967</c:v>
                </c:pt>
                <c:pt idx="243">
                  <c:v>0.12514805936247403</c:v>
                </c:pt>
                <c:pt idx="244">
                  <c:v>0.17377527072412338</c:v>
                </c:pt>
                <c:pt idx="245">
                  <c:v>0.17577392087670071</c:v>
                </c:pt>
                <c:pt idx="246">
                  <c:v>3.5721047587628802E-3</c:v>
                </c:pt>
                <c:pt idx="247">
                  <c:v>2.0731286985566973E-3</c:v>
                </c:pt>
                <c:pt idx="248">
                  <c:v>0.24518522204041196</c:v>
                </c:pt>
                <c:pt idx="249">
                  <c:v>0.24718387219298923</c:v>
                </c:pt>
                <c:pt idx="250">
                  <c:v>0.16009835798097796</c:v>
                </c:pt>
                <c:pt idx="251">
                  <c:v>0.11585327602022452</c:v>
                </c:pt>
                <c:pt idx="252">
                  <c:v>0.11733884969662901</c:v>
                </c:pt>
                <c:pt idx="253">
                  <c:v>2.8999979820224668E-2</c:v>
                </c:pt>
                <c:pt idx="254">
                  <c:v>2.8999979820224668E-2</c:v>
                </c:pt>
                <c:pt idx="255">
                  <c:v>9.8100374656179601E-2</c:v>
                </c:pt>
                <c:pt idx="256">
                  <c:v>9.8100374656179601E-2</c:v>
                </c:pt>
                <c:pt idx="257">
                  <c:v>3.6667804177528025E-2</c:v>
                </c:pt>
                <c:pt idx="258">
                  <c:v>3.6667804177528025E-2</c:v>
                </c:pt>
                <c:pt idx="259">
                  <c:v>0.14485325584044917</c:v>
                </c:pt>
                <c:pt idx="260">
                  <c:v>0.14633882951685367</c:v>
                </c:pt>
                <c:pt idx="261">
                  <c:v>0.1621946242067413</c:v>
                </c:pt>
                <c:pt idx="262">
                  <c:v>0.16427438957528062</c:v>
                </c:pt>
                <c:pt idx="263">
                  <c:v>0.18542394930786485</c:v>
                </c:pt>
                <c:pt idx="264">
                  <c:v>0.18720658734831427</c:v>
                </c:pt>
                <c:pt idx="265">
                  <c:v>3.3072557211235899E-2</c:v>
                </c:pt>
                <c:pt idx="266">
                  <c:v>3.1735578680898824E-2</c:v>
                </c:pt>
                <c:pt idx="267">
                  <c:v>0.241608529604494</c:v>
                </c:pt>
                <c:pt idx="268">
                  <c:v>0.24294550813483104</c:v>
                </c:pt>
                <c:pt idx="269">
                  <c:v>3.3072557211235899E-2</c:v>
                </c:pt>
                <c:pt idx="270">
                  <c:v>3.1735578680898824E-2</c:v>
                </c:pt>
                <c:pt idx="271">
                  <c:v>0.241608529604494</c:v>
                </c:pt>
                <c:pt idx="272">
                  <c:v>0.24294550813483104</c:v>
                </c:pt>
                <c:pt idx="273">
                  <c:v>5.2933054051685309E-2</c:v>
                </c:pt>
                <c:pt idx="274">
                  <c:v>5.4270095546067321E-2</c:v>
                </c:pt>
                <c:pt idx="275">
                  <c:v>0.15560285537752783</c:v>
                </c:pt>
                <c:pt idx="276">
                  <c:v>0.15693989687190985</c:v>
                </c:pt>
                <c:pt idx="277">
                  <c:v>5.2933054051685309E-2</c:v>
                </c:pt>
                <c:pt idx="278">
                  <c:v>5.4270095546067321E-2</c:v>
                </c:pt>
                <c:pt idx="279">
                  <c:v>0.15560285537752783</c:v>
                </c:pt>
                <c:pt idx="280">
                  <c:v>0.15693989687190985</c:v>
                </c:pt>
                <c:pt idx="281">
                  <c:v>3.0683386525842644E-2</c:v>
                </c:pt>
                <c:pt idx="282">
                  <c:v>3.2466087530337022E-2</c:v>
                </c:pt>
                <c:pt idx="283">
                  <c:v>0.30536447334157252</c:v>
                </c:pt>
                <c:pt idx="284">
                  <c:v>0.30714717434606692</c:v>
                </c:pt>
                <c:pt idx="285">
                  <c:v>3.0683386525842644E-2</c:v>
                </c:pt>
                <c:pt idx="286">
                  <c:v>3.2466087530337022E-2</c:v>
                </c:pt>
                <c:pt idx="287">
                  <c:v>0.30536447334157252</c:v>
                </c:pt>
                <c:pt idx="288">
                  <c:v>0.30714717434606692</c:v>
                </c:pt>
                <c:pt idx="289">
                  <c:v>0.11668906075280878</c:v>
                </c:pt>
                <c:pt idx="290">
                  <c:v>0.11847169879325824</c:v>
                </c:pt>
                <c:pt idx="291">
                  <c:v>0.2193588620786513</c:v>
                </c:pt>
                <c:pt idx="292">
                  <c:v>0.22114150011910075</c:v>
                </c:pt>
                <c:pt idx="293">
                  <c:v>0.11668906075280878</c:v>
                </c:pt>
                <c:pt idx="294">
                  <c:v>0.11847169879325824</c:v>
                </c:pt>
                <c:pt idx="295">
                  <c:v>0.2193588620786513</c:v>
                </c:pt>
                <c:pt idx="296">
                  <c:v>0.22114150011910075</c:v>
                </c:pt>
                <c:pt idx="297">
                  <c:v>3.3072557211235899E-2</c:v>
                </c:pt>
                <c:pt idx="298">
                  <c:v>3.1735578680898824E-2</c:v>
                </c:pt>
                <c:pt idx="299">
                  <c:v>0.30536447334157252</c:v>
                </c:pt>
                <c:pt idx="300">
                  <c:v>0.30714717434606692</c:v>
                </c:pt>
                <c:pt idx="301">
                  <c:v>0.10763092759647559</c:v>
                </c:pt>
                <c:pt idx="302">
                  <c:v>0.10943609178678396</c:v>
                </c:pt>
                <c:pt idx="303">
                  <c:v>2.5863585966519779E-2</c:v>
                </c:pt>
                <c:pt idx="304">
                  <c:v>2.5863585966519779E-2</c:v>
                </c:pt>
                <c:pt idx="305">
                  <c:v>3.6587333631717997E-2</c:v>
                </c:pt>
                <c:pt idx="306">
                  <c:v>3.6587333631717997E-2</c:v>
                </c:pt>
                <c:pt idx="307">
                  <c:v>1.8684451635242256E-2</c:v>
                </c:pt>
                <c:pt idx="308">
                  <c:v>1.8684451635242256E-2</c:v>
                </c:pt>
                <c:pt idx="309">
                  <c:v>0.13349451356299535</c:v>
                </c:pt>
                <c:pt idx="310">
                  <c:v>0.13529967775330373</c:v>
                </c:pt>
                <c:pt idx="311">
                  <c:v>0.15068326901145351</c:v>
                </c:pt>
                <c:pt idx="312">
                  <c:v>0.15321050875242265</c:v>
                </c:pt>
                <c:pt idx="313">
                  <c:v>0.1705388407876649</c:v>
                </c:pt>
                <c:pt idx="314">
                  <c:v>0.17270506743964731</c:v>
                </c:pt>
                <c:pt idx="315">
                  <c:v>4.5645543066079215E-2</c:v>
                </c:pt>
                <c:pt idx="316">
                  <c:v>4.7270200711894195E-2</c:v>
                </c:pt>
                <c:pt idx="317">
                  <c:v>0.1480901167330394</c:v>
                </c:pt>
                <c:pt idx="318">
                  <c:v>0.14971477437885436</c:v>
                </c:pt>
                <c:pt idx="319">
                  <c:v>4.5645543066079215E-2</c:v>
                </c:pt>
                <c:pt idx="320">
                  <c:v>4.7270200711894195E-2</c:v>
                </c:pt>
                <c:pt idx="321">
                  <c:v>0.1480901167330394</c:v>
                </c:pt>
                <c:pt idx="322">
                  <c:v>0.14971477437885436</c:v>
                </c:pt>
                <c:pt idx="323">
                  <c:v>7.0709538362995469E-2</c:v>
                </c:pt>
                <c:pt idx="324">
                  <c:v>7.2334245381497672E-2</c:v>
                </c:pt>
                <c:pt idx="325">
                  <c:v>0.12302607206343592</c:v>
                </c:pt>
                <c:pt idx="326">
                  <c:v>0.12465072970925088</c:v>
                </c:pt>
                <c:pt idx="327">
                  <c:v>7.0709538362995469E-2</c:v>
                </c:pt>
                <c:pt idx="328">
                  <c:v>7.2334245381497672E-2</c:v>
                </c:pt>
                <c:pt idx="329">
                  <c:v>0.12302607206343592</c:v>
                </c:pt>
                <c:pt idx="330">
                  <c:v>0.12465072970925088</c:v>
                </c:pt>
                <c:pt idx="331">
                  <c:v>0.10379837275066062</c:v>
                </c:pt>
                <c:pt idx="332">
                  <c:v>0.10596459940264299</c:v>
                </c:pt>
                <c:pt idx="333">
                  <c:v>0.20624299579030803</c:v>
                </c:pt>
                <c:pt idx="334">
                  <c:v>0.20840922244229038</c:v>
                </c:pt>
                <c:pt idx="335">
                  <c:v>0.10379837275066062</c:v>
                </c:pt>
                <c:pt idx="336">
                  <c:v>0.10596459940264299</c:v>
                </c:pt>
                <c:pt idx="337">
                  <c:v>0.20624299579030803</c:v>
                </c:pt>
                <c:pt idx="338">
                  <c:v>0.20840922244229038</c:v>
                </c:pt>
                <c:pt idx="339">
                  <c:v>0.12886241742026408</c:v>
                </c:pt>
                <c:pt idx="340">
                  <c:v>0.13102864407224649</c:v>
                </c:pt>
                <c:pt idx="341">
                  <c:v>0.18117895112070453</c:v>
                </c:pt>
                <c:pt idx="342">
                  <c:v>0.18334517777268691</c:v>
                </c:pt>
                <c:pt idx="343">
                  <c:v>0.12886241742026408</c:v>
                </c:pt>
                <c:pt idx="344">
                  <c:v>0.13102864407224649</c:v>
                </c:pt>
                <c:pt idx="345">
                  <c:v>0.18117895112070453</c:v>
                </c:pt>
                <c:pt idx="346">
                  <c:v>0.18334517777268691</c:v>
                </c:pt>
                <c:pt idx="347">
                  <c:v>4.5645543066079215E-2</c:v>
                </c:pt>
                <c:pt idx="348">
                  <c:v>4.7270200711894195E-2</c:v>
                </c:pt>
                <c:pt idx="349">
                  <c:v>0.20624299579030803</c:v>
                </c:pt>
                <c:pt idx="350">
                  <c:v>0.20840922244229038</c:v>
                </c:pt>
                <c:pt idx="351">
                  <c:v>9.385359005823983E-2</c:v>
                </c:pt>
                <c:pt idx="352">
                  <c:v>9.5535178362239848E-2</c:v>
                </c:pt>
                <c:pt idx="353">
                  <c:v>2.1949232822399963E-2</c:v>
                </c:pt>
                <c:pt idx="354">
                  <c:v>2.1949232822399963E-2</c:v>
                </c:pt>
                <c:pt idx="355">
                  <c:v>3.7067191360639934E-2</c:v>
                </c:pt>
                <c:pt idx="356">
                  <c:v>3.7067191360639934E-2</c:v>
                </c:pt>
                <c:pt idx="357">
                  <c:v>1.817293511231997E-2</c:v>
                </c:pt>
                <c:pt idx="358">
                  <c:v>1.817293511231997E-2</c:v>
                </c:pt>
                <c:pt idx="359">
                  <c:v>0.11580280494847979</c:v>
                </c:pt>
                <c:pt idx="360">
                  <c:v>0.11748439325247981</c:v>
                </c:pt>
                <c:pt idx="361">
                  <c:v>0.13139501532223977</c:v>
                </c:pt>
                <c:pt idx="362">
                  <c:v>0.13374923894783977</c:v>
                </c:pt>
                <c:pt idx="363">
                  <c:v>0.14774306623999975</c:v>
                </c:pt>
                <c:pt idx="364">
                  <c:v>0.14976097220479975</c:v>
                </c:pt>
                <c:pt idx="365">
                  <c:v>3.2574163147519944E-2</c:v>
                </c:pt>
                <c:pt idx="366">
                  <c:v>3.4087583655039944E-2</c:v>
                </c:pt>
                <c:pt idx="367">
                  <c:v>0.13636229537087977</c:v>
                </c:pt>
                <c:pt idx="368">
                  <c:v>0.13787571587839978</c:v>
                </c:pt>
                <c:pt idx="369">
                  <c:v>3.2574163147519944E-2</c:v>
                </c:pt>
                <c:pt idx="370">
                  <c:v>3.4087583655039944E-2</c:v>
                </c:pt>
                <c:pt idx="371">
                  <c:v>0.13636229537087977</c:v>
                </c:pt>
                <c:pt idx="372">
                  <c:v>0.13787571587839978</c:v>
                </c:pt>
                <c:pt idx="373">
                  <c:v>5.9026107549439905E-2</c:v>
                </c:pt>
                <c:pt idx="374">
                  <c:v>6.0539545989119897E-2</c:v>
                </c:pt>
                <c:pt idx="375">
                  <c:v>0.10991033303679981</c:v>
                </c:pt>
                <c:pt idx="376">
                  <c:v>0.11142377147647982</c:v>
                </c:pt>
                <c:pt idx="377">
                  <c:v>5.9026107549439905E-2</c:v>
                </c:pt>
                <c:pt idx="378">
                  <c:v>6.0539545989119897E-2</c:v>
                </c:pt>
                <c:pt idx="379">
                  <c:v>0.10991033303679981</c:v>
                </c:pt>
                <c:pt idx="380">
                  <c:v>0.11142377147647982</c:v>
                </c:pt>
                <c:pt idx="381">
                  <c:v>8.2679469400959868E-2</c:v>
                </c:pt>
                <c:pt idx="382">
                  <c:v>8.4697375365759858E-2</c:v>
                </c:pt>
                <c:pt idx="383">
                  <c:v>0.18646758369215971</c:v>
                </c:pt>
                <c:pt idx="384">
                  <c:v>0.18848548965695969</c:v>
                </c:pt>
                <c:pt idx="385">
                  <c:v>8.2679469400959868E-2</c:v>
                </c:pt>
                <c:pt idx="386">
                  <c:v>8.4697375365759858E-2</c:v>
                </c:pt>
                <c:pt idx="387">
                  <c:v>0.18646758369215971</c:v>
                </c:pt>
                <c:pt idx="388">
                  <c:v>0.18848548965695969</c:v>
                </c:pt>
                <c:pt idx="389">
                  <c:v>0.10913141380287983</c:v>
                </c:pt>
                <c:pt idx="390">
                  <c:v>0.11114931976767982</c:v>
                </c:pt>
                <c:pt idx="391">
                  <c:v>0.16001563929023974</c:v>
                </c:pt>
                <c:pt idx="392">
                  <c:v>0.16203354525503974</c:v>
                </c:pt>
                <c:pt idx="393">
                  <c:v>0.10913141380287983</c:v>
                </c:pt>
                <c:pt idx="394">
                  <c:v>0.11114931976767982</c:v>
                </c:pt>
                <c:pt idx="395">
                  <c:v>0.16001563929023974</c:v>
                </c:pt>
                <c:pt idx="396">
                  <c:v>0.16203354525503974</c:v>
                </c:pt>
                <c:pt idx="397">
                  <c:v>3.2574163147519944E-2</c:v>
                </c:pt>
                <c:pt idx="398">
                  <c:v>3.4087583655039944E-2</c:v>
                </c:pt>
                <c:pt idx="399">
                  <c:v>0.18646758369215971</c:v>
                </c:pt>
                <c:pt idx="400">
                  <c:v>0.18848548965695969</c:v>
                </c:pt>
                <c:pt idx="401">
                  <c:v>6.1158516029687388E-2</c:v>
                </c:pt>
                <c:pt idx="402">
                  <c:v>6.2854978920312388E-2</c:v>
                </c:pt>
                <c:pt idx="403">
                  <c:v>1.4251908129687475E-2</c:v>
                </c:pt>
                <c:pt idx="404">
                  <c:v>1.4251908129687475E-2</c:v>
                </c:pt>
                <c:pt idx="405">
                  <c:v>1.2505098598437479E-2</c:v>
                </c:pt>
                <c:pt idx="406">
                  <c:v>1.2505098598437479E-2</c:v>
                </c:pt>
                <c:pt idx="407">
                  <c:v>8.0025474510416524E-3</c:v>
                </c:pt>
                <c:pt idx="408">
                  <c:v>8.0025474510416524E-3</c:v>
                </c:pt>
                <c:pt idx="409">
                  <c:v>7.5410424159374864E-2</c:v>
                </c:pt>
                <c:pt idx="410">
                  <c:v>7.7106887049999864E-2</c:v>
                </c:pt>
                <c:pt idx="411">
                  <c:v>8.5621919522916506E-2</c:v>
                </c:pt>
                <c:pt idx="412">
                  <c:v>8.7996967569791501E-2</c:v>
                </c:pt>
                <c:pt idx="413">
                  <c:v>9.6193269324478983E-2</c:v>
                </c:pt>
                <c:pt idx="414">
                  <c:v>9.8229024793228981E-2</c:v>
                </c:pt>
                <c:pt idx="415">
                  <c:v>3.7535522010937433E-2</c:v>
                </c:pt>
                <c:pt idx="416">
                  <c:v>3.9062338612499928E-2</c:v>
                </c:pt>
                <c:pt idx="417">
                  <c:v>7.2549786411979039E-2</c:v>
                </c:pt>
                <c:pt idx="418">
                  <c:v>7.4076603013541534E-2</c:v>
                </c:pt>
                <c:pt idx="419">
                  <c:v>3.7535522010937433E-2</c:v>
                </c:pt>
                <c:pt idx="420">
                  <c:v>3.9062338612499928E-2</c:v>
                </c:pt>
                <c:pt idx="421">
                  <c:v>7.2549786411979039E-2</c:v>
                </c:pt>
                <c:pt idx="422">
                  <c:v>7.4076603013541534E-2</c:v>
                </c:pt>
                <c:pt idx="423">
                  <c:v>4.3839096535937427E-2</c:v>
                </c:pt>
                <c:pt idx="424">
                  <c:v>4.5365913137499915E-2</c:v>
                </c:pt>
                <c:pt idx="425">
                  <c:v>6.6246226480208212E-2</c:v>
                </c:pt>
                <c:pt idx="426">
                  <c:v>6.777304308177072E-2</c:v>
                </c:pt>
                <c:pt idx="427">
                  <c:v>4.3839096535937427E-2</c:v>
                </c:pt>
                <c:pt idx="428">
                  <c:v>4.5365913137499915E-2</c:v>
                </c:pt>
                <c:pt idx="429">
                  <c:v>6.6246226480208212E-2</c:v>
                </c:pt>
                <c:pt idx="430">
                  <c:v>6.777304308177072E-2</c:v>
                </c:pt>
                <c:pt idx="431">
                  <c:v>7.0134986408854044E-2</c:v>
                </c:pt>
                <c:pt idx="432">
                  <c:v>7.2170741877604042E-2</c:v>
                </c:pt>
                <c:pt idx="433">
                  <c:v>0.1051492654031248</c:v>
                </c:pt>
                <c:pt idx="434">
                  <c:v>0.1071850208718748</c:v>
                </c:pt>
                <c:pt idx="435">
                  <c:v>7.0134986408854044E-2</c:v>
                </c:pt>
                <c:pt idx="436">
                  <c:v>7.2170741877604042E-2</c:v>
                </c:pt>
                <c:pt idx="437">
                  <c:v>0.1051492654031248</c:v>
                </c:pt>
                <c:pt idx="438">
                  <c:v>0.1071850208718748</c:v>
                </c:pt>
                <c:pt idx="439">
                  <c:v>7.6438560933854038E-2</c:v>
                </c:pt>
                <c:pt idx="440">
                  <c:v>7.8474316402604022E-2</c:v>
                </c:pt>
                <c:pt idx="441">
                  <c:v>9.8845690878124809E-2</c:v>
                </c:pt>
                <c:pt idx="442">
                  <c:v>0.10088144634687482</c:v>
                </c:pt>
                <c:pt idx="443">
                  <c:v>7.6438560933854038E-2</c:v>
                </c:pt>
                <c:pt idx="444">
                  <c:v>7.8474316402604022E-2</c:v>
                </c:pt>
                <c:pt idx="445">
                  <c:v>9.8845690878124809E-2</c:v>
                </c:pt>
                <c:pt idx="446">
                  <c:v>0.10088144634687482</c:v>
                </c:pt>
                <c:pt idx="447">
                  <c:v>3.7535522010937433E-2</c:v>
                </c:pt>
                <c:pt idx="448">
                  <c:v>3.9062338612499928E-2</c:v>
                </c:pt>
                <c:pt idx="449">
                  <c:v>0.1051492654031248</c:v>
                </c:pt>
                <c:pt idx="450">
                  <c:v>0.1071850208718748</c:v>
                </c:pt>
                <c:pt idx="451">
                  <c:v>8.1688502986363487E-2</c:v>
                </c:pt>
                <c:pt idx="452">
                  <c:v>8.3346718349999849E-2</c:v>
                </c:pt>
                <c:pt idx="453">
                  <c:v>1.8400544283333303E-2</c:v>
                </c:pt>
                <c:pt idx="454">
                  <c:v>1.8400544283333303E-2</c:v>
                </c:pt>
                <c:pt idx="455">
                  <c:v>1.5028139235606038E-2</c:v>
                </c:pt>
                <c:pt idx="456">
                  <c:v>1.5028139235606038E-2</c:v>
                </c:pt>
                <c:pt idx="457">
                  <c:v>1.1776958815909072E-2</c:v>
                </c:pt>
                <c:pt idx="458">
                  <c:v>1.1776958815909072E-2</c:v>
                </c:pt>
                <c:pt idx="459">
                  <c:v>0.10008904726969679</c:v>
                </c:pt>
                <c:pt idx="460">
                  <c:v>0.10174726263333315</c:v>
                </c:pt>
                <c:pt idx="461">
                  <c:v>0.11436389993560586</c:v>
                </c:pt>
                <c:pt idx="462">
                  <c:v>0.11668540144469676</c:v>
                </c:pt>
                <c:pt idx="463">
                  <c:v>0.12746707019166645</c:v>
                </c:pt>
                <c:pt idx="464">
                  <c:v>0.12945692862803007</c:v>
                </c:pt>
                <c:pt idx="465">
                  <c:v>5.2480245021969608E-2</c:v>
                </c:pt>
                <c:pt idx="466">
                  <c:v>5.3972638849242333E-2</c:v>
                </c:pt>
                <c:pt idx="467">
                  <c:v>9.4559051862878621E-2</c:v>
                </c:pt>
                <c:pt idx="468">
                  <c:v>9.6051445690151338E-2</c:v>
                </c:pt>
                <c:pt idx="469">
                  <c:v>5.2480245021969608E-2</c:v>
                </c:pt>
                <c:pt idx="470">
                  <c:v>5.3972638849242333E-2</c:v>
                </c:pt>
                <c:pt idx="471">
                  <c:v>9.4559051862878621E-2</c:v>
                </c:pt>
                <c:pt idx="472">
                  <c:v>9.6051445690151338E-2</c:v>
                </c:pt>
                <c:pt idx="473">
                  <c:v>5.7031910345454441E-2</c:v>
                </c:pt>
                <c:pt idx="474">
                  <c:v>5.8524304172727165E-2</c:v>
                </c:pt>
                <c:pt idx="475">
                  <c:v>9.0007407765908931E-2</c:v>
                </c:pt>
                <c:pt idx="476">
                  <c:v>9.1499801593181662E-2</c:v>
                </c:pt>
                <c:pt idx="477">
                  <c:v>5.7031910345454441E-2</c:v>
                </c:pt>
                <c:pt idx="478">
                  <c:v>5.8524304172727165E-2</c:v>
                </c:pt>
                <c:pt idx="479">
                  <c:v>9.0007407765908931E-2</c:v>
                </c:pt>
                <c:pt idx="480">
                  <c:v>9.1499801593181662E-2</c:v>
                </c:pt>
                <c:pt idx="481">
                  <c:v>9.5387331710605899E-2</c:v>
                </c:pt>
                <c:pt idx="482">
                  <c:v>9.7377190146969522E-2</c:v>
                </c:pt>
                <c:pt idx="483">
                  <c:v>0.1374661385515149</c:v>
                </c:pt>
                <c:pt idx="484">
                  <c:v>0.13945599698787856</c:v>
                </c:pt>
                <c:pt idx="485">
                  <c:v>9.5387331710605899E-2</c:v>
                </c:pt>
                <c:pt idx="486">
                  <c:v>9.7377190146969522E-2</c:v>
                </c:pt>
                <c:pt idx="487">
                  <c:v>0.1374661385515149</c:v>
                </c:pt>
                <c:pt idx="488">
                  <c:v>0.13945599698787856</c:v>
                </c:pt>
                <c:pt idx="489">
                  <c:v>9.9938997034090732E-2</c:v>
                </c:pt>
                <c:pt idx="490">
                  <c:v>0.10192885547045437</c:v>
                </c:pt>
                <c:pt idx="491">
                  <c:v>0.13291449445454523</c:v>
                </c:pt>
                <c:pt idx="492">
                  <c:v>0.13490435289090885</c:v>
                </c:pt>
                <c:pt idx="493">
                  <c:v>9.9938997034090732E-2</c:v>
                </c:pt>
                <c:pt idx="494">
                  <c:v>0.10192885547045437</c:v>
                </c:pt>
                <c:pt idx="495">
                  <c:v>0.13291449445454523</c:v>
                </c:pt>
                <c:pt idx="496">
                  <c:v>0.13490435289090885</c:v>
                </c:pt>
                <c:pt idx="497">
                  <c:v>5.2480245021969608E-2</c:v>
                </c:pt>
                <c:pt idx="498">
                  <c:v>5.3972638849242333E-2</c:v>
                </c:pt>
                <c:pt idx="499">
                  <c:v>0.1374661385515149</c:v>
                </c:pt>
                <c:pt idx="500">
                  <c:v>0.13945599698787856</c:v>
                </c:pt>
                <c:pt idx="501">
                  <c:v>9.4612488230434624E-2</c:v>
                </c:pt>
                <c:pt idx="502">
                  <c:v>9.6291337981738959E-2</c:v>
                </c:pt>
                <c:pt idx="503">
                  <c:v>2.156936730086953E-2</c:v>
                </c:pt>
                <c:pt idx="504">
                  <c:v>2.156936730086953E-2</c:v>
                </c:pt>
                <c:pt idx="505">
                  <c:v>5.0628140208695558E-3</c:v>
                </c:pt>
                <c:pt idx="506">
                  <c:v>5.0628140208695558E-3</c:v>
                </c:pt>
                <c:pt idx="507">
                  <c:v>1.2928185879130413E-2</c:v>
                </c:pt>
                <c:pt idx="508">
                  <c:v>1.2928185879130413E-2</c:v>
                </c:pt>
                <c:pt idx="509">
                  <c:v>0.11618187989565197</c:v>
                </c:pt>
                <c:pt idx="510">
                  <c:v>0.11786072964695632</c:v>
                </c:pt>
                <c:pt idx="511">
                  <c:v>0.13245748352260847</c:v>
                </c:pt>
                <c:pt idx="512">
                  <c:v>0.13480788779304326</c:v>
                </c:pt>
                <c:pt idx="513">
                  <c:v>0.14804598817652148</c:v>
                </c:pt>
                <c:pt idx="514">
                  <c:v>0.15006062736956496</c:v>
                </c:pt>
                <c:pt idx="515">
                  <c:v>7.8063321706086833E-2</c:v>
                </c:pt>
                <c:pt idx="516">
                  <c:v>7.9574276736521593E-2</c:v>
                </c:pt>
                <c:pt idx="517">
                  <c:v>9.223918147304333E-2</c:v>
                </c:pt>
                <c:pt idx="518">
                  <c:v>9.3750136503478104E-2</c:v>
                </c:pt>
                <c:pt idx="519">
                  <c:v>7.8063321706086833E-2</c:v>
                </c:pt>
                <c:pt idx="520">
                  <c:v>7.9574276736521593E-2</c:v>
                </c:pt>
                <c:pt idx="521">
                  <c:v>9.223918147304333E-2</c:v>
                </c:pt>
                <c:pt idx="522">
                  <c:v>9.3750136503478104E-2</c:v>
                </c:pt>
                <c:pt idx="523">
                  <c:v>6.7051781613043357E-2</c:v>
                </c:pt>
                <c:pt idx="524">
                  <c:v>6.8562736643478145E-2</c:v>
                </c:pt>
                <c:pt idx="525">
                  <c:v>0.10325072156608676</c:v>
                </c:pt>
                <c:pt idx="526">
                  <c:v>0.10476167659652157</c:v>
                </c:pt>
                <c:pt idx="527">
                  <c:v>6.7051781613043357E-2</c:v>
                </c:pt>
                <c:pt idx="528">
                  <c:v>6.8562736643478145E-2</c:v>
                </c:pt>
                <c:pt idx="529">
                  <c:v>0.10325072156608676</c:v>
                </c:pt>
                <c:pt idx="530">
                  <c:v>0.10476167659652157</c:v>
                </c:pt>
                <c:pt idx="531">
                  <c:v>0.12801644765826067</c:v>
                </c:pt>
                <c:pt idx="532">
                  <c:v>0.13003106248695628</c:v>
                </c:pt>
                <c:pt idx="533">
                  <c:v>0.14219230742521716</c:v>
                </c:pt>
                <c:pt idx="534">
                  <c:v>0.14420692225391279</c:v>
                </c:pt>
                <c:pt idx="535">
                  <c:v>0.12801644765826067</c:v>
                </c:pt>
                <c:pt idx="536">
                  <c:v>0.13003106248695628</c:v>
                </c:pt>
                <c:pt idx="537">
                  <c:v>0.14219230742521716</c:v>
                </c:pt>
                <c:pt idx="538">
                  <c:v>0.14420692225391279</c:v>
                </c:pt>
                <c:pt idx="539">
                  <c:v>0.11700490756521718</c:v>
                </c:pt>
                <c:pt idx="540">
                  <c:v>0.11901952239391284</c:v>
                </c:pt>
                <c:pt idx="541">
                  <c:v>0.15320384751826061</c:v>
                </c:pt>
                <c:pt idx="542">
                  <c:v>0.15521846234695624</c:v>
                </c:pt>
                <c:pt idx="543">
                  <c:v>0.11700490756521718</c:v>
                </c:pt>
                <c:pt idx="544">
                  <c:v>0.11901952239391284</c:v>
                </c:pt>
                <c:pt idx="545">
                  <c:v>0.15320384751826061</c:v>
                </c:pt>
                <c:pt idx="546">
                  <c:v>0.15521846234695624</c:v>
                </c:pt>
                <c:pt idx="547">
                  <c:v>6.7051781613043357E-2</c:v>
                </c:pt>
                <c:pt idx="548">
                  <c:v>6.8562736643478145E-2</c:v>
                </c:pt>
                <c:pt idx="549">
                  <c:v>0.15320384751826061</c:v>
                </c:pt>
                <c:pt idx="550">
                  <c:v>0.15521846234695624</c:v>
                </c:pt>
                <c:pt idx="551">
                  <c:v>7.9225660921383514E-2</c:v>
                </c:pt>
                <c:pt idx="552">
                  <c:v>8.088785725786149E-2</c:v>
                </c:pt>
                <c:pt idx="553">
                  <c:v>1.7797281115723242E-2</c:v>
                </c:pt>
                <c:pt idx="554">
                  <c:v>1.7797281115723242E-2</c:v>
                </c:pt>
                <c:pt idx="555">
                  <c:v>4.3736654545282944E-2</c:v>
                </c:pt>
                <c:pt idx="556">
                  <c:v>4.3736654545282944E-2</c:v>
                </c:pt>
                <c:pt idx="557">
                  <c:v>2.2028414445911911E-2</c:v>
                </c:pt>
                <c:pt idx="558">
                  <c:v>2.2028414445911911E-2</c:v>
                </c:pt>
                <c:pt idx="559">
                  <c:v>9.7022924415094164E-2</c:v>
                </c:pt>
                <c:pt idx="560">
                  <c:v>9.8685120751572153E-2</c:v>
                </c:pt>
                <c:pt idx="561">
                  <c:v>0.11091592528993692</c:v>
                </c:pt>
                <c:pt idx="562">
                  <c:v>0.11324300016100609</c:v>
                </c:pt>
                <c:pt idx="563">
                  <c:v>0.12354643231760985</c:v>
                </c:pt>
                <c:pt idx="564">
                  <c:v>0.12554106792138342</c:v>
                </c:pt>
                <c:pt idx="565">
                  <c:v>1.0071773179245265E-2</c:v>
                </c:pt>
                <c:pt idx="566">
                  <c:v>1.1567741071069162E-2</c:v>
                </c:pt>
                <c:pt idx="567">
                  <c:v>0.13253441647924505</c:v>
                </c:pt>
                <c:pt idx="568">
                  <c:v>0.13403038437106896</c:v>
                </c:pt>
                <c:pt idx="569">
                  <c:v>1.0071773179245265E-2</c:v>
                </c:pt>
                <c:pt idx="570">
                  <c:v>1.1567741071069162E-2</c:v>
                </c:pt>
                <c:pt idx="571">
                  <c:v>0.13253441647924505</c:v>
                </c:pt>
                <c:pt idx="572">
                  <c:v>0.13403038437106896</c:v>
                </c:pt>
                <c:pt idx="573">
                  <c:v>4.0463295220754647E-2</c:v>
                </c:pt>
                <c:pt idx="574">
                  <c:v>4.1959280734591126E-2</c:v>
                </c:pt>
                <c:pt idx="575">
                  <c:v>0.10214287681572308</c:v>
                </c:pt>
                <c:pt idx="576">
                  <c:v>0.10363886232955956</c:v>
                </c:pt>
                <c:pt idx="577">
                  <c:v>4.0463295220754647E-2</c:v>
                </c:pt>
                <c:pt idx="578">
                  <c:v>4.1959280734591126E-2</c:v>
                </c:pt>
                <c:pt idx="579">
                  <c:v>0.10214287681572308</c:v>
                </c:pt>
                <c:pt idx="580">
                  <c:v>0.10363886232955956</c:v>
                </c:pt>
                <c:pt idx="581">
                  <c:v>5.1636743760377267E-2</c:v>
                </c:pt>
                <c:pt idx="582">
                  <c:v>5.3631379364150848E-2</c:v>
                </c:pt>
                <c:pt idx="583">
                  <c:v>0.17409938706037706</c:v>
                </c:pt>
                <c:pt idx="584">
                  <c:v>0.17609402266415064</c:v>
                </c:pt>
                <c:pt idx="585">
                  <c:v>5.1636743760377267E-2</c:v>
                </c:pt>
                <c:pt idx="586">
                  <c:v>5.3631379364150848E-2</c:v>
                </c:pt>
                <c:pt idx="587">
                  <c:v>0.17409938706037706</c:v>
                </c:pt>
                <c:pt idx="588">
                  <c:v>0.17609402266415064</c:v>
                </c:pt>
                <c:pt idx="589">
                  <c:v>8.2028265801886643E-2</c:v>
                </c:pt>
                <c:pt idx="590">
                  <c:v>8.4022901405660225E-2</c:v>
                </c:pt>
                <c:pt idx="591">
                  <c:v>0.1437078473968551</c:v>
                </c:pt>
                <c:pt idx="592">
                  <c:v>0.14570248300062869</c:v>
                </c:pt>
                <c:pt idx="593">
                  <c:v>8.2028265801886643E-2</c:v>
                </c:pt>
                <c:pt idx="594">
                  <c:v>8.4022901405660225E-2</c:v>
                </c:pt>
                <c:pt idx="595">
                  <c:v>0.1437078473968551</c:v>
                </c:pt>
                <c:pt idx="596">
                  <c:v>0.14570248300062869</c:v>
                </c:pt>
                <c:pt idx="597">
                  <c:v>1.0071773179245265E-2</c:v>
                </c:pt>
                <c:pt idx="598">
                  <c:v>1.1567741071069162E-2</c:v>
                </c:pt>
                <c:pt idx="599">
                  <c:v>0.17409938706037706</c:v>
                </c:pt>
                <c:pt idx="600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071-B2FE-E060964D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5-40E8-85ED-C1474F01F2B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5-40E8-85ED-C1474F01F2B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5-40E8-85ED-C1474F01F2B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5-40E8-85ED-C1474F01F2B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5-40E8-85ED-C1474F01F2B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5-40E8-85ED-C1474F01F2B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0E8-85ED-C1474F01F2B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0E8-85ED-C1474F01F2BB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6'!$E$177:$E$226</c:f>
              <c:numCache>
                <c:formatCode>General</c:formatCode>
                <c:ptCount val="50"/>
                <c:pt idx="0">
                  <c:v>4.0839540594715326E-3</c:v>
                </c:pt>
                <c:pt idx="1">
                  <c:v>6.6543351715715234E-3</c:v>
                </c:pt>
                <c:pt idx="2">
                  <c:v>1.0548381567184824E-3</c:v>
                </c:pt>
                <c:pt idx="3">
                  <c:v>1.5911458225544848E-3</c:v>
                </c:pt>
                <c:pt idx="4">
                  <c:v>5.7066006148886418E-3</c:v>
                </c:pt>
                <c:pt idx="5">
                  <c:v>6.5040687237450934E-3</c:v>
                </c:pt>
                <c:pt idx="6">
                  <c:v>2.9657182188204531E-3</c:v>
                </c:pt>
                <c:pt idx="7">
                  <c:v>2.8980480280645492E-3</c:v>
                </c:pt>
                <c:pt idx="8">
                  <c:v>5.1387894454333208E-3</c:v>
                </c:pt>
                <c:pt idx="9">
                  <c:v>8.2454809941260084E-3</c:v>
                </c:pt>
                <c:pt idx="10">
                  <c:v>5.7175340208061292E-3</c:v>
                </c:pt>
                <c:pt idx="11">
                  <c:v>9.3160709026541503E-3</c:v>
                </c:pt>
                <c:pt idx="12">
                  <c:v>6.5884825972073778E-3</c:v>
                </c:pt>
                <c:pt idx="13">
                  <c:v>1.0531036630275683E-2</c:v>
                </c:pt>
                <c:pt idx="14">
                  <c:v>1.1664799791444148E-2</c:v>
                </c:pt>
                <c:pt idx="15">
                  <c:v>1.5094597590581833E-2</c:v>
                </c:pt>
                <c:pt idx="16">
                  <c:v>4.313683038546727E-3</c:v>
                </c:pt>
                <c:pt idx="17">
                  <c:v>3.1167937276017511E-3</c:v>
                </c:pt>
                <c:pt idx="18">
                  <c:v>1.1664799791444148E-2</c:v>
                </c:pt>
                <c:pt idx="19">
                  <c:v>1.5094597590581833E-2</c:v>
                </c:pt>
                <c:pt idx="20">
                  <c:v>4.313683038546727E-3</c:v>
                </c:pt>
                <c:pt idx="21">
                  <c:v>3.1167937276017511E-3</c:v>
                </c:pt>
                <c:pt idx="22">
                  <c:v>7.8275649911000219E-3</c:v>
                </c:pt>
                <c:pt idx="23">
                  <c:v>1.0046168062477732E-2</c:v>
                </c:pt>
                <c:pt idx="24">
                  <c:v>4.7644823820260188E-4</c:v>
                </c:pt>
                <c:pt idx="25">
                  <c:v>1.9316358005023505E-3</c:v>
                </c:pt>
                <c:pt idx="26">
                  <c:v>7.8275649911000219E-3</c:v>
                </c:pt>
                <c:pt idx="27">
                  <c:v>1.0046168062477732E-2</c:v>
                </c:pt>
                <c:pt idx="28">
                  <c:v>4.7644823820260188E-4</c:v>
                </c:pt>
                <c:pt idx="29">
                  <c:v>1.9316358005023505E-3</c:v>
                </c:pt>
                <c:pt idx="30">
                  <c:v>1.3944822226474403E-2</c:v>
                </c:pt>
                <c:pt idx="31">
                  <c:v>1.8682045904137457E-2</c:v>
                </c:pt>
                <c:pt idx="32">
                  <c:v>2.0336606035164712E-3</c:v>
                </c:pt>
                <c:pt idx="33">
                  <c:v>4.7065181519718291E-4</c:v>
                </c:pt>
                <c:pt idx="34">
                  <c:v>1.3944822226474403E-2</c:v>
                </c:pt>
                <c:pt idx="35">
                  <c:v>1.8682045904137457E-2</c:v>
                </c:pt>
                <c:pt idx="36">
                  <c:v>2.0336606035164712E-3</c:v>
                </c:pt>
                <c:pt idx="37">
                  <c:v>4.7065181519718291E-4</c:v>
                </c:pt>
                <c:pt idx="38">
                  <c:v>1.0107587426130278E-2</c:v>
                </c:pt>
                <c:pt idx="39">
                  <c:v>1.3633616376033362E-2</c:v>
                </c:pt>
                <c:pt idx="40">
                  <c:v>1.8035741968276541E-3</c:v>
                </c:pt>
                <c:pt idx="41">
                  <c:v>5.5190813433012853E-3</c:v>
                </c:pt>
                <c:pt idx="42">
                  <c:v>1.0107587426130278E-2</c:v>
                </c:pt>
                <c:pt idx="43">
                  <c:v>1.3633616376033362E-2</c:v>
                </c:pt>
                <c:pt idx="44">
                  <c:v>1.8035741968276541E-3</c:v>
                </c:pt>
                <c:pt idx="45">
                  <c:v>5.5190813433012853E-3</c:v>
                </c:pt>
                <c:pt idx="46">
                  <c:v>1.3944822226474403E-2</c:v>
                </c:pt>
                <c:pt idx="47">
                  <c:v>1.8682045904137457E-2</c:v>
                </c:pt>
                <c:pt idx="48">
                  <c:v>4.313683038546727E-3</c:v>
                </c:pt>
                <c:pt idx="49">
                  <c:v>3.1167937276017511E-3</c:v>
                </c:pt>
              </c:numCache>
            </c:numRef>
          </c:xVal>
          <c:yVal>
            <c:numRef>
              <c:f>'EJE 6'!$D$177:$D$226</c:f>
              <c:numCache>
                <c:formatCode>General</c:formatCode>
                <c:ptCount val="50"/>
                <c:pt idx="0">
                  <c:v>7.9327621886163394E-2</c:v>
                </c:pt>
                <c:pt idx="1">
                  <c:v>8.0989818222641369E-2</c:v>
                </c:pt>
                <c:pt idx="2">
                  <c:v>1.7960513818238964E-2</c:v>
                </c:pt>
                <c:pt idx="3">
                  <c:v>1.7960513818238964E-2</c:v>
                </c:pt>
                <c:pt idx="4">
                  <c:v>3.9063807847798671E-2</c:v>
                </c:pt>
                <c:pt idx="5">
                  <c:v>3.9063807847798671E-2</c:v>
                </c:pt>
                <c:pt idx="6">
                  <c:v>2.1507067203773544E-2</c:v>
                </c:pt>
                <c:pt idx="7">
                  <c:v>2.1507067203773544E-2</c:v>
                </c:pt>
                <c:pt idx="8">
                  <c:v>9.728813570440234E-2</c:v>
                </c:pt>
                <c:pt idx="9">
                  <c:v>9.8950332040880329E-2</c:v>
                </c:pt>
                <c:pt idx="10">
                  <c:v>0.1110586635918237</c:v>
                </c:pt>
                <c:pt idx="11">
                  <c:v>0.11338573846289289</c:v>
                </c:pt>
                <c:pt idx="12">
                  <c:v>0.12392997542138343</c:v>
                </c:pt>
                <c:pt idx="13">
                  <c:v>0.12592461102515701</c:v>
                </c:pt>
                <c:pt idx="14">
                  <c:v>1.6705509326415062E-2</c:v>
                </c:pt>
                <c:pt idx="15">
                  <c:v>1.8201494840251541E-2</c:v>
                </c:pt>
                <c:pt idx="16">
                  <c:v>0.12608419597106899</c:v>
                </c:pt>
                <c:pt idx="17">
                  <c:v>0.12758016386289286</c:v>
                </c:pt>
                <c:pt idx="18">
                  <c:v>1.6705509326415062E-2</c:v>
                </c:pt>
                <c:pt idx="19">
                  <c:v>1.8201494840251541E-2</c:v>
                </c:pt>
                <c:pt idx="20">
                  <c:v>0.12608419597106899</c:v>
                </c:pt>
                <c:pt idx="21">
                  <c:v>0.12758016386289286</c:v>
                </c:pt>
                <c:pt idx="22">
                  <c:v>4.1284974423270365E-2</c:v>
                </c:pt>
                <c:pt idx="23">
                  <c:v>4.2780942315094266E-2</c:v>
                </c:pt>
                <c:pt idx="24">
                  <c:v>0.10150473087421366</c:v>
                </c:pt>
                <c:pt idx="25">
                  <c:v>0.10300071638805014</c:v>
                </c:pt>
                <c:pt idx="26">
                  <c:v>4.1284974423270365E-2</c:v>
                </c:pt>
                <c:pt idx="27">
                  <c:v>4.2780942315094266E-2</c:v>
                </c:pt>
                <c:pt idx="28">
                  <c:v>0.10150473087421366</c:v>
                </c:pt>
                <c:pt idx="29">
                  <c:v>0.10300071638805014</c:v>
                </c:pt>
                <c:pt idx="30">
                  <c:v>5.846432204591185E-2</c:v>
                </c:pt>
                <c:pt idx="31">
                  <c:v>6.0458957649685431E-2</c:v>
                </c:pt>
                <c:pt idx="32">
                  <c:v>0.16784299106855316</c:v>
                </c:pt>
                <c:pt idx="33">
                  <c:v>0.16983762667232677</c:v>
                </c:pt>
                <c:pt idx="34">
                  <c:v>5.846432204591185E-2</c:v>
                </c:pt>
                <c:pt idx="35">
                  <c:v>6.0458957649685431E-2</c:v>
                </c:pt>
                <c:pt idx="36">
                  <c:v>0.16784299106855316</c:v>
                </c:pt>
                <c:pt idx="37">
                  <c:v>0.16983762667232677</c:v>
                </c:pt>
                <c:pt idx="38">
                  <c:v>8.3043769520754568E-2</c:v>
                </c:pt>
                <c:pt idx="39">
                  <c:v>8.5038405124528149E-2</c:v>
                </c:pt>
                <c:pt idx="40">
                  <c:v>0.14326354359371044</c:v>
                </c:pt>
                <c:pt idx="41">
                  <c:v>0.14525817919748404</c:v>
                </c:pt>
                <c:pt idx="42">
                  <c:v>8.3043769520754568E-2</c:v>
                </c:pt>
                <c:pt idx="43">
                  <c:v>8.5038405124528149E-2</c:v>
                </c:pt>
                <c:pt idx="44">
                  <c:v>0.14326354359371044</c:v>
                </c:pt>
                <c:pt idx="45">
                  <c:v>0.14525817919748404</c:v>
                </c:pt>
                <c:pt idx="46">
                  <c:v>1.6705509326415062E-2</c:v>
                </c:pt>
                <c:pt idx="47">
                  <c:v>1.8201494840251541E-2</c:v>
                </c:pt>
                <c:pt idx="48">
                  <c:v>0.16784299106855316</c:v>
                </c:pt>
                <c:pt idx="49">
                  <c:v>0.16983762667232677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0E8-85ED-C1474F01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D-42F6-A38F-1A2C6DB8D644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9D-42F6-A38F-1A2C6DB8D644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9D-42F6-A38F-1A2C6DB8D644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9D-42F6-A38F-1A2C6DB8D644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9D-42F6-A38F-1A2C6DB8D644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9D-42F6-A38F-1A2C6DB8D644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D-42F6-A38F-1A2C6DB8D644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9D-42F6-A38F-1A2C6DB8D64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6'!$E$231:$E$280</c:f>
              <c:numCache>
                <c:formatCode>General</c:formatCode>
                <c:ptCount val="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</c:numCache>
            </c:numRef>
          </c:xVal>
          <c:yVal>
            <c:numRef>
              <c:f>'EJE 6'!$D$231:$D$280</c:f>
              <c:numCache>
                <c:formatCode>General</c:formatCode>
                <c:ptCount val="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D-42F6-A38F-1A2C6DB8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9-4E4A-A234-645A512EE1E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9-4E4A-A234-645A512EE1E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9-4E4A-A234-645A512EE1E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9-4E4A-A234-645A512EE1E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9-4E4A-A234-645A512EE1E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9-4E4A-A234-645A512EE1E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9-4E4A-A234-645A512EE1E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29-4E4A-A234-645A512EE1E6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6'!$E$285:$E$334</c:f>
              <c:numCache>
                <c:formatCode>General</c:formatCode>
                <c:ptCount val="50"/>
                <c:pt idx="0">
                  <c:v>4.1462901972454537E-4</c:v>
                </c:pt>
                <c:pt idx="1">
                  <c:v>4.3141201254153242E-4</c:v>
                </c:pt>
                <c:pt idx="2">
                  <c:v>8.399375747844216E-5</c:v>
                </c:pt>
                <c:pt idx="3">
                  <c:v>2.6766115774321583E-4</c:v>
                </c:pt>
                <c:pt idx="4">
                  <c:v>6.5902188226212256E-3</c:v>
                </c:pt>
                <c:pt idx="5">
                  <c:v>9.8193721025362241E-3</c:v>
                </c:pt>
                <c:pt idx="6">
                  <c:v>3.7561901670226587E-3</c:v>
                </c:pt>
                <c:pt idx="7">
                  <c:v>3.1541662134174329E-3</c:v>
                </c:pt>
                <c:pt idx="8">
                  <c:v>3.3062920121583347E-4</c:v>
                </c:pt>
                <c:pt idx="9">
                  <c:v>6.9907317028474825E-4</c:v>
                </c:pt>
                <c:pt idx="10">
                  <c:v>5.8047699099620157E-4</c:v>
                </c:pt>
                <c:pt idx="11">
                  <c:v>6.0397560535209146E-4</c:v>
                </c:pt>
                <c:pt idx="12">
                  <c:v>3.6315875067367723E-4</c:v>
                </c:pt>
                <c:pt idx="13">
                  <c:v>9.4595105523293021E-4</c:v>
                </c:pt>
                <c:pt idx="14">
                  <c:v>8.8531408400206527E-3</c:v>
                </c:pt>
                <c:pt idx="15">
                  <c:v>1.4135389330425987E-2</c:v>
                </c:pt>
                <c:pt idx="16">
                  <c:v>9.5994718633187811E-3</c:v>
                </c:pt>
                <c:pt idx="17">
                  <c:v>1.3358850132263336E-2</c:v>
                </c:pt>
                <c:pt idx="18">
                  <c:v>8.8531408400206527E-3</c:v>
                </c:pt>
                <c:pt idx="19">
                  <c:v>1.4135389330425987E-2</c:v>
                </c:pt>
                <c:pt idx="20">
                  <c:v>9.5994718633187811E-3</c:v>
                </c:pt>
                <c:pt idx="21">
                  <c:v>1.3358850132263336E-2</c:v>
                </c:pt>
                <c:pt idx="22">
                  <c:v>4.8854995099766041E-3</c:v>
                </c:pt>
                <c:pt idx="23">
                  <c:v>4.8040998734536237E-3</c:v>
                </c:pt>
                <c:pt idx="24">
                  <c:v>5.6318305332747325E-3</c:v>
                </c:pt>
                <c:pt idx="25">
                  <c:v>4.0275606752909728E-3</c:v>
                </c:pt>
                <c:pt idx="26">
                  <c:v>4.8854995099766041E-3</c:v>
                </c:pt>
                <c:pt idx="27">
                  <c:v>4.8040998734536237E-3</c:v>
                </c:pt>
                <c:pt idx="28">
                  <c:v>5.6318305332747325E-3</c:v>
                </c:pt>
                <c:pt idx="29">
                  <c:v>4.0275606752909728E-3</c:v>
                </c:pt>
                <c:pt idx="30">
                  <c:v>8.8127501343029206E-3</c:v>
                </c:pt>
                <c:pt idx="31">
                  <c:v>1.4532477728549825E-2</c:v>
                </c:pt>
                <c:pt idx="32">
                  <c:v>9.6398686300667811E-3</c:v>
                </c:pt>
                <c:pt idx="33">
                  <c:v>1.2961767795169769E-2</c:v>
                </c:pt>
                <c:pt idx="34">
                  <c:v>8.8127501343029206E-3</c:v>
                </c:pt>
                <c:pt idx="35">
                  <c:v>1.4532477728549825E-2</c:v>
                </c:pt>
                <c:pt idx="36">
                  <c:v>9.6398686300667811E-3</c:v>
                </c:pt>
                <c:pt idx="37">
                  <c:v>1.2961767795169769E-2</c:v>
                </c:pt>
                <c:pt idx="38">
                  <c:v>4.8451027432286015E-3</c:v>
                </c:pt>
                <c:pt idx="39">
                  <c:v>5.20118827157746E-3</c:v>
                </c:pt>
                <c:pt idx="40">
                  <c:v>5.6722212389924646E-3</c:v>
                </c:pt>
                <c:pt idx="41">
                  <c:v>3.6304783381974049E-3</c:v>
                </c:pt>
                <c:pt idx="42">
                  <c:v>4.8451027432286015E-3</c:v>
                </c:pt>
                <c:pt idx="43">
                  <c:v>5.20118827157746E-3</c:v>
                </c:pt>
                <c:pt idx="44">
                  <c:v>5.6722212389924646E-3</c:v>
                </c:pt>
                <c:pt idx="45">
                  <c:v>3.6304783381974049E-3</c:v>
                </c:pt>
                <c:pt idx="46">
                  <c:v>8.8531408400206527E-3</c:v>
                </c:pt>
                <c:pt idx="47">
                  <c:v>1.4532477728549825E-2</c:v>
                </c:pt>
                <c:pt idx="48">
                  <c:v>9.6398686300667811E-3</c:v>
                </c:pt>
                <c:pt idx="49">
                  <c:v>1.3358850132263336E-2</c:v>
                </c:pt>
              </c:numCache>
            </c:numRef>
          </c:xVal>
          <c:yVal>
            <c:numRef>
              <c:f>'EJE 6'!$D$285:$D$334</c:f>
              <c:numCache>
                <c:formatCode>General</c:formatCode>
                <c:ptCount val="50"/>
                <c:pt idx="0">
                  <c:v>7.127410771992912E-2</c:v>
                </c:pt>
                <c:pt idx="1">
                  <c:v>7.4182951308765593E-2</c:v>
                </c:pt>
                <c:pt idx="2">
                  <c:v>1.6778854345518839E-2</c:v>
                </c:pt>
                <c:pt idx="3">
                  <c:v>1.6778854345518839E-2</c:v>
                </c:pt>
                <c:pt idx="4">
                  <c:v>3.6245517173349E-2</c:v>
                </c:pt>
                <c:pt idx="5">
                  <c:v>3.6245517173349E-2</c:v>
                </c:pt>
                <c:pt idx="6">
                  <c:v>1.4190191711477963E-2</c:v>
                </c:pt>
                <c:pt idx="7">
                  <c:v>1.4190191711477963E-2</c:v>
                </c:pt>
                <c:pt idx="8">
                  <c:v>8.8052962065447965E-2</c:v>
                </c:pt>
                <c:pt idx="9">
                  <c:v>9.0961805654284439E-2</c:v>
                </c:pt>
                <c:pt idx="10">
                  <c:v>9.9783743098270275E-2</c:v>
                </c:pt>
                <c:pt idx="11">
                  <c:v>0.10385612412264134</c:v>
                </c:pt>
                <c:pt idx="12">
                  <c:v>0.11237507308785359</c:v>
                </c:pt>
                <c:pt idx="13">
                  <c:v>0.11586568539445734</c:v>
                </c:pt>
                <c:pt idx="14">
                  <c:v>1.3402999888954379E-2</c:v>
                </c:pt>
                <c:pt idx="15">
                  <c:v>1.6020959118907205E-2</c:v>
                </c:pt>
                <c:pt idx="16">
                  <c:v>0.11489037858765704</c:v>
                </c:pt>
                <c:pt idx="17">
                  <c:v>0.11750833781760987</c:v>
                </c:pt>
                <c:pt idx="18">
                  <c:v>1.3402999888954379E-2</c:v>
                </c:pt>
                <c:pt idx="19">
                  <c:v>1.6020959118907205E-2</c:v>
                </c:pt>
                <c:pt idx="20">
                  <c:v>0.11489037858765704</c:v>
                </c:pt>
                <c:pt idx="21">
                  <c:v>0.11750833781760987</c:v>
                </c:pt>
                <c:pt idx="22">
                  <c:v>4.4280416987421314E-2</c:v>
                </c:pt>
                <c:pt idx="23">
                  <c:v>4.6898376217374138E-2</c:v>
                </c:pt>
                <c:pt idx="24">
                  <c:v>8.4012922941037599E-2</c:v>
                </c:pt>
                <c:pt idx="25">
                  <c:v>8.6630882170990409E-2</c:v>
                </c:pt>
                <c:pt idx="26">
                  <c:v>4.4280416987421314E-2</c:v>
                </c:pt>
                <c:pt idx="27">
                  <c:v>4.6898376217374138E-2</c:v>
                </c:pt>
                <c:pt idx="28">
                  <c:v>8.4012922941037599E-2</c:v>
                </c:pt>
                <c:pt idx="29">
                  <c:v>8.6630882170990409E-2</c:v>
                </c:pt>
                <c:pt idx="30">
                  <c:v>5.1564090405267209E-2</c:v>
                </c:pt>
                <c:pt idx="31">
                  <c:v>5.5054702711870976E-2</c:v>
                </c:pt>
                <c:pt idx="32">
                  <c:v>0.15305146910396986</c:v>
                </c:pt>
                <c:pt idx="33">
                  <c:v>0.15654208141057363</c:v>
                </c:pt>
                <c:pt idx="34">
                  <c:v>5.1564090405267209E-2</c:v>
                </c:pt>
                <c:pt idx="35">
                  <c:v>5.5054702711870976E-2</c:v>
                </c:pt>
                <c:pt idx="36">
                  <c:v>0.15305146910396986</c:v>
                </c:pt>
                <c:pt idx="37">
                  <c:v>0.15654208141057363</c:v>
                </c:pt>
                <c:pt idx="38">
                  <c:v>8.2441507503734135E-2</c:v>
                </c:pt>
                <c:pt idx="39">
                  <c:v>8.5932119810337909E-2</c:v>
                </c:pt>
                <c:pt idx="40">
                  <c:v>0.12217401345735042</c:v>
                </c:pt>
                <c:pt idx="41">
                  <c:v>0.12566462576395421</c:v>
                </c:pt>
                <c:pt idx="42">
                  <c:v>8.2441507503734135E-2</c:v>
                </c:pt>
                <c:pt idx="43">
                  <c:v>8.5932119810337909E-2</c:v>
                </c:pt>
                <c:pt idx="44">
                  <c:v>0.12217401345735042</c:v>
                </c:pt>
                <c:pt idx="45">
                  <c:v>0.12566462576395421</c:v>
                </c:pt>
                <c:pt idx="46">
                  <c:v>1.3402999888954379E-2</c:v>
                </c:pt>
                <c:pt idx="47">
                  <c:v>1.6020959118907205E-2</c:v>
                </c:pt>
                <c:pt idx="48">
                  <c:v>0.15305146910396986</c:v>
                </c:pt>
                <c:pt idx="49">
                  <c:v>0.15654208141057363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9-4E4A-A234-645A512E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23</a:t>
            </a:r>
            <a:r>
              <a:rPr lang="es-CL" sz="1400" b="0" i="0" u="none" strike="noStrike" baseline="0"/>
              <a:t> 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B-48CE-BC1A-4871B7EA7D9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5B-48CE-BC1A-4871B7EA7D9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B-48CE-BC1A-4871B7EA7D9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5B-48CE-BC1A-4871B7EA7D9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5B-48CE-BC1A-4871B7EA7D9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5B-48CE-BC1A-4871B7EA7D9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B-48CE-BC1A-4871B7EA7D9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5B-48CE-BC1A-4871B7EA7D9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6'!$E$339:$E$388</c:f>
              <c:numCache>
                <c:formatCode>General</c:formatCode>
                <c:ptCount val="50"/>
                <c:pt idx="0">
                  <c:v>5.0176239088272723E-4</c:v>
                </c:pt>
                <c:pt idx="1">
                  <c:v>9.1224566590275151E-5</c:v>
                </c:pt>
                <c:pt idx="2">
                  <c:v>4.9154955487816855E-5</c:v>
                </c:pt>
                <c:pt idx="3">
                  <c:v>2.7547382576094647E-5</c:v>
                </c:pt>
                <c:pt idx="4">
                  <c:v>1.2950482156807465E-3</c:v>
                </c:pt>
                <c:pt idx="5">
                  <c:v>2.6260625849822946E-3</c:v>
                </c:pt>
                <c:pt idx="6">
                  <c:v>7.9744975259334939E-4</c:v>
                </c:pt>
                <c:pt idx="7">
                  <c:v>2.1491564792358851E-3</c:v>
                </c:pt>
                <c:pt idx="8">
                  <c:v>5.5091734637054417E-4</c:v>
                </c:pt>
                <c:pt idx="9">
                  <c:v>1.1876588813610003E-4</c:v>
                </c:pt>
                <c:pt idx="10">
                  <c:v>7.0246128620554845E-4</c:v>
                </c:pt>
                <c:pt idx="11">
                  <c:v>1.2771196881427731E-4</c:v>
                </c:pt>
                <c:pt idx="12">
                  <c:v>6.8076279783977971E-4</c:v>
                </c:pt>
                <c:pt idx="13">
                  <c:v>1.5353801879375788E-4</c:v>
                </c:pt>
                <c:pt idx="14">
                  <c:v>1.3614831684676709E-3</c:v>
                </c:pt>
                <c:pt idx="15">
                  <c:v>3.7585903350094868E-3</c:v>
                </c:pt>
                <c:pt idx="16">
                  <c:v>2.2646494110263103E-3</c:v>
                </c:pt>
                <c:pt idx="17">
                  <c:v>3.5943849029409377E-3</c:v>
                </c:pt>
                <c:pt idx="18">
                  <c:v>1.3614831684676709E-3</c:v>
                </c:pt>
                <c:pt idx="19">
                  <c:v>3.7585903350094868E-3</c:v>
                </c:pt>
                <c:pt idx="20">
                  <c:v>2.2646494110263103E-3</c:v>
                </c:pt>
                <c:pt idx="21">
                  <c:v>3.5943849029409377E-3</c:v>
                </c:pt>
                <c:pt idx="22">
                  <c:v>6.6484047132109954E-4</c:v>
                </c:pt>
                <c:pt idx="23">
                  <c:v>3.0909193625524053E-3</c:v>
                </c:pt>
                <c:pt idx="24">
                  <c:v>1.568006713879739E-3</c:v>
                </c:pt>
                <c:pt idx="25">
                  <c:v>2.9267139304838563E-3</c:v>
                </c:pt>
                <c:pt idx="26">
                  <c:v>6.6484047132109954E-4</c:v>
                </c:pt>
                <c:pt idx="27">
                  <c:v>3.0909193625524053E-3</c:v>
                </c:pt>
                <c:pt idx="28">
                  <c:v>1.568006713879739E-3</c:v>
                </c:pt>
                <c:pt idx="29">
                  <c:v>2.9267139304838563E-3</c:v>
                </c:pt>
                <c:pt idx="30">
                  <c:v>1.161796465199901E-3</c:v>
                </c:pt>
                <c:pt idx="31">
                  <c:v>3.8134972082233131E-3</c:v>
                </c:pt>
                <c:pt idx="32">
                  <c:v>2.4643361142940804E-3</c:v>
                </c:pt>
                <c:pt idx="33">
                  <c:v>3.5394719686968413E-3</c:v>
                </c:pt>
                <c:pt idx="34">
                  <c:v>1.161796465199901E-3</c:v>
                </c:pt>
                <c:pt idx="35">
                  <c:v>3.8134972082233131E-3</c:v>
                </c:pt>
                <c:pt idx="36">
                  <c:v>2.4643361142940804E-3</c:v>
                </c:pt>
                <c:pt idx="37">
                  <c:v>3.5394719686968413E-3</c:v>
                </c:pt>
                <c:pt idx="38">
                  <c:v>4.651598290835995E-4</c:v>
                </c:pt>
                <c:pt idx="39">
                  <c:v>3.1458322967965018E-3</c:v>
                </c:pt>
                <c:pt idx="40">
                  <c:v>1.7676934171475089E-3</c:v>
                </c:pt>
                <c:pt idx="41">
                  <c:v>2.8718009962397603E-3</c:v>
                </c:pt>
                <c:pt idx="42">
                  <c:v>4.651598290835995E-4</c:v>
                </c:pt>
                <c:pt idx="43">
                  <c:v>3.1458322967965018E-3</c:v>
                </c:pt>
                <c:pt idx="44">
                  <c:v>1.7676934171475089E-3</c:v>
                </c:pt>
                <c:pt idx="45">
                  <c:v>2.8718009962397603E-3</c:v>
                </c:pt>
                <c:pt idx="46">
                  <c:v>1.3614831684676709E-3</c:v>
                </c:pt>
                <c:pt idx="47">
                  <c:v>3.8134972082233131E-3</c:v>
                </c:pt>
                <c:pt idx="48">
                  <c:v>2.4643361142940804E-3</c:v>
                </c:pt>
                <c:pt idx="49">
                  <c:v>3.5943849029409377E-3</c:v>
                </c:pt>
              </c:numCache>
            </c:numRef>
          </c:xVal>
          <c:yVal>
            <c:numRef>
              <c:f>'EJE 6'!$D$339:$D$388</c:f>
              <c:numCache>
                <c:formatCode>General</c:formatCode>
                <c:ptCount val="50"/>
                <c:pt idx="0">
                  <c:v>4.2875568117138295E-3</c:v>
                </c:pt>
                <c:pt idx="1">
                  <c:v>7.1964004005503034E-3</c:v>
                </c:pt>
                <c:pt idx="2">
                  <c:v>9.6667202063679069E-4</c:v>
                </c:pt>
                <c:pt idx="3">
                  <c:v>9.6667202063679069E-4</c:v>
                </c:pt>
                <c:pt idx="4">
                  <c:v>2.2514048476808138E-3</c:v>
                </c:pt>
                <c:pt idx="5">
                  <c:v>2.2514048476808138E-3</c:v>
                </c:pt>
                <c:pt idx="6">
                  <c:v>1.0247640864779856E-3</c:v>
                </c:pt>
                <c:pt idx="7">
                  <c:v>1.0247640864779856E-3</c:v>
                </c:pt>
                <c:pt idx="8">
                  <c:v>5.2542288323506195E-3</c:v>
                </c:pt>
                <c:pt idx="9">
                  <c:v>8.1630724211870943E-3</c:v>
                </c:pt>
                <c:pt idx="10">
                  <c:v>6.0026026652908702E-3</c:v>
                </c:pt>
                <c:pt idx="11">
                  <c:v>1.0074983689661933E-2</c:v>
                </c:pt>
                <c:pt idx="12">
                  <c:v>6.6917665359669696E-3</c:v>
                </c:pt>
                <c:pt idx="13">
                  <c:v>1.0182378842570738E-2</c:v>
                </c:pt>
                <c:pt idx="14">
                  <c:v>7.0685747268081644E-4</c:v>
                </c:pt>
                <c:pt idx="15">
                  <c:v>3.3248167026336422E-3</c:v>
                </c:pt>
                <c:pt idx="16">
                  <c:v>7.0107524980345792E-3</c:v>
                </c:pt>
                <c:pt idx="17">
                  <c:v>9.6287117279874063E-3</c:v>
                </c:pt>
                <c:pt idx="18">
                  <c:v>7.0685747268081644E-4</c:v>
                </c:pt>
                <c:pt idx="19">
                  <c:v>3.3248167026336422E-3</c:v>
                </c:pt>
                <c:pt idx="20">
                  <c:v>7.0107524980345792E-3</c:v>
                </c:pt>
                <c:pt idx="21">
                  <c:v>9.6287117279874063E-3</c:v>
                </c:pt>
                <c:pt idx="22">
                  <c:v>2.4241391191037694E-3</c:v>
                </c:pt>
                <c:pt idx="23">
                  <c:v>5.0420983490565953E-3</c:v>
                </c:pt>
                <c:pt idx="24">
                  <c:v>5.2934708516116265E-3</c:v>
                </c:pt>
                <c:pt idx="25">
                  <c:v>7.9114300815644519E-3</c:v>
                </c:pt>
                <c:pt idx="26">
                  <c:v>2.4241391191037694E-3</c:v>
                </c:pt>
                <c:pt idx="27">
                  <c:v>5.0420983490565953E-3</c:v>
                </c:pt>
                <c:pt idx="28">
                  <c:v>5.2934708516116265E-3</c:v>
                </c:pt>
                <c:pt idx="29">
                  <c:v>7.9114300815644519E-3</c:v>
                </c:pt>
                <c:pt idx="30">
                  <c:v>2.9598042464622594E-3</c:v>
                </c:pt>
                <c:pt idx="31">
                  <c:v>6.4504165530660258E-3</c:v>
                </c:pt>
                <c:pt idx="32">
                  <c:v>9.2636992718160213E-3</c:v>
                </c:pt>
                <c:pt idx="33">
                  <c:v>1.2754311578419789E-2</c:v>
                </c:pt>
                <c:pt idx="34">
                  <c:v>2.9598042464622594E-3</c:v>
                </c:pt>
                <c:pt idx="35">
                  <c:v>6.4504165530660258E-3</c:v>
                </c:pt>
                <c:pt idx="36">
                  <c:v>9.2636992718160213E-3</c:v>
                </c:pt>
                <c:pt idx="37">
                  <c:v>1.2754311578419789E-2</c:v>
                </c:pt>
                <c:pt idx="38">
                  <c:v>4.677085892885212E-3</c:v>
                </c:pt>
                <c:pt idx="39">
                  <c:v>8.1676981994889802E-3</c:v>
                </c:pt>
                <c:pt idx="40">
                  <c:v>7.5464176253930686E-3</c:v>
                </c:pt>
                <c:pt idx="41">
                  <c:v>1.1037029931996836E-2</c:v>
                </c:pt>
                <c:pt idx="42">
                  <c:v>4.677085892885212E-3</c:v>
                </c:pt>
                <c:pt idx="43">
                  <c:v>8.1676981994889802E-3</c:v>
                </c:pt>
                <c:pt idx="44">
                  <c:v>7.5464176253930686E-3</c:v>
                </c:pt>
                <c:pt idx="45">
                  <c:v>1.1037029931996836E-2</c:v>
                </c:pt>
                <c:pt idx="46">
                  <c:v>7.0685747268081644E-4</c:v>
                </c:pt>
                <c:pt idx="47">
                  <c:v>3.3248167026336422E-3</c:v>
                </c:pt>
                <c:pt idx="48">
                  <c:v>9.2636992718160213E-3</c:v>
                </c:pt>
                <c:pt idx="49">
                  <c:v>1.2754311578419789E-2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B-48CE-BC1A-4871B7EA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9F-4215-80D6-350AA97042A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9F-4215-80D6-350AA97042A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9F-4215-80D6-350AA97042A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9F-4215-80D6-350AA97042A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9F-4215-80D6-350AA97042A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9F-4215-80D6-350AA97042A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F-4215-80D6-350AA97042A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F-4215-80D6-350AA97042A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6'!$E$15:$E$64</c:f>
              <c:numCache>
                <c:formatCode>General</c:formatCode>
                <c:ptCount val="5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</c:numCache>
            </c:numRef>
          </c:xVal>
          <c:yVal>
            <c:numRef>
              <c:f>'EJE 6'!$D$15:$D$64</c:f>
              <c:numCache>
                <c:formatCode>General</c:formatCode>
                <c:ptCount val="5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F-4215-80D6-350AA9704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6.C-E | PIER 2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75-4D36-89D9-BBFDE262A55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5-4D36-89D9-BBFDE262A55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5-4D36-89D9-BBFDE262A55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75-4D36-89D9-BBFDE262A55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5-4D36-89D9-BBFDE262A55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5-4D36-89D9-BBFDE262A55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75-4D36-89D9-BBFDE262A55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5-4D36-89D9-BBFDE262A55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6'!$E$69:$E$118</c:f>
              <c:numCache>
                <c:formatCode>General</c:formatCode>
                <c:ptCount val="50"/>
                <c:pt idx="0">
                  <c:v>9.0255012253294097E-3</c:v>
                </c:pt>
                <c:pt idx="1">
                  <c:v>8.641525269265834E-4</c:v>
                </c:pt>
                <c:pt idx="2">
                  <c:v>2.2645533373440154E-3</c:v>
                </c:pt>
                <c:pt idx="3">
                  <c:v>2.0875729162219293E-4</c:v>
                </c:pt>
                <c:pt idx="4">
                  <c:v>9.970846810145725E-3</c:v>
                </c:pt>
                <c:pt idx="5">
                  <c:v>4.2074664550059105E-3</c:v>
                </c:pt>
                <c:pt idx="6">
                  <c:v>5.5362877439888115E-3</c:v>
                </c:pt>
                <c:pt idx="7">
                  <c:v>7.2645275475945442E-4</c:v>
                </c:pt>
                <c:pt idx="8">
                  <c:v>1.1290054562673424E-2</c:v>
                </c:pt>
                <c:pt idx="9">
                  <c:v>1.0729315686312541E-3</c:v>
                </c:pt>
                <c:pt idx="10">
                  <c:v>1.2635688665411687E-2</c:v>
                </c:pt>
                <c:pt idx="11">
                  <c:v>1.2098265877467035E-3</c:v>
                </c:pt>
                <c:pt idx="12">
                  <c:v>1.4453865060063237E-2</c:v>
                </c:pt>
                <c:pt idx="13">
                  <c:v>1.3710164489898866E-3</c:v>
                </c:pt>
                <c:pt idx="14">
                  <c:v>5.8362431314405369E-3</c:v>
                </c:pt>
                <c:pt idx="15">
                  <c:v>6.668205536299935E-3</c:v>
                </c:pt>
                <c:pt idx="16">
                  <c:v>2.2082140987016982E-2</c:v>
                </c:pt>
                <c:pt idx="17">
                  <c:v>5.1127266378155883E-3</c:v>
                </c:pt>
                <c:pt idx="18">
                  <c:v>5.8362431314405369E-3</c:v>
                </c:pt>
                <c:pt idx="19">
                  <c:v>6.668205536299935E-3</c:v>
                </c:pt>
                <c:pt idx="20">
                  <c:v>2.2082140987016982E-2</c:v>
                </c:pt>
                <c:pt idx="21">
                  <c:v>5.1127266378155883E-3</c:v>
                </c:pt>
                <c:pt idx="22">
                  <c:v>3.721439111956367E-4</c:v>
                </c:pt>
                <c:pt idx="23">
                  <c:v>1.7947733059054088E-3</c:v>
                </c:pt>
                <c:pt idx="24">
                  <c:v>1.5873753944380804E-2</c:v>
                </c:pt>
                <c:pt idx="25">
                  <c:v>2.3927265733858562E-4</c:v>
                </c:pt>
                <c:pt idx="26">
                  <c:v>3.721439111956367E-4</c:v>
                </c:pt>
                <c:pt idx="27">
                  <c:v>1.7947733059054088E-3</c:v>
                </c:pt>
                <c:pt idx="28">
                  <c:v>1.5873753944380804E-2</c:v>
                </c:pt>
                <c:pt idx="29">
                  <c:v>2.3927265733858562E-4</c:v>
                </c:pt>
                <c:pt idx="30">
                  <c:v>8.640437765141943E-4</c:v>
                </c:pt>
                <c:pt idx="31">
                  <c:v>7.1362238110578378E-3</c:v>
                </c:pt>
                <c:pt idx="32">
                  <c:v>2.7054340341943321E-2</c:v>
                </c:pt>
                <c:pt idx="33">
                  <c:v>4.6447083630576872E-3</c:v>
                </c:pt>
                <c:pt idx="34">
                  <c:v>8.640437765141943E-4</c:v>
                </c:pt>
                <c:pt idx="35">
                  <c:v>7.1362238110578378E-3</c:v>
                </c:pt>
                <c:pt idx="36">
                  <c:v>2.7054340341943321E-2</c:v>
                </c:pt>
                <c:pt idx="37">
                  <c:v>4.6447083630576872E-3</c:v>
                </c:pt>
                <c:pt idx="38">
                  <c:v>5.3443432661219792E-3</c:v>
                </c:pt>
                <c:pt idx="39">
                  <c:v>2.2627698305808337E-3</c:v>
                </c:pt>
                <c:pt idx="40">
                  <c:v>2.0845953299307145E-2</c:v>
                </c:pt>
                <c:pt idx="41">
                  <c:v>2.2872386733683905E-4</c:v>
                </c:pt>
                <c:pt idx="42">
                  <c:v>5.3443432661219792E-3</c:v>
                </c:pt>
                <c:pt idx="43">
                  <c:v>2.2627698305808337E-3</c:v>
                </c:pt>
                <c:pt idx="44">
                  <c:v>2.0845953299307145E-2</c:v>
                </c:pt>
                <c:pt idx="45">
                  <c:v>2.2872386733683905E-4</c:v>
                </c:pt>
                <c:pt idx="46">
                  <c:v>5.8362431314405369E-3</c:v>
                </c:pt>
                <c:pt idx="47">
                  <c:v>7.1362238110578378E-3</c:v>
                </c:pt>
                <c:pt idx="48">
                  <c:v>2.7054340341943321E-2</c:v>
                </c:pt>
                <c:pt idx="49">
                  <c:v>5.1127266378155883E-3</c:v>
                </c:pt>
              </c:numCache>
            </c:numRef>
          </c:xVal>
          <c:yVal>
            <c:numRef>
              <c:f>'EJE 6'!$D$69:$D$118</c:f>
              <c:numCache>
                <c:formatCode>General</c:formatCode>
                <c:ptCount val="50"/>
                <c:pt idx="0">
                  <c:v>0.10763092759647559</c:v>
                </c:pt>
                <c:pt idx="1">
                  <c:v>0.10943609178678396</c:v>
                </c:pt>
                <c:pt idx="2">
                  <c:v>2.5863585966519779E-2</c:v>
                </c:pt>
                <c:pt idx="3">
                  <c:v>2.5863585966519779E-2</c:v>
                </c:pt>
                <c:pt idx="4">
                  <c:v>3.6587333631717997E-2</c:v>
                </c:pt>
                <c:pt idx="5">
                  <c:v>3.6587333631717997E-2</c:v>
                </c:pt>
                <c:pt idx="6">
                  <c:v>1.8684451635242256E-2</c:v>
                </c:pt>
                <c:pt idx="7">
                  <c:v>1.8684451635242256E-2</c:v>
                </c:pt>
                <c:pt idx="8">
                  <c:v>0.13349451356299535</c:v>
                </c:pt>
                <c:pt idx="9">
                  <c:v>0.13529967775330373</c:v>
                </c:pt>
                <c:pt idx="10">
                  <c:v>0.15068326901145351</c:v>
                </c:pt>
                <c:pt idx="11">
                  <c:v>0.15321050875242265</c:v>
                </c:pt>
                <c:pt idx="12">
                  <c:v>0.1705388407876649</c:v>
                </c:pt>
                <c:pt idx="13">
                  <c:v>0.17270506743964731</c:v>
                </c:pt>
                <c:pt idx="14">
                  <c:v>4.5645543066079215E-2</c:v>
                </c:pt>
                <c:pt idx="15">
                  <c:v>4.7270200711894195E-2</c:v>
                </c:pt>
                <c:pt idx="16">
                  <c:v>0.1480901167330394</c:v>
                </c:pt>
                <c:pt idx="17">
                  <c:v>0.14971477437885436</c:v>
                </c:pt>
                <c:pt idx="18">
                  <c:v>4.5645543066079215E-2</c:v>
                </c:pt>
                <c:pt idx="19">
                  <c:v>4.7270200711894195E-2</c:v>
                </c:pt>
                <c:pt idx="20">
                  <c:v>0.1480901167330394</c:v>
                </c:pt>
                <c:pt idx="21">
                  <c:v>0.14971477437885436</c:v>
                </c:pt>
                <c:pt idx="22">
                  <c:v>7.0709538362995469E-2</c:v>
                </c:pt>
                <c:pt idx="23">
                  <c:v>7.2334245381497672E-2</c:v>
                </c:pt>
                <c:pt idx="24">
                  <c:v>0.12302607206343592</c:v>
                </c:pt>
                <c:pt idx="25">
                  <c:v>0.12465072970925088</c:v>
                </c:pt>
                <c:pt idx="26">
                  <c:v>7.0709538362995469E-2</c:v>
                </c:pt>
                <c:pt idx="27">
                  <c:v>7.2334245381497672E-2</c:v>
                </c:pt>
                <c:pt idx="28">
                  <c:v>0.12302607206343592</c:v>
                </c:pt>
                <c:pt idx="29">
                  <c:v>0.12465072970925088</c:v>
                </c:pt>
                <c:pt idx="30">
                  <c:v>0.10379837275066062</c:v>
                </c:pt>
                <c:pt idx="31">
                  <c:v>0.10596459940264299</c:v>
                </c:pt>
                <c:pt idx="32">
                  <c:v>0.20624299579030803</c:v>
                </c:pt>
                <c:pt idx="33">
                  <c:v>0.20840922244229038</c:v>
                </c:pt>
                <c:pt idx="34">
                  <c:v>0.10379837275066062</c:v>
                </c:pt>
                <c:pt idx="35">
                  <c:v>0.10596459940264299</c:v>
                </c:pt>
                <c:pt idx="36">
                  <c:v>0.20624299579030803</c:v>
                </c:pt>
                <c:pt idx="37">
                  <c:v>0.20840922244229038</c:v>
                </c:pt>
                <c:pt idx="38">
                  <c:v>0.12886241742026408</c:v>
                </c:pt>
                <c:pt idx="39">
                  <c:v>0.13102864407224649</c:v>
                </c:pt>
                <c:pt idx="40">
                  <c:v>0.18117895112070453</c:v>
                </c:pt>
                <c:pt idx="41">
                  <c:v>0.18334517777268691</c:v>
                </c:pt>
                <c:pt idx="42">
                  <c:v>0.12886241742026408</c:v>
                </c:pt>
                <c:pt idx="43">
                  <c:v>0.13102864407224649</c:v>
                </c:pt>
                <c:pt idx="44">
                  <c:v>0.18117895112070453</c:v>
                </c:pt>
                <c:pt idx="45">
                  <c:v>0.18334517777268691</c:v>
                </c:pt>
                <c:pt idx="46">
                  <c:v>4.5645543066079215E-2</c:v>
                </c:pt>
                <c:pt idx="47">
                  <c:v>4.7270200711894195E-2</c:v>
                </c:pt>
                <c:pt idx="48">
                  <c:v>0.20624299579030803</c:v>
                </c:pt>
                <c:pt idx="49">
                  <c:v>0.20840922244229038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5-4D36-89D9-BBFDE262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6.C-G | PIER 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7F2-93D5-704B8823C37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E-47F2-93D5-704B8823C37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E-47F2-93D5-704B8823C37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EE-47F2-93D5-704B8823C37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EE-47F2-93D5-704B8823C37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EE-47F2-93D5-704B8823C37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EE-47F2-93D5-704B8823C37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E-47F2-93D5-704B8823C37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6'!$E$123:$E$172</c:f>
              <c:numCache>
                <c:formatCode>General</c:formatCode>
                <c:ptCount val="50"/>
                <c:pt idx="0">
                  <c:v>2.4680763440127953E-3</c:v>
                </c:pt>
                <c:pt idx="1">
                  <c:v>1.9340193203199964E-3</c:v>
                </c:pt>
                <c:pt idx="2">
                  <c:v>7.8889166673919858E-4</c:v>
                </c:pt>
                <c:pt idx="3">
                  <c:v>2.5779273215999953E-4</c:v>
                </c:pt>
                <c:pt idx="4">
                  <c:v>9.0386206082047841E-3</c:v>
                </c:pt>
                <c:pt idx="5">
                  <c:v>1.627862548439037E-2</c:v>
                </c:pt>
                <c:pt idx="6">
                  <c:v>4.550146446438392E-3</c:v>
                </c:pt>
                <c:pt idx="7">
                  <c:v>4.704495003135991E-3</c:v>
                </c:pt>
                <c:pt idx="8">
                  <c:v>3.2569680107519942E-3</c:v>
                </c:pt>
                <c:pt idx="9">
                  <c:v>2.1918120524799961E-3</c:v>
                </c:pt>
                <c:pt idx="10">
                  <c:v>3.4553063077887936E-3</c:v>
                </c:pt>
                <c:pt idx="11">
                  <c:v>2.707627048447995E-3</c:v>
                </c:pt>
                <c:pt idx="12">
                  <c:v>4.2239188534271927E-3</c:v>
                </c:pt>
                <c:pt idx="13">
                  <c:v>2.7332915558399948E-3</c:v>
                </c:pt>
                <c:pt idx="14">
                  <c:v>1.0432798707302382E-2</c:v>
                </c:pt>
                <c:pt idx="15">
                  <c:v>2.1049458002943961E-2</c:v>
                </c:pt>
                <c:pt idx="16">
                  <c:v>1.4875337848012773E-2</c:v>
                </c:pt>
                <c:pt idx="17">
                  <c:v>2.4530692779519955E-2</c:v>
                </c:pt>
                <c:pt idx="18">
                  <c:v>1.0432798707302382E-2</c:v>
                </c:pt>
                <c:pt idx="19">
                  <c:v>2.1049458002943961E-2</c:v>
                </c:pt>
                <c:pt idx="20">
                  <c:v>1.4875337848012773E-2</c:v>
                </c:pt>
                <c:pt idx="21">
                  <c:v>2.4530692779519955E-2</c:v>
                </c:pt>
                <c:pt idx="22">
                  <c:v>4.1489366023167917E-3</c:v>
                </c:pt>
                <c:pt idx="23">
                  <c:v>4.8456741815295912E-3</c:v>
                </c:pt>
                <c:pt idx="24">
                  <c:v>8.5914757430271826E-3</c:v>
                </c:pt>
                <c:pt idx="25">
                  <c:v>8.3269118272511836E-3</c:v>
                </c:pt>
                <c:pt idx="26">
                  <c:v>4.1489366023167917E-3</c:v>
                </c:pt>
                <c:pt idx="27">
                  <c:v>4.8456741815295912E-3</c:v>
                </c:pt>
                <c:pt idx="28">
                  <c:v>8.5914757430271826E-3</c:v>
                </c:pt>
                <c:pt idx="29">
                  <c:v>8.3269118272511836E-3</c:v>
                </c:pt>
                <c:pt idx="30">
                  <c:v>8.9034867195903842E-3</c:v>
                </c:pt>
                <c:pt idx="31">
                  <c:v>2.0211458040115163E-2</c:v>
                </c:pt>
                <c:pt idx="32">
                  <c:v>1.6404652704870369E-2</c:v>
                </c:pt>
                <c:pt idx="33">
                  <c:v>2.5368692742348754E-2</c:v>
                </c:pt>
                <c:pt idx="34">
                  <c:v>8.9034867195903842E-3</c:v>
                </c:pt>
                <c:pt idx="35">
                  <c:v>2.0211458040115163E-2</c:v>
                </c:pt>
                <c:pt idx="36">
                  <c:v>1.6404652704870369E-2</c:v>
                </c:pt>
                <c:pt idx="37">
                  <c:v>2.5368692742348754E-2</c:v>
                </c:pt>
                <c:pt idx="38">
                  <c:v>2.6196246146047947E-3</c:v>
                </c:pt>
                <c:pt idx="39">
                  <c:v>4.0076770878463936E-3</c:v>
                </c:pt>
                <c:pt idx="40">
                  <c:v>1.0120790599884782E-2</c:v>
                </c:pt>
                <c:pt idx="41">
                  <c:v>9.164908920934382E-3</c:v>
                </c:pt>
                <c:pt idx="42">
                  <c:v>2.6196246146047947E-3</c:v>
                </c:pt>
                <c:pt idx="43">
                  <c:v>4.0076770878463936E-3</c:v>
                </c:pt>
                <c:pt idx="44">
                  <c:v>1.0120790599884782E-2</c:v>
                </c:pt>
                <c:pt idx="45">
                  <c:v>9.164908920934382E-3</c:v>
                </c:pt>
                <c:pt idx="46">
                  <c:v>1.0432798707302382E-2</c:v>
                </c:pt>
                <c:pt idx="47">
                  <c:v>2.1049458002943961E-2</c:v>
                </c:pt>
                <c:pt idx="48">
                  <c:v>1.6404652704870369E-2</c:v>
                </c:pt>
                <c:pt idx="49">
                  <c:v>2.5368692742348754E-2</c:v>
                </c:pt>
              </c:numCache>
            </c:numRef>
          </c:xVal>
          <c:yVal>
            <c:numRef>
              <c:f>'EJE 6'!$D$123:$D$172</c:f>
              <c:numCache>
                <c:formatCode>General</c:formatCode>
                <c:ptCount val="50"/>
                <c:pt idx="0">
                  <c:v>9.385359005823983E-2</c:v>
                </c:pt>
                <c:pt idx="1">
                  <c:v>9.5535178362239848E-2</c:v>
                </c:pt>
                <c:pt idx="2">
                  <c:v>2.1949232822399963E-2</c:v>
                </c:pt>
                <c:pt idx="3">
                  <c:v>2.1949232822399963E-2</c:v>
                </c:pt>
                <c:pt idx="4">
                  <c:v>3.7067191360639934E-2</c:v>
                </c:pt>
                <c:pt idx="5">
                  <c:v>3.7067191360639934E-2</c:v>
                </c:pt>
                <c:pt idx="6">
                  <c:v>1.817293511231997E-2</c:v>
                </c:pt>
                <c:pt idx="7">
                  <c:v>1.817293511231997E-2</c:v>
                </c:pt>
                <c:pt idx="8">
                  <c:v>0.11580280494847979</c:v>
                </c:pt>
                <c:pt idx="9">
                  <c:v>0.11748439325247981</c:v>
                </c:pt>
                <c:pt idx="10">
                  <c:v>0.13139501532223977</c:v>
                </c:pt>
                <c:pt idx="11">
                  <c:v>0.13374923894783977</c:v>
                </c:pt>
                <c:pt idx="12">
                  <c:v>0.14774306623999975</c:v>
                </c:pt>
                <c:pt idx="13">
                  <c:v>0.14976097220479975</c:v>
                </c:pt>
                <c:pt idx="14">
                  <c:v>3.2574163147519944E-2</c:v>
                </c:pt>
                <c:pt idx="15">
                  <c:v>3.4087583655039944E-2</c:v>
                </c:pt>
                <c:pt idx="16">
                  <c:v>0.13636229537087977</c:v>
                </c:pt>
                <c:pt idx="17">
                  <c:v>0.13787571587839978</c:v>
                </c:pt>
                <c:pt idx="18">
                  <c:v>3.2574163147519944E-2</c:v>
                </c:pt>
                <c:pt idx="19">
                  <c:v>3.4087583655039944E-2</c:v>
                </c:pt>
                <c:pt idx="20">
                  <c:v>0.13636229537087977</c:v>
                </c:pt>
                <c:pt idx="21">
                  <c:v>0.13787571587839978</c:v>
                </c:pt>
                <c:pt idx="22">
                  <c:v>5.9026107549439905E-2</c:v>
                </c:pt>
                <c:pt idx="23">
                  <c:v>6.0539545989119897E-2</c:v>
                </c:pt>
                <c:pt idx="24">
                  <c:v>0.10991033303679981</c:v>
                </c:pt>
                <c:pt idx="25">
                  <c:v>0.11142377147647982</c:v>
                </c:pt>
                <c:pt idx="26">
                  <c:v>5.9026107549439905E-2</c:v>
                </c:pt>
                <c:pt idx="27">
                  <c:v>6.0539545989119897E-2</c:v>
                </c:pt>
                <c:pt idx="28">
                  <c:v>0.10991033303679981</c:v>
                </c:pt>
                <c:pt idx="29">
                  <c:v>0.11142377147647982</c:v>
                </c:pt>
                <c:pt idx="30">
                  <c:v>8.2679469400959868E-2</c:v>
                </c:pt>
                <c:pt idx="31">
                  <c:v>8.4697375365759858E-2</c:v>
                </c:pt>
                <c:pt idx="32">
                  <c:v>0.18646758369215971</c:v>
                </c:pt>
                <c:pt idx="33">
                  <c:v>0.18848548965695969</c:v>
                </c:pt>
                <c:pt idx="34">
                  <c:v>8.2679469400959868E-2</c:v>
                </c:pt>
                <c:pt idx="35">
                  <c:v>8.4697375365759858E-2</c:v>
                </c:pt>
                <c:pt idx="36">
                  <c:v>0.18646758369215971</c:v>
                </c:pt>
                <c:pt idx="37">
                  <c:v>0.18848548965695969</c:v>
                </c:pt>
                <c:pt idx="38">
                  <c:v>0.10913141380287983</c:v>
                </c:pt>
                <c:pt idx="39">
                  <c:v>0.11114931976767982</c:v>
                </c:pt>
                <c:pt idx="40">
                  <c:v>0.16001563929023974</c:v>
                </c:pt>
                <c:pt idx="41">
                  <c:v>0.16203354525503974</c:v>
                </c:pt>
                <c:pt idx="42">
                  <c:v>0.10913141380287983</c:v>
                </c:pt>
                <c:pt idx="43">
                  <c:v>0.11114931976767982</c:v>
                </c:pt>
                <c:pt idx="44">
                  <c:v>0.16001563929023974</c:v>
                </c:pt>
                <c:pt idx="45">
                  <c:v>0.16203354525503974</c:v>
                </c:pt>
                <c:pt idx="46">
                  <c:v>3.2574163147519944E-2</c:v>
                </c:pt>
                <c:pt idx="47">
                  <c:v>3.4087583655039944E-2</c:v>
                </c:pt>
                <c:pt idx="48">
                  <c:v>0.18646758369215971</c:v>
                </c:pt>
                <c:pt idx="49">
                  <c:v>0.18848548965695969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E-47F2-93D5-704B8823C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6-4959-89ED-99C21F80E82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6-4959-89ED-99C21F80E82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6-4959-89ED-99C21F80E82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6-4959-89ED-99C21F80E82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6-4959-89ED-99C21F80E82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6-4959-89ED-99C21F80E82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6-4959-89ED-99C21F80E82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6-4959-89ED-99C21F80E82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11'!$E$14:$E$63</c:f>
              <c:numCache>
                <c:formatCode>General</c:formatCode>
                <c:ptCount val="50"/>
                <c:pt idx="0">
                  <c:v>4.47591687873312E-3</c:v>
                </c:pt>
                <c:pt idx="1">
                  <c:v>2.8026361352747318E-3</c:v>
                </c:pt>
                <c:pt idx="2">
                  <c:v>1.259982477202676E-3</c:v>
                </c:pt>
                <c:pt idx="3">
                  <c:v>7.3861288213412555E-4</c:v>
                </c:pt>
                <c:pt idx="4">
                  <c:v>1.2045217120799213E-2</c:v>
                </c:pt>
                <c:pt idx="5">
                  <c:v>9.5835521743011833E-3</c:v>
                </c:pt>
                <c:pt idx="6">
                  <c:v>1.6861643019236872E-3</c:v>
                </c:pt>
                <c:pt idx="7">
                  <c:v>1.1854064945477712E-3</c:v>
                </c:pt>
                <c:pt idx="8">
                  <c:v>5.7358993559357956E-3</c:v>
                </c:pt>
                <c:pt idx="9">
                  <c:v>3.5412490174088576E-3</c:v>
                </c:pt>
                <c:pt idx="10">
                  <c:v>6.2662788655967576E-3</c:v>
                </c:pt>
                <c:pt idx="11">
                  <c:v>3.923686777680937E-3</c:v>
                </c:pt>
                <c:pt idx="12">
                  <c:v>7.387072218004026E-3</c:v>
                </c:pt>
                <c:pt idx="13">
                  <c:v>4.5449420678924353E-3</c:v>
                </c:pt>
                <c:pt idx="14">
                  <c:v>1.2834983066425739E-2</c:v>
                </c:pt>
                <c:pt idx="15">
                  <c:v>1.0894601951663281E-2</c:v>
                </c:pt>
                <c:pt idx="16">
                  <c:v>2.0891628683515746E-2</c:v>
                </c:pt>
                <c:pt idx="17">
                  <c:v>1.5939344136380033E-2</c:v>
                </c:pt>
                <c:pt idx="18">
                  <c:v>1.2834983066425739E-2</c:v>
                </c:pt>
                <c:pt idx="19">
                  <c:v>1.0894601951663281E-2</c:v>
                </c:pt>
                <c:pt idx="20">
                  <c:v>2.0891628683515746E-2</c:v>
                </c:pt>
                <c:pt idx="21">
                  <c:v>1.5939344136380033E-2</c:v>
                </c:pt>
                <c:pt idx="22">
                  <c:v>1.667691832925919E-3</c:v>
                </c:pt>
                <c:pt idx="23">
                  <c:v>8.628029529174179E-4</c:v>
                </c:pt>
                <c:pt idx="24">
                  <c:v>6.3889537841640854E-3</c:v>
                </c:pt>
                <c:pt idx="25">
                  <c:v>4.1819439964289433E-3</c:v>
                </c:pt>
                <c:pt idx="26">
                  <c:v>1.667691832925919E-3</c:v>
                </c:pt>
                <c:pt idx="27">
                  <c:v>8.628029529174179E-4</c:v>
                </c:pt>
                <c:pt idx="28">
                  <c:v>6.3889537841640854E-3</c:v>
                </c:pt>
                <c:pt idx="29">
                  <c:v>4.1819439964289433E-3</c:v>
                </c:pt>
                <c:pt idx="30">
                  <c:v>1.0232227907917932E-2</c:v>
                </c:pt>
                <c:pt idx="31">
                  <c:v>9.3151939407800869E-3</c:v>
                </c:pt>
                <c:pt idx="32">
                  <c:v>2.3494388606653163E-2</c:v>
                </c:pt>
                <c:pt idx="33">
                  <c:v>1.7518747382633617E-2</c:v>
                </c:pt>
                <c:pt idx="34">
                  <c:v>1.0232227907917932E-2</c:v>
                </c:pt>
                <c:pt idx="35">
                  <c:v>9.3151939407800869E-3</c:v>
                </c:pt>
                <c:pt idx="36">
                  <c:v>2.3494388606653163E-2</c:v>
                </c:pt>
                <c:pt idx="37">
                  <c:v>1.7518747382633617E-2</c:v>
                </c:pt>
                <c:pt idx="38">
                  <c:v>4.2704469914337257E-3</c:v>
                </c:pt>
                <c:pt idx="39">
                  <c:v>2.4422061991710019E-3</c:v>
                </c:pt>
                <c:pt idx="40">
                  <c:v>8.991713707301504E-3</c:v>
                </c:pt>
                <c:pt idx="41">
                  <c:v>5.7613472426825277E-3</c:v>
                </c:pt>
                <c:pt idx="42">
                  <c:v>4.2704469914337257E-3</c:v>
                </c:pt>
                <c:pt idx="43">
                  <c:v>2.4422061991710019E-3</c:v>
                </c:pt>
                <c:pt idx="44">
                  <c:v>8.991713707301504E-3</c:v>
                </c:pt>
                <c:pt idx="45">
                  <c:v>5.7613472426825277E-3</c:v>
                </c:pt>
                <c:pt idx="46">
                  <c:v>1.2834983066425739E-2</c:v>
                </c:pt>
                <c:pt idx="47">
                  <c:v>1.0894601951663281E-2</c:v>
                </c:pt>
                <c:pt idx="48">
                  <c:v>2.3494388606653163E-2</c:v>
                </c:pt>
                <c:pt idx="49">
                  <c:v>1.7518747382633617E-2</c:v>
                </c:pt>
              </c:numCache>
            </c:numRef>
          </c:xVal>
          <c:yVal>
            <c:numRef>
              <c:f>'EJE 11'!$D$14:$D$63</c:f>
              <c:numCache>
                <c:formatCode>General</c:formatCode>
                <c:ptCount val="50"/>
                <c:pt idx="0">
                  <c:v>0.10506103606350496</c:v>
                </c:pt>
                <c:pt idx="1">
                  <c:v>0.1067400038688658</c:v>
                </c:pt>
                <c:pt idx="2">
                  <c:v>2.585429249979377E-2</c:v>
                </c:pt>
                <c:pt idx="3">
                  <c:v>2.585429249979377E-2</c:v>
                </c:pt>
                <c:pt idx="4">
                  <c:v>6.767802849237102E-2</c:v>
                </c:pt>
                <c:pt idx="5">
                  <c:v>6.767802849237102E-2</c:v>
                </c:pt>
                <c:pt idx="6">
                  <c:v>2.2227536248247384E-2</c:v>
                </c:pt>
                <c:pt idx="7">
                  <c:v>2.2227536248247384E-2</c:v>
                </c:pt>
                <c:pt idx="8">
                  <c:v>0.13091530545484514</c:v>
                </c:pt>
                <c:pt idx="9">
                  <c:v>0.13259429636865955</c:v>
                </c:pt>
                <c:pt idx="10">
                  <c:v>0.14708544586721622</c:v>
                </c:pt>
                <c:pt idx="11">
                  <c:v>0.14943601465979356</c:v>
                </c:pt>
                <c:pt idx="12">
                  <c:v>0.1674400881674224</c:v>
                </c:pt>
                <c:pt idx="13">
                  <c:v>0.16945486802061827</c:v>
                </c:pt>
                <c:pt idx="14">
                  <c:v>1.9429587793814399E-4</c:v>
                </c:pt>
                <c:pt idx="15">
                  <c:v>1.3167659035051523E-3</c:v>
                </c:pt>
                <c:pt idx="16">
                  <c:v>0.18930415154886565</c:v>
                </c:pt>
                <c:pt idx="17">
                  <c:v>0.19081523643876255</c:v>
                </c:pt>
                <c:pt idx="18">
                  <c:v>1.9429587793814399E-4</c:v>
                </c:pt>
                <c:pt idx="19">
                  <c:v>1.3167659035051523E-3</c:v>
                </c:pt>
                <c:pt idx="20">
                  <c:v>0.18930415154886565</c:v>
                </c:pt>
                <c:pt idx="21">
                  <c:v>0.19081523643876255</c:v>
                </c:pt>
                <c:pt idx="22">
                  <c:v>6.343637939876276E-2</c:v>
                </c:pt>
                <c:pt idx="23">
                  <c:v>6.4947441180206067E-2</c:v>
                </c:pt>
                <c:pt idx="24">
                  <c:v>0.12567347627216471</c:v>
                </c:pt>
                <c:pt idx="25">
                  <c:v>0.12718456116206162</c:v>
                </c:pt>
                <c:pt idx="26">
                  <c:v>6.343637939876276E-2</c:v>
                </c:pt>
                <c:pt idx="27">
                  <c:v>6.4947441180206067E-2</c:v>
                </c:pt>
                <c:pt idx="28">
                  <c:v>0.12567347627216471</c:v>
                </c:pt>
                <c:pt idx="29">
                  <c:v>0.12718456116206162</c:v>
                </c:pt>
                <c:pt idx="30">
                  <c:v>5.7178286643298867E-2</c:v>
                </c:pt>
                <c:pt idx="31">
                  <c:v>5.9193066496494737E-2</c:v>
                </c:pt>
                <c:pt idx="32">
                  <c:v>0.24667675717855622</c:v>
                </c:pt>
                <c:pt idx="33">
                  <c:v>0.24869151392329855</c:v>
                </c:pt>
                <c:pt idx="34">
                  <c:v>5.7178286643298867E-2</c:v>
                </c:pt>
                <c:pt idx="35">
                  <c:v>5.9193066496494737E-2</c:v>
                </c:pt>
                <c:pt idx="36">
                  <c:v>0.24667675717855622</c:v>
                </c:pt>
                <c:pt idx="37">
                  <c:v>0.24869151392329855</c:v>
                </c:pt>
                <c:pt idx="38">
                  <c:v>0.12080896191999979</c:v>
                </c:pt>
                <c:pt idx="39">
                  <c:v>0.12282374177319566</c:v>
                </c:pt>
                <c:pt idx="40">
                  <c:v>0.18304608190185534</c:v>
                </c:pt>
                <c:pt idx="41">
                  <c:v>0.18506083864659761</c:v>
                </c:pt>
                <c:pt idx="42">
                  <c:v>0.12080896191999979</c:v>
                </c:pt>
                <c:pt idx="43">
                  <c:v>0.12282374177319566</c:v>
                </c:pt>
                <c:pt idx="44">
                  <c:v>0.18304608190185534</c:v>
                </c:pt>
                <c:pt idx="45">
                  <c:v>0.18506083864659761</c:v>
                </c:pt>
                <c:pt idx="46">
                  <c:v>1.9429587793814399E-4</c:v>
                </c:pt>
                <c:pt idx="47">
                  <c:v>1.3167659035051523E-3</c:v>
                </c:pt>
                <c:pt idx="48">
                  <c:v>0.24667675717855622</c:v>
                </c:pt>
                <c:pt idx="49">
                  <c:v>0.24869151392329855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6-4959-89ED-99C21F80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8-4FAD-AAE5-54BBF2E7C5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8-4FAD-AAE5-54BBF2E7C5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78-4FAD-AAE5-54BBF2E7C5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78-4FAD-AAE5-54BBF2E7C5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78-4FAD-AAE5-54BBF2E7C5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8-4FAD-AAE5-54BBF2E7C5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8-4FAD-AAE5-54BBF2E7C5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FAD-AAE5-54BBF2E7C5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11'!$E$68:$E$117</c:f>
              <c:numCache>
                <c:formatCode>General</c:formatCode>
                <c:ptCount val="50"/>
                <c:pt idx="0">
                  <c:v>3.9474527501753573E-3</c:v>
                </c:pt>
                <c:pt idx="1">
                  <c:v>2.5768308088000803E-3</c:v>
                </c:pt>
                <c:pt idx="2">
                  <c:v>1.1972799515357615E-3</c:v>
                </c:pt>
                <c:pt idx="3">
                  <c:v>3.745665921564453E-4</c:v>
                </c:pt>
                <c:pt idx="4">
                  <c:v>8.8864296868104847E-3</c:v>
                </c:pt>
                <c:pt idx="5">
                  <c:v>1.1804503268275035E-2</c:v>
                </c:pt>
                <c:pt idx="6">
                  <c:v>3.8162824970134914E-3</c:v>
                </c:pt>
                <c:pt idx="7">
                  <c:v>2.6861409413115054E-3</c:v>
                </c:pt>
                <c:pt idx="8">
                  <c:v>5.144732701711118E-3</c:v>
                </c:pt>
                <c:pt idx="9">
                  <c:v>2.9513974009565255E-3</c:v>
                </c:pt>
                <c:pt idx="10">
                  <c:v>5.5264367090232655E-3</c:v>
                </c:pt>
                <c:pt idx="11">
                  <c:v>3.6075583676905029E-3</c:v>
                </c:pt>
                <c:pt idx="12">
                  <c:v>6.6525902697417245E-3</c:v>
                </c:pt>
                <c:pt idx="13">
                  <c:v>3.691501612158565E-3</c:v>
                </c:pt>
                <c:pt idx="14">
                  <c:v>8.8882926569879752E-3</c:v>
                </c:pt>
                <c:pt idx="15">
                  <c:v>1.4207158277053858E-2</c:v>
                </c:pt>
                <c:pt idx="16">
                  <c:v>1.599371332485915E-2</c:v>
                </c:pt>
                <c:pt idx="17">
                  <c:v>1.8845448968264393E-2</c:v>
                </c:pt>
                <c:pt idx="18">
                  <c:v>8.8882926569879752E-3</c:v>
                </c:pt>
                <c:pt idx="19">
                  <c:v>1.4207158277053858E-2</c:v>
                </c:pt>
                <c:pt idx="20">
                  <c:v>1.599371332485915E-2</c:v>
                </c:pt>
                <c:pt idx="21">
                  <c:v>1.8845448968264393E-2</c:v>
                </c:pt>
                <c:pt idx="22">
                  <c:v>1.7900856383462611E-3</c:v>
                </c:pt>
                <c:pt idx="23">
                  <c:v>1.4414481605271522E-3</c:v>
                </c:pt>
                <c:pt idx="24">
                  <c:v>8.895501541587825E-3</c:v>
                </c:pt>
                <c:pt idx="25">
                  <c:v>6.0797436163672969E-3</c:v>
                </c:pt>
                <c:pt idx="26">
                  <c:v>1.7900856383462611E-3</c:v>
                </c:pt>
                <c:pt idx="27">
                  <c:v>1.4414481605271522E-3</c:v>
                </c:pt>
                <c:pt idx="28">
                  <c:v>8.895501541587825E-3</c:v>
                </c:pt>
                <c:pt idx="29">
                  <c:v>6.0797436163672969E-3</c:v>
                </c:pt>
                <c:pt idx="30">
                  <c:v>6.5067783097884895E-3</c:v>
                </c:pt>
                <c:pt idx="31">
                  <c:v>1.3059544824572193E-2</c:v>
                </c:pt>
                <c:pt idx="32">
                  <c:v>1.8375227672058635E-2</c:v>
                </c:pt>
                <c:pt idx="33">
                  <c:v>1.9993062420746055E-2</c:v>
                </c:pt>
                <c:pt idx="34">
                  <c:v>6.5067783097884895E-3</c:v>
                </c:pt>
                <c:pt idx="35">
                  <c:v>1.3059544824572193E-2</c:v>
                </c:pt>
                <c:pt idx="36">
                  <c:v>1.8375227672058635E-2</c:v>
                </c:pt>
                <c:pt idx="37">
                  <c:v>1.9993062420746055E-2</c:v>
                </c:pt>
                <c:pt idx="38">
                  <c:v>5.9143347348283447E-4</c:v>
                </c:pt>
                <c:pt idx="39">
                  <c:v>2.9383470804548783E-4</c:v>
                </c:pt>
                <c:pt idx="40">
                  <c:v>1.1277015888787312E-2</c:v>
                </c:pt>
                <c:pt idx="41">
                  <c:v>7.2273570688489623E-3</c:v>
                </c:pt>
                <c:pt idx="42">
                  <c:v>5.9143347348283447E-4</c:v>
                </c:pt>
                <c:pt idx="43">
                  <c:v>2.9383470804548783E-4</c:v>
                </c:pt>
                <c:pt idx="44">
                  <c:v>1.1277015888787312E-2</c:v>
                </c:pt>
                <c:pt idx="45">
                  <c:v>7.2273570688489623E-3</c:v>
                </c:pt>
                <c:pt idx="46">
                  <c:v>8.8882926569879752E-3</c:v>
                </c:pt>
                <c:pt idx="47">
                  <c:v>1.4207158277053858E-2</c:v>
                </c:pt>
                <c:pt idx="48">
                  <c:v>1.8375227672058635E-2</c:v>
                </c:pt>
                <c:pt idx="49">
                  <c:v>1.9993062420746055E-2</c:v>
                </c:pt>
              </c:numCache>
            </c:numRef>
          </c:xVal>
          <c:yVal>
            <c:numRef>
              <c:f>'EJE 11'!$D$68:$D$117</c:f>
              <c:numCache>
                <c:formatCode>General</c:formatCode>
                <c:ptCount val="50"/>
                <c:pt idx="0">
                  <c:v>0.10350086881814415</c:v>
                </c:pt>
                <c:pt idx="1">
                  <c:v>0.10516641061195858</c:v>
                </c:pt>
                <c:pt idx="2">
                  <c:v>2.4261311250309232E-2</c:v>
                </c:pt>
                <c:pt idx="3">
                  <c:v>2.4261311250309232E-2</c:v>
                </c:pt>
                <c:pt idx="4">
                  <c:v>6.9087782813195761E-2</c:v>
                </c:pt>
                <c:pt idx="5">
                  <c:v>6.9087782813195761E-2</c:v>
                </c:pt>
                <c:pt idx="6">
                  <c:v>1.8080678031340173E-2</c:v>
                </c:pt>
                <c:pt idx="7">
                  <c:v>1.8080678031340173E-2</c:v>
                </c:pt>
                <c:pt idx="8">
                  <c:v>0.12776215695999976</c:v>
                </c:pt>
                <c:pt idx="9">
                  <c:v>0.12942769875381421</c:v>
                </c:pt>
                <c:pt idx="10">
                  <c:v>0.14490121172371109</c:v>
                </c:pt>
                <c:pt idx="11">
                  <c:v>0.14723297023505127</c:v>
                </c:pt>
                <c:pt idx="12">
                  <c:v>0.16301911747381415</c:v>
                </c:pt>
                <c:pt idx="13">
                  <c:v>0.16501776762639148</c:v>
                </c:pt>
                <c:pt idx="14">
                  <c:v>3.5721047587628802E-3</c:v>
                </c:pt>
                <c:pt idx="15">
                  <c:v>2.0731286985566973E-3</c:v>
                </c:pt>
                <c:pt idx="16">
                  <c:v>0.18987365938804088</c:v>
                </c:pt>
                <c:pt idx="17">
                  <c:v>0.19137265855670069</c:v>
                </c:pt>
                <c:pt idx="18">
                  <c:v>3.5721047587628802E-3</c:v>
                </c:pt>
                <c:pt idx="19">
                  <c:v>2.0731286985566973E-3</c:v>
                </c:pt>
                <c:pt idx="20">
                  <c:v>0.18987365938804088</c:v>
                </c:pt>
                <c:pt idx="21">
                  <c:v>0.19137265855670069</c:v>
                </c:pt>
                <c:pt idx="22">
                  <c:v>6.7837846557525658E-2</c:v>
                </c:pt>
                <c:pt idx="23">
                  <c:v>6.933682261773183E-2</c:v>
                </c:pt>
                <c:pt idx="24">
                  <c:v>0.11846370807175237</c:v>
                </c:pt>
                <c:pt idx="25">
                  <c:v>0.11996270724041215</c:v>
                </c:pt>
                <c:pt idx="26">
                  <c:v>6.7837846557525658E-2</c:v>
                </c:pt>
                <c:pt idx="27">
                  <c:v>6.933682261773183E-2</c:v>
                </c:pt>
                <c:pt idx="28">
                  <c:v>0.11846370807175237</c:v>
                </c:pt>
                <c:pt idx="29">
                  <c:v>0.11996270724041215</c:v>
                </c:pt>
                <c:pt idx="30">
                  <c:v>5.1739457893608162E-2</c:v>
                </c:pt>
                <c:pt idx="31">
                  <c:v>5.3738108046185479E-2</c:v>
                </c:pt>
                <c:pt idx="32">
                  <c:v>0.24518522204041196</c:v>
                </c:pt>
                <c:pt idx="33">
                  <c:v>0.24718387219298923</c:v>
                </c:pt>
                <c:pt idx="34">
                  <c:v>5.1739457893608162E-2</c:v>
                </c:pt>
                <c:pt idx="35">
                  <c:v>5.3738108046185479E-2</c:v>
                </c:pt>
                <c:pt idx="36">
                  <c:v>0.24518522204041196</c:v>
                </c:pt>
                <c:pt idx="37">
                  <c:v>0.24718387219298923</c:v>
                </c:pt>
                <c:pt idx="38">
                  <c:v>0.1231494092098967</c:v>
                </c:pt>
                <c:pt idx="39">
                  <c:v>0.12514805936247403</c:v>
                </c:pt>
                <c:pt idx="40">
                  <c:v>0.17377527072412338</c:v>
                </c:pt>
                <c:pt idx="41">
                  <c:v>0.17577392087670071</c:v>
                </c:pt>
                <c:pt idx="42">
                  <c:v>0.1231494092098967</c:v>
                </c:pt>
                <c:pt idx="43">
                  <c:v>0.12514805936247403</c:v>
                </c:pt>
                <c:pt idx="44">
                  <c:v>0.17377527072412338</c:v>
                </c:pt>
                <c:pt idx="45">
                  <c:v>0.17577392087670071</c:v>
                </c:pt>
                <c:pt idx="46">
                  <c:v>3.5721047587628802E-3</c:v>
                </c:pt>
                <c:pt idx="47">
                  <c:v>2.0731286985566973E-3</c:v>
                </c:pt>
                <c:pt idx="48">
                  <c:v>0.24518522204041196</c:v>
                </c:pt>
                <c:pt idx="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8-4FAD-AAE5-54BBF2E7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0-4786-A34E-F6888C0AF97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0-4786-A34E-F6888C0AF97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0-4786-A34E-F6888C0AF97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0-4786-A34E-F6888C0AF97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0-4786-A34E-F6888C0AF97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0-4786-A34E-F6888C0AF97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0-4786-A34E-F6888C0AF97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0-4786-A34E-F6888C0AF97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11'!$E$122:$E$171</c:f>
              <c:numCache>
                <c:formatCode>General</c:formatCode>
                <c:ptCount val="50"/>
                <c:pt idx="0">
                  <c:v>1.5102896006882612E-3</c:v>
                </c:pt>
                <c:pt idx="1">
                  <c:v>3.9271735626557423E-3</c:v>
                </c:pt>
                <c:pt idx="2">
                  <c:v>4.6298513142280684E-4</c:v>
                </c:pt>
                <c:pt idx="3">
                  <c:v>9.8684932894268248E-4</c:v>
                </c:pt>
                <c:pt idx="4">
                  <c:v>1.1144374102982458E-2</c:v>
                </c:pt>
                <c:pt idx="5">
                  <c:v>1.3223835314663163E-2</c:v>
                </c:pt>
                <c:pt idx="6">
                  <c:v>3.2696120423440474E-3</c:v>
                </c:pt>
                <c:pt idx="7">
                  <c:v>3.384936477492973E-3</c:v>
                </c:pt>
                <c:pt idx="8">
                  <c:v>1.9732775028677629E-3</c:v>
                </c:pt>
                <c:pt idx="9">
                  <c:v>4.914022891598425E-3</c:v>
                </c:pt>
                <c:pt idx="10">
                  <c:v>2.1144059951149047E-3</c:v>
                </c:pt>
                <c:pt idx="11">
                  <c:v>5.4980429877180383E-3</c:v>
                </c:pt>
                <c:pt idx="12">
                  <c:v>2.5531276101617771E-3</c:v>
                </c:pt>
                <c:pt idx="13">
                  <c:v>6.291568309797861E-3</c:v>
                </c:pt>
                <c:pt idx="14">
                  <c:v>1.6961383830643537E-2</c:v>
                </c:pt>
                <c:pt idx="15">
                  <c:v>2.2047822599086234E-2</c:v>
                </c:pt>
                <c:pt idx="16">
                  <c:v>1.4242861441101987E-2</c:v>
                </c:pt>
                <c:pt idx="17">
                  <c:v>1.4978912957062593E-2</c:v>
                </c:pt>
                <c:pt idx="18">
                  <c:v>1.6961383830643537E-2</c:v>
                </c:pt>
                <c:pt idx="19">
                  <c:v>2.2047822599086234E-2</c:v>
                </c:pt>
                <c:pt idx="20">
                  <c:v>1.4242861441101987E-2</c:v>
                </c:pt>
                <c:pt idx="21">
                  <c:v>1.4978912957062593E-2</c:v>
                </c:pt>
                <c:pt idx="22">
                  <c:v>5.9367174999011016E-3</c:v>
                </c:pt>
                <c:pt idx="23">
                  <c:v>8.273365889501982E-3</c:v>
                </c:pt>
                <c:pt idx="24">
                  <c:v>3.2181923396028583E-3</c:v>
                </c:pt>
                <c:pt idx="25">
                  <c:v>1.2044534767216466E-3</c:v>
                </c:pt>
                <c:pt idx="26">
                  <c:v>5.9367174999011016E-3</c:v>
                </c:pt>
                <c:pt idx="27">
                  <c:v>8.273365889501982E-3</c:v>
                </c:pt>
                <c:pt idx="28">
                  <c:v>3.2181923396028583E-3</c:v>
                </c:pt>
                <c:pt idx="29">
                  <c:v>1.2044534767216466E-3</c:v>
                </c:pt>
                <c:pt idx="30">
                  <c:v>1.7877456950575497E-2</c:v>
                </c:pt>
                <c:pt idx="31">
                  <c:v>2.4212825382203984E-2</c:v>
                </c:pt>
                <c:pt idx="32">
                  <c:v>1.3326788321170025E-2</c:v>
                </c:pt>
                <c:pt idx="33">
                  <c:v>1.2813910173944837E-2</c:v>
                </c:pt>
                <c:pt idx="34">
                  <c:v>1.7877456950575497E-2</c:v>
                </c:pt>
                <c:pt idx="35">
                  <c:v>2.4212825382203984E-2</c:v>
                </c:pt>
                <c:pt idx="36">
                  <c:v>1.3326788321170025E-2</c:v>
                </c:pt>
                <c:pt idx="37">
                  <c:v>1.2813910173944837E-2</c:v>
                </c:pt>
                <c:pt idx="38">
                  <c:v>6.8527906198330643E-3</c:v>
                </c:pt>
                <c:pt idx="39">
                  <c:v>1.0438368672619736E-2</c:v>
                </c:pt>
                <c:pt idx="40">
                  <c:v>2.3021192196708948E-3</c:v>
                </c:pt>
                <c:pt idx="41">
                  <c:v>9.6054653563941125E-4</c:v>
                </c:pt>
                <c:pt idx="42">
                  <c:v>6.8527906198330643E-3</c:v>
                </c:pt>
                <c:pt idx="43">
                  <c:v>1.0438368672619736E-2</c:v>
                </c:pt>
                <c:pt idx="44">
                  <c:v>2.3021192196708948E-3</c:v>
                </c:pt>
                <c:pt idx="45">
                  <c:v>9.6054653563941125E-4</c:v>
                </c:pt>
                <c:pt idx="46">
                  <c:v>1.7877456950575497E-2</c:v>
                </c:pt>
                <c:pt idx="47">
                  <c:v>2.4212825382203984E-2</c:v>
                </c:pt>
                <c:pt idx="48">
                  <c:v>1.4242861441101987E-2</c:v>
                </c:pt>
                <c:pt idx="49">
                  <c:v>1.4978912957062593E-2</c:v>
                </c:pt>
              </c:numCache>
            </c:numRef>
          </c:xVal>
          <c:yVal>
            <c:numRef>
              <c:f>'EJE 11'!$D$122:$D$171</c:f>
              <c:numCache>
                <c:formatCode>General</c:formatCode>
                <c:ptCount val="50"/>
                <c:pt idx="0">
                  <c:v>7.9225660921383514E-2</c:v>
                </c:pt>
                <c:pt idx="1">
                  <c:v>8.088785725786149E-2</c:v>
                </c:pt>
                <c:pt idx="2">
                  <c:v>1.7797281115723242E-2</c:v>
                </c:pt>
                <c:pt idx="3">
                  <c:v>1.7797281115723242E-2</c:v>
                </c:pt>
                <c:pt idx="4">
                  <c:v>4.3736654545282944E-2</c:v>
                </c:pt>
                <c:pt idx="5">
                  <c:v>4.3736654545282944E-2</c:v>
                </c:pt>
                <c:pt idx="6">
                  <c:v>2.2028414445911911E-2</c:v>
                </c:pt>
                <c:pt idx="7">
                  <c:v>2.2028414445911911E-2</c:v>
                </c:pt>
                <c:pt idx="8">
                  <c:v>9.7022924415094164E-2</c:v>
                </c:pt>
                <c:pt idx="9">
                  <c:v>9.8685120751572153E-2</c:v>
                </c:pt>
                <c:pt idx="10">
                  <c:v>0.11091592528993692</c:v>
                </c:pt>
                <c:pt idx="11">
                  <c:v>0.11324300016100609</c:v>
                </c:pt>
                <c:pt idx="12">
                  <c:v>0.12354643231760985</c:v>
                </c:pt>
                <c:pt idx="13">
                  <c:v>0.12554106792138342</c:v>
                </c:pt>
                <c:pt idx="14">
                  <c:v>1.0071773179245265E-2</c:v>
                </c:pt>
                <c:pt idx="15">
                  <c:v>1.1567741071069162E-2</c:v>
                </c:pt>
                <c:pt idx="16">
                  <c:v>0.13253441647924505</c:v>
                </c:pt>
                <c:pt idx="17">
                  <c:v>0.13403038437106896</c:v>
                </c:pt>
                <c:pt idx="18">
                  <c:v>1.0071773179245265E-2</c:v>
                </c:pt>
                <c:pt idx="19">
                  <c:v>1.1567741071069162E-2</c:v>
                </c:pt>
                <c:pt idx="20">
                  <c:v>0.13253441647924505</c:v>
                </c:pt>
                <c:pt idx="21">
                  <c:v>0.13403038437106896</c:v>
                </c:pt>
                <c:pt idx="22">
                  <c:v>4.0463295220754647E-2</c:v>
                </c:pt>
                <c:pt idx="23">
                  <c:v>4.1959280734591126E-2</c:v>
                </c:pt>
                <c:pt idx="24">
                  <c:v>0.10214287681572308</c:v>
                </c:pt>
                <c:pt idx="25">
                  <c:v>0.10363886232955956</c:v>
                </c:pt>
                <c:pt idx="26">
                  <c:v>4.0463295220754647E-2</c:v>
                </c:pt>
                <c:pt idx="27">
                  <c:v>4.1959280734591126E-2</c:v>
                </c:pt>
                <c:pt idx="28">
                  <c:v>0.10214287681572308</c:v>
                </c:pt>
                <c:pt idx="29">
                  <c:v>0.10363886232955956</c:v>
                </c:pt>
                <c:pt idx="30">
                  <c:v>5.1636743760377267E-2</c:v>
                </c:pt>
                <c:pt idx="31">
                  <c:v>5.3631379364150848E-2</c:v>
                </c:pt>
                <c:pt idx="32">
                  <c:v>0.17409938706037706</c:v>
                </c:pt>
                <c:pt idx="33">
                  <c:v>0.17609402266415064</c:v>
                </c:pt>
                <c:pt idx="34">
                  <c:v>5.1636743760377267E-2</c:v>
                </c:pt>
                <c:pt idx="35">
                  <c:v>5.3631379364150848E-2</c:v>
                </c:pt>
                <c:pt idx="36">
                  <c:v>0.17409938706037706</c:v>
                </c:pt>
                <c:pt idx="37">
                  <c:v>0.17609402266415064</c:v>
                </c:pt>
                <c:pt idx="38">
                  <c:v>8.2028265801886643E-2</c:v>
                </c:pt>
                <c:pt idx="39">
                  <c:v>8.4022901405660225E-2</c:v>
                </c:pt>
                <c:pt idx="40">
                  <c:v>0.1437078473968551</c:v>
                </c:pt>
                <c:pt idx="41">
                  <c:v>0.14570248300062869</c:v>
                </c:pt>
                <c:pt idx="42">
                  <c:v>8.2028265801886643E-2</c:v>
                </c:pt>
                <c:pt idx="43">
                  <c:v>8.4022901405660225E-2</c:v>
                </c:pt>
                <c:pt idx="44">
                  <c:v>0.1437078473968551</c:v>
                </c:pt>
                <c:pt idx="45">
                  <c:v>0.14570248300062869</c:v>
                </c:pt>
                <c:pt idx="46">
                  <c:v>1.0071773179245265E-2</c:v>
                </c:pt>
                <c:pt idx="47">
                  <c:v>1.1567741071069162E-2</c:v>
                </c:pt>
                <c:pt idx="48">
                  <c:v>0.17409938706037706</c:v>
                </c:pt>
                <c:pt idx="49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0-4786-A34E-F6888C0A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185-8D2F-E903493947F7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8-4185-8D2F-E903493947F7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8-4185-8D2F-E903493947F7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8-4185-8D2F-E903493947F7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8-4185-8D2F-E903493947F7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8-4185-8D2F-E903493947F7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8-4185-8D2F-E903493947F7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18-4185-8D2F-E903493947F7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11'!$E$176:$E$225</c:f>
              <c:numCache>
                <c:formatCode>General</c:formatCode>
                <c:ptCount val="50"/>
                <c:pt idx="0">
                  <c:v>6.1832206400063176E-4</c:v>
                </c:pt>
                <c:pt idx="1">
                  <c:v>1.394424867983859E-4</c:v>
                </c:pt>
                <c:pt idx="2">
                  <c:v>1.5406330808380442E-5</c:v>
                </c:pt>
                <c:pt idx="3">
                  <c:v>9.4144770974249271E-5</c:v>
                </c:pt>
                <c:pt idx="4">
                  <c:v>7.6590604991231747E-3</c:v>
                </c:pt>
                <c:pt idx="5">
                  <c:v>1.0247227098446771E-2</c:v>
                </c:pt>
                <c:pt idx="6">
                  <c:v>1.6417698563314976E-3</c:v>
                </c:pt>
                <c:pt idx="7">
                  <c:v>2.3006345558752913E-3</c:v>
                </c:pt>
                <c:pt idx="8">
                  <c:v>6.3372839480901227E-4</c:v>
                </c:pt>
                <c:pt idx="9">
                  <c:v>4.5297715824136623E-5</c:v>
                </c:pt>
                <c:pt idx="10">
                  <c:v>8.6565088960088453E-4</c:v>
                </c:pt>
                <c:pt idx="11">
                  <c:v>1.9522012802763568E-4</c:v>
                </c:pt>
                <c:pt idx="12">
                  <c:v>7.6663789911395768E-4</c:v>
                </c:pt>
                <c:pt idx="13">
                  <c:v>1.6696118049787032E-5</c:v>
                </c:pt>
                <c:pt idx="14">
                  <c:v>1.0166193548152085E-2</c:v>
                </c:pt>
                <c:pt idx="15">
                  <c:v>1.4220618729942092E-2</c:v>
                </c:pt>
                <c:pt idx="16">
                  <c:v>1.1279176495902699E-2</c:v>
                </c:pt>
                <c:pt idx="17">
                  <c:v>1.4471616499198977E-2</c:v>
                </c:pt>
                <c:pt idx="18">
                  <c:v>1.0166193548152085E-2</c:v>
                </c:pt>
                <c:pt idx="19">
                  <c:v>1.4220618729942092E-2</c:v>
                </c:pt>
                <c:pt idx="20">
                  <c:v>1.1279176495902699E-2</c:v>
                </c:pt>
                <c:pt idx="21">
                  <c:v>1.4471616499198977E-2</c:v>
                </c:pt>
                <c:pt idx="22">
                  <c:v>1.7419885877734236E-3</c:v>
                </c:pt>
                <c:pt idx="23">
                  <c:v>3.0953891703420166E-3</c:v>
                </c:pt>
                <c:pt idx="24">
                  <c:v>2.8549683029745606E-3</c:v>
                </c:pt>
                <c:pt idx="25">
                  <c:v>3.3463837070494252E-3</c:v>
                </c:pt>
                <c:pt idx="26">
                  <c:v>1.7419885877734236E-3</c:v>
                </c:pt>
                <c:pt idx="27">
                  <c:v>3.0953891703420166E-3</c:v>
                </c:pt>
                <c:pt idx="28">
                  <c:v>2.8549683029745606E-3</c:v>
                </c:pt>
                <c:pt idx="29">
                  <c:v>3.3463837070494252E-3</c:v>
                </c:pt>
                <c:pt idx="30">
                  <c:v>9.9652905981435173E-3</c:v>
                </c:pt>
                <c:pt idx="31">
                  <c:v>1.4272934310681251E-2</c:v>
                </c:pt>
                <c:pt idx="32">
                  <c:v>1.148007944591127E-2</c:v>
                </c:pt>
                <c:pt idx="33">
                  <c:v>1.4419304151009296E-2</c:v>
                </c:pt>
                <c:pt idx="34">
                  <c:v>9.9652905981435173E-3</c:v>
                </c:pt>
                <c:pt idx="35">
                  <c:v>1.4272934310681251E-2</c:v>
                </c:pt>
                <c:pt idx="36">
                  <c:v>1.148007944591127E-2</c:v>
                </c:pt>
                <c:pt idx="37">
                  <c:v>1.4419304151009296E-2</c:v>
                </c:pt>
                <c:pt idx="38">
                  <c:v>1.5410824052153763E-3</c:v>
                </c:pt>
                <c:pt idx="39">
                  <c:v>3.1477015185316986E-3</c:v>
                </c:pt>
                <c:pt idx="40">
                  <c:v>3.0558712529831309E-3</c:v>
                </c:pt>
                <c:pt idx="41">
                  <c:v>3.294071358859744E-3</c:v>
                </c:pt>
                <c:pt idx="42">
                  <c:v>1.5410824052153763E-3</c:v>
                </c:pt>
                <c:pt idx="43">
                  <c:v>3.1477015185316986E-3</c:v>
                </c:pt>
                <c:pt idx="44">
                  <c:v>3.0558712529831309E-3</c:v>
                </c:pt>
                <c:pt idx="45">
                  <c:v>3.294071358859744E-3</c:v>
                </c:pt>
                <c:pt idx="46">
                  <c:v>1.0166193548152085E-2</c:v>
                </c:pt>
                <c:pt idx="47">
                  <c:v>1.4272934310681251E-2</c:v>
                </c:pt>
                <c:pt idx="48">
                  <c:v>1.148007944591127E-2</c:v>
                </c:pt>
                <c:pt idx="49">
                  <c:v>1.4471616499198977E-2</c:v>
                </c:pt>
              </c:numCache>
            </c:numRef>
          </c:xVal>
          <c:yVal>
            <c:numRef>
              <c:f>'EJE 11'!$D$176:$D$225</c:f>
              <c:numCache>
                <c:formatCode>General</c:formatCode>
                <c:ptCount val="50"/>
                <c:pt idx="0">
                  <c:v>7.2280828701152919E-2</c:v>
                </c:pt>
                <c:pt idx="1">
                  <c:v>7.4220057760377225E-2</c:v>
                </c:pt>
                <c:pt idx="2">
                  <c:v>1.6305539569916119E-2</c:v>
                </c:pt>
                <c:pt idx="3">
                  <c:v>1.6305539569916119E-2</c:v>
                </c:pt>
                <c:pt idx="4">
                  <c:v>4.2345649234381486E-2</c:v>
                </c:pt>
                <c:pt idx="5">
                  <c:v>4.2345649234381486E-2</c:v>
                </c:pt>
                <c:pt idx="6">
                  <c:v>1.8440634361949655E-2</c:v>
                </c:pt>
                <c:pt idx="7">
                  <c:v>1.8440634361949655E-2</c:v>
                </c:pt>
                <c:pt idx="8">
                  <c:v>8.8586368271069041E-2</c:v>
                </c:pt>
                <c:pt idx="9">
                  <c:v>9.0525597330293348E-2</c:v>
                </c:pt>
                <c:pt idx="10">
                  <c:v>0.10119315606981115</c:v>
                </c:pt>
                <c:pt idx="11">
                  <c:v>0.10390807675272519</c:v>
                </c:pt>
                <c:pt idx="12">
                  <c:v>0.11282587831226397</c:v>
                </c:pt>
                <c:pt idx="13">
                  <c:v>0.11515295318333313</c:v>
                </c:pt>
                <c:pt idx="14">
                  <c:v>5.7688389588050216E-3</c:v>
                </c:pt>
                <c:pt idx="15">
                  <c:v>7.5141348325995696E-3</c:v>
                </c:pt>
                <c:pt idx="16">
                  <c:v>0.12433666503867905</c:v>
                </c:pt>
                <c:pt idx="17">
                  <c:v>0.12608196091247359</c:v>
                </c:pt>
                <c:pt idx="18">
                  <c:v>5.7688389588050216E-3</c:v>
                </c:pt>
                <c:pt idx="19">
                  <c:v>7.5141348325995696E-3</c:v>
                </c:pt>
                <c:pt idx="20">
                  <c:v>0.12433666503867905</c:v>
                </c:pt>
                <c:pt idx="21">
                  <c:v>0.12608196091247359</c:v>
                </c:pt>
                <c:pt idx="22">
                  <c:v>3.923585155660371E-2</c:v>
                </c:pt>
                <c:pt idx="23">
                  <c:v>4.0981147430398254E-2</c:v>
                </c:pt>
                <c:pt idx="24">
                  <c:v>9.0869652440880341E-2</c:v>
                </c:pt>
                <c:pt idx="25">
                  <c:v>9.26149483146749E-2</c:v>
                </c:pt>
                <c:pt idx="26">
                  <c:v>3.923585155660371E-2</c:v>
                </c:pt>
                <c:pt idx="27">
                  <c:v>4.0981147430398254E-2</c:v>
                </c:pt>
                <c:pt idx="28">
                  <c:v>9.0869652440880341E-2</c:v>
                </c:pt>
                <c:pt idx="29">
                  <c:v>9.26149483146749E-2</c:v>
                </c:pt>
                <c:pt idx="30">
                  <c:v>4.3758629194968479E-2</c:v>
                </c:pt>
                <c:pt idx="31">
                  <c:v>4.608570406603766E-2</c:v>
                </c:pt>
                <c:pt idx="32">
                  <c:v>0.16232645527484249</c:v>
                </c:pt>
                <c:pt idx="33">
                  <c:v>0.16465353014591166</c:v>
                </c:pt>
                <c:pt idx="34">
                  <c:v>4.3758629194968479E-2</c:v>
                </c:pt>
                <c:pt idx="35">
                  <c:v>4.608570406603766E-2</c:v>
                </c:pt>
                <c:pt idx="36">
                  <c:v>0.16232645527484249</c:v>
                </c:pt>
                <c:pt idx="37">
                  <c:v>0.16465353014591166</c:v>
                </c:pt>
                <c:pt idx="38">
                  <c:v>7.7225641792767155E-2</c:v>
                </c:pt>
                <c:pt idx="39">
                  <c:v>7.9552716663836356E-2</c:v>
                </c:pt>
                <c:pt idx="40">
                  <c:v>0.1288594426770438</c:v>
                </c:pt>
                <c:pt idx="41">
                  <c:v>0.131186517548113</c:v>
                </c:pt>
                <c:pt idx="42">
                  <c:v>7.7225641792767155E-2</c:v>
                </c:pt>
                <c:pt idx="43">
                  <c:v>7.9552716663836356E-2</c:v>
                </c:pt>
                <c:pt idx="44">
                  <c:v>0.1288594426770438</c:v>
                </c:pt>
                <c:pt idx="45">
                  <c:v>0.131186517548113</c:v>
                </c:pt>
                <c:pt idx="46">
                  <c:v>5.7688389588050216E-3</c:v>
                </c:pt>
                <c:pt idx="47">
                  <c:v>7.5141348325995696E-3</c:v>
                </c:pt>
                <c:pt idx="48">
                  <c:v>0.16232645527484249</c:v>
                </c:pt>
                <c:pt idx="49">
                  <c:v>0.16465353014591166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185-8D2F-E90349394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56-4D39-A16A-935A6EE34F4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56-4D39-A16A-935A6EE34F4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56-4D39-A16A-935A6EE34F4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56-4D39-A16A-935A6EE34F4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56-4D39-A16A-935A6EE34F4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56-4D39-A16A-935A6EE34F4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6-4D39-A16A-935A6EE34F4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556-4D39-A16A-935A6EE34F4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11'!$E$230:$E$279</c:f>
              <c:numCache>
                <c:formatCode>General</c:formatCode>
                <c:ptCount val="50"/>
                <c:pt idx="0">
                  <c:v>7.2594171747062883E-4</c:v>
                </c:pt>
                <c:pt idx="1">
                  <c:v>1.4419191011777595E-5</c:v>
                </c:pt>
                <c:pt idx="2">
                  <c:v>2.8171668693880733E-5</c:v>
                </c:pt>
                <c:pt idx="3">
                  <c:v>1.4488892859879925E-4</c:v>
                </c:pt>
                <c:pt idx="4">
                  <c:v>9.0538276132829353E-3</c:v>
                </c:pt>
                <c:pt idx="5">
                  <c:v>1.2348361226717919E-2</c:v>
                </c:pt>
                <c:pt idx="6">
                  <c:v>2.3417820822393752E-3</c:v>
                </c:pt>
                <c:pt idx="7">
                  <c:v>2.7173113956936485E-3</c:v>
                </c:pt>
                <c:pt idx="8">
                  <c:v>7.541073251342398E-4</c:v>
                </c:pt>
                <c:pt idx="9">
                  <c:v>1.3046973758702165E-4</c:v>
                </c:pt>
                <c:pt idx="10">
                  <c:v>1.0163196166649345E-3</c:v>
                </c:pt>
                <c:pt idx="11">
                  <c:v>2.0189291828596539E-5</c:v>
                </c:pt>
                <c:pt idx="12">
                  <c:v>9.1619745763864009E-4</c:v>
                </c:pt>
                <c:pt idx="13">
                  <c:v>2.145241053681615E-4</c:v>
                </c:pt>
                <c:pt idx="14">
                  <c:v>1.2022017173902812E-2</c:v>
                </c:pt>
                <c:pt idx="15">
                  <c:v>1.7274730263803571E-2</c:v>
                </c:pt>
                <c:pt idx="16">
                  <c:v>1.3328708628731782E-2</c:v>
                </c:pt>
                <c:pt idx="17">
                  <c:v>1.7300683595418712E-2</c:v>
                </c:pt>
                <c:pt idx="18">
                  <c:v>1.2022017173902812E-2</c:v>
                </c:pt>
                <c:pt idx="19">
                  <c:v>1.7274730263803571E-2</c:v>
                </c:pt>
                <c:pt idx="20">
                  <c:v>1.3328708628731782E-2</c:v>
                </c:pt>
                <c:pt idx="21">
                  <c:v>1.7300683595418712E-2</c:v>
                </c:pt>
                <c:pt idx="22">
                  <c:v>2.6251473694115595E-3</c:v>
                </c:pt>
                <c:pt idx="23">
                  <c:v>3.7912592881635351E-3</c:v>
                </c:pt>
                <c:pt idx="24">
                  <c:v>3.9318388242405291E-3</c:v>
                </c:pt>
                <c:pt idx="25">
                  <c:v>3.8172186808089507E-3</c:v>
                </c:pt>
                <c:pt idx="26">
                  <c:v>2.6251473694115595E-3</c:v>
                </c:pt>
                <c:pt idx="27">
                  <c:v>3.7912592881635351E-3</c:v>
                </c:pt>
                <c:pt idx="28">
                  <c:v>3.9318388242405291E-3</c:v>
                </c:pt>
                <c:pt idx="29">
                  <c:v>3.8172186808089507E-3</c:v>
                </c:pt>
                <c:pt idx="30">
                  <c:v>1.1776066626585903E-2</c:v>
                </c:pt>
                <c:pt idx="31">
                  <c:v>1.7415297677820022E-2</c:v>
                </c:pt>
                <c:pt idx="32">
                  <c:v>1.3574659176048689E-2</c:v>
                </c:pt>
                <c:pt idx="33">
                  <c:v>1.7160122242432529E-2</c:v>
                </c:pt>
                <c:pt idx="34">
                  <c:v>1.1776066626585903E-2</c:v>
                </c:pt>
                <c:pt idx="35">
                  <c:v>1.7415297677820022E-2</c:v>
                </c:pt>
                <c:pt idx="36">
                  <c:v>1.3574659176048689E-2</c:v>
                </c:pt>
                <c:pt idx="37">
                  <c:v>1.7160122242432529E-2</c:v>
                </c:pt>
                <c:pt idx="38">
                  <c:v>2.379196822094652E-3</c:v>
                </c:pt>
                <c:pt idx="39">
                  <c:v>3.9318267021799897E-3</c:v>
                </c:pt>
                <c:pt idx="40">
                  <c:v>4.1777893715574379E-3</c:v>
                </c:pt>
                <c:pt idx="41">
                  <c:v>3.676651266792496E-3</c:v>
                </c:pt>
                <c:pt idx="42">
                  <c:v>2.379196822094652E-3</c:v>
                </c:pt>
                <c:pt idx="43">
                  <c:v>3.9318267021799897E-3</c:v>
                </c:pt>
                <c:pt idx="44">
                  <c:v>4.1777893715574379E-3</c:v>
                </c:pt>
                <c:pt idx="45">
                  <c:v>3.676651266792496E-3</c:v>
                </c:pt>
                <c:pt idx="46">
                  <c:v>1.2022017173902812E-2</c:v>
                </c:pt>
                <c:pt idx="47">
                  <c:v>1.7415297677820022E-2</c:v>
                </c:pt>
                <c:pt idx="48">
                  <c:v>1.3574659176048689E-2</c:v>
                </c:pt>
                <c:pt idx="49">
                  <c:v>1.7300683595418712E-2</c:v>
                </c:pt>
              </c:numCache>
            </c:numRef>
          </c:xVal>
          <c:yVal>
            <c:numRef>
              <c:f>'EJE 11'!$D$230:$D$279</c:f>
              <c:numCache>
                <c:formatCode>General</c:formatCode>
                <c:ptCount val="50"/>
                <c:pt idx="0">
                  <c:v>7.1155263765723148E-2</c:v>
                </c:pt>
                <c:pt idx="1">
                  <c:v>7.4064107354559622E-2</c:v>
                </c:pt>
                <c:pt idx="2">
                  <c:v>1.648465484551884E-2</c:v>
                </c:pt>
                <c:pt idx="3">
                  <c:v>1.648465484551884E-2</c:v>
                </c:pt>
                <c:pt idx="4">
                  <c:v>4.1336725868710622E-2</c:v>
                </c:pt>
                <c:pt idx="5">
                  <c:v>4.1336725868710622E-2</c:v>
                </c:pt>
                <c:pt idx="6">
                  <c:v>1.6578442500589593E-2</c:v>
                </c:pt>
                <c:pt idx="7">
                  <c:v>1.6578442500589593E-2</c:v>
                </c:pt>
                <c:pt idx="8">
                  <c:v>8.7639918611241985E-2</c:v>
                </c:pt>
                <c:pt idx="9">
                  <c:v>9.0548762200078459E-2</c:v>
                </c:pt>
                <c:pt idx="10">
                  <c:v>9.961736927201241E-2</c:v>
                </c:pt>
                <c:pt idx="11">
                  <c:v>0.10368975029638346</c:v>
                </c:pt>
                <c:pt idx="12">
                  <c:v>0.1117617334331759</c:v>
                </c:pt>
                <c:pt idx="13">
                  <c:v>0.11525234573977967</c:v>
                </c:pt>
                <c:pt idx="14">
                  <c:v>6.1683211729559647E-3</c:v>
                </c:pt>
                <c:pt idx="15">
                  <c:v>8.7862804029087901E-3</c:v>
                </c:pt>
                <c:pt idx="16">
                  <c:v>0.1219111536053457</c:v>
                </c:pt>
                <c:pt idx="17">
                  <c:v>0.12452911283529854</c:v>
                </c:pt>
                <c:pt idx="18">
                  <c:v>6.1683211729559647E-3</c:v>
                </c:pt>
                <c:pt idx="19">
                  <c:v>8.7862804029087901E-3</c:v>
                </c:pt>
                <c:pt idx="20">
                  <c:v>0.1219111536053457</c:v>
                </c:pt>
                <c:pt idx="21">
                  <c:v>0.12452911283529854</c:v>
                </c:pt>
                <c:pt idx="22">
                  <c:v>4.0829933307586407E-2</c:v>
                </c:pt>
                <c:pt idx="23">
                  <c:v>4.344789253753923E-2</c:v>
                </c:pt>
                <c:pt idx="24">
                  <c:v>8.7249541470715258E-2</c:v>
                </c:pt>
                <c:pt idx="25">
                  <c:v>8.9867500700668082E-2</c:v>
                </c:pt>
                <c:pt idx="26">
                  <c:v>4.0829933307586407E-2</c:v>
                </c:pt>
                <c:pt idx="27">
                  <c:v>4.344789253753923E-2</c:v>
                </c:pt>
                <c:pt idx="28">
                  <c:v>8.7249541470715258E-2</c:v>
                </c:pt>
                <c:pt idx="29">
                  <c:v>8.9867500700668082E-2</c:v>
                </c:pt>
                <c:pt idx="30">
                  <c:v>4.3999555148191753E-2</c:v>
                </c:pt>
                <c:pt idx="31">
                  <c:v>4.7490167454795514E-2</c:v>
                </c:pt>
                <c:pt idx="32">
                  <c:v>0.15974238758058149</c:v>
                </c:pt>
                <c:pt idx="33">
                  <c:v>0.16323299988718526</c:v>
                </c:pt>
                <c:pt idx="34">
                  <c:v>4.3999555148191753E-2</c:v>
                </c:pt>
                <c:pt idx="35">
                  <c:v>4.7490167454795514E-2</c:v>
                </c:pt>
                <c:pt idx="36">
                  <c:v>0.15974238758058149</c:v>
                </c:pt>
                <c:pt idx="37">
                  <c:v>0.16323299988718526</c:v>
                </c:pt>
                <c:pt idx="38">
                  <c:v>7.8661167282822186E-2</c:v>
                </c:pt>
                <c:pt idx="39">
                  <c:v>8.2151779589425961E-2</c:v>
                </c:pt>
                <c:pt idx="40">
                  <c:v>0.12508077544595106</c:v>
                </c:pt>
                <c:pt idx="41">
                  <c:v>0.12857138775255481</c:v>
                </c:pt>
                <c:pt idx="42">
                  <c:v>7.8661167282822186E-2</c:v>
                </c:pt>
                <c:pt idx="43">
                  <c:v>8.2151779589425961E-2</c:v>
                </c:pt>
                <c:pt idx="44">
                  <c:v>0.12508077544595106</c:v>
                </c:pt>
                <c:pt idx="45">
                  <c:v>0.12857138775255481</c:v>
                </c:pt>
                <c:pt idx="46">
                  <c:v>6.1683211729559647E-3</c:v>
                </c:pt>
                <c:pt idx="47">
                  <c:v>8.7862804029087901E-3</c:v>
                </c:pt>
                <c:pt idx="48">
                  <c:v>0.15974238758058149</c:v>
                </c:pt>
                <c:pt idx="49">
                  <c:v>0.16323299988718526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6-4D39-A16A-935A6EE3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1-4E88-95F3-C337FD9564A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1-4E88-95F3-C337FD9564A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1-4E88-95F3-C337FD9564A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1-4E88-95F3-C337FD9564A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1-4E88-95F3-C337FD9564A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F1-4E88-95F3-C337FD9564A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1-4E88-95F3-C337FD9564A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F1-4E88-95F3-C337FD9564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11'!$E$284:$E$333</c:f>
              <c:numCache>
                <c:formatCode>General</c:formatCode>
                <c:ptCount val="50"/>
                <c:pt idx="0">
                  <c:v>7.5195565938847222E-4</c:v>
                </c:pt>
                <c:pt idx="1">
                  <c:v>5.68385235608015E-4</c:v>
                </c:pt>
                <c:pt idx="2">
                  <c:v>1.3537917210553355E-4</c:v>
                </c:pt>
                <c:pt idx="3">
                  <c:v>1.753092395227638E-4</c:v>
                </c:pt>
                <c:pt idx="4">
                  <c:v>1.6772264793409547E-3</c:v>
                </c:pt>
                <c:pt idx="5">
                  <c:v>2.0831639816586527E-3</c:v>
                </c:pt>
                <c:pt idx="6">
                  <c:v>3.3878734795894091E-4</c:v>
                </c:pt>
                <c:pt idx="7">
                  <c:v>1.2203217734847792E-3</c:v>
                </c:pt>
                <c:pt idx="8">
                  <c:v>8.8733483149400585E-4</c:v>
                </c:pt>
                <c:pt idx="9">
                  <c:v>7.4369447513077862E-4</c:v>
                </c:pt>
                <c:pt idx="10">
                  <c:v>1.052740347555969E-3</c:v>
                </c:pt>
                <c:pt idx="11">
                  <c:v>7.9574054205727479E-4</c:v>
                </c:pt>
                <c:pt idx="12">
                  <c:v>1.1189510422229126E-3</c:v>
                </c:pt>
                <c:pt idx="13">
                  <c:v>9.6255827817209394E-4</c:v>
                </c:pt>
                <c:pt idx="14">
                  <c:v>1.6713594020398195E-3</c:v>
                </c:pt>
                <c:pt idx="15">
                  <c:v>3.4279793168844625E-3</c:v>
                </c:pt>
                <c:pt idx="16">
                  <c:v>3.0248783767330154E-3</c:v>
                </c:pt>
                <c:pt idx="17">
                  <c:v>2.4048834683779276E-3</c:v>
                </c:pt>
                <c:pt idx="18">
                  <c:v>1.6713594020398195E-3</c:v>
                </c:pt>
                <c:pt idx="19">
                  <c:v>3.4279793168844625E-3</c:v>
                </c:pt>
                <c:pt idx="20">
                  <c:v>3.0248783767330154E-3</c:v>
                </c:pt>
                <c:pt idx="21">
                  <c:v>2.4048834683779276E-3</c:v>
                </c:pt>
                <c:pt idx="22">
                  <c:v>2.0245659410105381E-4</c:v>
                </c:pt>
                <c:pt idx="23">
                  <c:v>2.2199978010289307E-3</c:v>
                </c:pt>
                <c:pt idx="24">
                  <c:v>1.1510623805921422E-3</c:v>
                </c:pt>
                <c:pt idx="25">
                  <c:v>1.1969019525223962E-3</c:v>
                </c:pt>
                <c:pt idx="26">
                  <c:v>2.0245659410105381E-4</c:v>
                </c:pt>
                <c:pt idx="27">
                  <c:v>2.2199978010289307E-3</c:v>
                </c:pt>
                <c:pt idx="28">
                  <c:v>1.1510623805921422E-3</c:v>
                </c:pt>
                <c:pt idx="29">
                  <c:v>1.1969019525223962E-3</c:v>
                </c:pt>
                <c:pt idx="30">
                  <c:v>1.3103947443237982E-3</c:v>
                </c:pt>
                <c:pt idx="31">
                  <c:v>3.7738035209866033E-3</c:v>
                </c:pt>
                <c:pt idx="32">
                  <c:v>3.3858430344490369E-3</c:v>
                </c:pt>
                <c:pt idx="33">
                  <c:v>2.0590592642757864E-3</c:v>
                </c:pt>
                <c:pt idx="34">
                  <c:v>1.3103947443237982E-3</c:v>
                </c:pt>
                <c:pt idx="35">
                  <c:v>3.7738035209866033E-3</c:v>
                </c:pt>
                <c:pt idx="36">
                  <c:v>3.3858430344490369E-3</c:v>
                </c:pt>
                <c:pt idx="37">
                  <c:v>2.0590592642757864E-3</c:v>
                </c:pt>
                <c:pt idx="38">
                  <c:v>5.6342125181707504E-4</c:v>
                </c:pt>
                <c:pt idx="39">
                  <c:v>2.5658220051310724E-3</c:v>
                </c:pt>
                <c:pt idx="40">
                  <c:v>1.5120270383081635E-3</c:v>
                </c:pt>
                <c:pt idx="41">
                  <c:v>8.510777484202548E-4</c:v>
                </c:pt>
                <c:pt idx="42">
                  <c:v>5.6342125181707504E-4</c:v>
                </c:pt>
                <c:pt idx="43">
                  <c:v>2.5658220051310724E-3</c:v>
                </c:pt>
                <c:pt idx="44">
                  <c:v>1.5120270383081635E-3</c:v>
                </c:pt>
                <c:pt idx="45">
                  <c:v>8.510777484202548E-4</c:v>
                </c:pt>
                <c:pt idx="46">
                  <c:v>1.6713594020398195E-3</c:v>
                </c:pt>
                <c:pt idx="47">
                  <c:v>3.7738035209866033E-3</c:v>
                </c:pt>
                <c:pt idx="48">
                  <c:v>3.3858430344490369E-3</c:v>
                </c:pt>
                <c:pt idx="49">
                  <c:v>2.4048834683779276E-3</c:v>
                </c:pt>
              </c:numCache>
            </c:numRef>
          </c:xVal>
          <c:yVal>
            <c:numRef>
              <c:f>'EJE 11'!$D$284:$D$333</c:f>
              <c:numCache>
                <c:formatCode>General</c:formatCode>
                <c:ptCount val="50"/>
                <c:pt idx="0">
                  <c:v>3.9433603579009362E-3</c:v>
                </c:pt>
                <c:pt idx="1">
                  <c:v>6.8522039467374101E-3</c:v>
                </c:pt>
                <c:pt idx="2">
                  <c:v>8.3934747287735712E-4</c:v>
                </c:pt>
                <c:pt idx="3">
                  <c:v>8.3934747287735712E-4</c:v>
                </c:pt>
                <c:pt idx="4">
                  <c:v>1.9286797148191791E-3</c:v>
                </c:pt>
                <c:pt idx="5">
                  <c:v>1.9286797148191791E-3</c:v>
                </c:pt>
                <c:pt idx="6">
                  <c:v>6.0270036458333234E-4</c:v>
                </c:pt>
                <c:pt idx="7">
                  <c:v>6.0270036458333234E-4</c:v>
                </c:pt>
                <c:pt idx="8">
                  <c:v>4.782707830778294E-3</c:v>
                </c:pt>
                <c:pt idx="9">
                  <c:v>7.6915514196147661E-3</c:v>
                </c:pt>
                <c:pt idx="10">
                  <c:v>5.5207122106918144E-3</c:v>
                </c:pt>
                <c:pt idx="11">
                  <c:v>9.5930932350628776E-3</c:v>
                </c:pt>
                <c:pt idx="12">
                  <c:v>6.0749575475628828E-3</c:v>
                </c:pt>
                <c:pt idx="13">
                  <c:v>9.5655698541666501E-3</c:v>
                </c:pt>
                <c:pt idx="14">
                  <c:v>8.4890741470125639E-4</c:v>
                </c:pt>
                <c:pt idx="15">
                  <c:v>3.4668666446540822E-3</c:v>
                </c:pt>
                <c:pt idx="16">
                  <c:v>6.2491566487814362E-3</c:v>
                </c:pt>
                <c:pt idx="17">
                  <c:v>8.8671158787342625E-3</c:v>
                </c:pt>
                <c:pt idx="18">
                  <c:v>8.4890741470125639E-4</c:v>
                </c:pt>
                <c:pt idx="19">
                  <c:v>3.4668666446540822E-3</c:v>
                </c:pt>
                <c:pt idx="20">
                  <c:v>6.2491566487814362E-3</c:v>
                </c:pt>
                <c:pt idx="21">
                  <c:v>8.8671158787342625E-3</c:v>
                </c:pt>
                <c:pt idx="22">
                  <c:v>2.7052707954009388E-3</c:v>
                </c:pt>
                <c:pt idx="23">
                  <c:v>5.3232300253537651E-3</c:v>
                </c:pt>
                <c:pt idx="24">
                  <c:v>4.3927932680817537E-3</c:v>
                </c:pt>
                <c:pt idx="25">
                  <c:v>7.0107524980345792E-3</c:v>
                </c:pt>
                <c:pt idx="26">
                  <c:v>2.7052707954009388E-3</c:v>
                </c:pt>
                <c:pt idx="27">
                  <c:v>5.3232300253537651E-3</c:v>
                </c:pt>
                <c:pt idx="28">
                  <c:v>4.3927932680817537E-3</c:v>
                </c:pt>
                <c:pt idx="29">
                  <c:v>7.0107524980345792E-3</c:v>
                </c:pt>
                <c:pt idx="30">
                  <c:v>2.8712591401336431E-3</c:v>
                </c:pt>
                <c:pt idx="31">
                  <c:v>6.3618714467374091E-3</c:v>
                </c:pt>
                <c:pt idx="32">
                  <c:v>8.2715083742138217E-3</c:v>
                </c:pt>
                <c:pt idx="33">
                  <c:v>1.1762120680817589E-2</c:v>
                </c:pt>
                <c:pt idx="34">
                  <c:v>2.8712591401336431E-3</c:v>
                </c:pt>
                <c:pt idx="35">
                  <c:v>6.3618714467374091E-3</c:v>
                </c:pt>
                <c:pt idx="36">
                  <c:v>8.2715083742138217E-3</c:v>
                </c:pt>
                <c:pt idx="37">
                  <c:v>1.1762120680817589E-2</c:v>
                </c:pt>
                <c:pt idx="38">
                  <c:v>4.7276225208333252E-3</c:v>
                </c:pt>
                <c:pt idx="39">
                  <c:v>8.2182348274370941E-3</c:v>
                </c:pt>
                <c:pt idx="40">
                  <c:v>6.415144993514141E-3</c:v>
                </c:pt>
                <c:pt idx="41">
                  <c:v>9.9057573001179074E-3</c:v>
                </c:pt>
                <c:pt idx="42">
                  <c:v>4.7276225208333252E-3</c:v>
                </c:pt>
                <c:pt idx="43">
                  <c:v>8.2182348274370941E-3</c:v>
                </c:pt>
                <c:pt idx="44">
                  <c:v>6.415144993514141E-3</c:v>
                </c:pt>
                <c:pt idx="45">
                  <c:v>9.9057573001179074E-3</c:v>
                </c:pt>
                <c:pt idx="46">
                  <c:v>8.4890741470125639E-4</c:v>
                </c:pt>
                <c:pt idx="47">
                  <c:v>3.4668666446540822E-3</c:v>
                </c:pt>
                <c:pt idx="48">
                  <c:v>8.2715083742138217E-3</c:v>
                </c:pt>
                <c:pt idx="49">
                  <c:v>1.1762120680817589E-2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1-4E88-95F3-C337FD95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13.H-L | PIER 9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E-4EB4-BF30-56E0F926C5A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E-4EB4-BF30-56E0F926C5A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E-4EB4-BF30-56E0F926C5A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E-4EB4-BF30-56E0F926C5A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E-4EB4-BF30-56E0F926C5A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E-4EB4-BF30-56E0F926C5A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B4-BF30-56E0F926C5A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B4-BF30-56E0F926C5A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13'!$E$14:$E$63</c:f>
              <c:numCache>
                <c:formatCode>General</c:formatCode>
                <c:ptCount val="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</c:numCache>
            </c:numRef>
          </c:xVal>
          <c:yVal>
            <c:numRef>
              <c:f>'EJE 13'!$D$14:$D$63</c:f>
              <c:numCache>
                <c:formatCode>General</c:formatCode>
                <c:ptCount val="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E-4EB4-BF30-56E0F926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13.H-K | PIER 10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7F-4D9A-A302-719A1F2D94E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F-4D9A-A302-719A1F2D94E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F-4D9A-A302-719A1F2D94E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F-4D9A-A302-719A1F2D94E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F-4D9A-A302-719A1F2D94E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F-4D9A-A302-719A1F2D94E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F-4D9A-A302-719A1F2D94E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F-4D9A-A302-719A1F2D94EB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13'!$E$68:$E$117</c:f>
              <c:numCache>
                <c:formatCode>General</c:formatCode>
                <c:ptCount val="50"/>
                <c:pt idx="0">
                  <c:v>1.8873306498634708E-3</c:v>
                </c:pt>
                <c:pt idx="1">
                  <c:v>8.5651393505565892E-4</c:v>
                </c:pt>
                <c:pt idx="2">
                  <c:v>5.247915738710345E-4</c:v>
                </c:pt>
                <c:pt idx="3">
                  <c:v>2.153196296576346E-4</c:v>
                </c:pt>
                <c:pt idx="4">
                  <c:v>1.148663887284182E-2</c:v>
                </c:pt>
                <c:pt idx="5">
                  <c:v>1.7612396178617904E-2</c:v>
                </c:pt>
                <c:pt idx="6">
                  <c:v>3.1034105698802723E-3</c:v>
                </c:pt>
                <c:pt idx="7">
                  <c:v>3.673738756731772E-3</c:v>
                </c:pt>
                <c:pt idx="8">
                  <c:v>2.4121222237345058E-3</c:v>
                </c:pt>
                <c:pt idx="9">
                  <c:v>1.0718335647132936E-3</c:v>
                </c:pt>
                <c:pt idx="10">
                  <c:v>2.6422534936357861E-3</c:v>
                </c:pt>
                <c:pt idx="11">
                  <c:v>1.1991213923125373E-3</c:v>
                </c:pt>
                <c:pt idx="12">
                  <c:v>3.1044557650913621E-3</c:v>
                </c:pt>
                <c:pt idx="13">
                  <c:v>1.3723224798151625E-3</c:v>
                </c:pt>
                <c:pt idx="14">
                  <c:v>1.4382695895484115E-2</c:v>
                </c:pt>
                <c:pt idx="15">
                  <c:v>2.5428215308380547E-2</c:v>
                </c:pt>
                <c:pt idx="16">
                  <c:v>1.7779881649065292E-2</c:v>
                </c:pt>
                <c:pt idx="17">
                  <c:v>2.3886495874984204E-2</c:v>
                </c:pt>
                <c:pt idx="18">
                  <c:v>1.4382695895484115E-2</c:v>
                </c:pt>
                <c:pt idx="19">
                  <c:v>2.5428215308380547E-2</c:v>
                </c:pt>
                <c:pt idx="20">
                  <c:v>1.7779881649065292E-2</c:v>
                </c:pt>
                <c:pt idx="21">
                  <c:v>2.3886495874984204E-2</c:v>
                </c:pt>
                <c:pt idx="22">
                  <c:v>2.6461800378071785E-3</c:v>
                </c:pt>
                <c:pt idx="23">
                  <c:v>5.9141005674438031E-3</c:v>
                </c:pt>
                <c:pt idx="24">
                  <c:v>6.0433657913883535E-3</c:v>
                </c:pt>
                <c:pt idx="25">
                  <c:v>4.3723717178743883E-3</c:v>
                </c:pt>
                <c:pt idx="26">
                  <c:v>2.6461800378071785E-3</c:v>
                </c:pt>
                <c:pt idx="27">
                  <c:v>5.9141005674438031E-3</c:v>
                </c:pt>
                <c:pt idx="28">
                  <c:v>6.0433657913883535E-3</c:v>
                </c:pt>
                <c:pt idx="29">
                  <c:v>4.3723717178743883E-3</c:v>
                </c:pt>
                <c:pt idx="30">
                  <c:v>1.3291709834740576E-2</c:v>
                </c:pt>
                <c:pt idx="31">
                  <c:v>2.5900492885024107E-2</c:v>
                </c:pt>
                <c:pt idx="32">
                  <c:v>1.8870877125981903E-2</c:v>
                </c:pt>
                <c:pt idx="33">
                  <c:v>2.3414218298340644E-2</c:v>
                </c:pt>
                <c:pt idx="34">
                  <c:v>1.3291709834740576E-2</c:v>
                </c:pt>
                <c:pt idx="35">
                  <c:v>2.5900492885024107E-2</c:v>
                </c:pt>
                <c:pt idx="36">
                  <c:v>1.8870877125981903E-2</c:v>
                </c:pt>
                <c:pt idx="37">
                  <c:v>2.3414218298340644E-2</c:v>
                </c:pt>
                <c:pt idx="38">
                  <c:v>1.5551845608905667E-3</c:v>
                </c:pt>
                <c:pt idx="39">
                  <c:v>6.3863687279142939E-3</c:v>
                </c:pt>
                <c:pt idx="40">
                  <c:v>7.1343518521318925E-3</c:v>
                </c:pt>
                <c:pt idx="41">
                  <c:v>3.9001035574038993E-3</c:v>
                </c:pt>
                <c:pt idx="42">
                  <c:v>1.5551845608905667E-3</c:v>
                </c:pt>
                <c:pt idx="43">
                  <c:v>6.3863687279142939E-3</c:v>
                </c:pt>
                <c:pt idx="44">
                  <c:v>7.1343518521318925E-3</c:v>
                </c:pt>
                <c:pt idx="45">
                  <c:v>3.9001035574038993E-3</c:v>
                </c:pt>
                <c:pt idx="46">
                  <c:v>1.4382695895484115E-2</c:v>
                </c:pt>
                <c:pt idx="47">
                  <c:v>2.5900492885024107E-2</c:v>
                </c:pt>
                <c:pt idx="48">
                  <c:v>1.8870877125981903E-2</c:v>
                </c:pt>
                <c:pt idx="49">
                  <c:v>2.3886495874984204E-2</c:v>
                </c:pt>
              </c:numCache>
            </c:numRef>
          </c:xVal>
          <c:yVal>
            <c:numRef>
              <c:f>'EJE 13'!$D$68:$D$117</c:f>
              <c:numCache>
                <c:formatCode>General</c:formatCode>
                <c:ptCount val="50"/>
                <c:pt idx="0">
                  <c:v>9.7085721299709979E-2</c:v>
                </c:pt>
                <c:pt idx="1">
                  <c:v>9.8878287583767932E-2</c:v>
                </c:pt>
                <c:pt idx="2">
                  <c:v>2.3670093856231842E-2</c:v>
                </c:pt>
                <c:pt idx="3">
                  <c:v>2.3670093856231842E-2</c:v>
                </c:pt>
                <c:pt idx="4">
                  <c:v>4.0595486518260802E-2</c:v>
                </c:pt>
                <c:pt idx="5">
                  <c:v>4.0595486518260802E-2</c:v>
                </c:pt>
                <c:pt idx="6">
                  <c:v>9.085432818550709E-3</c:v>
                </c:pt>
                <c:pt idx="7">
                  <c:v>9.085432818550709E-3</c:v>
                </c:pt>
                <c:pt idx="8">
                  <c:v>0.12075581515594182</c:v>
                </c:pt>
                <c:pt idx="9">
                  <c:v>0.12254838143999978</c:v>
                </c:pt>
                <c:pt idx="10">
                  <c:v>0.1359200228139128</c:v>
                </c:pt>
                <c:pt idx="11">
                  <c:v>0.13842961561159395</c:v>
                </c:pt>
                <c:pt idx="12">
                  <c:v>0.15437504171826061</c:v>
                </c:pt>
                <c:pt idx="13">
                  <c:v>0.15652612125913018</c:v>
                </c:pt>
                <c:pt idx="14">
                  <c:v>3.0543503778550671E-2</c:v>
                </c:pt>
                <c:pt idx="15">
                  <c:v>3.215681343420284E-2</c:v>
                </c:pt>
                <c:pt idx="16">
                  <c:v>0.14421082054956497</c:v>
                </c:pt>
                <c:pt idx="17">
                  <c:v>0.14582413020521715</c:v>
                </c:pt>
                <c:pt idx="18">
                  <c:v>3.0543503778550671E-2</c:v>
                </c:pt>
                <c:pt idx="19">
                  <c:v>3.215681343420284E-2</c:v>
                </c:pt>
                <c:pt idx="20">
                  <c:v>0.14421082054956497</c:v>
                </c:pt>
                <c:pt idx="21">
                  <c:v>0.14582413020521715</c:v>
                </c:pt>
                <c:pt idx="22">
                  <c:v>7.4657526980869429E-2</c:v>
                </c:pt>
                <c:pt idx="23">
                  <c:v>7.6270836636521608E-2</c:v>
                </c:pt>
                <c:pt idx="24">
                  <c:v>0.1000967648614491</c:v>
                </c:pt>
                <c:pt idx="25">
                  <c:v>0.10171007451710126</c:v>
                </c:pt>
                <c:pt idx="26">
                  <c:v>7.4657526980869429E-2</c:v>
                </c:pt>
                <c:pt idx="27">
                  <c:v>7.6270836636521608E-2</c:v>
                </c:pt>
                <c:pt idx="28">
                  <c:v>0.1000967648614491</c:v>
                </c:pt>
                <c:pt idx="29">
                  <c:v>0.10171007451710126</c:v>
                </c:pt>
                <c:pt idx="30">
                  <c:v>8.3339291284637532E-2</c:v>
                </c:pt>
                <c:pt idx="31">
                  <c:v>8.5490370825507089E-2</c:v>
                </c:pt>
                <c:pt idx="32">
                  <c:v>0.19700664054144895</c:v>
                </c:pt>
                <c:pt idx="33">
                  <c:v>0.19915772008231847</c:v>
                </c:pt>
                <c:pt idx="34">
                  <c:v>8.3339291284637532E-2</c:v>
                </c:pt>
                <c:pt idx="35">
                  <c:v>8.5490370825507089E-2</c:v>
                </c:pt>
                <c:pt idx="36">
                  <c:v>0.19700664054144895</c:v>
                </c:pt>
                <c:pt idx="37">
                  <c:v>0.19915772008231847</c:v>
                </c:pt>
                <c:pt idx="38">
                  <c:v>0.1274533469727534</c:v>
                </c:pt>
                <c:pt idx="39">
                  <c:v>0.12960442651362297</c:v>
                </c:pt>
                <c:pt idx="40">
                  <c:v>0.15289258485333307</c:v>
                </c:pt>
                <c:pt idx="41">
                  <c:v>0.15504366439420261</c:v>
                </c:pt>
                <c:pt idx="42">
                  <c:v>0.1274533469727534</c:v>
                </c:pt>
                <c:pt idx="43">
                  <c:v>0.12960442651362297</c:v>
                </c:pt>
                <c:pt idx="44">
                  <c:v>0.15289258485333307</c:v>
                </c:pt>
                <c:pt idx="45">
                  <c:v>0.15504366439420261</c:v>
                </c:pt>
                <c:pt idx="46">
                  <c:v>3.0543503778550671E-2</c:v>
                </c:pt>
                <c:pt idx="47">
                  <c:v>3.215681343420284E-2</c:v>
                </c:pt>
                <c:pt idx="48">
                  <c:v>0.19700664054144895</c:v>
                </c:pt>
                <c:pt idx="49">
                  <c:v>0.19915772008231847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F-4D9A-A302-719A1F2D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D-4DB9-8C1F-8D7D74FB1D0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D-4DB9-8C1F-8D7D74FB1D0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BD-4DB9-8C1F-8D7D74FB1D0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D-4DB9-8C1F-8D7D74FB1D0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BD-4DB9-8C1F-8D7D74FB1D0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D-4DB9-8C1F-8D7D74FB1D0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D-4DB9-8C1F-8D7D74FB1D0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D-4DB9-8C1F-8D7D74FB1D0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13'!$E$122:$E$171</c:f>
              <c:numCache>
                <c:formatCode>General</c:formatCode>
                <c:ptCount val="50"/>
                <c:pt idx="0">
                  <c:v>3.373155679899175E-4</c:v>
                </c:pt>
                <c:pt idx="1">
                  <c:v>2.9685050582650653E-3</c:v>
                </c:pt>
                <c:pt idx="2">
                  <c:v>1.8341763528670417E-4</c:v>
                </c:pt>
                <c:pt idx="3">
                  <c:v>5.6502688141146719E-4</c:v>
                </c:pt>
                <c:pt idx="4">
                  <c:v>1.0198007339298449E-2</c:v>
                </c:pt>
                <c:pt idx="5">
                  <c:v>1.8018091995463108E-2</c:v>
                </c:pt>
                <c:pt idx="6">
                  <c:v>3.586337838269265E-3</c:v>
                </c:pt>
                <c:pt idx="7">
                  <c:v>7.0070263598403576E-3</c:v>
                </c:pt>
                <c:pt idx="8">
                  <c:v>5.2072378710354874E-4</c:v>
                </c:pt>
                <c:pt idx="9">
                  <c:v>3.5335319396765327E-3</c:v>
                </c:pt>
                <c:pt idx="10">
                  <c:v>4.7223991195126993E-4</c:v>
                </c:pt>
                <c:pt idx="11">
                  <c:v>4.155912731274935E-3</c:v>
                </c:pt>
                <c:pt idx="12">
                  <c:v>6.9823748187355472E-4</c:v>
                </c:pt>
                <c:pt idx="13">
                  <c:v>4.4662509634110399E-3</c:v>
                </c:pt>
                <c:pt idx="14">
                  <c:v>1.4580783928418372E-2</c:v>
                </c:pt>
                <c:pt idx="15">
                  <c:v>2.2553674241209791E-2</c:v>
                </c:pt>
                <c:pt idx="16">
                  <c:v>1.3973629088678823E-2</c:v>
                </c:pt>
                <c:pt idx="17">
                  <c:v>2.7896994645494597E-2</c:v>
                </c:pt>
                <c:pt idx="18">
                  <c:v>1.4580783928418372E-2</c:v>
                </c:pt>
                <c:pt idx="19">
                  <c:v>2.2553674241209791E-2</c:v>
                </c:pt>
                <c:pt idx="20">
                  <c:v>1.3973629088678823E-2</c:v>
                </c:pt>
                <c:pt idx="21">
                  <c:v>2.7896994645494597E-2</c:v>
                </c:pt>
                <c:pt idx="22">
                  <c:v>5.3244503934467453E-3</c:v>
                </c:pt>
                <c:pt idx="23">
                  <c:v>7.1381842345725564E-3</c:v>
                </c:pt>
                <c:pt idx="24">
                  <c:v>4.7172861375341232E-3</c:v>
                </c:pt>
                <c:pt idx="25">
                  <c:v>1.2481495222684286E-2</c:v>
                </c:pt>
                <c:pt idx="26">
                  <c:v>5.3244503934467453E-3</c:v>
                </c:pt>
                <c:pt idx="27">
                  <c:v>7.1381842345725564E-3</c:v>
                </c:pt>
                <c:pt idx="28">
                  <c:v>4.7172861375341232E-3</c:v>
                </c:pt>
                <c:pt idx="29">
                  <c:v>1.2481495222684286E-2</c:v>
                </c:pt>
                <c:pt idx="30">
                  <c:v>1.486539717571936E-2</c:v>
                </c:pt>
                <c:pt idx="31">
                  <c:v>2.1098093959084189E-2</c:v>
                </c:pt>
                <c:pt idx="32">
                  <c:v>1.3689015841377839E-2</c:v>
                </c:pt>
                <c:pt idx="33">
                  <c:v>2.9352574927620192E-2</c:v>
                </c:pt>
                <c:pt idx="34">
                  <c:v>1.486539717571936E-2</c:v>
                </c:pt>
                <c:pt idx="35">
                  <c:v>2.1098093959084189E-2</c:v>
                </c:pt>
                <c:pt idx="36">
                  <c:v>1.3689015841377839E-2</c:v>
                </c:pt>
                <c:pt idx="37">
                  <c:v>2.9352574927620192E-2</c:v>
                </c:pt>
                <c:pt idx="38">
                  <c:v>5.609063640747731E-3</c:v>
                </c:pt>
                <c:pt idx="39">
                  <c:v>5.6826039524469551E-3</c:v>
                </c:pt>
                <c:pt idx="40">
                  <c:v>4.4326823064062097E-3</c:v>
                </c:pt>
                <c:pt idx="41">
                  <c:v>1.393707550480989E-2</c:v>
                </c:pt>
                <c:pt idx="42">
                  <c:v>5.609063640747731E-3</c:v>
                </c:pt>
                <c:pt idx="43">
                  <c:v>5.6826039524469551E-3</c:v>
                </c:pt>
                <c:pt idx="44">
                  <c:v>4.4326823064062097E-3</c:v>
                </c:pt>
                <c:pt idx="45">
                  <c:v>1.393707550480989E-2</c:v>
                </c:pt>
                <c:pt idx="46">
                  <c:v>1.486539717571936E-2</c:v>
                </c:pt>
                <c:pt idx="47">
                  <c:v>2.2553674241209791E-2</c:v>
                </c:pt>
                <c:pt idx="48">
                  <c:v>1.3973629088678823E-2</c:v>
                </c:pt>
                <c:pt idx="49">
                  <c:v>2.9352574927620192E-2</c:v>
                </c:pt>
              </c:numCache>
            </c:numRef>
          </c:xVal>
          <c:yVal>
            <c:numRef>
              <c:f>'EJE 13'!$D$122:$D$171</c:f>
              <c:numCache>
                <c:formatCode>General</c:formatCode>
                <c:ptCount val="50"/>
                <c:pt idx="0">
                  <c:v>8.6968864423188255E-2</c:v>
                </c:pt>
                <c:pt idx="1">
                  <c:v>8.8685024112463623E-2</c:v>
                </c:pt>
                <c:pt idx="2">
                  <c:v>2.1246198591304312E-2</c:v>
                </c:pt>
                <c:pt idx="3">
                  <c:v>2.1246198591304312E-2</c:v>
                </c:pt>
                <c:pt idx="4">
                  <c:v>3.7876035471304283E-2</c:v>
                </c:pt>
                <c:pt idx="5">
                  <c:v>3.7876035471304283E-2</c:v>
                </c:pt>
                <c:pt idx="6">
                  <c:v>8.7980634573912881E-3</c:v>
                </c:pt>
                <c:pt idx="7">
                  <c:v>8.7980634573912881E-3</c:v>
                </c:pt>
                <c:pt idx="8">
                  <c:v>0.10821503052869545</c:v>
                </c:pt>
                <c:pt idx="9">
                  <c:v>0.10993122270376794</c:v>
                </c:pt>
                <c:pt idx="10">
                  <c:v>0.12175637770666646</c:v>
                </c:pt>
                <c:pt idx="11">
                  <c:v>0.12415905974608675</c:v>
                </c:pt>
                <c:pt idx="12">
                  <c:v>0.1383565225681157</c:v>
                </c:pt>
                <c:pt idx="13">
                  <c:v>0.14041595967536208</c:v>
                </c:pt>
                <c:pt idx="14">
                  <c:v>2.5245492586666626E-2</c:v>
                </c:pt>
                <c:pt idx="15">
                  <c:v>2.6790062295652128E-2</c:v>
                </c:pt>
                <c:pt idx="16">
                  <c:v>0.13129843088927515</c:v>
                </c:pt>
                <c:pt idx="17">
                  <c:v>0.13284300059826065</c:v>
                </c:pt>
                <c:pt idx="18">
                  <c:v>2.5245492586666626E-2</c:v>
                </c:pt>
                <c:pt idx="19">
                  <c:v>2.6790062295652128E-2</c:v>
                </c:pt>
                <c:pt idx="20">
                  <c:v>0.13129843088927515</c:v>
                </c:pt>
                <c:pt idx="21">
                  <c:v>0.13284300059826065</c:v>
                </c:pt>
                <c:pt idx="22">
                  <c:v>6.5954679394782487E-2</c:v>
                </c:pt>
                <c:pt idx="23">
                  <c:v>6.7499249103767991E-2</c:v>
                </c:pt>
                <c:pt idx="24">
                  <c:v>9.0589276566956353E-2</c:v>
                </c:pt>
                <c:pt idx="25">
                  <c:v>9.2133846275941872E-2</c:v>
                </c:pt>
                <c:pt idx="26">
                  <c:v>6.5954679394782487E-2</c:v>
                </c:pt>
                <c:pt idx="27">
                  <c:v>6.7499249103767991E-2</c:v>
                </c:pt>
                <c:pt idx="28">
                  <c:v>9.0589276566956353E-2</c:v>
                </c:pt>
                <c:pt idx="29">
                  <c:v>9.2133846275941872E-2</c:v>
                </c:pt>
                <c:pt idx="30">
                  <c:v>7.2582334262028855E-2</c:v>
                </c:pt>
                <c:pt idx="31">
                  <c:v>7.4641771369275245E-2</c:v>
                </c:pt>
                <c:pt idx="32">
                  <c:v>0.17863527256463735</c:v>
                </c:pt>
                <c:pt idx="33">
                  <c:v>0.18069470967188375</c:v>
                </c:pt>
                <c:pt idx="34">
                  <c:v>7.2582334262028855E-2</c:v>
                </c:pt>
                <c:pt idx="35">
                  <c:v>7.4641771369275245E-2</c:v>
                </c:pt>
                <c:pt idx="36">
                  <c:v>0.17863527256463735</c:v>
                </c:pt>
                <c:pt idx="37">
                  <c:v>0.18069470967188375</c:v>
                </c:pt>
                <c:pt idx="38">
                  <c:v>0.11329152107014472</c:v>
                </c:pt>
                <c:pt idx="39">
                  <c:v>0.115350925691594</c:v>
                </c:pt>
                <c:pt idx="40">
                  <c:v>0.1379261182423186</c:v>
                </c:pt>
                <c:pt idx="41">
                  <c:v>0.13998552286376786</c:v>
                </c:pt>
                <c:pt idx="42">
                  <c:v>0.11329152107014472</c:v>
                </c:pt>
                <c:pt idx="43">
                  <c:v>0.115350925691594</c:v>
                </c:pt>
                <c:pt idx="44">
                  <c:v>0.1379261182423186</c:v>
                </c:pt>
                <c:pt idx="45">
                  <c:v>0.13998552286376786</c:v>
                </c:pt>
                <c:pt idx="46">
                  <c:v>2.5245492586666626E-2</c:v>
                </c:pt>
                <c:pt idx="47">
                  <c:v>2.6790062295652128E-2</c:v>
                </c:pt>
                <c:pt idx="48">
                  <c:v>0.17863527256463735</c:v>
                </c:pt>
                <c:pt idx="49">
                  <c:v>0.18069470967188375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D-4DB9-8C1F-8D7D74F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F-4F1C-8FA5-F1543D53966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F-4F1C-8FA5-F1543D53966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F-4F1C-8FA5-F1543D53966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FF-4F1C-8FA5-F1543D53966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FF-4F1C-8FA5-F1543D53966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F-4F1C-8FA5-F1543D53966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FF-4F1C-8FA5-F1543D53966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F-4F1C-8FA5-F1543D53966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13'!$E$176:$E$225</c:f>
              <c:numCache>
                <c:formatCode>General</c:formatCode>
                <c:ptCount val="50"/>
                <c:pt idx="0">
                  <c:v>2.5409543037177015E-4</c:v>
                </c:pt>
                <c:pt idx="1">
                  <c:v>9.4940291305747936E-4</c:v>
                </c:pt>
                <c:pt idx="2">
                  <c:v>1.505457750892667E-4</c:v>
                </c:pt>
                <c:pt idx="3">
                  <c:v>1.6874880700132994E-4</c:v>
                </c:pt>
                <c:pt idx="4">
                  <c:v>4.8441596535181595E-3</c:v>
                </c:pt>
                <c:pt idx="5">
                  <c:v>7.1225376936497808E-3</c:v>
                </c:pt>
                <c:pt idx="6">
                  <c:v>1.4876721693201681E-3</c:v>
                </c:pt>
                <c:pt idx="7">
                  <c:v>2.2531882077994779E-3</c:v>
                </c:pt>
                <c:pt idx="8">
                  <c:v>4.0464120546103682E-4</c:v>
                </c:pt>
                <c:pt idx="9">
                  <c:v>1.1181407345235573E-3</c:v>
                </c:pt>
                <c:pt idx="10">
                  <c:v>3.5573360252047823E-4</c:v>
                </c:pt>
                <c:pt idx="11">
                  <c:v>1.3291618811734206E-3</c:v>
                </c:pt>
                <c:pt idx="12">
                  <c:v>5.4578336237485028E-4</c:v>
                </c:pt>
                <c:pt idx="13">
                  <c:v>1.4092684042288008E-3</c:v>
                </c:pt>
                <c:pt idx="14">
                  <c:v>7.0105072051529667E-3</c:v>
                </c:pt>
                <c:pt idx="15">
                  <c:v>9.1170934450185374E-3</c:v>
                </c:pt>
                <c:pt idx="16">
                  <c:v>6.5531354304837796E-3</c:v>
                </c:pt>
                <c:pt idx="17">
                  <c:v>1.0826003308772645E-2</c:v>
                </c:pt>
                <c:pt idx="18">
                  <c:v>7.0105072051529667E-3</c:v>
                </c:pt>
                <c:pt idx="19">
                  <c:v>9.1170934450185374E-3</c:v>
                </c:pt>
                <c:pt idx="20">
                  <c:v>6.5531354304837796E-3</c:v>
                </c:pt>
                <c:pt idx="21">
                  <c:v>1.0826003308772645E-2</c:v>
                </c:pt>
                <c:pt idx="22">
                  <c:v>2.3114335157039794E-3</c:v>
                </c:pt>
                <c:pt idx="23">
                  <c:v>2.3000085590422137E-3</c:v>
                </c:pt>
                <c:pt idx="24">
                  <c:v>1.8540617410347936E-3</c:v>
                </c:pt>
                <c:pt idx="25">
                  <c:v>4.0089184227963233E-3</c:v>
                </c:pt>
                <c:pt idx="26">
                  <c:v>2.3114335157039794E-3</c:v>
                </c:pt>
                <c:pt idx="27">
                  <c:v>2.3000085590422137E-3</c:v>
                </c:pt>
                <c:pt idx="28">
                  <c:v>1.8540617410347936E-3</c:v>
                </c:pt>
                <c:pt idx="29">
                  <c:v>4.0089184227963233E-3</c:v>
                </c:pt>
                <c:pt idx="30">
                  <c:v>7.2372816093537653E-3</c:v>
                </c:pt>
                <c:pt idx="31">
                  <c:v>8.6635226655464373E-3</c:v>
                </c:pt>
                <c:pt idx="32">
                  <c:v>6.3263610262829818E-3</c:v>
                </c:pt>
                <c:pt idx="33">
                  <c:v>1.1279574088244745E-2</c:v>
                </c:pt>
                <c:pt idx="34">
                  <c:v>7.2372816093537653E-3</c:v>
                </c:pt>
                <c:pt idx="35">
                  <c:v>8.6635226655464373E-3</c:v>
                </c:pt>
                <c:pt idx="36">
                  <c:v>6.3263610262829818E-3</c:v>
                </c:pt>
                <c:pt idx="37">
                  <c:v>1.1279574088244745E-2</c:v>
                </c:pt>
                <c:pt idx="38">
                  <c:v>2.5382079199047771E-3</c:v>
                </c:pt>
                <c:pt idx="39">
                  <c:v>1.8464377795701153E-3</c:v>
                </c:pt>
                <c:pt idx="40">
                  <c:v>1.6272873368339954E-3</c:v>
                </c:pt>
                <c:pt idx="41">
                  <c:v>4.4624892022684225E-3</c:v>
                </c:pt>
                <c:pt idx="42">
                  <c:v>2.5382079199047771E-3</c:v>
                </c:pt>
                <c:pt idx="43">
                  <c:v>1.8464377795701153E-3</c:v>
                </c:pt>
                <c:pt idx="44">
                  <c:v>1.6272873368339954E-3</c:v>
                </c:pt>
                <c:pt idx="45">
                  <c:v>4.4624892022684225E-3</c:v>
                </c:pt>
                <c:pt idx="46">
                  <c:v>7.2372816093537653E-3</c:v>
                </c:pt>
                <c:pt idx="47">
                  <c:v>9.1170934450185374E-3</c:v>
                </c:pt>
                <c:pt idx="48">
                  <c:v>6.5531354304837796E-3</c:v>
                </c:pt>
                <c:pt idx="49">
                  <c:v>1.1279574088244745E-2</c:v>
                </c:pt>
              </c:numCache>
            </c:numRef>
          </c:xVal>
          <c:yVal>
            <c:numRef>
              <c:f>'EJE 13'!$D$176:$D$225</c:f>
              <c:numCache>
                <c:formatCode>General</c:formatCode>
                <c:ptCount val="50"/>
                <c:pt idx="0">
                  <c:v>7.4325348876908087E-2</c:v>
                </c:pt>
                <c:pt idx="1">
                  <c:v>7.6327573081159283E-2</c:v>
                </c:pt>
                <c:pt idx="2">
                  <c:v>1.8322839610241518E-2</c:v>
                </c:pt>
                <c:pt idx="3">
                  <c:v>1.8322839610241518E-2</c:v>
                </c:pt>
                <c:pt idx="4">
                  <c:v>3.2367933215265647E-2</c:v>
                </c:pt>
                <c:pt idx="5">
                  <c:v>3.2367933215265647E-2</c:v>
                </c:pt>
                <c:pt idx="6">
                  <c:v>8.4692313905313857E-3</c:v>
                </c:pt>
                <c:pt idx="7">
                  <c:v>8.4692313905313857E-3</c:v>
                </c:pt>
                <c:pt idx="8">
                  <c:v>9.2648150587052974E-2</c:v>
                </c:pt>
                <c:pt idx="9">
                  <c:v>9.4650374791304184E-2</c:v>
                </c:pt>
                <c:pt idx="10">
                  <c:v>0.10405547326763266</c:v>
                </c:pt>
                <c:pt idx="11">
                  <c:v>0.10685856441352638</c:v>
                </c:pt>
                <c:pt idx="12">
                  <c:v>0.11850693170859881</c:v>
                </c:pt>
                <c:pt idx="13">
                  <c:v>0.12090957043362296</c:v>
                </c:pt>
                <c:pt idx="14">
                  <c:v>2.1577662007729429E-2</c:v>
                </c:pt>
                <c:pt idx="15">
                  <c:v>2.3379660001545854E-2</c:v>
                </c:pt>
                <c:pt idx="16">
                  <c:v>0.11220793565062782</c:v>
                </c:pt>
                <c:pt idx="17">
                  <c:v>0.11400993364444424</c:v>
                </c:pt>
                <c:pt idx="18">
                  <c:v>2.1577662007729429E-2</c:v>
                </c:pt>
                <c:pt idx="19">
                  <c:v>2.3379660001545854E-2</c:v>
                </c:pt>
                <c:pt idx="20">
                  <c:v>0.11220793565062782</c:v>
                </c:pt>
                <c:pt idx="21">
                  <c:v>0.11400993364444424</c:v>
                </c:pt>
                <c:pt idx="22">
                  <c:v>5.5035905202511982E-2</c:v>
                </c:pt>
                <c:pt idx="23">
                  <c:v>5.6837903196328407E-2</c:v>
                </c:pt>
                <c:pt idx="24">
                  <c:v>7.8749730355941891E-2</c:v>
                </c:pt>
                <c:pt idx="25">
                  <c:v>8.0551728349758309E-2</c:v>
                </c:pt>
                <c:pt idx="26">
                  <c:v>5.5035905202511982E-2</c:v>
                </c:pt>
                <c:pt idx="27">
                  <c:v>5.6837903196328407E-2</c:v>
                </c:pt>
                <c:pt idx="28">
                  <c:v>7.8749730355941891E-2</c:v>
                </c:pt>
                <c:pt idx="29">
                  <c:v>8.0551728349758309E-2</c:v>
                </c:pt>
                <c:pt idx="30">
                  <c:v>6.21981138610627E-2</c:v>
                </c:pt>
                <c:pt idx="31">
                  <c:v>6.4600752586086843E-2</c:v>
                </c:pt>
                <c:pt idx="32">
                  <c:v>0.15282834960386446</c:v>
                </c:pt>
                <c:pt idx="33">
                  <c:v>0.15523102622898524</c:v>
                </c:pt>
                <c:pt idx="34">
                  <c:v>6.21981138610627E-2</c:v>
                </c:pt>
                <c:pt idx="35">
                  <c:v>6.4600752586086843E-2</c:v>
                </c:pt>
                <c:pt idx="36">
                  <c:v>0.15282834960386446</c:v>
                </c:pt>
                <c:pt idx="37">
                  <c:v>0.15523102622898524</c:v>
                </c:pt>
                <c:pt idx="38">
                  <c:v>9.5656319155748626E-2</c:v>
                </c:pt>
                <c:pt idx="39">
                  <c:v>9.8058995780869393E-2</c:v>
                </c:pt>
                <c:pt idx="40">
                  <c:v>0.11937014430917853</c:v>
                </c:pt>
                <c:pt idx="41">
                  <c:v>0.12177278303420266</c:v>
                </c:pt>
                <c:pt idx="42">
                  <c:v>9.5656319155748626E-2</c:v>
                </c:pt>
                <c:pt idx="43">
                  <c:v>9.8058995780869393E-2</c:v>
                </c:pt>
                <c:pt idx="44">
                  <c:v>0.11937014430917853</c:v>
                </c:pt>
                <c:pt idx="45">
                  <c:v>0.12177278303420266</c:v>
                </c:pt>
                <c:pt idx="46">
                  <c:v>2.1577662007729429E-2</c:v>
                </c:pt>
                <c:pt idx="47">
                  <c:v>2.3379660001545854E-2</c:v>
                </c:pt>
                <c:pt idx="48">
                  <c:v>0.15282834960386446</c:v>
                </c:pt>
                <c:pt idx="49">
                  <c:v>0.15523102622898524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F-4F1C-8FA5-F1543D53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15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FE-4897-A199-EF9650A2E1E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E-4897-A199-EF9650A2E1E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E-4897-A199-EF9650A2E1E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E-4897-A199-EF9650A2E1E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E-4897-A199-EF9650A2E1E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FE-4897-A199-EF9650A2E1E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E-4897-A199-EF9650A2E1E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FE-4897-A199-EF9650A2E1E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13'!$E$230:$E$279</c:f>
              <c:numCache>
                <c:formatCode>General</c:formatCode>
                <c:ptCount val="50"/>
                <c:pt idx="0">
                  <c:v>9.8062380424280443E-4</c:v>
                </c:pt>
                <c:pt idx="1">
                  <c:v>1.4468773841629886E-3</c:v>
                </c:pt>
                <c:pt idx="2">
                  <c:v>3.778062892249521E-4</c:v>
                </c:pt>
                <c:pt idx="3">
                  <c:v>3.1745450493593725E-4</c:v>
                </c:pt>
                <c:pt idx="4">
                  <c:v>7.3246056290695105E-3</c:v>
                </c:pt>
                <c:pt idx="5">
                  <c:v>8.9001373629489459E-3</c:v>
                </c:pt>
                <c:pt idx="6">
                  <c:v>2.8304986831547948E-3</c:v>
                </c:pt>
                <c:pt idx="7">
                  <c:v>2.701329386473425E-3</c:v>
                </c:pt>
                <c:pt idx="8">
                  <c:v>1.3584300934677566E-3</c:v>
                </c:pt>
                <c:pt idx="9">
                  <c:v>1.7643318890989258E-3</c:v>
                </c:pt>
                <c:pt idx="10">
                  <c:v>1.3728692063642068E-3</c:v>
                </c:pt>
                <c:pt idx="11">
                  <c:v>2.0256365769796224E-3</c:v>
                </c:pt>
                <c:pt idx="12">
                  <c:v>1.7812427474270082E-3</c:v>
                </c:pt>
                <c:pt idx="13">
                  <c:v>2.2441800688930858E-3</c:v>
                </c:pt>
                <c:pt idx="14">
                  <c:v>1.1137005184940119E-2</c:v>
                </c:pt>
                <c:pt idx="15">
                  <c:v>1.1157973825351797E-2</c:v>
                </c:pt>
                <c:pt idx="16">
                  <c:v>9.3718905764545099E-3</c:v>
                </c:pt>
                <c:pt idx="17">
                  <c:v>1.3762369595148054E-2</c:v>
                </c:pt>
                <c:pt idx="18">
                  <c:v>1.1137005184940119E-2</c:v>
                </c:pt>
                <c:pt idx="19">
                  <c:v>1.1157973825351797E-2</c:v>
                </c:pt>
                <c:pt idx="20">
                  <c:v>9.3718905764545099E-3</c:v>
                </c:pt>
                <c:pt idx="21">
                  <c:v>1.3762369595148054E-2</c:v>
                </c:pt>
                <c:pt idx="22">
                  <c:v>4.8452389823566396E-3</c:v>
                </c:pt>
                <c:pt idx="23">
                  <c:v>2.4796550170132284E-3</c:v>
                </c:pt>
                <c:pt idx="24">
                  <c:v>3.0801449717496273E-3</c:v>
                </c:pt>
                <c:pt idx="25">
                  <c:v>5.0840507868094853E-3</c:v>
                </c:pt>
                <c:pt idx="26">
                  <c:v>4.8452389823566396E-3</c:v>
                </c:pt>
                <c:pt idx="27">
                  <c:v>2.4796550170132284E-3</c:v>
                </c:pt>
                <c:pt idx="28">
                  <c:v>3.0801449717496273E-3</c:v>
                </c:pt>
                <c:pt idx="29">
                  <c:v>5.0840507868094853E-3</c:v>
                </c:pt>
                <c:pt idx="30">
                  <c:v>1.1809010974165072E-2</c:v>
                </c:pt>
                <c:pt idx="31">
                  <c:v>1.0406460224742684E-2</c:v>
                </c:pt>
                <c:pt idx="32">
                  <c:v>8.6999053851081563E-3</c:v>
                </c:pt>
                <c:pt idx="33">
                  <c:v>1.4513903793635765E-2</c:v>
                </c:pt>
                <c:pt idx="34">
                  <c:v>1.1809010974165072E-2</c:v>
                </c:pt>
                <c:pt idx="35">
                  <c:v>1.0406460224742684E-2</c:v>
                </c:pt>
                <c:pt idx="36">
                  <c:v>8.6999053851081563E-3</c:v>
                </c:pt>
                <c:pt idx="37">
                  <c:v>1.4513903793635765E-2</c:v>
                </c:pt>
                <c:pt idx="38">
                  <c:v>5.5172447715815913E-3</c:v>
                </c:pt>
                <c:pt idx="39">
                  <c:v>1.728141416404114E-3</c:v>
                </c:pt>
                <c:pt idx="40">
                  <c:v>2.4081391825246756E-3</c:v>
                </c:pt>
                <c:pt idx="41">
                  <c:v>5.8355643874185995E-3</c:v>
                </c:pt>
                <c:pt idx="42">
                  <c:v>5.5172447715815913E-3</c:v>
                </c:pt>
                <c:pt idx="43">
                  <c:v>1.728141416404114E-3</c:v>
                </c:pt>
                <c:pt idx="44">
                  <c:v>2.4081391825246756E-3</c:v>
                </c:pt>
                <c:pt idx="45">
                  <c:v>5.8355643874185995E-3</c:v>
                </c:pt>
                <c:pt idx="46">
                  <c:v>1.1809010974165072E-2</c:v>
                </c:pt>
                <c:pt idx="47">
                  <c:v>1.1157973825351797E-2</c:v>
                </c:pt>
                <c:pt idx="48">
                  <c:v>9.3718905764545099E-3</c:v>
                </c:pt>
                <c:pt idx="49">
                  <c:v>1.4513903793635765E-2</c:v>
                </c:pt>
              </c:numCache>
            </c:numRef>
          </c:xVal>
          <c:yVal>
            <c:numRef>
              <c:f>'EJE 13'!$D$230:$D$279</c:f>
              <c:numCache>
                <c:formatCode>General</c:formatCode>
                <c:ptCount val="50"/>
                <c:pt idx="0">
                  <c:v>7.3204297181521605E-2</c:v>
                </c:pt>
                <c:pt idx="1">
                  <c:v>7.6207619275362182E-2</c:v>
                </c:pt>
                <c:pt idx="2">
                  <c:v>1.8522914220289819E-2</c:v>
                </c:pt>
                <c:pt idx="3">
                  <c:v>1.8522914220289819E-2</c:v>
                </c:pt>
                <c:pt idx="4">
                  <c:v>3.1369412532246323E-2</c:v>
                </c:pt>
                <c:pt idx="5">
                  <c:v>3.1369412532246323E-2</c:v>
                </c:pt>
                <c:pt idx="6">
                  <c:v>1.0351132263043461E-2</c:v>
                </c:pt>
                <c:pt idx="7">
                  <c:v>1.0351132263043461E-2</c:v>
                </c:pt>
                <c:pt idx="8">
                  <c:v>9.172721140181142E-2</c:v>
                </c:pt>
                <c:pt idx="9">
                  <c:v>9.4730533495652011E-2</c:v>
                </c:pt>
                <c:pt idx="10">
                  <c:v>0.10248603026666649</c:v>
                </c:pt>
                <c:pt idx="11">
                  <c:v>0.10669066698550705</c:v>
                </c:pt>
                <c:pt idx="12">
                  <c:v>0.11748174830760849</c:v>
                </c:pt>
                <c:pt idx="13">
                  <c:v>0.12108576324528963</c:v>
                </c:pt>
                <c:pt idx="14">
                  <c:v>2.1966682811956482E-2</c:v>
                </c:pt>
                <c:pt idx="15">
                  <c:v>2.4669694015217347E-2</c:v>
                </c:pt>
                <c:pt idx="16">
                  <c:v>0.10980108053985488</c:v>
                </c:pt>
                <c:pt idx="17">
                  <c:v>0.11250409174311575</c:v>
                </c:pt>
                <c:pt idx="18">
                  <c:v>2.1966682811956482E-2</c:v>
                </c:pt>
                <c:pt idx="19">
                  <c:v>2.4669694015217347E-2</c:v>
                </c:pt>
                <c:pt idx="20">
                  <c:v>0.10980108053985488</c:v>
                </c:pt>
                <c:pt idx="21">
                  <c:v>0.11250409174311575</c:v>
                </c:pt>
                <c:pt idx="22">
                  <c:v>5.139231782644918E-2</c:v>
                </c:pt>
                <c:pt idx="23">
                  <c:v>5.4095329029710051E-2</c:v>
                </c:pt>
                <c:pt idx="24">
                  <c:v>8.0375445525362174E-2</c:v>
                </c:pt>
                <c:pt idx="25">
                  <c:v>8.307838566594189E-2</c:v>
                </c:pt>
                <c:pt idx="26">
                  <c:v>5.139231782644918E-2</c:v>
                </c:pt>
                <c:pt idx="27">
                  <c:v>5.4095329029710051E-2</c:v>
                </c:pt>
                <c:pt idx="28">
                  <c:v>8.0375445525362174E-2</c:v>
                </c:pt>
                <c:pt idx="29">
                  <c:v>8.307838566594189E-2</c:v>
                </c:pt>
                <c:pt idx="30">
                  <c:v>6.245080801775351E-2</c:v>
                </c:pt>
                <c:pt idx="31">
                  <c:v>6.6054822955434661E-2</c:v>
                </c:pt>
                <c:pt idx="32">
                  <c:v>0.15028527680833306</c:v>
                </c:pt>
                <c:pt idx="33">
                  <c:v>0.15388929174601423</c:v>
                </c:pt>
                <c:pt idx="34">
                  <c:v>6.245080801775351E-2</c:v>
                </c:pt>
                <c:pt idx="35">
                  <c:v>6.6054822955434661E-2</c:v>
                </c:pt>
                <c:pt idx="36">
                  <c:v>0.15028527680833306</c:v>
                </c:pt>
                <c:pt idx="37">
                  <c:v>0.15388929174601423</c:v>
                </c:pt>
                <c:pt idx="38">
                  <c:v>9.1876514094927364E-2</c:v>
                </c:pt>
                <c:pt idx="39">
                  <c:v>9.5480529032608522E-2</c:v>
                </c:pt>
                <c:pt idx="40">
                  <c:v>0.1208595707311592</c:v>
                </c:pt>
                <c:pt idx="41">
                  <c:v>0.12446358566884035</c:v>
                </c:pt>
                <c:pt idx="42">
                  <c:v>9.1876514094927364E-2</c:v>
                </c:pt>
                <c:pt idx="43">
                  <c:v>9.5480529032608522E-2</c:v>
                </c:pt>
                <c:pt idx="44">
                  <c:v>0.1208595707311592</c:v>
                </c:pt>
                <c:pt idx="45">
                  <c:v>0.12446358566884035</c:v>
                </c:pt>
                <c:pt idx="46">
                  <c:v>2.1966682811956482E-2</c:v>
                </c:pt>
                <c:pt idx="47">
                  <c:v>2.4669694015217347E-2</c:v>
                </c:pt>
                <c:pt idx="48">
                  <c:v>0.15028527680833306</c:v>
                </c:pt>
                <c:pt idx="49">
                  <c:v>0.15388929174601423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E-4897-A199-EF9650A2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8-4D1E-9708-94C6D061E6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F8-4D1E-9708-94C6D061E6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8-4D1E-9708-94C6D061E6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8-4D1E-9708-94C6D061E6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8-4D1E-9708-94C6D061E6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8-4D1E-9708-94C6D061E6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8-4D1E-9708-94C6D061E6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8-4D1E-9708-94C6D061E6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13'!$E$284:$E$333</c:f>
              <c:numCache>
                <c:formatCode>General</c:formatCode>
                <c:ptCount val="50"/>
                <c:pt idx="0">
                  <c:v>2.2803499437093009E-3</c:v>
                </c:pt>
                <c:pt idx="1">
                  <c:v>8.5155749695441985E-4</c:v>
                </c:pt>
                <c:pt idx="2">
                  <c:v>3.9723008874186026E-4</c:v>
                </c:pt>
                <c:pt idx="3">
                  <c:v>2.5751467821886115E-4</c:v>
                </c:pt>
                <c:pt idx="4">
                  <c:v>2.756531701113207E-3</c:v>
                </c:pt>
                <c:pt idx="5">
                  <c:v>2.1551354397185427E-3</c:v>
                </c:pt>
                <c:pt idx="6">
                  <c:v>9.2179626296996276E-4</c:v>
                </c:pt>
                <c:pt idx="7">
                  <c:v>1.2324946637261058E-3</c:v>
                </c:pt>
                <c:pt idx="8">
                  <c:v>2.6775800324511613E-3</c:v>
                </c:pt>
                <c:pt idx="9">
                  <c:v>1.109092773051878E-3</c:v>
                </c:pt>
                <c:pt idx="10">
                  <c:v>3.1925063994958989E-3</c:v>
                </c:pt>
                <c:pt idx="11">
                  <c:v>1.1921846153119073E-3</c:v>
                </c:pt>
                <c:pt idx="12">
                  <c:v>3.3719963135895761E-3</c:v>
                </c:pt>
                <c:pt idx="13">
                  <c:v>1.4339213185255175E-3</c:v>
                </c:pt>
                <c:pt idx="14">
                  <c:v>5.9114675700482986E-3</c:v>
                </c:pt>
                <c:pt idx="15">
                  <c:v>2.2507919879227014E-3</c:v>
                </c:pt>
                <c:pt idx="16">
                  <c:v>1.8068459105229963E-3</c:v>
                </c:pt>
                <c:pt idx="17">
                  <c:v>3.7836037215920964E-3</c:v>
                </c:pt>
                <c:pt idx="18">
                  <c:v>5.9114675700482986E-3</c:v>
                </c:pt>
                <c:pt idx="19">
                  <c:v>2.2507919879227014E-3</c:v>
                </c:pt>
                <c:pt idx="20">
                  <c:v>1.8068459105229963E-3</c:v>
                </c:pt>
                <c:pt idx="21">
                  <c:v>3.7836037215920964E-3</c:v>
                </c:pt>
                <c:pt idx="22">
                  <c:v>3.3428297174963187E-3</c:v>
                </c:pt>
                <c:pt idx="23">
                  <c:v>9.5907842323041212E-4</c:v>
                </c:pt>
                <c:pt idx="24">
                  <c:v>7.6181253990758116E-4</c:v>
                </c:pt>
                <c:pt idx="25">
                  <c:v>2.4919107547784038E-3</c:v>
                </c:pt>
                <c:pt idx="26">
                  <c:v>3.3428297174963187E-3</c:v>
                </c:pt>
                <c:pt idx="27">
                  <c:v>9.5907842323041212E-4</c:v>
                </c:pt>
                <c:pt idx="28">
                  <c:v>7.6181253990758116E-4</c:v>
                </c:pt>
                <c:pt idx="29">
                  <c:v>2.4919107547784038E-3</c:v>
                </c:pt>
                <c:pt idx="30">
                  <c:v>6.9928150006301065E-3</c:v>
                </c:pt>
                <c:pt idx="31">
                  <c:v>1.7378018214660753E-3</c:v>
                </c:pt>
                <c:pt idx="32">
                  <c:v>7.2549847994118758E-4</c:v>
                </c:pt>
                <c:pt idx="33">
                  <c:v>4.2965938880487227E-3</c:v>
                </c:pt>
                <c:pt idx="34">
                  <c:v>6.9928150006301065E-3</c:v>
                </c:pt>
                <c:pt idx="35">
                  <c:v>1.7378018214660753E-3</c:v>
                </c:pt>
                <c:pt idx="36">
                  <c:v>7.2549847994118758E-4</c:v>
                </c:pt>
                <c:pt idx="37">
                  <c:v>4.2965938880487227E-3</c:v>
                </c:pt>
                <c:pt idx="38">
                  <c:v>4.4241771480781275E-3</c:v>
                </c:pt>
                <c:pt idx="39">
                  <c:v>4.4608825677378629E-4</c:v>
                </c:pt>
                <c:pt idx="40">
                  <c:v>1.8431393726107931E-3</c:v>
                </c:pt>
                <c:pt idx="41">
                  <c:v>3.0049009212350297E-3</c:v>
                </c:pt>
                <c:pt idx="42">
                  <c:v>4.4241771480781275E-3</c:v>
                </c:pt>
                <c:pt idx="43">
                  <c:v>4.4608825677378629E-4</c:v>
                </c:pt>
                <c:pt idx="44">
                  <c:v>1.8431393726107931E-3</c:v>
                </c:pt>
                <c:pt idx="45">
                  <c:v>3.0049009212350297E-3</c:v>
                </c:pt>
                <c:pt idx="46">
                  <c:v>6.9928150006301065E-3</c:v>
                </c:pt>
                <c:pt idx="47">
                  <c:v>2.2507919879227014E-3</c:v>
                </c:pt>
                <c:pt idx="48">
                  <c:v>1.8068459105229963E-3</c:v>
                </c:pt>
                <c:pt idx="49">
                  <c:v>4.2965938880487227E-3</c:v>
                </c:pt>
              </c:numCache>
            </c:numRef>
          </c:xVal>
          <c:yVal>
            <c:numRef>
              <c:f>'EJE 13'!$D$284:$D$333</c:f>
              <c:numCache>
                <c:formatCode>General</c:formatCode>
                <c:ptCount val="50"/>
                <c:pt idx="0">
                  <c:v>3.9014122583333265E-3</c:v>
                </c:pt>
                <c:pt idx="1">
                  <c:v>6.9047343521739003E-3</c:v>
                </c:pt>
                <c:pt idx="2">
                  <c:v>5.798004155797091E-4</c:v>
                </c:pt>
                <c:pt idx="3">
                  <c:v>5.798004155797091E-4</c:v>
                </c:pt>
                <c:pt idx="4">
                  <c:v>2.5275574434782564E-3</c:v>
                </c:pt>
                <c:pt idx="5">
                  <c:v>2.5275574434782564E-3</c:v>
                </c:pt>
                <c:pt idx="6">
                  <c:v>1.1761584358695629E-3</c:v>
                </c:pt>
                <c:pt idx="7">
                  <c:v>1.1761584358695629E-3</c:v>
                </c:pt>
                <c:pt idx="8">
                  <c:v>4.4812126739130357E-3</c:v>
                </c:pt>
                <c:pt idx="9">
                  <c:v>7.4845347677536091E-3</c:v>
                </c:pt>
                <c:pt idx="10">
                  <c:v>5.4620197992753527E-3</c:v>
                </c:pt>
                <c:pt idx="11">
                  <c:v>9.6666565181159243E-3</c:v>
                </c:pt>
                <c:pt idx="12">
                  <c:v>5.6094037999999905E-3</c:v>
                </c:pt>
                <c:pt idx="13">
                  <c:v>9.2133476749999832E-3</c:v>
                </c:pt>
                <c:pt idx="14">
                  <c:v>2.7288069565217343E-5</c:v>
                </c:pt>
                <c:pt idx="15">
                  <c:v>2.6757231336956471E-3</c:v>
                </c:pt>
                <c:pt idx="16">
                  <c:v>7.0498443471014366E-3</c:v>
                </c:pt>
                <c:pt idx="17">
                  <c:v>9.7528555503623004E-3</c:v>
                </c:pt>
                <c:pt idx="18">
                  <c:v>2.7288069565217343E-5</c:v>
                </c:pt>
                <c:pt idx="19">
                  <c:v>2.6757231336956471E-3</c:v>
                </c:pt>
                <c:pt idx="20">
                  <c:v>7.0498443471014366E-3</c:v>
                </c:pt>
                <c:pt idx="21">
                  <c:v>9.7528555503623004E-3</c:v>
                </c:pt>
                <c:pt idx="22">
                  <c:v>1.864684753623185E-3</c:v>
                </c:pt>
                <c:pt idx="23">
                  <c:v>4.5676959568840495E-3</c:v>
                </c:pt>
                <c:pt idx="24">
                  <c:v>5.157871523913035E-3</c:v>
                </c:pt>
                <c:pt idx="25">
                  <c:v>7.8608827271738988E-3</c:v>
                </c:pt>
                <c:pt idx="26">
                  <c:v>1.864684753623185E-3</c:v>
                </c:pt>
                <c:pt idx="27">
                  <c:v>4.5676959568840495E-3</c:v>
                </c:pt>
                <c:pt idx="28">
                  <c:v>5.157871523913035E-3</c:v>
                </c:pt>
                <c:pt idx="29">
                  <c:v>7.8608827271738988E-3</c:v>
                </c:pt>
                <c:pt idx="30">
                  <c:v>1.7229857673913011E-3</c:v>
                </c:pt>
                <c:pt idx="31">
                  <c:v>5.3269296423912949E-3</c:v>
                </c:pt>
                <c:pt idx="32">
                  <c:v>8.8000471213767958E-3</c:v>
                </c:pt>
                <c:pt idx="33">
                  <c:v>1.240406205905795E-2</c:v>
                </c:pt>
                <c:pt idx="34">
                  <c:v>1.7229857673913011E-3</c:v>
                </c:pt>
                <c:pt idx="35">
                  <c:v>5.3269296423912949E-3</c:v>
                </c:pt>
                <c:pt idx="36">
                  <c:v>8.8000471213767958E-3</c:v>
                </c:pt>
                <c:pt idx="37">
                  <c:v>1.240406205905795E-2</c:v>
                </c:pt>
                <c:pt idx="38">
                  <c:v>3.6148875278985441E-3</c:v>
                </c:pt>
                <c:pt idx="39">
                  <c:v>7.2189024655796973E-3</c:v>
                </c:pt>
                <c:pt idx="40">
                  <c:v>6.9081453608695522E-3</c:v>
                </c:pt>
                <c:pt idx="41">
                  <c:v>1.0512089235869547E-2</c:v>
                </c:pt>
                <c:pt idx="42">
                  <c:v>3.6148875278985441E-3</c:v>
                </c:pt>
                <c:pt idx="43">
                  <c:v>7.2189024655796973E-3</c:v>
                </c:pt>
                <c:pt idx="44">
                  <c:v>6.9081453608695522E-3</c:v>
                </c:pt>
                <c:pt idx="45">
                  <c:v>1.0512089235869547E-2</c:v>
                </c:pt>
                <c:pt idx="46">
                  <c:v>2.7288069565217343E-5</c:v>
                </c:pt>
                <c:pt idx="47">
                  <c:v>2.6757231336956471E-3</c:v>
                </c:pt>
                <c:pt idx="48">
                  <c:v>8.8000471213767958E-3</c:v>
                </c:pt>
                <c:pt idx="49">
                  <c:v>1.240406205905795E-2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8-4D1E-9708-94C6D061E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83C-816A-CCE66181823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F-483C-816A-CCE66181823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4F-483C-816A-CCE66181823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4F-483C-816A-CCE66181823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4F-483C-816A-CCE66181823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4F-483C-816A-CCE66181823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F-483C-816A-CCE66181823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4F-483C-816A-CCE661818230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3-6'!$E$176:$E$225</c:f>
              <c:numCache>
                <c:formatCode>General</c:formatCode>
                <c:ptCount val="50"/>
                <c:pt idx="0">
                  <c:v>4.6963163201008105E-5</c:v>
                </c:pt>
                <c:pt idx="1">
                  <c:v>4.3028762410207862E-4</c:v>
                </c:pt>
                <c:pt idx="2">
                  <c:v>8.5182526937617996E-5</c:v>
                </c:pt>
                <c:pt idx="3">
                  <c:v>3.024798471959667E-5</c:v>
                </c:pt>
                <c:pt idx="4">
                  <c:v>1.8920716930056678E-3</c:v>
                </c:pt>
                <c:pt idx="5">
                  <c:v>2.2246882963768075E-3</c:v>
                </c:pt>
                <c:pt idx="6">
                  <c:v>4.6119371104284728E-3</c:v>
                </c:pt>
                <c:pt idx="7">
                  <c:v>6.6697640520793832E-3</c:v>
                </c:pt>
                <c:pt idx="8">
                  <c:v>3.8213184373030808E-5</c:v>
                </c:pt>
                <c:pt idx="9">
                  <c:v>4.0003963938248195E-4</c:v>
                </c:pt>
                <c:pt idx="10">
                  <c:v>6.5748428481411344E-5</c:v>
                </c:pt>
                <c:pt idx="11">
                  <c:v>6.0240143787019423E-4</c:v>
                </c:pt>
                <c:pt idx="12">
                  <c:v>7.9930067895399984E-5</c:v>
                </c:pt>
                <c:pt idx="13">
                  <c:v>4.6794466575299221E-4</c:v>
                </c:pt>
                <c:pt idx="14">
                  <c:v>2.6066347591997426E-3</c:v>
                </c:pt>
                <c:pt idx="15">
                  <c:v>3.5018206228103282E-3</c:v>
                </c:pt>
                <c:pt idx="16">
                  <c:v>2.6911684529615579E-3</c:v>
                </c:pt>
                <c:pt idx="17">
                  <c:v>2.7273053711720178E-3</c:v>
                </c:pt>
                <c:pt idx="18">
                  <c:v>2.6066347591997426E-3</c:v>
                </c:pt>
                <c:pt idx="19">
                  <c:v>3.5018206228103282E-3</c:v>
                </c:pt>
                <c:pt idx="20">
                  <c:v>2.6911684529615579E-3</c:v>
                </c:pt>
                <c:pt idx="21">
                  <c:v>2.7273053711720178E-3</c:v>
                </c:pt>
                <c:pt idx="22">
                  <c:v>6.4144451077189548E-3</c:v>
                </c:pt>
                <c:pt idx="23">
                  <c:v>9.7249279166666501E-3</c:v>
                </c:pt>
                <c:pt idx="24">
                  <c:v>6.4989788014807696E-3</c:v>
                </c:pt>
                <c:pt idx="25">
                  <c:v>8.9504126650283393E-3</c:v>
                </c:pt>
                <c:pt idx="26">
                  <c:v>6.4144451077189548E-3</c:v>
                </c:pt>
                <c:pt idx="27">
                  <c:v>9.7249279166666501E-3</c:v>
                </c:pt>
                <c:pt idx="28">
                  <c:v>6.4989788014807696E-3</c:v>
                </c:pt>
                <c:pt idx="29">
                  <c:v>8.9504126650283393E-3</c:v>
                </c:pt>
                <c:pt idx="30">
                  <c:v>2.6777221578134797E-3</c:v>
                </c:pt>
                <c:pt idx="31">
                  <c:v>3.6006595432577127E-3</c:v>
                </c:pt>
                <c:pt idx="32">
                  <c:v>2.6200748749842418E-3</c:v>
                </c:pt>
                <c:pt idx="33">
                  <c:v>2.6284664507246328E-3</c:v>
                </c:pt>
                <c:pt idx="34">
                  <c:v>2.6777221578134797E-3</c:v>
                </c:pt>
                <c:pt idx="35">
                  <c:v>3.6006595432577127E-3</c:v>
                </c:pt>
                <c:pt idx="36">
                  <c:v>2.6200748749842418E-3</c:v>
                </c:pt>
                <c:pt idx="37">
                  <c:v>2.6284664507246328E-3</c:v>
                </c:pt>
                <c:pt idx="38">
                  <c:v>6.4855325063326915E-3</c:v>
                </c:pt>
                <c:pt idx="39">
                  <c:v>9.8237668371140337E-3</c:v>
                </c:pt>
                <c:pt idx="40">
                  <c:v>6.4278914028670329E-3</c:v>
                </c:pt>
                <c:pt idx="41">
                  <c:v>8.8515737445809539E-3</c:v>
                </c:pt>
                <c:pt idx="42">
                  <c:v>6.4855325063326915E-3</c:v>
                </c:pt>
                <c:pt idx="43">
                  <c:v>9.8237668371140337E-3</c:v>
                </c:pt>
                <c:pt idx="44">
                  <c:v>6.4278914028670329E-3</c:v>
                </c:pt>
                <c:pt idx="45">
                  <c:v>8.8515737445809539E-3</c:v>
                </c:pt>
                <c:pt idx="46">
                  <c:v>6.4855325063326915E-3</c:v>
                </c:pt>
                <c:pt idx="47">
                  <c:v>9.8237668371140337E-3</c:v>
                </c:pt>
                <c:pt idx="48">
                  <c:v>6.4989788014807696E-3</c:v>
                </c:pt>
                <c:pt idx="49">
                  <c:v>8.9504126650283393E-3</c:v>
                </c:pt>
              </c:numCache>
            </c:numRef>
          </c:xVal>
          <c:yVal>
            <c:numRef>
              <c:f>'EJE G ENTRE 3-6'!$D$176:$D$225</c:f>
              <c:numCache>
                <c:formatCode>General</c:formatCode>
                <c:ptCount val="50"/>
                <c:pt idx="0">
                  <c:v>7.6423251875072346E-2</c:v>
                </c:pt>
                <c:pt idx="1">
                  <c:v>7.8381938343333193E-2</c:v>
                </c:pt>
                <c:pt idx="2">
                  <c:v>1.7826300969420256E-2</c:v>
                </c:pt>
                <c:pt idx="3">
                  <c:v>1.7826300969420256E-2</c:v>
                </c:pt>
                <c:pt idx="4">
                  <c:v>6.6489086999999879E-3</c:v>
                </c:pt>
                <c:pt idx="5">
                  <c:v>6.6489086999999879E-3</c:v>
                </c:pt>
                <c:pt idx="6">
                  <c:v>1.3367089301594179E-2</c:v>
                </c:pt>
                <c:pt idx="7">
                  <c:v>1.3367089301594179E-2</c:v>
                </c:pt>
                <c:pt idx="8">
                  <c:v>9.424958126956505E-2</c:v>
                </c:pt>
                <c:pt idx="9">
                  <c:v>9.6208239312753463E-2</c:v>
                </c:pt>
                <c:pt idx="10">
                  <c:v>0.10699256968014476</c:v>
                </c:pt>
                <c:pt idx="11">
                  <c:v>0.10973470799565198</c:v>
                </c:pt>
                <c:pt idx="12">
                  <c:v>0.12023001222623167</c:v>
                </c:pt>
                <c:pt idx="13">
                  <c:v>0.12258039619304327</c:v>
                </c:pt>
                <c:pt idx="14">
                  <c:v>5.9472443137536135E-2</c:v>
                </c:pt>
                <c:pt idx="15">
                  <c:v>6.1235252431449165E-2</c:v>
                </c:pt>
                <c:pt idx="16">
                  <c:v>7.808941592260854E-2</c:v>
                </c:pt>
                <c:pt idx="17">
                  <c:v>7.9852225216521605E-2</c:v>
                </c:pt>
                <c:pt idx="18">
                  <c:v>5.9472443137536135E-2</c:v>
                </c:pt>
                <c:pt idx="19">
                  <c:v>6.1235252431449165E-2</c:v>
                </c:pt>
                <c:pt idx="20">
                  <c:v>7.808941592260854E-2</c:v>
                </c:pt>
                <c:pt idx="21">
                  <c:v>7.9852225216521605E-2</c:v>
                </c:pt>
                <c:pt idx="22">
                  <c:v>5.0066984610289765E-2</c:v>
                </c:pt>
                <c:pt idx="23">
                  <c:v>5.1829793904202809E-2</c:v>
                </c:pt>
                <c:pt idx="24">
                  <c:v>8.7494874449854931E-2</c:v>
                </c:pt>
                <c:pt idx="25">
                  <c:v>8.9257683743767968E-2</c:v>
                </c:pt>
                <c:pt idx="26">
                  <c:v>5.0066984610289765E-2</c:v>
                </c:pt>
                <c:pt idx="27">
                  <c:v>5.1829793904202809E-2</c:v>
                </c:pt>
                <c:pt idx="28">
                  <c:v>8.7494874449854931E-2</c:v>
                </c:pt>
                <c:pt idx="29">
                  <c:v>8.9257683743767968E-2</c:v>
                </c:pt>
                <c:pt idx="30">
                  <c:v>0.10022572535449258</c:v>
                </c:pt>
                <c:pt idx="31">
                  <c:v>0.10257613774637662</c:v>
                </c:pt>
                <c:pt idx="32">
                  <c:v>0.118842698139565</c:v>
                </c:pt>
                <c:pt idx="33">
                  <c:v>0.12119311053144906</c:v>
                </c:pt>
                <c:pt idx="34">
                  <c:v>0.10022572535449258</c:v>
                </c:pt>
                <c:pt idx="35">
                  <c:v>0.10257613774637662</c:v>
                </c:pt>
                <c:pt idx="36">
                  <c:v>0.118842698139565</c:v>
                </c:pt>
                <c:pt idx="37">
                  <c:v>0.12119311053144906</c:v>
                </c:pt>
                <c:pt idx="38">
                  <c:v>9.0820266827246227E-2</c:v>
                </c:pt>
                <c:pt idx="39">
                  <c:v>9.3170679219130276E-2</c:v>
                </c:pt>
                <c:pt idx="40">
                  <c:v>0.12824815666681136</c:v>
                </c:pt>
                <c:pt idx="41">
                  <c:v>0.13059856905869544</c:v>
                </c:pt>
                <c:pt idx="42">
                  <c:v>9.0820266827246227E-2</c:v>
                </c:pt>
                <c:pt idx="43">
                  <c:v>9.3170679219130276E-2</c:v>
                </c:pt>
                <c:pt idx="44">
                  <c:v>0.12824815666681136</c:v>
                </c:pt>
                <c:pt idx="45">
                  <c:v>0.13059856905869544</c:v>
                </c:pt>
                <c:pt idx="46">
                  <c:v>5.0066984610289765E-2</c:v>
                </c:pt>
                <c:pt idx="47">
                  <c:v>5.1829793904202809E-2</c:v>
                </c:pt>
                <c:pt idx="48">
                  <c:v>0.12824815666681136</c:v>
                </c:pt>
                <c:pt idx="49">
                  <c:v>0.13059856905869544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F-483C-816A-CCE66181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D-4925-BE14-7DBA6E185D81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D-4925-BE14-7DBA6E185D81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D-4925-BE14-7DBA6E185D81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D-4925-BE14-7DBA6E185D81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D-4925-BE14-7DBA6E185D81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D-4925-BE14-7DBA6E185D81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D-4925-BE14-7DBA6E185D81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CD-4925-BE14-7DBA6E185D8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3-6'!$E$230:$E$279</c:f>
              <c:numCache>
                <c:formatCode>General</c:formatCode>
                <c:ptCount val="50"/>
                <c:pt idx="0">
                  <c:v>4.665342260160673E-4</c:v>
                </c:pt>
                <c:pt idx="1">
                  <c:v>5.1358621756852462E-4</c:v>
                </c:pt>
                <c:pt idx="2">
                  <c:v>1.3533964868856307E-4</c:v>
                </c:pt>
                <c:pt idx="3">
                  <c:v>1.2746096012523607E-4</c:v>
                </c:pt>
                <c:pt idx="4">
                  <c:v>2.1673692922377086E-3</c:v>
                </c:pt>
                <c:pt idx="5">
                  <c:v>2.4522997468690881E-3</c:v>
                </c:pt>
                <c:pt idx="6">
                  <c:v>8.0519733664933674E-3</c:v>
                </c:pt>
                <c:pt idx="7">
                  <c:v>8.4151229777291916E-3</c:v>
                </c:pt>
                <c:pt idx="8">
                  <c:v>3.3120616363421492E-4</c:v>
                </c:pt>
                <c:pt idx="9">
                  <c:v>3.8613684374999932E-4</c:v>
                </c:pt>
                <c:pt idx="10">
                  <c:v>6.5315486820652054E-4</c:v>
                </c:pt>
                <c:pt idx="11">
                  <c:v>7.1902302185727657E-4</c:v>
                </c:pt>
                <c:pt idx="12">
                  <c:v>3.4331385414697481E-4</c:v>
                </c:pt>
                <c:pt idx="13">
                  <c:v>4.1237982844990475E-4</c:v>
                </c:pt>
                <c:pt idx="14">
                  <c:v>2.6144385229796741E-3</c:v>
                </c:pt>
                <c:pt idx="15">
                  <c:v>3.8954437655363823E-3</c:v>
                </c:pt>
                <c:pt idx="16">
                  <c:v>3.454202447069937E-3</c:v>
                </c:pt>
                <c:pt idx="17">
                  <c:v>2.9709839393903537E-3</c:v>
                </c:pt>
                <c:pt idx="18">
                  <c:v>2.6144385229796741E-3</c:v>
                </c:pt>
                <c:pt idx="19">
                  <c:v>3.8954437655363823E-3</c:v>
                </c:pt>
                <c:pt idx="20">
                  <c:v>3.454202447069937E-3</c:v>
                </c:pt>
                <c:pt idx="21">
                  <c:v>2.9709839393903537E-3</c:v>
                </c:pt>
                <c:pt idx="22">
                  <c:v>1.0852881909676256E-2</c:v>
                </c:pt>
                <c:pt idx="23">
                  <c:v>1.2243412509569921E-2</c:v>
                </c:pt>
                <c:pt idx="24">
                  <c:v>1.169265742007323E-2</c:v>
                </c:pt>
                <c:pt idx="25">
                  <c:v>1.1318952683423892E-2</c:v>
                </c:pt>
                <c:pt idx="26">
                  <c:v>1.0852881909676256E-2</c:v>
                </c:pt>
                <c:pt idx="27">
                  <c:v>1.2243412509569921E-2</c:v>
                </c:pt>
                <c:pt idx="28">
                  <c:v>1.169265742007323E-2</c:v>
                </c:pt>
                <c:pt idx="29">
                  <c:v>1.1318952683423892E-2</c:v>
                </c:pt>
                <c:pt idx="30">
                  <c:v>2.6098040002953639E-3</c:v>
                </c:pt>
                <c:pt idx="31">
                  <c:v>3.9220690983577432E-3</c:v>
                </c:pt>
                <c:pt idx="32">
                  <c:v>3.4588369697542472E-3</c:v>
                </c:pt>
                <c:pt idx="33">
                  <c:v>2.9443586065689927E-3</c:v>
                </c:pt>
                <c:pt idx="34">
                  <c:v>2.6098040002953639E-3</c:v>
                </c:pt>
                <c:pt idx="35">
                  <c:v>3.9220690983577432E-3</c:v>
                </c:pt>
                <c:pt idx="36">
                  <c:v>3.4588369697542472E-3</c:v>
                </c:pt>
                <c:pt idx="37">
                  <c:v>2.9443586065689927E-3</c:v>
                </c:pt>
                <c:pt idx="38">
                  <c:v>1.0848258973298656E-2</c:v>
                </c:pt>
                <c:pt idx="39">
                  <c:v>1.2270026256084572E-2</c:v>
                </c:pt>
                <c:pt idx="40">
                  <c:v>1.169728035645083E-2</c:v>
                </c:pt>
                <c:pt idx="41">
                  <c:v>1.1292327350602531E-2</c:v>
                </c:pt>
                <c:pt idx="42">
                  <c:v>1.0848258973298656E-2</c:v>
                </c:pt>
                <c:pt idx="43">
                  <c:v>1.2270026256084572E-2</c:v>
                </c:pt>
                <c:pt idx="44">
                  <c:v>1.169728035645083E-2</c:v>
                </c:pt>
                <c:pt idx="45">
                  <c:v>1.1292327350602531E-2</c:v>
                </c:pt>
                <c:pt idx="46">
                  <c:v>1.0852881909676256E-2</c:v>
                </c:pt>
                <c:pt idx="47">
                  <c:v>1.2270026256084572E-2</c:v>
                </c:pt>
                <c:pt idx="48">
                  <c:v>1.169728035645083E-2</c:v>
                </c:pt>
                <c:pt idx="49">
                  <c:v>1.1318952683423892E-2</c:v>
                </c:pt>
              </c:numCache>
            </c:numRef>
          </c:xVal>
          <c:yVal>
            <c:numRef>
              <c:f>'EJE G ENTRE 3-6'!$D$230:$D$279</c:f>
              <c:numCache>
                <c:formatCode>General</c:formatCode>
                <c:ptCount val="50"/>
                <c:pt idx="0">
                  <c:v>7.2658482493206389E-2</c:v>
                </c:pt>
                <c:pt idx="1">
                  <c:v>7.5596480217391168E-2</c:v>
                </c:pt>
                <c:pt idx="2">
                  <c:v>1.7881946601902142E-2</c:v>
                </c:pt>
                <c:pt idx="3">
                  <c:v>1.7881946601902142E-2</c:v>
                </c:pt>
                <c:pt idx="4">
                  <c:v>8.3944391029891156E-3</c:v>
                </c:pt>
                <c:pt idx="5">
                  <c:v>8.3944391029891156E-3</c:v>
                </c:pt>
                <c:pt idx="6">
                  <c:v>3.0064150970380382E-2</c:v>
                </c:pt>
                <c:pt idx="7">
                  <c:v>3.0064150970380382E-2</c:v>
                </c:pt>
                <c:pt idx="8">
                  <c:v>9.0540375798097664E-2</c:v>
                </c:pt>
                <c:pt idx="9">
                  <c:v>9.3478373522282443E-2</c:v>
                </c:pt>
                <c:pt idx="10">
                  <c:v>0.10172182219347807</c:v>
                </c:pt>
                <c:pt idx="11">
                  <c:v>0.10583501900733676</c:v>
                </c:pt>
                <c:pt idx="12">
                  <c:v>0.11580124025788022</c:v>
                </c:pt>
                <c:pt idx="13">
                  <c:v>0.11932683752690196</c:v>
                </c:pt>
                <c:pt idx="14">
                  <c:v>5.3640403510597734E-2</c:v>
                </c:pt>
                <c:pt idx="15">
                  <c:v>5.6284574813858596E-2</c:v>
                </c:pt>
                <c:pt idx="16">
                  <c:v>7.7144811680162906E-2</c:v>
                </c:pt>
                <c:pt idx="17">
                  <c:v>7.9789036280434641E-2</c:v>
                </c:pt>
                <c:pt idx="18">
                  <c:v>5.3640403510597734E-2</c:v>
                </c:pt>
                <c:pt idx="19">
                  <c:v>5.6284574813858596E-2</c:v>
                </c:pt>
                <c:pt idx="20">
                  <c:v>7.7144811680162906E-2</c:v>
                </c:pt>
                <c:pt idx="21">
                  <c:v>7.9789036280434641E-2</c:v>
                </c:pt>
                <c:pt idx="22">
                  <c:v>2.3302785577445612E-2</c:v>
                </c:pt>
                <c:pt idx="23">
                  <c:v>2.5946956880706477E-2</c:v>
                </c:pt>
                <c:pt idx="24">
                  <c:v>0.10748242961331503</c:v>
                </c:pt>
                <c:pt idx="25">
                  <c:v>0.11012665421358675</c:v>
                </c:pt>
                <c:pt idx="26">
                  <c:v>2.3302785577445612E-2</c:v>
                </c:pt>
                <c:pt idx="27">
                  <c:v>2.5946956880706477E-2</c:v>
                </c:pt>
                <c:pt idx="28">
                  <c:v>0.10748242961331503</c:v>
                </c:pt>
                <c:pt idx="29">
                  <c:v>0.11012665421358675</c:v>
                </c:pt>
                <c:pt idx="30">
                  <c:v>9.3319868211956356E-2</c:v>
                </c:pt>
                <c:pt idx="31">
                  <c:v>9.6845465480978082E-2</c:v>
                </c:pt>
                <c:pt idx="32">
                  <c:v>0.11682427638152153</c:v>
                </c:pt>
                <c:pt idx="33">
                  <c:v>0.12034987365054325</c:v>
                </c:pt>
                <c:pt idx="34">
                  <c:v>9.3319868211956356E-2</c:v>
                </c:pt>
                <c:pt idx="35">
                  <c:v>9.6845465480978082E-2</c:v>
                </c:pt>
                <c:pt idx="36">
                  <c:v>0.11682427638152153</c:v>
                </c:pt>
                <c:pt idx="37">
                  <c:v>0.12034987365054325</c:v>
                </c:pt>
                <c:pt idx="38">
                  <c:v>6.2982250278804233E-2</c:v>
                </c:pt>
                <c:pt idx="39">
                  <c:v>6.650784754782596E-2</c:v>
                </c:pt>
                <c:pt idx="40">
                  <c:v>0.1471619476116845</c:v>
                </c:pt>
                <c:pt idx="41">
                  <c:v>0.15068754488070626</c:v>
                </c:pt>
                <c:pt idx="42">
                  <c:v>6.2982250278804233E-2</c:v>
                </c:pt>
                <c:pt idx="43">
                  <c:v>6.650784754782596E-2</c:v>
                </c:pt>
                <c:pt idx="44">
                  <c:v>0.1471619476116845</c:v>
                </c:pt>
                <c:pt idx="45">
                  <c:v>0.15068754488070626</c:v>
                </c:pt>
                <c:pt idx="46">
                  <c:v>2.3302785577445612E-2</c:v>
                </c:pt>
                <c:pt idx="47">
                  <c:v>2.5946956880706477E-2</c:v>
                </c:pt>
                <c:pt idx="48">
                  <c:v>0.1471619476116845</c:v>
                </c:pt>
                <c:pt idx="49">
                  <c:v>0.15068754488070626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D-4925-BE14-7DBA6E1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1B-4991-8B49-B794D9F4A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1B-4991-8B49-B794D9F4A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B-4991-8B49-B794D9F4A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1B-4991-8B49-B794D9F4A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1B-4991-8B49-B794D9F4A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1B-4991-8B49-B794D9F4A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B-4991-8B49-B794D9F4A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1B-4991-8B49-B794D9F4ADB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3-6'!$E$284:$E$333</c:f>
              <c:numCache>
                <c:formatCode>General</c:formatCode>
                <c:ptCount val="50"/>
                <c:pt idx="0">
                  <c:v>3.1344435544659676E-4</c:v>
                </c:pt>
                <c:pt idx="1">
                  <c:v>9.3605771916351432E-5</c:v>
                </c:pt>
                <c:pt idx="2">
                  <c:v>3.8370371934073655E-4</c:v>
                </c:pt>
                <c:pt idx="3">
                  <c:v>3.0880983276228676E-4</c:v>
                </c:pt>
                <c:pt idx="4">
                  <c:v>1.2752700207348748E-3</c:v>
                </c:pt>
                <c:pt idx="5">
                  <c:v>8.519295461365769E-4</c:v>
                </c:pt>
                <c:pt idx="6">
                  <c:v>3.4224675529891243E-3</c:v>
                </c:pt>
                <c:pt idx="7">
                  <c:v>1.1165028598771247E-3</c:v>
                </c:pt>
                <c:pt idx="8">
                  <c:v>7.0247777587428983E-5</c:v>
                </c:pt>
                <c:pt idx="9">
                  <c:v>2.1519247453922457E-4</c:v>
                </c:pt>
                <c:pt idx="10">
                  <c:v>4.3883136667060413E-4</c:v>
                </c:pt>
                <c:pt idx="11">
                  <c:v>1.3105271520557631E-4</c:v>
                </c:pt>
                <c:pt idx="12">
                  <c:v>2.3778577262523583E-4</c:v>
                </c:pt>
                <c:pt idx="13">
                  <c:v>3.8175721981332632E-4</c:v>
                </c:pt>
                <c:pt idx="14">
                  <c:v>1.5032885368029274E-3</c:v>
                </c:pt>
                <c:pt idx="15">
                  <c:v>1.2769384489012263E-3</c:v>
                </c:pt>
                <c:pt idx="16">
                  <c:v>2.0674837420841174E-3</c:v>
                </c:pt>
                <c:pt idx="17">
                  <c:v>1.1084503767131359E-3</c:v>
                </c:pt>
                <c:pt idx="18">
                  <c:v>1.5032885368029274E-3</c:v>
                </c:pt>
                <c:pt idx="19">
                  <c:v>1.2769384489012263E-3</c:v>
                </c:pt>
                <c:pt idx="20">
                  <c:v>2.0674837420841174E-3</c:v>
                </c:pt>
                <c:pt idx="21">
                  <c:v>1.1084503767131359E-3</c:v>
                </c:pt>
                <c:pt idx="22">
                  <c:v>4.509355812913507E-3</c:v>
                </c:pt>
                <c:pt idx="23">
                  <c:v>1.647352674444704E-3</c:v>
                </c:pt>
                <c:pt idx="24">
                  <c:v>5.0735626045014083E-3</c:v>
                </c:pt>
                <c:pt idx="25">
                  <c:v>1.4788646022566136E-3</c:v>
                </c:pt>
                <c:pt idx="26">
                  <c:v>4.509355812913507E-3</c:v>
                </c:pt>
                <c:pt idx="27">
                  <c:v>1.647352674444704E-3</c:v>
                </c:pt>
                <c:pt idx="28">
                  <c:v>5.0735626045014083E-3</c:v>
                </c:pt>
                <c:pt idx="29">
                  <c:v>1.4788646022566136E-3</c:v>
                </c:pt>
                <c:pt idx="30">
                  <c:v>1.792946204572303E-3</c:v>
                </c:pt>
                <c:pt idx="31">
                  <c:v>9.9622540991256905E-4</c:v>
                </c:pt>
                <c:pt idx="32">
                  <c:v>1.7778260743147416E-3</c:v>
                </c:pt>
                <c:pt idx="33">
                  <c:v>1.3891750020085041E-3</c:v>
                </c:pt>
                <c:pt idx="34">
                  <c:v>1.792946204572303E-3</c:v>
                </c:pt>
                <c:pt idx="35">
                  <c:v>9.9622540991256905E-4</c:v>
                </c:pt>
                <c:pt idx="36">
                  <c:v>1.7778260743147416E-3</c:v>
                </c:pt>
                <c:pt idx="37">
                  <c:v>1.3891750020085041E-3</c:v>
                </c:pt>
                <c:pt idx="38">
                  <c:v>4.7990250669895946E-3</c:v>
                </c:pt>
                <c:pt idx="39">
                  <c:v>1.3666280491493358E-3</c:v>
                </c:pt>
                <c:pt idx="40">
                  <c:v>4.7838933504253224E-3</c:v>
                </c:pt>
                <c:pt idx="41">
                  <c:v>1.7595892275519818E-3</c:v>
                </c:pt>
                <c:pt idx="42">
                  <c:v>4.7990250669895946E-3</c:v>
                </c:pt>
                <c:pt idx="43">
                  <c:v>1.3666280491493358E-3</c:v>
                </c:pt>
                <c:pt idx="44">
                  <c:v>4.7838933504253224E-3</c:v>
                </c:pt>
                <c:pt idx="45">
                  <c:v>1.7595892275519818E-3</c:v>
                </c:pt>
                <c:pt idx="46">
                  <c:v>4.7990250669895946E-3</c:v>
                </c:pt>
                <c:pt idx="47">
                  <c:v>1.647352674444704E-3</c:v>
                </c:pt>
                <c:pt idx="48">
                  <c:v>5.0735626045014083E-3</c:v>
                </c:pt>
                <c:pt idx="49">
                  <c:v>1.7595892275519818E-3</c:v>
                </c:pt>
              </c:numCache>
            </c:numRef>
          </c:xVal>
          <c:yVal>
            <c:numRef>
              <c:f>'EJE G ENTRE 3-6'!$D$284:$D$333</c:f>
              <c:numCache>
                <c:formatCode>General</c:formatCode>
                <c:ptCount val="50"/>
                <c:pt idx="0">
                  <c:v>4.2682911154891231E-3</c:v>
                </c:pt>
                <c:pt idx="1">
                  <c:v>7.2062888396738998E-3</c:v>
                </c:pt>
                <c:pt idx="2">
                  <c:v>1.4256417437499974E-3</c:v>
                </c:pt>
                <c:pt idx="3">
                  <c:v>1.4256417437499974E-3</c:v>
                </c:pt>
                <c:pt idx="4">
                  <c:v>2.6835044972826037E-3</c:v>
                </c:pt>
                <c:pt idx="5">
                  <c:v>2.6835044972826037E-3</c:v>
                </c:pt>
                <c:pt idx="6">
                  <c:v>7.0825331804347698E-3</c:v>
                </c:pt>
                <c:pt idx="7">
                  <c:v>7.0825331804347698E-3</c:v>
                </c:pt>
                <c:pt idx="8">
                  <c:v>5.6939328592391213E-3</c:v>
                </c:pt>
                <c:pt idx="9">
                  <c:v>8.6319305834238989E-3</c:v>
                </c:pt>
                <c:pt idx="10">
                  <c:v>5.9755542646739027E-3</c:v>
                </c:pt>
                <c:pt idx="11">
                  <c:v>1.0088751078532592E-2</c:v>
                </c:pt>
                <c:pt idx="12">
                  <c:v>7.4029548097825958E-3</c:v>
                </c:pt>
                <c:pt idx="13">
                  <c:v>1.0928552078804329E-2</c:v>
                </c:pt>
                <c:pt idx="14">
                  <c:v>8.4529059239130274E-5</c:v>
                </c:pt>
                <c:pt idx="15">
                  <c:v>2.7287003624999946E-3</c:v>
                </c:pt>
                <c:pt idx="16">
                  <c:v>7.5983416516304213E-3</c:v>
                </c:pt>
                <c:pt idx="17">
                  <c:v>1.0242566251902157E-2</c:v>
                </c:pt>
                <c:pt idx="18">
                  <c:v>8.4529059239130274E-5</c:v>
                </c:pt>
                <c:pt idx="19">
                  <c:v>2.7287003624999946E-3</c:v>
                </c:pt>
                <c:pt idx="20">
                  <c:v>7.5983416516304213E-3</c:v>
                </c:pt>
                <c:pt idx="21">
                  <c:v>1.0242566251902157E-2</c:v>
                </c:pt>
                <c:pt idx="22">
                  <c:v>6.0741537347825982E-3</c:v>
                </c:pt>
                <c:pt idx="23">
                  <c:v>3.4299291345108633E-3</c:v>
                </c:pt>
                <c:pt idx="24">
                  <c:v>1.3757024445652149E-2</c:v>
                </c:pt>
                <c:pt idx="25">
                  <c:v>1.6401195748913015E-2</c:v>
                </c:pt>
                <c:pt idx="26">
                  <c:v>6.0741537347825982E-3</c:v>
                </c:pt>
                <c:pt idx="27">
                  <c:v>3.4299291345108633E-3</c:v>
                </c:pt>
                <c:pt idx="28">
                  <c:v>1.3757024445652149E-2</c:v>
                </c:pt>
                <c:pt idx="29">
                  <c:v>1.6401195748913015E-2</c:v>
                </c:pt>
                <c:pt idx="30">
                  <c:v>2.7906314891304298E-3</c:v>
                </c:pt>
                <c:pt idx="31">
                  <c:v>6.3162287581521627E-3</c:v>
                </c:pt>
                <c:pt idx="32">
                  <c:v>1.030449737853259E-2</c:v>
                </c:pt>
                <c:pt idx="33">
                  <c:v>1.3830094647554324E-2</c:v>
                </c:pt>
                <c:pt idx="34">
                  <c:v>2.7906314891304298E-3</c:v>
                </c:pt>
                <c:pt idx="35">
                  <c:v>6.3162287581521627E-3</c:v>
                </c:pt>
                <c:pt idx="36">
                  <c:v>1.030449737853259E-2</c:v>
                </c:pt>
                <c:pt idx="37">
                  <c:v>1.3830094647554324E-2</c:v>
                </c:pt>
                <c:pt idx="38">
                  <c:v>3.367998007880429E-3</c:v>
                </c:pt>
                <c:pt idx="39">
                  <c:v>1.5759926114130408E-4</c:v>
                </c:pt>
                <c:pt idx="40">
                  <c:v>1.6463126875543448E-2</c:v>
                </c:pt>
                <c:pt idx="41">
                  <c:v>1.9988724144565179E-2</c:v>
                </c:pt>
                <c:pt idx="42">
                  <c:v>3.367998007880429E-3</c:v>
                </c:pt>
                <c:pt idx="43">
                  <c:v>1.5759926114130408E-4</c:v>
                </c:pt>
                <c:pt idx="44">
                  <c:v>1.6463126875543448E-2</c:v>
                </c:pt>
                <c:pt idx="45">
                  <c:v>1.9988724144565179E-2</c:v>
                </c:pt>
                <c:pt idx="46">
                  <c:v>6.0741537347825982E-3</c:v>
                </c:pt>
                <c:pt idx="47">
                  <c:v>3.4299291345108633E-3</c:v>
                </c:pt>
                <c:pt idx="48">
                  <c:v>1.6463126875543448E-2</c:v>
                </c:pt>
                <c:pt idx="49">
                  <c:v>1.9988724144565179E-2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B-4991-8B49-B794D9F4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7A-455A-9C1C-39608DBFB47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7A-455A-9C1C-39608DBFB47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7A-455A-9C1C-39608DBFB47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7A-455A-9C1C-39608DBFB47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7A-455A-9C1C-39608DBFB47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7A-455A-9C1C-39608DBFB47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A-455A-9C1C-39608DBFB47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A-455A-9C1C-39608DBFB47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3-6'!$E$14:$E$63</c:f>
              <c:numCache>
                <c:formatCode>General</c:formatCode>
                <c:ptCount val="50"/>
                <c:pt idx="0">
                  <c:v>4.2121052995605394E-3</c:v>
                </c:pt>
                <c:pt idx="1">
                  <c:v>2.3573788386230428E-3</c:v>
                </c:pt>
                <c:pt idx="2">
                  <c:v>8.6352925382486827E-4</c:v>
                </c:pt>
                <c:pt idx="3">
                  <c:v>4.9286123299153561E-4</c:v>
                </c:pt>
                <c:pt idx="4">
                  <c:v>7.1243460734049361E-4</c:v>
                </c:pt>
                <c:pt idx="5">
                  <c:v>5.8252750545247296E-4</c:v>
                </c:pt>
                <c:pt idx="6">
                  <c:v>1.6179809602050756E-3</c:v>
                </c:pt>
                <c:pt idx="7">
                  <c:v>3.5488407537434831E-3</c:v>
                </c:pt>
                <c:pt idx="8">
                  <c:v>5.0756345533854077E-3</c:v>
                </c:pt>
                <c:pt idx="9">
                  <c:v>2.8502400716145784E-3</c:v>
                </c:pt>
                <c:pt idx="10">
                  <c:v>5.8969483314615786E-3</c:v>
                </c:pt>
                <c:pt idx="11">
                  <c:v>3.300329461995437E-3</c:v>
                </c:pt>
                <c:pt idx="12">
                  <c:v>6.4361749897460822E-3</c:v>
                </c:pt>
                <c:pt idx="13">
                  <c:v>3.6174334912109315E-3</c:v>
                </c:pt>
                <c:pt idx="14">
                  <c:v>2.7934860913085891E-3</c:v>
                </c:pt>
                <c:pt idx="15">
                  <c:v>1.3061031311848935E-3</c:v>
                </c:pt>
                <c:pt idx="16">
                  <c:v>4.7883029918619714E-3</c:v>
                </c:pt>
                <c:pt idx="17">
                  <c:v>2.9371769541829381E-3</c:v>
                </c:pt>
                <c:pt idx="18">
                  <c:v>2.7934860913085891E-3</c:v>
                </c:pt>
                <c:pt idx="19">
                  <c:v>1.3061031311848935E-3</c:v>
                </c:pt>
                <c:pt idx="20">
                  <c:v>4.7883029918619714E-3</c:v>
                </c:pt>
                <c:pt idx="21">
                  <c:v>2.9371769541829381E-3</c:v>
                </c:pt>
                <c:pt idx="22">
                  <c:v>1.5257198291829402E-3</c:v>
                </c:pt>
                <c:pt idx="23">
                  <c:v>2.8467376966145783E-3</c:v>
                </c:pt>
                <c:pt idx="24">
                  <c:v>6.0560692539876199E-3</c:v>
                </c:pt>
                <c:pt idx="25">
                  <c:v>7.0900177819824099E-3</c:v>
                </c:pt>
                <c:pt idx="26">
                  <c:v>1.5257198291829402E-3</c:v>
                </c:pt>
                <c:pt idx="27">
                  <c:v>2.8467376966145783E-3</c:v>
                </c:pt>
                <c:pt idx="28">
                  <c:v>6.0560692539876199E-3</c:v>
                </c:pt>
                <c:pt idx="29">
                  <c:v>7.0900177819824099E-3</c:v>
                </c:pt>
                <c:pt idx="30">
                  <c:v>4.9206476190592364E-3</c:v>
                </c:pt>
                <c:pt idx="31">
                  <c:v>2.5061773317057246E-3</c:v>
                </c:pt>
                <c:pt idx="32">
                  <c:v>6.9154645196126182E-3</c:v>
                </c:pt>
                <c:pt idx="33">
                  <c:v>4.1372534348958264E-3</c:v>
                </c:pt>
                <c:pt idx="34">
                  <c:v>4.9206476190592364E-3</c:v>
                </c:pt>
                <c:pt idx="35">
                  <c:v>2.5061773317057246E-3</c:v>
                </c:pt>
                <c:pt idx="36">
                  <c:v>6.9154645196126182E-3</c:v>
                </c:pt>
                <c:pt idx="37">
                  <c:v>4.1372534348958264E-3</c:v>
                </c:pt>
                <c:pt idx="38">
                  <c:v>3.6528813569335875E-3</c:v>
                </c:pt>
                <c:pt idx="39">
                  <c:v>1.6466612159016902E-3</c:v>
                </c:pt>
                <c:pt idx="40">
                  <c:v>8.1832307817382675E-3</c:v>
                </c:pt>
                <c:pt idx="41">
                  <c:v>8.2900919825032414E-3</c:v>
                </c:pt>
                <c:pt idx="42">
                  <c:v>3.6528813569335875E-3</c:v>
                </c:pt>
                <c:pt idx="43">
                  <c:v>1.6466612159016902E-3</c:v>
                </c:pt>
                <c:pt idx="44">
                  <c:v>8.1832307817382675E-3</c:v>
                </c:pt>
                <c:pt idx="45">
                  <c:v>8.2900919825032414E-3</c:v>
                </c:pt>
                <c:pt idx="46">
                  <c:v>1.5257198291829402E-3</c:v>
                </c:pt>
                <c:pt idx="47">
                  <c:v>2.8467376966145783E-3</c:v>
                </c:pt>
                <c:pt idx="48">
                  <c:v>8.1832307817382675E-3</c:v>
                </c:pt>
                <c:pt idx="49">
                  <c:v>8.2900919825032414E-3</c:v>
                </c:pt>
              </c:numCache>
            </c:numRef>
          </c:xVal>
          <c:yVal>
            <c:numRef>
              <c:f>'EJE G ENTRE 3-6'!$D$14:$D$63</c:f>
              <c:numCache>
                <c:formatCode>General</c:formatCode>
                <c:ptCount val="50"/>
                <c:pt idx="0">
                  <c:v>6.1158516029687388E-2</c:v>
                </c:pt>
                <c:pt idx="1">
                  <c:v>6.2854978920312388E-2</c:v>
                </c:pt>
                <c:pt idx="2">
                  <c:v>1.4251908129687475E-2</c:v>
                </c:pt>
                <c:pt idx="3">
                  <c:v>1.4251908129687475E-2</c:v>
                </c:pt>
                <c:pt idx="4">
                  <c:v>1.2505098598437479E-2</c:v>
                </c:pt>
                <c:pt idx="5">
                  <c:v>1.2505098598437479E-2</c:v>
                </c:pt>
                <c:pt idx="6">
                  <c:v>8.0025474510416524E-3</c:v>
                </c:pt>
                <c:pt idx="7">
                  <c:v>8.0025474510416524E-3</c:v>
                </c:pt>
                <c:pt idx="8">
                  <c:v>7.5410424159374864E-2</c:v>
                </c:pt>
                <c:pt idx="9">
                  <c:v>7.7106887049999864E-2</c:v>
                </c:pt>
                <c:pt idx="10">
                  <c:v>8.5621919522916506E-2</c:v>
                </c:pt>
                <c:pt idx="11">
                  <c:v>8.7996967569791501E-2</c:v>
                </c:pt>
                <c:pt idx="12">
                  <c:v>9.6193269324478983E-2</c:v>
                </c:pt>
                <c:pt idx="13">
                  <c:v>9.8229024793228981E-2</c:v>
                </c:pt>
                <c:pt idx="14">
                  <c:v>3.7535522010937433E-2</c:v>
                </c:pt>
                <c:pt idx="15">
                  <c:v>3.9062338612499928E-2</c:v>
                </c:pt>
                <c:pt idx="16">
                  <c:v>7.2549786411979039E-2</c:v>
                </c:pt>
                <c:pt idx="17">
                  <c:v>7.4076603013541534E-2</c:v>
                </c:pt>
                <c:pt idx="18">
                  <c:v>3.7535522010937433E-2</c:v>
                </c:pt>
                <c:pt idx="19">
                  <c:v>3.9062338612499928E-2</c:v>
                </c:pt>
                <c:pt idx="20">
                  <c:v>7.2549786411979039E-2</c:v>
                </c:pt>
                <c:pt idx="21">
                  <c:v>7.4076603013541534E-2</c:v>
                </c:pt>
                <c:pt idx="22">
                  <c:v>4.3839096535937427E-2</c:v>
                </c:pt>
                <c:pt idx="23">
                  <c:v>4.5365913137499915E-2</c:v>
                </c:pt>
                <c:pt idx="24">
                  <c:v>6.6246226480208212E-2</c:v>
                </c:pt>
                <c:pt idx="25">
                  <c:v>6.777304308177072E-2</c:v>
                </c:pt>
                <c:pt idx="26">
                  <c:v>4.3839096535937427E-2</c:v>
                </c:pt>
                <c:pt idx="27">
                  <c:v>4.5365913137499915E-2</c:v>
                </c:pt>
                <c:pt idx="28">
                  <c:v>6.6246226480208212E-2</c:v>
                </c:pt>
                <c:pt idx="29">
                  <c:v>6.777304308177072E-2</c:v>
                </c:pt>
                <c:pt idx="30">
                  <c:v>7.0134986408854044E-2</c:v>
                </c:pt>
                <c:pt idx="31">
                  <c:v>7.2170741877604042E-2</c:v>
                </c:pt>
                <c:pt idx="32">
                  <c:v>0.1051492654031248</c:v>
                </c:pt>
                <c:pt idx="33">
                  <c:v>0.1071850208718748</c:v>
                </c:pt>
                <c:pt idx="34">
                  <c:v>7.0134986408854044E-2</c:v>
                </c:pt>
                <c:pt idx="35">
                  <c:v>7.2170741877604042E-2</c:v>
                </c:pt>
                <c:pt idx="36">
                  <c:v>0.1051492654031248</c:v>
                </c:pt>
                <c:pt idx="37">
                  <c:v>0.1071850208718748</c:v>
                </c:pt>
                <c:pt idx="38">
                  <c:v>7.6438560933854038E-2</c:v>
                </c:pt>
                <c:pt idx="39">
                  <c:v>7.8474316402604022E-2</c:v>
                </c:pt>
                <c:pt idx="40">
                  <c:v>9.8845690878124809E-2</c:v>
                </c:pt>
                <c:pt idx="41">
                  <c:v>0.10088144634687482</c:v>
                </c:pt>
                <c:pt idx="42">
                  <c:v>7.6438560933854038E-2</c:v>
                </c:pt>
                <c:pt idx="43">
                  <c:v>7.8474316402604022E-2</c:v>
                </c:pt>
                <c:pt idx="44">
                  <c:v>9.8845690878124809E-2</c:v>
                </c:pt>
                <c:pt idx="45">
                  <c:v>0.10088144634687482</c:v>
                </c:pt>
                <c:pt idx="46">
                  <c:v>3.7535522010937433E-2</c:v>
                </c:pt>
                <c:pt idx="47">
                  <c:v>3.9062338612499928E-2</c:v>
                </c:pt>
                <c:pt idx="48">
                  <c:v>0.1051492654031248</c:v>
                </c:pt>
                <c:pt idx="49">
                  <c:v>0.1071850208718748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A-455A-9C1C-39608DBFB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1D-4CBE-B35C-854244E503C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1D-4CBE-B35C-854244E503C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1D-4CBE-B35C-854244E503C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1D-4CBE-B35C-854244E503C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1D-4CBE-B35C-854244E503C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1D-4CBE-B35C-854244E503C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1D-4CBE-B35C-854244E503C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D-4CBE-B35C-854244E503C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3-6'!$E$68:$E$117</c:f>
              <c:numCache>
                <c:formatCode>General</c:formatCode>
                <c:ptCount val="50"/>
                <c:pt idx="0">
                  <c:v>9.237924120179046E-4</c:v>
                </c:pt>
                <c:pt idx="1">
                  <c:v>1.3998983226583995E-3</c:v>
                </c:pt>
                <c:pt idx="2">
                  <c:v>1.3858984710743774E-4</c:v>
                </c:pt>
                <c:pt idx="3">
                  <c:v>3.9276771763085321E-4</c:v>
                </c:pt>
                <c:pt idx="4">
                  <c:v>1.743560427169418E-3</c:v>
                </c:pt>
                <c:pt idx="5">
                  <c:v>8.8961772262396521E-4</c:v>
                </c:pt>
                <c:pt idx="6">
                  <c:v>2.0313244337121172E-3</c:v>
                </c:pt>
                <c:pt idx="7">
                  <c:v>8.6068501763085226E-3</c:v>
                </c:pt>
                <c:pt idx="8">
                  <c:v>1.0623822591253422E-3</c:v>
                </c:pt>
                <c:pt idx="9">
                  <c:v>1.7926660402892525E-3</c:v>
                </c:pt>
                <c:pt idx="10">
                  <c:v>1.2933074471418707E-3</c:v>
                </c:pt>
                <c:pt idx="11">
                  <c:v>1.9598586165633569E-3</c:v>
                </c:pt>
                <c:pt idx="12">
                  <c:v>1.3302946497933859E-3</c:v>
                </c:pt>
                <c:pt idx="13">
                  <c:v>2.3083015111914555E-3</c:v>
                </c:pt>
                <c:pt idx="14">
                  <c:v>1.6095728744834679E-3</c:v>
                </c:pt>
                <c:pt idx="15">
                  <c:v>1.4443678719008234E-5</c:v>
                </c:pt>
                <c:pt idx="16">
                  <c:v>3.2724001809572934E-3</c:v>
                </c:pt>
                <c:pt idx="17">
                  <c:v>2.5053704075413174E-3</c:v>
                </c:pt>
                <c:pt idx="18">
                  <c:v>1.6095728744834679E-3</c:v>
                </c:pt>
                <c:pt idx="19">
                  <c:v>1.4443678719008234E-5</c:v>
                </c:pt>
                <c:pt idx="20">
                  <c:v>3.2724001809572934E-3</c:v>
                </c:pt>
                <c:pt idx="21">
                  <c:v>2.5053704075413174E-3</c:v>
                </c:pt>
                <c:pt idx="22">
                  <c:v>2.0124424836432467E-3</c:v>
                </c:pt>
                <c:pt idx="23">
                  <c:v>1.078967886191458E-2</c:v>
                </c:pt>
                <c:pt idx="24">
                  <c:v>3.6752697901170721E-3</c:v>
                </c:pt>
                <c:pt idx="25">
                  <c:v>1.3309497772382894E-2</c:v>
                </c:pt>
                <c:pt idx="26">
                  <c:v>2.0124424836432467E-3</c:v>
                </c:pt>
                <c:pt idx="27">
                  <c:v>1.078967886191458E-2</c:v>
                </c:pt>
                <c:pt idx="28">
                  <c:v>3.6752697901170721E-3</c:v>
                </c:pt>
                <c:pt idx="29">
                  <c:v>1.3309497772382894E-2</c:v>
                </c:pt>
                <c:pt idx="30">
                  <c:v>1.1938467510330556E-3</c:v>
                </c:pt>
                <c:pt idx="31">
                  <c:v>8.2717799862258806E-4</c:v>
                </c:pt>
                <c:pt idx="32">
                  <c:v>3.6881263044077068E-3</c:v>
                </c:pt>
                <c:pt idx="33">
                  <c:v>3.3181095516528858E-3</c:v>
                </c:pt>
                <c:pt idx="34">
                  <c:v>1.1938467510330556E-3</c:v>
                </c:pt>
                <c:pt idx="35">
                  <c:v>8.2717799862258806E-4</c:v>
                </c:pt>
                <c:pt idx="36">
                  <c:v>3.6881263044077068E-3</c:v>
                </c:pt>
                <c:pt idx="37">
                  <c:v>3.3181095516528858E-3</c:v>
                </c:pt>
                <c:pt idx="38">
                  <c:v>1.5967115359848453E-3</c:v>
                </c:pt>
                <c:pt idx="39">
                  <c:v>9.9769445420110001E-3</c:v>
                </c:pt>
                <c:pt idx="40">
                  <c:v>4.0909959135674847E-3</c:v>
                </c:pt>
                <c:pt idx="41">
                  <c:v>1.4122232092286474E-2</c:v>
                </c:pt>
                <c:pt idx="42">
                  <c:v>1.5967115359848453E-3</c:v>
                </c:pt>
                <c:pt idx="43">
                  <c:v>9.9769445420110001E-3</c:v>
                </c:pt>
                <c:pt idx="44">
                  <c:v>4.0909959135674847E-3</c:v>
                </c:pt>
                <c:pt idx="45">
                  <c:v>1.4122232092286474E-2</c:v>
                </c:pt>
                <c:pt idx="46">
                  <c:v>2.0124424836432467E-3</c:v>
                </c:pt>
                <c:pt idx="47">
                  <c:v>1.078967886191458E-2</c:v>
                </c:pt>
                <c:pt idx="48">
                  <c:v>4.0909959135674847E-3</c:v>
                </c:pt>
                <c:pt idx="49">
                  <c:v>1.4122232092286474E-2</c:v>
                </c:pt>
              </c:numCache>
            </c:numRef>
          </c:xVal>
          <c:yVal>
            <c:numRef>
              <c:f>'EJE G ENTRE 3-6'!$D$68:$D$117</c:f>
              <c:numCache>
                <c:formatCode>General</c:formatCode>
                <c:ptCount val="50"/>
                <c:pt idx="0">
                  <c:v>8.1688502986363487E-2</c:v>
                </c:pt>
                <c:pt idx="1">
                  <c:v>8.3346718349999849E-2</c:v>
                </c:pt>
                <c:pt idx="2">
                  <c:v>1.8400544283333303E-2</c:v>
                </c:pt>
                <c:pt idx="3">
                  <c:v>1.8400544283333303E-2</c:v>
                </c:pt>
                <c:pt idx="4">
                  <c:v>1.5028139235606038E-2</c:v>
                </c:pt>
                <c:pt idx="5">
                  <c:v>1.5028139235606038E-2</c:v>
                </c:pt>
                <c:pt idx="6">
                  <c:v>1.1776958815909072E-2</c:v>
                </c:pt>
                <c:pt idx="7">
                  <c:v>1.1776958815909072E-2</c:v>
                </c:pt>
                <c:pt idx="8">
                  <c:v>0.10008904726969679</c:v>
                </c:pt>
                <c:pt idx="9">
                  <c:v>0.10174726263333315</c:v>
                </c:pt>
                <c:pt idx="10">
                  <c:v>0.11436389993560586</c:v>
                </c:pt>
                <c:pt idx="11">
                  <c:v>0.11668540144469676</c:v>
                </c:pt>
                <c:pt idx="12">
                  <c:v>0.12746707019166645</c:v>
                </c:pt>
                <c:pt idx="13">
                  <c:v>0.12945692862803007</c:v>
                </c:pt>
                <c:pt idx="14">
                  <c:v>5.2480245021969608E-2</c:v>
                </c:pt>
                <c:pt idx="15">
                  <c:v>5.3972638849242333E-2</c:v>
                </c:pt>
                <c:pt idx="16">
                  <c:v>9.4559051862878621E-2</c:v>
                </c:pt>
                <c:pt idx="17">
                  <c:v>9.6051445690151338E-2</c:v>
                </c:pt>
                <c:pt idx="18">
                  <c:v>5.2480245021969608E-2</c:v>
                </c:pt>
                <c:pt idx="19">
                  <c:v>5.3972638849242333E-2</c:v>
                </c:pt>
                <c:pt idx="20">
                  <c:v>9.4559051862878621E-2</c:v>
                </c:pt>
                <c:pt idx="21">
                  <c:v>9.6051445690151338E-2</c:v>
                </c:pt>
                <c:pt idx="22">
                  <c:v>5.7031910345454441E-2</c:v>
                </c:pt>
                <c:pt idx="23">
                  <c:v>5.8524304172727165E-2</c:v>
                </c:pt>
                <c:pt idx="24">
                  <c:v>9.0007407765908931E-2</c:v>
                </c:pt>
                <c:pt idx="25">
                  <c:v>9.1499801593181662E-2</c:v>
                </c:pt>
                <c:pt idx="26">
                  <c:v>5.7031910345454441E-2</c:v>
                </c:pt>
                <c:pt idx="27">
                  <c:v>5.8524304172727165E-2</c:v>
                </c:pt>
                <c:pt idx="28">
                  <c:v>9.0007407765908931E-2</c:v>
                </c:pt>
                <c:pt idx="29">
                  <c:v>9.1499801593181662E-2</c:v>
                </c:pt>
                <c:pt idx="30">
                  <c:v>9.5387331710605899E-2</c:v>
                </c:pt>
                <c:pt idx="31">
                  <c:v>9.7377190146969522E-2</c:v>
                </c:pt>
                <c:pt idx="32">
                  <c:v>0.1374661385515149</c:v>
                </c:pt>
                <c:pt idx="33">
                  <c:v>0.13945599698787856</c:v>
                </c:pt>
                <c:pt idx="34">
                  <c:v>9.5387331710605899E-2</c:v>
                </c:pt>
                <c:pt idx="35">
                  <c:v>9.7377190146969522E-2</c:v>
                </c:pt>
                <c:pt idx="36">
                  <c:v>0.1374661385515149</c:v>
                </c:pt>
                <c:pt idx="37">
                  <c:v>0.13945599698787856</c:v>
                </c:pt>
                <c:pt idx="38">
                  <c:v>9.9938997034090732E-2</c:v>
                </c:pt>
                <c:pt idx="39">
                  <c:v>0.10192885547045437</c:v>
                </c:pt>
                <c:pt idx="40">
                  <c:v>0.13291449445454523</c:v>
                </c:pt>
                <c:pt idx="41">
                  <c:v>0.13490435289090885</c:v>
                </c:pt>
                <c:pt idx="42">
                  <c:v>9.9938997034090732E-2</c:v>
                </c:pt>
                <c:pt idx="43">
                  <c:v>0.10192885547045437</c:v>
                </c:pt>
                <c:pt idx="44">
                  <c:v>0.13291449445454523</c:v>
                </c:pt>
                <c:pt idx="45">
                  <c:v>0.13490435289090885</c:v>
                </c:pt>
                <c:pt idx="46">
                  <c:v>5.2480245021969608E-2</c:v>
                </c:pt>
                <c:pt idx="47">
                  <c:v>5.3972638849242333E-2</c:v>
                </c:pt>
                <c:pt idx="48">
                  <c:v>0.1374661385515149</c:v>
                </c:pt>
                <c:pt idx="49">
                  <c:v>0.13945599698787856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1D-4CBE-B35C-854244E5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50-4AC1-B4D5-36FCCB03C81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0-4AC1-B4D5-36FCCB03C81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0-4AC1-B4D5-36FCCB03C81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0-4AC1-B4D5-36FCCB03C81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0-4AC1-B4D5-36FCCB03C81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0-4AC1-B4D5-36FCCB03C81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0-4AC1-B4D5-36FCCB03C81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0-4AC1-B4D5-36FCCB03C814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3-6'!$E$122:$E$171</c:f>
              <c:numCache>
                <c:formatCode>General</c:formatCode>
                <c:ptCount val="50"/>
                <c:pt idx="0">
                  <c:v>1.6949111531190896E-6</c:v>
                </c:pt>
                <c:pt idx="1">
                  <c:v>3.6479943510396911E-3</c:v>
                </c:pt>
                <c:pt idx="2">
                  <c:v>4.6514717958412017E-5</c:v>
                </c:pt>
                <c:pt idx="3">
                  <c:v>8.8076058071833493E-4</c:v>
                </c:pt>
                <c:pt idx="4">
                  <c:v>2.3717050663516026E-3</c:v>
                </c:pt>
                <c:pt idx="5">
                  <c:v>3.0903050224952693E-3</c:v>
                </c:pt>
                <c:pt idx="6">
                  <c:v>2.6522711247637006E-3</c:v>
                </c:pt>
                <c:pt idx="7">
                  <c:v>1.0247808890170114E-2</c:v>
                </c:pt>
                <c:pt idx="8">
                  <c:v>4.4819806805292929E-5</c:v>
                </c:pt>
                <c:pt idx="9">
                  <c:v>4.5287549317580261E-3</c:v>
                </c:pt>
                <c:pt idx="10">
                  <c:v>2.3728756143667255E-6</c:v>
                </c:pt>
                <c:pt idx="11">
                  <c:v>5.1071910321360972E-3</c:v>
                </c:pt>
                <c:pt idx="12">
                  <c:v>7.2388596030245625E-5</c:v>
                </c:pt>
                <c:pt idx="13">
                  <c:v>5.7868133283553776E-3</c:v>
                </c:pt>
                <c:pt idx="14">
                  <c:v>3.3188584948960244E-3</c:v>
                </c:pt>
                <c:pt idx="15">
                  <c:v>1.0432337045368602E-3</c:v>
                </c:pt>
                <c:pt idx="16">
                  <c:v>3.321909334971639E-3</c:v>
                </c:pt>
                <c:pt idx="17">
                  <c:v>7.6096214177693629E-3</c:v>
                </c:pt>
                <c:pt idx="18">
                  <c:v>3.3188584948960244E-3</c:v>
                </c:pt>
                <c:pt idx="19">
                  <c:v>1.0432337045368602E-3</c:v>
                </c:pt>
                <c:pt idx="20">
                  <c:v>3.321909334971639E-3</c:v>
                </c:pt>
                <c:pt idx="21">
                  <c:v>7.6096214177693629E-3</c:v>
                </c:pt>
                <c:pt idx="22">
                  <c:v>3.7116541546313737E-3</c:v>
                </c:pt>
                <c:pt idx="23">
                  <c:v>1.1063733822684291E-2</c:v>
                </c:pt>
                <c:pt idx="24">
                  <c:v>3.7147102913043409E-3</c:v>
                </c:pt>
                <c:pt idx="25">
                  <c:v>1.7630126832514147E-2</c:v>
                </c:pt>
                <c:pt idx="26">
                  <c:v>3.7116541546313737E-3</c:v>
                </c:pt>
                <c:pt idx="27">
                  <c:v>1.1063733822684291E-2</c:v>
                </c:pt>
                <c:pt idx="28">
                  <c:v>3.7147102913043409E-3</c:v>
                </c:pt>
                <c:pt idx="29">
                  <c:v>1.7630126832514147E-2</c:v>
                </c:pt>
                <c:pt idx="30">
                  <c:v>3.3648647395085008E-3</c:v>
                </c:pt>
                <c:pt idx="31">
                  <c:v>9.3193100775047083E-4</c:v>
                </c:pt>
                <c:pt idx="32">
                  <c:v>3.275908386956516E-3</c:v>
                </c:pt>
                <c:pt idx="33">
                  <c:v>9.5847808334593391E-3</c:v>
                </c:pt>
                <c:pt idx="34">
                  <c:v>3.3648647395085008E-3</c:v>
                </c:pt>
                <c:pt idx="35">
                  <c:v>9.3193100775047083E-4</c:v>
                </c:pt>
                <c:pt idx="36">
                  <c:v>3.275908386956516E-3</c:v>
                </c:pt>
                <c:pt idx="37">
                  <c:v>9.5847808334593391E-3</c:v>
                </c:pt>
                <c:pt idx="38">
                  <c:v>3.7576603992438501E-3</c:v>
                </c:pt>
                <c:pt idx="39">
                  <c:v>9.0885744069943136E-3</c:v>
                </c:pt>
                <c:pt idx="40">
                  <c:v>3.6687040466918653E-3</c:v>
                </c:pt>
                <c:pt idx="41">
                  <c:v>1.9605286248204127E-2</c:v>
                </c:pt>
                <c:pt idx="42">
                  <c:v>3.7576603992438501E-3</c:v>
                </c:pt>
                <c:pt idx="43">
                  <c:v>9.0885744069943136E-3</c:v>
                </c:pt>
                <c:pt idx="44">
                  <c:v>3.6687040466918653E-3</c:v>
                </c:pt>
                <c:pt idx="45">
                  <c:v>1.9605286248204127E-2</c:v>
                </c:pt>
                <c:pt idx="46">
                  <c:v>3.7576603992438501E-3</c:v>
                </c:pt>
                <c:pt idx="47">
                  <c:v>1.1063733822684291E-2</c:v>
                </c:pt>
                <c:pt idx="48">
                  <c:v>3.7147102913043409E-3</c:v>
                </c:pt>
                <c:pt idx="49">
                  <c:v>1.9605286248204127E-2</c:v>
                </c:pt>
              </c:numCache>
            </c:numRef>
          </c:xVal>
          <c:yVal>
            <c:numRef>
              <c:f>'EJE G ENTRE 3-6'!$D$122:$D$171</c:f>
              <c:numCache>
                <c:formatCode>General</c:formatCode>
                <c:ptCount val="50"/>
                <c:pt idx="0">
                  <c:v>9.4612488230434624E-2</c:v>
                </c:pt>
                <c:pt idx="1">
                  <c:v>9.6291337981738959E-2</c:v>
                </c:pt>
                <c:pt idx="2">
                  <c:v>2.156936730086953E-2</c:v>
                </c:pt>
                <c:pt idx="3">
                  <c:v>2.156936730086953E-2</c:v>
                </c:pt>
                <c:pt idx="4">
                  <c:v>5.0628140208695558E-3</c:v>
                </c:pt>
                <c:pt idx="5">
                  <c:v>5.0628140208695558E-3</c:v>
                </c:pt>
                <c:pt idx="6">
                  <c:v>1.2928185879130413E-2</c:v>
                </c:pt>
                <c:pt idx="7">
                  <c:v>1.2928185879130413E-2</c:v>
                </c:pt>
                <c:pt idx="8">
                  <c:v>0.11618187989565197</c:v>
                </c:pt>
                <c:pt idx="9">
                  <c:v>0.11786072964695632</c:v>
                </c:pt>
                <c:pt idx="10">
                  <c:v>0.13245748352260847</c:v>
                </c:pt>
                <c:pt idx="11">
                  <c:v>0.13480788779304326</c:v>
                </c:pt>
                <c:pt idx="12">
                  <c:v>0.14804598817652148</c:v>
                </c:pt>
                <c:pt idx="13">
                  <c:v>0.15006062736956496</c:v>
                </c:pt>
                <c:pt idx="14">
                  <c:v>7.8063321706086833E-2</c:v>
                </c:pt>
                <c:pt idx="15">
                  <c:v>7.9574276736521593E-2</c:v>
                </c:pt>
                <c:pt idx="16">
                  <c:v>9.223918147304333E-2</c:v>
                </c:pt>
                <c:pt idx="17">
                  <c:v>9.3750136503478104E-2</c:v>
                </c:pt>
                <c:pt idx="18">
                  <c:v>7.8063321706086833E-2</c:v>
                </c:pt>
                <c:pt idx="19">
                  <c:v>7.9574276736521593E-2</c:v>
                </c:pt>
                <c:pt idx="20">
                  <c:v>9.223918147304333E-2</c:v>
                </c:pt>
                <c:pt idx="21">
                  <c:v>9.3750136503478104E-2</c:v>
                </c:pt>
                <c:pt idx="22">
                  <c:v>6.7051781613043357E-2</c:v>
                </c:pt>
                <c:pt idx="23">
                  <c:v>6.8562736643478145E-2</c:v>
                </c:pt>
                <c:pt idx="24">
                  <c:v>0.10325072156608676</c:v>
                </c:pt>
                <c:pt idx="25">
                  <c:v>0.10476167659652157</c:v>
                </c:pt>
                <c:pt idx="26">
                  <c:v>6.7051781613043357E-2</c:v>
                </c:pt>
                <c:pt idx="27">
                  <c:v>6.8562736643478145E-2</c:v>
                </c:pt>
                <c:pt idx="28">
                  <c:v>0.10325072156608676</c:v>
                </c:pt>
                <c:pt idx="29">
                  <c:v>0.10476167659652157</c:v>
                </c:pt>
                <c:pt idx="30">
                  <c:v>0.12801644765826067</c:v>
                </c:pt>
                <c:pt idx="31">
                  <c:v>0.13003106248695628</c:v>
                </c:pt>
                <c:pt idx="32">
                  <c:v>0.14219230742521716</c:v>
                </c:pt>
                <c:pt idx="33">
                  <c:v>0.14420692225391279</c:v>
                </c:pt>
                <c:pt idx="34">
                  <c:v>0.12801644765826067</c:v>
                </c:pt>
                <c:pt idx="35">
                  <c:v>0.13003106248695628</c:v>
                </c:pt>
                <c:pt idx="36">
                  <c:v>0.14219230742521716</c:v>
                </c:pt>
                <c:pt idx="37">
                  <c:v>0.14420692225391279</c:v>
                </c:pt>
                <c:pt idx="38">
                  <c:v>0.11700490756521718</c:v>
                </c:pt>
                <c:pt idx="39">
                  <c:v>0.11901952239391284</c:v>
                </c:pt>
                <c:pt idx="40">
                  <c:v>0.15320384751826061</c:v>
                </c:pt>
                <c:pt idx="41">
                  <c:v>0.15521846234695624</c:v>
                </c:pt>
                <c:pt idx="42">
                  <c:v>0.11700490756521718</c:v>
                </c:pt>
                <c:pt idx="43">
                  <c:v>0.11901952239391284</c:v>
                </c:pt>
                <c:pt idx="44">
                  <c:v>0.15320384751826061</c:v>
                </c:pt>
                <c:pt idx="45">
                  <c:v>0.15521846234695624</c:v>
                </c:pt>
                <c:pt idx="46">
                  <c:v>6.7051781613043357E-2</c:v>
                </c:pt>
                <c:pt idx="47">
                  <c:v>6.8562736643478145E-2</c:v>
                </c:pt>
                <c:pt idx="48">
                  <c:v>0.15320384751826061</c:v>
                </c:pt>
                <c:pt idx="4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0-4AC1-B4D5-36FCCB03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4.9862167485822222E-3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5BF-BDB9-575A5202BD86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I'!$E$68:$E$117</c:f>
              <c:numCache>
                <c:formatCode>General</c:formatCode>
                <c:ptCount val="50"/>
                <c:pt idx="0">
                  <c:v>1.0167171726528023E-3</c:v>
                </c:pt>
                <c:pt idx="1">
                  <c:v>3.441022747321985E-5</c:v>
                </c:pt>
                <c:pt idx="2">
                  <c:v>2.3674024637681119E-4</c:v>
                </c:pt>
                <c:pt idx="3">
                  <c:v>4.4297209199747877E-5</c:v>
                </c:pt>
                <c:pt idx="4">
                  <c:v>2.3679497788279733E-3</c:v>
                </c:pt>
                <c:pt idx="5">
                  <c:v>1.2988845689981075E-3</c:v>
                </c:pt>
                <c:pt idx="6">
                  <c:v>2.4797609489602989E-3</c:v>
                </c:pt>
                <c:pt idx="7">
                  <c:v>5.7397813093887735E-3</c:v>
                </c:pt>
                <c:pt idx="8">
                  <c:v>1.2534750743541255E-3</c:v>
                </c:pt>
                <c:pt idx="9">
                  <c:v>7.8707436672967714E-5</c:v>
                </c:pt>
                <c:pt idx="10">
                  <c:v>1.4234075727788259E-3</c:v>
                </c:pt>
                <c:pt idx="11">
                  <c:v>4.8163725267800799E-5</c:v>
                </c:pt>
                <c:pt idx="12">
                  <c:v>1.5988661877756748E-3</c:v>
                </c:pt>
                <c:pt idx="13">
                  <c:v>1.1218193194706976E-4</c:v>
                </c:pt>
                <c:pt idx="14">
                  <c:v>4.2301804423440391E-3</c:v>
                </c:pt>
                <c:pt idx="15">
                  <c:v>1.7874780195337083E-3</c:v>
                </c:pt>
                <c:pt idx="16">
                  <c:v>2.4000648141146779E-3</c:v>
                </c:pt>
                <c:pt idx="17">
                  <c:v>1.8494128979206017E-3</c:v>
                </c:pt>
                <c:pt idx="18">
                  <c:v>4.2301804423440391E-3</c:v>
                </c:pt>
                <c:pt idx="19">
                  <c:v>1.7874780195337083E-3</c:v>
                </c:pt>
                <c:pt idx="20">
                  <c:v>2.4000648141146779E-3</c:v>
                </c:pt>
                <c:pt idx="21">
                  <c:v>1.8494128979206017E-3</c:v>
                </c:pt>
                <c:pt idx="22">
                  <c:v>4.3867125494643907E-3</c:v>
                </c:pt>
                <c:pt idx="23">
                  <c:v>8.0047299250157397E-3</c:v>
                </c:pt>
                <c:pt idx="24">
                  <c:v>2.5566145765595419E-3</c:v>
                </c:pt>
                <c:pt idx="25">
                  <c:v>8.0666648034026338E-3</c:v>
                </c:pt>
                <c:pt idx="26">
                  <c:v>4.3867125494643907E-3</c:v>
                </c:pt>
                <c:pt idx="27">
                  <c:v>8.0047299250157397E-3</c:v>
                </c:pt>
                <c:pt idx="28">
                  <c:v>2.5566145765595419E-3</c:v>
                </c:pt>
                <c:pt idx="29">
                  <c:v>8.0666648034026338E-3</c:v>
                </c:pt>
                <c:pt idx="30">
                  <c:v>4.7719340749842395E-3</c:v>
                </c:pt>
                <c:pt idx="31">
                  <c:v>1.7328524454946412E-3</c:v>
                </c:pt>
                <c:pt idx="32">
                  <c:v>1.858311181474477E-3</c:v>
                </c:pt>
                <c:pt idx="33">
                  <c:v>1.9040384719596691E-3</c:v>
                </c:pt>
                <c:pt idx="34">
                  <c:v>4.7719340749842395E-3</c:v>
                </c:pt>
                <c:pt idx="35">
                  <c:v>1.7328524454946412E-3</c:v>
                </c:pt>
                <c:pt idx="36">
                  <c:v>1.858311181474477E-3</c:v>
                </c:pt>
                <c:pt idx="37">
                  <c:v>1.9040384719596691E-3</c:v>
                </c:pt>
                <c:pt idx="38">
                  <c:v>4.9284838374291035E-3</c:v>
                </c:pt>
                <c:pt idx="39">
                  <c:v>7.9501043509766726E-3</c:v>
                </c:pt>
                <c:pt idx="40">
                  <c:v>2.0148432885948296E-3</c:v>
                </c:pt>
                <c:pt idx="41">
                  <c:v>8.1212903774417009E-3</c:v>
                </c:pt>
                <c:pt idx="42">
                  <c:v>4.9284838374291035E-3</c:v>
                </c:pt>
                <c:pt idx="43">
                  <c:v>7.9501043509766726E-3</c:v>
                </c:pt>
                <c:pt idx="44">
                  <c:v>2.0148432885948296E-3</c:v>
                </c:pt>
                <c:pt idx="45">
                  <c:v>8.1212903774417009E-3</c:v>
                </c:pt>
                <c:pt idx="46">
                  <c:v>4.9284838374291035E-3</c:v>
                </c:pt>
                <c:pt idx="47">
                  <c:v>8.0047299250157397E-3</c:v>
                </c:pt>
                <c:pt idx="48">
                  <c:v>2.5566145765595419E-3</c:v>
                </c:pt>
                <c:pt idx="49">
                  <c:v>8.1212903774417009E-3</c:v>
                </c:pt>
              </c:numCache>
            </c:numRef>
          </c:xVal>
          <c:yVal>
            <c:numRef>
              <c:f>'EJE I'!$D$68:$D$117</c:f>
              <c:numCache>
                <c:formatCode>General</c:formatCode>
                <c:ptCount val="50"/>
                <c:pt idx="0">
                  <c:v>5.7371663792753519E-2</c:v>
                </c:pt>
                <c:pt idx="1">
                  <c:v>5.9033312314492645E-2</c:v>
                </c:pt>
                <c:pt idx="2">
                  <c:v>1.673806331304345E-2</c:v>
                </c:pt>
                <c:pt idx="3">
                  <c:v>1.673806331304345E-2</c:v>
                </c:pt>
                <c:pt idx="4">
                  <c:v>6.5098938527536121E-2</c:v>
                </c:pt>
                <c:pt idx="5">
                  <c:v>6.5098938527536121E-2</c:v>
                </c:pt>
                <c:pt idx="6">
                  <c:v>2.4959365807246333E-2</c:v>
                </c:pt>
                <c:pt idx="7">
                  <c:v>2.4959365807246333E-2</c:v>
                </c:pt>
                <c:pt idx="8">
                  <c:v>7.4109727105796983E-2</c:v>
                </c:pt>
                <c:pt idx="9">
                  <c:v>7.5771375627536094E-2</c:v>
                </c:pt>
                <c:pt idx="10">
                  <c:v>8.0320321188405652E-2</c:v>
                </c:pt>
                <c:pt idx="11">
                  <c:v>8.2646629118840451E-2</c:v>
                </c:pt>
                <c:pt idx="12">
                  <c:v>9.5626897852173737E-2</c:v>
                </c:pt>
                <c:pt idx="13">
                  <c:v>9.7620876078260699E-2</c:v>
                </c:pt>
                <c:pt idx="14">
                  <c:v>3.9504028707246307E-2</c:v>
                </c:pt>
                <c:pt idx="15">
                  <c:v>3.8008545037681092E-2</c:v>
                </c:pt>
                <c:pt idx="16">
                  <c:v>0.14277296668405776</c:v>
                </c:pt>
                <c:pt idx="17">
                  <c:v>0.14426845035362296</c:v>
                </c:pt>
                <c:pt idx="18">
                  <c:v>3.9504028707246307E-2</c:v>
                </c:pt>
                <c:pt idx="19">
                  <c:v>3.8008545037681092E-2</c:v>
                </c:pt>
                <c:pt idx="20">
                  <c:v>0.14277296668405776</c:v>
                </c:pt>
                <c:pt idx="21">
                  <c:v>0.14426845035362296</c:v>
                </c:pt>
                <c:pt idx="22">
                  <c:v>1.6691364979710115E-2</c:v>
                </c:pt>
                <c:pt idx="23">
                  <c:v>1.818684864927533E-2</c:v>
                </c:pt>
                <c:pt idx="24">
                  <c:v>8.6577613604347681E-2</c:v>
                </c:pt>
                <c:pt idx="25">
                  <c:v>8.8073097273912881E-2</c:v>
                </c:pt>
                <c:pt idx="26">
                  <c:v>1.6691364979710115E-2</c:v>
                </c:pt>
                <c:pt idx="27">
                  <c:v>1.818684864927533E-2</c:v>
                </c:pt>
                <c:pt idx="28">
                  <c:v>8.6577613604347681E-2</c:v>
                </c:pt>
                <c:pt idx="29">
                  <c:v>8.8073097273912881E-2</c:v>
                </c:pt>
                <c:pt idx="30">
                  <c:v>5.5544215884057871E-3</c:v>
                </c:pt>
                <c:pt idx="31">
                  <c:v>3.5604433623188346E-3</c:v>
                </c:pt>
                <c:pt idx="32">
                  <c:v>0.17672253319565187</c:v>
                </c:pt>
                <c:pt idx="33">
                  <c:v>0.17871651142173881</c:v>
                </c:pt>
                <c:pt idx="34">
                  <c:v>5.5544215884057871E-3</c:v>
                </c:pt>
                <c:pt idx="35">
                  <c:v>3.5604433623188346E-3</c:v>
                </c:pt>
                <c:pt idx="36">
                  <c:v>0.17672253319565187</c:v>
                </c:pt>
                <c:pt idx="37">
                  <c:v>0.17871651142173881</c:v>
                </c:pt>
                <c:pt idx="38">
                  <c:v>5.0640931491304261E-2</c:v>
                </c:pt>
                <c:pt idx="39">
                  <c:v>5.2634909717391209E-2</c:v>
                </c:pt>
                <c:pt idx="40">
                  <c:v>0.12052718011594182</c:v>
                </c:pt>
                <c:pt idx="41">
                  <c:v>0.12252115834202876</c:v>
                </c:pt>
                <c:pt idx="42">
                  <c:v>5.0640931491304261E-2</c:v>
                </c:pt>
                <c:pt idx="43">
                  <c:v>5.2634909717391209E-2</c:v>
                </c:pt>
                <c:pt idx="44">
                  <c:v>0.12052718011594182</c:v>
                </c:pt>
                <c:pt idx="45">
                  <c:v>0.12252115834202876</c:v>
                </c:pt>
                <c:pt idx="46">
                  <c:v>3.9504028707246307E-2</c:v>
                </c:pt>
                <c:pt idx="47">
                  <c:v>3.8008545037681092E-2</c:v>
                </c:pt>
                <c:pt idx="48">
                  <c:v>0.17672253319565187</c:v>
                </c:pt>
                <c:pt idx="49">
                  <c:v>0.17871651142173881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7-45BF-BDB9-575A520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7-4247-83E1-2A0F2AE04541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7-4247-83E1-2A0F2AE0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4349-B398-9C4E5F95212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4349-B398-9C4E5F95212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C2-4349-B398-9C4E5F95212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2-4349-B398-9C4E5F95212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2-4349-B398-9C4E5F95212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C2-4349-B398-9C4E5F95212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2-4349-B398-9C4E5F95212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C2-4349-B398-9C4E5F95212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I'!$E$176:$E$225</c:f>
              <c:numCache>
                <c:formatCode>General</c:formatCode>
                <c:ptCount val="50"/>
                <c:pt idx="0">
                  <c:v>1.7593883982356615E-4</c:v>
                </c:pt>
                <c:pt idx="1">
                  <c:v>5.9915109262759822E-4</c:v>
                </c:pt>
                <c:pt idx="2">
                  <c:v>2.7572320289855025E-4</c:v>
                </c:pt>
                <c:pt idx="3">
                  <c:v>3.4999915311909198E-4</c:v>
                </c:pt>
                <c:pt idx="4">
                  <c:v>1.5249186265910496E-3</c:v>
                </c:pt>
                <c:pt idx="5">
                  <c:v>1.9983814640201604E-3</c:v>
                </c:pt>
                <c:pt idx="6">
                  <c:v>1.8801825974795177E-3</c:v>
                </c:pt>
                <c:pt idx="7">
                  <c:v>2.5187827471959629E-3</c:v>
                </c:pt>
                <c:pt idx="8">
                  <c:v>4.516620427221164E-4</c:v>
                </c:pt>
                <c:pt idx="9">
                  <c:v>9.491502457466902E-4</c:v>
                </c:pt>
                <c:pt idx="10">
                  <c:v>2.4630943226212936E-4</c:v>
                </c:pt>
                <c:pt idx="11">
                  <c:v>8.3881152967863761E-4</c:v>
                </c:pt>
                <c:pt idx="12">
                  <c:v>6.5226890195336997E-4</c:v>
                </c:pt>
                <c:pt idx="13">
                  <c:v>1.2789799561436651E-3</c:v>
                </c:pt>
                <c:pt idx="14">
                  <c:v>1.9765312344045332E-3</c:v>
                </c:pt>
                <c:pt idx="15">
                  <c:v>3.3369799199747894E-3</c:v>
                </c:pt>
                <c:pt idx="16">
                  <c:v>2.2932112591052254E-3</c:v>
                </c:pt>
                <c:pt idx="17">
                  <c:v>2.2584832357907965E-3</c:v>
                </c:pt>
                <c:pt idx="18">
                  <c:v>1.9765312344045332E-3</c:v>
                </c:pt>
                <c:pt idx="19">
                  <c:v>3.3369799199747894E-3</c:v>
                </c:pt>
                <c:pt idx="20">
                  <c:v>2.2932112591052254E-3</c:v>
                </c:pt>
                <c:pt idx="21">
                  <c:v>2.2584832357907965E-3</c:v>
                </c:pt>
                <c:pt idx="22">
                  <c:v>2.4738958501575254E-3</c:v>
                </c:pt>
                <c:pt idx="23">
                  <c:v>4.0655268859483232E-3</c:v>
                </c:pt>
                <c:pt idx="24">
                  <c:v>2.790575874858218E-3</c:v>
                </c:pt>
                <c:pt idx="25">
                  <c:v>2.9870549192186464E-3</c:v>
                </c:pt>
                <c:pt idx="26">
                  <c:v>2.4738958501575254E-3</c:v>
                </c:pt>
                <c:pt idx="27">
                  <c:v>4.0655268859483232E-3</c:v>
                </c:pt>
                <c:pt idx="28">
                  <c:v>2.790575874858218E-3</c:v>
                </c:pt>
                <c:pt idx="29">
                  <c:v>2.9870549192186464E-3</c:v>
                </c:pt>
                <c:pt idx="30">
                  <c:v>1.6480362665406397E-3</c:v>
                </c:pt>
                <c:pt idx="31">
                  <c:v>3.8667244008821606E-3</c:v>
                </c:pt>
                <c:pt idx="32">
                  <c:v>2.6217062269691194E-3</c:v>
                </c:pt>
                <c:pt idx="33">
                  <c:v>1.7287634723377411E-3</c:v>
                </c:pt>
                <c:pt idx="34">
                  <c:v>1.6480362665406397E-3</c:v>
                </c:pt>
                <c:pt idx="35">
                  <c:v>3.8667244008821606E-3</c:v>
                </c:pt>
                <c:pt idx="36">
                  <c:v>2.6217062269691194E-3</c:v>
                </c:pt>
                <c:pt idx="37">
                  <c:v>1.7287634723377411E-3</c:v>
                </c:pt>
                <c:pt idx="38">
                  <c:v>2.1454008822936322E-3</c:v>
                </c:pt>
                <c:pt idx="39">
                  <c:v>4.595271366855694E-3</c:v>
                </c:pt>
                <c:pt idx="40">
                  <c:v>3.1190708427221115E-3</c:v>
                </c:pt>
                <c:pt idx="41">
                  <c:v>2.4573104383112743E-3</c:v>
                </c:pt>
                <c:pt idx="42">
                  <c:v>2.1454008822936322E-3</c:v>
                </c:pt>
                <c:pt idx="43">
                  <c:v>4.595271366855694E-3</c:v>
                </c:pt>
                <c:pt idx="44">
                  <c:v>3.1190708427221115E-3</c:v>
                </c:pt>
                <c:pt idx="45">
                  <c:v>2.4573104383112743E-3</c:v>
                </c:pt>
                <c:pt idx="46">
                  <c:v>2.4738958501575254E-3</c:v>
                </c:pt>
                <c:pt idx="47">
                  <c:v>4.595271366855694E-3</c:v>
                </c:pt>
                <c:pt idx="48">
                  <c:v>3.1190708427221115E-3</c:v>
                </c:pt>
                <c:pt idx="49">
                  <c:v>2.9870549192186464E-3</c:v>
                </c:pt>
              </c:numCache>
            </c:numRef>
          </c:xVal>
          <c:yVal>
            <c:numRef>
              <c:f>'EJE I'!$D$176:$D$225</c:f>
              <c:numCache>
                <c:formatCode>General</c:formatCode>
                <c:ptCount val="50"/>
                <c:pt idx="0">
                  <c:v>5.6771919128115841E-2</c:v>
                </c:pt>
                <c:pt idx="1">
                  <c:v>5.8687029960289745E-2</c:v>
                </c:pt>
                <c:pt idx="2">
                  <c:v>1.6105475507536205E-2</c:v>
                </c:pt>
                <c:pt idx="3">
                  <c:v>1.6105475507536205E-2</c:v>
                </c:pt>
                <c:pt idx="4">
                  <c:v>4.7706026516521657E-2</c:v>
                </c:pt>
                <c:pt idx="5">
                  <c:v>4.7706026516521657E-2</c:v>
                </c:pt>
                <c:pt idx="6">
                  <c:v>1.3870866860869541E-2</c:v>
                </c:pt>
                <c:pt idx="7">
                  <c:v>1.3870866860869541E-2</c:v>
                </c:pt>
                <c:pt idx="8">
                  <c:v>7.2877394635652043E-2</c:v>
                </c:pt>
                <c:pt idx="9">
                  <c:v>7.4792505467825954E-2</c:v>
                </c:pt>
                <c:pt idx="10">
                  <c:v>7.9480652669275217E-2</c:v>
                </c:pt>
                <c:pt idx="11">
                  <c:v>8.2161819204347675E-2</c:v>
                </c:pt>
                <c:pt idx="12">
                  <c:v>9.3895006915652002E-2</c:v>
                </c:pt>
                <c:pt idx="13">
                  <c:v>9.6193174024347669E-2</c:v>
                </c:pt>
                <c:pt idx="14">
                  <c:v>1.5693709907826058E-2</c:v>
                </c:pt>
                <c:pt idx="15">
                  <c:v>1.3970070363768091E-2</c:v>
                </c:pt>
                <c:pt idx="16">
                  <c:v>0.11788309611826064</c:v>
                </c:pt>
                <c:pt idx="17">
                  <c:v>0.11960673566231864</c:v>
                </c:pt>
                <c:pt idx="18">
                  <c:v>1.5693709907826058E-2</c:v>
                </c:pt>
                <c:pt idx="19">
                  <c:v>1.3970070363768091E-2</c:v>
                </c:pt>
                <c:pt idx="20">
                  <c:v>0.11788309611826064</c:v>
                </c:pt>
                <c:pt idx="21">
                  <c:v>0.11960673566231864</c:v>
                </c:pt>
                <c:pt idx="22">
                  <c:v>3.1675479499999944E-2</c:v>
                </c:pt>
                <c:pt idx="23">
                  <c:v>3.3399119044057915E-2</c:v>
                </c:pt>
                <c:pt idx="24">
                  <c:v>7.0513906710434657E-2</c:v>
                </c:pt>
                <c:pt idx="25">
                  <c:v>7.2237546254492621E-2</c:v>
                </c:pt>
                <c:pt idx="26">
                  <c:v>3.1675479499999944E-2</c:v>
                </c:pt>
                <c:pt idx="27">
                  <c:v>3.3399119044057915E-2</c:v>
                </c:pt>
                <c:pt idx="28">
                  <c:v>7.0513906710434657E-2</c:v>
                </c:pt>
                <c:pt idx="29">
                  <c:v>7.2237546254492621E-2</c:v>
                </c:pt>
                <c:pt idx="30">
                  <c:v>1.7443329968115911E-2</c:v>
                </c:pt>
                <c:pt idx="31">
                  <c:v>1.9741497076811561E-2</c:v>
                </c:pt>
                <c:pt idx="32">
                  <c:v>0.15102013599420264</c:v>
                </c:pt>
                <c:pt idx="33">
                  <c:v>0.15331830310289829</c:v>
                </c:pt>
                <c:pt idx="34">
                  <c:v>1.7443329968115911E-2</c:v>
                </c:pt>
                <c:pt idx="35">
                  <c:v>1.9741497076811561E-2</c:v>
                </c:pt>
                <c:pt idx="36">
                  <c:v>0.15102013599420264</c:v>
                </c:pt>
                <c:pt idx="37">
                  <c:v>0.15331830310289829</c:v>
                </c:pt>
                <c:pt idx="38">
                  <c:v>6.4812519375941915E-2</c:v>
                </c:pt>
                <c:pt idx="39">
                  <c:v>6.7110686484637555E-2</c:v>
                </c:pt>
                <c:pt idx="40">
                  <c:v>0.10365094658637664</c:v>
                </c:pt>
                <c:pt idx="41">
                  <c:v>0.10594911369507228</c:v>
                </c:pt>
                <c:pt idx="42">
                  <c:v>6.4812519375941915E-2</c:v>
                </c:pt>
                <c:pt idx="43">
                  <c:v>6.7110686484637555E-2</c:v>
                </c:pt>
                <c:pt idx="44">
                  <c:v>0.10365094658637664</c:v>
                </c:pt>
                <c:pt idx="45">
                  <c:v>0.10594911369507228</c:v>
                </c:pt>
                <c:pt idx="46">
                  <c:v>1.5693709907826058E-2</c:v>
                </c:pt>
                <c:pt idx="47">
                  <c:v>1.3970070363768091E-2</c:v>
                </c:pt>
                <c:pt idx="48">
                  <c:v>0.15102013599420264</c:v>
                </c:pt>
                <c:pt idx="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2-4349-B398-9C4E5F95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D-4721-9F7C-EE07E52E5E6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D-4721-9F7C-EE07E52E5E6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D-4721-9F7C-EE07E52E5E6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AD-4721-9F7C-EE07E52E5E6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AD-4721-9F7C-EE07E52E5E6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AD-4721-9F7C-EE07E52E5E6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721-9F7C-EE07E52E5E6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AD-4721-9F7C-EE07E52E5E6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I'!$E$230:$E$279</c:f>
              <c:numCache>
                <c:formatCode>General</c:formatCode>
                <c:ptCount val="50"/>
                <c:pt idx="0">
                  <c:v>6.4368885562381736E-4</c:v>
                </c:pt>
                <c:pt idx="1">
                  <c:v>8.2971859617202116E-4</c:v>
                </c:pt>
                <c:pt idx="2">
                  <c:v>5.7342949172967757E-4</c:v>
                </c:pt>
                <c:pt idx="3">
                  <c:v>5.9224565382797628E-4</c:v>
                </c:pt>
                <c:pt idx="4">
                  <c:v>1.8001876462665374E-3</c:v>
                </c:pt>
                <c:pt idx="5">
                  <c:v>1.9762995082703177E-3</c:v>
                </c:pt>
                <c:pt idx="6">
                  <c:v>3.4050765066162511E-3</c:v>
                </c:pt>
                <c:pt idx="7">
                  <c:v>3.535584665406421E-3</c:v>
                </c:pt>
                <c:pt idx="8">
                  <c:v>1.217118347353495E-3</c:v>
                </c:pt>
                <c:pt idx="9">
                  <c:v>1.4219642499999974E-3</c:v>
                </c:pt>
                <c:pt idx="10">
                  <c:v>9.011365907372384E-4</c:v>
                </c:pt>
                <c:pt idx="11">
                  <c:v>1.1615967655954611E-3</c:v>
                </c:pt>
                <c:pt idx="12">
                  <c:v>1.6898860063799591E-3</c:v>
                </c:pt>
                <c:pt idx="13">
                  <c:v>1.9432553615311874E-3</c:v>
                </c:pt>
                <c:pt idx="14">
                  <c:v>1.9409844454158758E-3</c:v>
                </c:pt>
                <c:pt idx="15">
                  <c:v>3.5135243374291051E-3</c:v>
                </c:pt>
                <c:pt idx="16">
                  <c:v>3.0996151164933783E-3</c:v>
                </c:pt>
                <c:pt idx="17">
                  <c:v>2.0200494024102044E-3</c:v>
                </c:pt>
                <c:pt idx="18">
                  <c:v>1.9409844454158758E-3</c:v>
                </c:pt>
                <c:pt idx="19">
                  <c:v>3.5135243374291051E-3</c:v>
                </c:pt>
                <c:pt idx="20">
                  <c:v>3.0996151164933783E-3</c:v>
                </c:pt>
                <c:pt idx="21">
                  <c:v>2.0200494024102044E-3</c:v>
                </c:pt>
                <c:pt idx="22">
                  <c:v>4.1878473879962113E-3</c:v>
                </c:pt>
                <c:pt idx="23">
                  <c:v>5.6965699026464926E-3</c:v>
                </c:pt>
                <c:pt idx="24">
                  <c:v>5.3464317138468701E-3</c:v>
                </c:pt>
                <c:pt idx="25">
                  <c:v>4.2030949676275919E-3</c:v>
                </c:pt>
                <c:pt idx="26">
                  <c:v>4.1878473879962113E-3</c:v>
                </c:pt>
                <c:pt idx="27">
                  <c:v>5.6965699026464926E-3</c:v>
                </c:pt>
                <c:pt idx="28">
                  <c:v>5.3464317138468701E-3</c:v>
                </c:pt>
                <c:pt idx="29">
                  <c:v>4.2030949676275919E-3</c:v>
                </c:pt>
                <c:pt idx="30">
                  <c:v>1.1744343934309998E-3</c:v>
                </c:pt>
                <c:pt idx="31">
                  <c:v>4.3546902046313722E-3</c:v>
                </c:pt>
                <c:pt idx="32">
                  <c:v>3.8661188232514106E-3</c:v>
                </c:pt>
                <c:pt idx="33">
                  <c:v>1.1788835352079371E-3</c:v>
                </c:pt>
                <c:pt idx="34">
                  <c:v>1.1744343934309998E-3</c:v>
                </c:pt>
                <c:pt idx="35">
                  <c:v>4.3546902046313722E-3</c:v>
                </c:pt>
                <c:pt idx="36">
                  <c:v>3.8661188232514106E-3</c:v>
                </c:pt>
                <c:pt idx="37">
                  <c:v>1.1788835352079371E-3</c:v>
                </c:pt>
                <c:pt idx="38">
                  <c:v>3.4212973360113362E-3</c:v>
                </c:pt>
                <c:pt idx="39">
                  <c:v>6.5377357698487596E-3</c:v>
                </c:pt>
                <c:pt idx="40">
                  <c:v>6.1129817658317461E-3</c:v>
                </c:pt>
                <c:pt idx="41">
                  <c:v>3.3619291004253248E-3</c:v>
                </c:pt>
                <c:pt idx="42">
                  <c:v>3.4212973360113362E-3</c:v>
                </c:pt>
                <c:pt idx="43">
                  <c:v>6.5377357698487596E-3</c:v>
                </c:pt>
                <c:pt idx="44">
                  <c:v>6.1129817658317461E-3</c:v>
                </c:pt>
                <c:pt idx="45">
                  <c:v>3.3619291004253248E-3</c:v>
                </c:pt>
                <c:pt idx="46">
                  <c:v>4.1878473879962113E-3</c:v>
                </c:pt>
                <c:pt idx="47">
                  <c:v>6.5377357698487596E-3</c:v>
                </c:pt>
                <c:pt idx="48">
                  <c:v>6.1129817658317461E-3</c:v>
                </c:pt>
                <c:pt idx="49">
                  <c:v>4.2030949676275919E-3</c:v>
                </c:pt>
              </c:numCache>
            </c:numRef>
          </c:xVal>
          <c:yVal>
            <c:numRef>
              <c:f>'EJE I'!$D$230:$D$279</c:f>
              <c:numCache>
                <c:formatCode>General</c:formatCode>
                <c:ptCount val="50"/>
                <c:pt idx="0">
                  <c:v>6.0966557327717281E-2</c:v>
                </c:pt>
                <c:pt idx="1">
                  <c:v>6.3839266213586834E-2</c:v>
                </c:pt>
                <c:pt idx="2">
                  <c:v>1.7562644209782576E-2</c:v>
                </c:pt>
                <c:pt idx="3">
                  <c:v>1.7562644209782576E-2</c:v>
                </c:pt>
                <c:pt idx="4">
                  <c:v>4.7091853082065128E-2</c:v>
                </c:pt>
                <c:pt idx="5">
                  <c:v>4.7091853082065128E-2</c:v>
                </c:pt>
                <c:pt idx="6">
                  <c:v>1.4318774940217365E-2</c:v>
                </c:pt>
                <c:pt idx="7">
                  <c:v>1.4318774940217365E-2</c:v>
                </c:pt>
                <c:pt idx="8">
                  <c:v>7.8529308131521605E-2</c:v>
                </c:pt>
                <c:pt idx="9">
                  <c:v>8.1402017017391151E-2</c:v>
                </c:pt>
                <c:pt idx="10">
                  <c:v>8.5353244215217242E-2</c:v>
                </c:pt>
                <c:pt idx="11">
                  <c:v>8.9375036655434614E-2</c:v>
                </c:pt>
                <c:pt idx="12">
                  <c:v>0.10126016348532589</c:v>
                </c:pt>
                <c:pt idx="13">
                  <c:v>0.10470741414836937</c:v>
                </c:pt>
                <c:pt idx="14">
                  <c:v>1.1058596785326067E-2</c:v>
                </c:pt>
                <c:pt idx="15">
                  <c:v>8.4731587880434635E-3</c:v>
                </c:pt>
                <c:pt idx="16">
                  <c:v>0.12079842129402152</c:v>
                </c:pt>
                <c:pt idx="17">
                  <c:v>0.12338385929130412</c:v>
                </c:pt>
                <c:pt idx="18">
                  <c:v>1.1058596785326067E-2</c:v>
                </c:pt>
                <c:pt idx="19">
                  <c:v>8.4731587880434635E-3</c:v>
                </c:pt>
                <c:pt idx="20">
                  <c:v>0.12079842129402152</c:v>
                </c:pt>
                <c:pt idx="21">
                  <c:v>0.12338385929130412</c:v>
                </c:pt>
                <c:pt idx="22">
                  <c:v>3.4823627338043416E-2</c:v>
                </c:pt>
                <c:pt idx="23">
                  <c:v>3.7409065335326022E-2</c:v>
                </c:pt>
                <c:pt idx="24">
                  <c:v>7.4916197170652038E-2</c:v>
                </c:pt>
                <c:pt idx="25">
                  <c:v>7.7501635167934652E-2</c:v>
                </c:pt>
                <c:pt idx="26">
                  <c:v>3.4823627338043416E-2</c:v>
                </c:pt>
                <c:pt idx="27">
                  <c:v>3.7409065335326022E-2</c:v>
                </c:pt>
                <c:pt idx="28">
                  <c:v>7.4916197170652038E-2</c:v>
                </c:pt>
                <c:pt idx="29">
                  <c:v>7.7501635167934652E-2</c:v>
                </c:pt>
                <c:pt idx="30">
                  <c:v>2.4794089238586912E-2</c:v>
                </c:pt>
                <c:pt idx="31">
                  <c:v>2.8241339901630382E-2</c:v>
                </c:pt>
                <c:pt idx="32">
                  <c:v>0.1566511073179345</c:v>
                </c:pt>
                <c:pt idx="33">
                  <c:v>0.16009835798097796</c:v>
                </c:pt>
                <c:pt idx="34">
                  <c:v>2.4794089238586912E-2</c:v>
                </c:pt>
                <c:pt idx="35">
                  <c:v>2.8241339901630382E-2</c:v>
                </c:pt>
                <c:pt idx="36">
                  <c:v>0.1566511073179345</c:v>
                </c:pt>
                <c:pt idx="37">
                  <c:v>0.16009835798097796</c:v>
                </c:pt>
                <c:pt idx="38">
                  <c:v>7.0676313361956386E-2</c:v>
                </c:pt>
                <c:pt idx="39">
                  <c:v>7.4123564024999866E-2</c:v>
                </c:pt>
                <c:pt idx="40">
                  <c:v>0.11076888319456503</c:v>
                </c:pt>
                <c:pt idx="41">
                  <c:v>0.11421613385760848</c:v>
                </c:pt>
                <c:pt idx="42">
                  <c:v>7.0676313361956386E-2</c:v>
                </c:pt>
                <c:pt idx="43">
                  <c:v>7.4123564024999866E-2</c:v>
                </c:pt>
                <c:pt idx="44">
                  <c:v>0.11076888319456503</c:v>
                </c:pt>
                <c:pt idx="45">
                  <c:v>0.11421613385760848</c:v>
                </c:pt>
                <c:pt idx="46">
                  <c:v>1.1058596785326067E-2</c:v>
                </c:pt>
                <c:pt idx="47">
                  <c:v>8.4731587880434635E-3</c:v>
                </c:pt>
                <c:pt idx="48">
                  <c:v>0.1566511073179345</c:v>
                </c:pt>
                <c:pt idx="4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721-9F7C-EE07E52E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6B-43FF-958F-FD9625EBA43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6B-43FF-958F-FD9625EBA43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B-43FF-958F-FD9625EBA43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B-43FF-958F-FD9625EBA43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6B-43FF-958F-FD9625EBA43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B-43FF-958F-FD9625EBA43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B-43FF-958F-FD9625EBA43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6B-43FF-958F-FD9625EBA43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I'!$E$284:$E$333</c:f>
              <c:numCache>
                <c:formatCode>General</c:formatCode>
                <c:ptCount val="50"/>
                <c:pt idx="0">
                  <c:v>3.4049838161625649E-3</c:v>
                </c:pt>
                <c:pt idx="1">
                  <c:v>1.1919528891776916E-3</c:v>
                </c:pt>
                <c:pt idx="2">
                  <c:v>1.4693290718336457E-3</c:v>
                </c:pt>
                <c:pt idx="3">
                  <c:v>7.768850375708871E-4</c:v>
                </c:pt>
                <c:pt idx="4">
                  <c:v>3.0568848173440398E-3</c:v>
                </c:pt>
                <c:pt idx="5">
                  <c:v>5.2717695534026368E-4</c:v>
                </c:pt>
                <c:pt idx="6">
                  <c:v>6.3521694815689865E-3</c:v>
                </c:pt>
                <c:pt idx="7">
                  <c:v>4.4848276016067973E-4</c:v>
                </c:pt>
                <c:pt idx="8">
                  <c:v>4.8743128879962109E-3</c:v>
                </c:pt>
                <c:pt idx="9">
                  <c:v>1.9688379267485787E-3</c:v>
                </c:pt>
                <c:pt idx="10">
                  <c:v>4.7669773426275899E-3</c:v>
                </c:pt>
                <c:pt idx="11">
                  <c:v>1.6687062377126623E-3</c:v>
                </c:pt>
                <c:pt idx="12">
                  <c:v>6.4368885562381736E-3</c:v>
                </c:pt>
                <c:pt idx="13">
                  <c:v>2.6733317199905435E-3</c:v>
                </c:pt>
                <c:pt idx="14">
                  <c:v>1.2151718478260849E-3</c:v>
                </c:pt>
                <c:pt idx="15">
                  <c:v>1.8107543579867643E-3</c:v>
                </c:pt>
                <c:pt idx="16">
                  <c:v>7.3441427169187012E-3</c:v>
                </c:pt>
                <c:pt idx="17">
                  <c:v>3.3475157348771207E-4</c:v>
                </c:pt>
                <c:pt idx="18">
                  <c:v>1.2151718478260849E-3</c:v>
                </c:pt>
                <c:pt idx="19">
                  <c:v>1.8107543579867643E-3</c:v>
                </c:pt>
                <c:pt idx="20">
                  <c:v>7.3441427169187012E-3</c:v>
                </c:pt>
                <c:pt idx="21">
                  <c:v>3.3475157348771207E-4</c:v>
                </c:pt>
                <c:pt idx="22">
                  <c:v>5.8285611086956414E-3</c:v>
                </c:pt>
                <c:pt idx="23">
                  <c:v>1.7006380990075584E-3</c:v>
                </c:pt>
                <c:pt idx="24">
                  <c:v>1.1957578323015101E-2</c:v>
                </c:pt>
                <c:pt idx="25">
                  <c:v>4.4482148724007481E-4</c:v>
                </c:pt>
                <c:pt idx="26">
                  <c:v>5.8285611086956414E-3</c:v>
                </c:pt>
                <c:pt idx="27">
                  <c:v>1.7006380990075584E-3</c:v>
                </c:pt>
                <c:pt idx="28">
                  <c:v>1.1957578323015101E-2</c:v>
                </c:pt>
                <c:pt idx="29">
                  <c:v>4.4482148724007481E-4</c:v>
                </c:pt>
                <c:pt idx="30">
                  <c:v>1.2756523688563304E-3</c:v>
                </c:pt>
                <c:pt idx="31">
                  <c:v>2.9452391658790116E-3</c:v>
                </c:pt>
                <c:pt idx="32">
                  <c:v>9.8349669336011171E-3</c:v>
                </c:pt>
                <c:pt idx="33">
                  <c:v>1.4691900361531167E-3</c:v>
                </c:pt>
                <c:pt idx="34">
                  <c:v>1.2756523688563304E-3</c:v>
                </c:pt>
                <c:pt idx="35">
                  <c:v>2.9452391658790116E-3</c:v>
                </c:pt>
                <c:pt idx="36">
                  <c:v>9.8349669336011171E-3</c:v>
                </c:pt>
                <c:pt idx="37">
                  <c:v>1.4691900361531167E-3</c:v>
                </c:pt>
                <c:pt idx="38">
                  <c:v>3.3377832372400696E-3</c:v>
                </c:pt>
                <c:pt idx="39">
                  <c:v>2.8351229068998059E-3</c:v>
                </c:pt>
                <c:pt idx="40">
                  <c:v>1.4448356194470673E-2</c:v>
                </c:pt>
                <c:pt idx="41">
                  <c:v>1.5793062951323224E-3</c:v>
                </c:pt>
                <c:pt idx="42">
                  <c:v>3.3377832372400696E-3</c:v>
                </c:pt>
                <c:pt idx="43">
                  <c:v>2.8351229068998059E-3</c:v>
                </c:pt>
                <c:pt idx="44">
                  <c:v>1.4448356194470673E-2</c:v>
                </c:pt>
                <c:pt idx="45">
                  <c:v>1.5793062951323224E-3</c:v>
                </c:pt>
                <c:pt idx="46">
                  <c:v>5.8285611086956414E-3</c:v>
                </c:pt>
                <c:pt idx="47">
                  <c:v>2.9452391658790116E-3</c:v>
                </c:pt>
                <c:pt idx="48">
                  <c:v>1.4448356194470673E-2</c:v>
                </c:pt>
                <c:pt idx="49">
                  <c:v>3.3475157348771207E-4</c:v>
                </c:pt>
              </c:numCache>
            </c:numRef>
          </c:xVal>
          <c:yVal>
            <c:numRef>
              <c:f>'EJE I'!$D$284:$D$333</c:f>
              <c:numCache>
                <c:formatCode>General</c:formatCode>
                <c:ptCount val="50"/>
                <c:pt idx="0">
                  <c:v>1.95992295891304E-2</c:v>
                </c:pt>
                <c:pt idx="1">
                  <c:v>2.2471938474999963E-2</c:v>
                </c:pt>
                <c:pt idx="2">
                  <c:v>4.5477273434782525E-3</c:v>
                </c:pt>
                <c:pt idx="3">
                  <c:v>4.5477273434782525E-3</c:v>
                </c:pt>
                <c:pt idx="4">
                  <c:v>4.6677522119565129E-3</c:v>
                </c:pt>
                <c:pt idx="5">
                  <c:v>4.6677522119565129E-3</c:v>
                </c:pt>
                <c:pt idx="6">
                  <c:v>1.1872228953260849E-2</c:v>
                </c:pt>
                <c:pt idx="7">
                  <c:v>1.1872228953260849E-2</c:v>
                </c:pt>
                <c:pt idx="8">
                  <c:v>2.4146956932608651E-2</c:v>
                </c:pt>
                <c:pt idx="9">
                  <c:v>2.7019665818478211E-2</c:v>
                </c:pt>
                <c:pt idx="10">
                  <c:v>2.7438900105978211E-2</c:v>
                </c:pt>
                <c:pt idx="11">
                  <c:v>3.1460692546195594E-2</c:v>
                </c:pt>
                <c:pt idx="12">
                  <c:v>3.0795439256521687E-2</c:v>
                </c:pt>
                <c:pt idx="13">
                  <c:v>3.424268991956516E-2</c:v>
                </c:pt>
                <c:pt idx="14">
                  <c:v>1.1104432214673892E-2</c:v>
                </c:pt>
                <c:pt idx="15">
                  <c:v>1.3689870211956497E-2</c:v>
                </c:pt>
                <c:pt idx="16">
                  <c:v>2.4174138408152131E-2</c:v>
                </c:pt>
                <c:pt idx="17">
                  <c:v>2.6759576405434731E-2</c:v>
                </c:pt>
                <c:pt idx="18">
                  <c:v>1.1104432214673892E-2</c:v>
                </c:pt>
                <c:pt idx="19">
                  <c:v>1.3689870211956497E-2</c:v>
                </c:pt>
                <c:pt idx="20">
                  <c:v>2.4174138408152131E-2</c:v>
                </c:pt>
                <c:pt idx="21">
                  <c:v>2.6759576405434731E-2</c:v>
                </c:pt>
                <c:pt idx="22">
                  <c:v>1.0181860956521721E-3</c:v>
                </c:pt>
                <c:pt idx="23">
                  <c:v>3.6036240929347759E-3</c:v>
                </c:pt>
                <c:pt idx="24">
                  <c:v>3.4260384527173851E-2</c:v>
                </c:pt>
                <c:pt idx="25">
                  <c:v>3.6845822524456458E-2</c:v>
                </c:pt>
                <c:pt idx="26">
                  <c:v>1.0181860956521721E-3</c:v>
                </c:pt>
                <c:pt idx="27">
                  <c:v>3.6036240929347759E-3</c:v>
                </c:pt>
                <c:pt idx="28">
                  <c:v>3.4260384527173851E-2</c:v>
                </c:pt>
                <c:pt idx="29">
                  <c:v>3.6845822524456458E-2</c:v>
                </c:pt>
                <c:pt idx="30">
                  <c:v>2.1531885797282567E-2</c:v>
                </c:pt>
                <c:pt idx="31">
                  <c:v>2.4979136460326044E-2</c:v>
                </c:pt>
                <c:pt idx="32">
                  <c:v>3.4601698584782542E-2</c:v>
                </c:pt>
                <c:pt idx="33">
                  <c:v>3.8048949247826015E-2</c:v>
                </c:pt>
                <c:pt idx="34">
                  <c:v>2.1531885797282567E-2</c:v>
                </c:pt>
                <c:pt idx="35">
                  <c:v>2.4979136460326044E-2</c:v>
                </c:pt>
                <c:pt idx="36">
                  <c:v>3.4601698584782542E-2</c:v>
                </c:pt>
                <c:pt idx="37">
                  <c:v>3.8048949247826015E-2</c:v>
                </c:pt>
                <c:pt idx="38">
                  <c:v>1.1445639678260849E-2</c:v>
                </c:pt>
                <c:pt idx="39">
                  <c:v>1.4892890341304322E-2</c:v>
                </c:pt>
                <c:pt idx="40">
                  <c:v>4.4687944703804265E-2</c:v>
                </c:pt>
                <c:pt idx="41">
                  <c:v>4.8135195366847738E-2</c:v>
                </c:pt>
                <c:pt idx="42">
                  <c:v>1.1445639678260849E-2</c:v>
                </c:pt>
                <c:pt idx="43">
                  <c:v>1.4892890341304322E-2</c:v>
                </c:pt>
                <c:pt idx="44">
                  <c:v>4.4687944703804265E-2</c:v>
                </c:pt>
                <c:pt idx="45">
                  <c:v>4.8135195366847738E-2</c:v>
                </c:pt>
                <c:pt idx="46">
                  <c:v>1.0181860956521721E-3</c:v>
                </c:pt>
                <c:pt idx="47">
                  <c:v>3.6036240929347759E-3</c:v>
                </c:pt>
                <c:pt idx="48">
                  <c:v>4.4687944703804265E-2</c:v>
                </c:pt>
                <c:pt idx="49">
                  <c:v>4.8135195366847738E-2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3FF-958F-FD9625EB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668319</xdr:colOff>
      <xdr:row>23</xdr:row>
      <xdr:rowOff>145677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42B6F0-C6AB-4DEF-9ED4-13791E6B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668319</xdr:colOff>
      <xdr:row>22</xdr:row>
      <xdr:rowOff>145677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DF0B5AF-D9CD-4465-9165-ECDAC86F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693420</xdr:colOff>
      <xdr:row>23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B78C2F-6421-4DF5-9D1C-356EA6041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174</xdr:row>
      <xdr:rowOff>0</xdr:rowOff>
    </xdr:from>
    <xdr:to>
      <xdr:col>17</xdr:col>
      <xdr:colOff>1319157</xdr:colOff>
      <xdr:row>195</xdr:row>
      <xdr:rowOff>113403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A249188-A031-4A03-9966-FB7C0A19C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228</xdr:row>
      <xdr:rowOff>0</xdr:rowOff>
    </xdr:from>
    <xdr:to>
      <xdr:col>17</xdr:col>
      <xdr:colOff>1294056</xdr:colOff>
      <xdr:row>249</xdr:row>
      <xdr:rowOff>38101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CD647D-FFBE-4A71-8CBB-CFEC7956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282</xdr:row>
      <xdr:rowOff>0</xdr:rowOff>
    </xdr:from>
    <xdr:to>
      <xdr:col>17</xdr:col>
      <xdr:colOff>1294056</xdr:colOff>
      <xdr:row>303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7A379B-A384-4B19-A4CB-D1E0736A9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336</xdr:row>
      <xdr:rowOff>0</xdr:rowOff>
    </xdr:from>
    <xdr:to>
      <xdr:col>17</xdr:col>
      <xdr:colOff>1294056</xdr:colOff>
      <xdr:row>357</xdr:row>
      <xdr:rowOff>38101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00AC1B-1F66-4F5E-B632-CE5851A2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12</xdr:row>
      <xdr:rowOff>0</xdr:rowOff>
    </xdr:from>
    <xdr:to>
      <xdr:col>17</xdr:col>
      <xdr:colOff>1319157</xdr:colOff>
      <xdr:row>33</xdr:row>
      <xdr:rowOff>113403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868D81F-64C2-48D7-94E5-F296D4122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66</xdr:row>
      <xdr:rowOff>0</xdr:rowOff>
    </xdr:from>
    <xdr:to>
      <xdr:col>17</xdr:col>
      <xdr:colOff>1319157</xdr:colOff>
      <xdr:row>87</xdr:row>
      <xdr:rowOff>113404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397CC18-CBB7-4F1C-9154-4131485CC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17</xdr:col>
      <xdr:colOff>1319157</xdr:colOff>
      <xdr:row>141</xdr:row>
      <xdr:rowOff>113403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56D70AC-831B-41FF-9454-B25481016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D13B71-98DF-490A-9060-0ABC3D20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248108-0C63-4F42-8830-AAC9AD485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1556656</xdr:colOff>
      <xdr:row>118</xdr:row>
      <xdr:rowOff>185056</xdr:rowOff>
    </xdr:from>
    <xdr:to>
      <xdr:col>23</xdr:col>
      <xdr:colOff>228599</xdr:colOff>
      <xdr:row>160</xdr:row>
      <xdr:rowOff>174171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16A1CB-D1A8-4297-A401-F3B1B0F4E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1354119</xdr:colOff>
      <xdr:row>193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C09D25-AF95-4EE6-8F76-D6FB46E7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1354119</xdr:colOff>
      <xdr:row>247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D76558-0C44-42EB-9A4E-4CCD2074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1354119</xdr:colOff>
      <xdr:row>301</xdr:row>
      <xdr:rowOff>145677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41B7C29-B7A6-420F-96AE-8F53307CD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53AA3-F5EB-44BB-B7D4-0846A2CC9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364B2E-F28F-4C11-A5F8-AA90D91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1379220</xdr:colOff>
      <xdr:row>140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F82D24-9366-42FF-BD40-5AEEB9EAF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1354119</xdr:colOff>
      <xdr:row>193</xdr:row>
      <xdr:rowOff>145677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85047-632D-483B-B9AD-AC4D1B595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1354119</xdr:colOff>
      <xdr:row>247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935A874-23D3-4A7F-82CE-B24D5C71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1354119</xdr:colOff>
      <xdr:row>301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1F686B-701B-46C3-976F-7E8A94116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173</xdr:row>
      <xdr:rowOff>0</xdr:rowOff>
    </xdr:from>
    <xdr:to>
      <xdr:col>17</xdr:col>
      <xdr:colOff>1349765</xdr:colOff>
      <xdr:row>193</xdr:row>
      <xdr:rowOff>102134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0DBF82-E7E5-4AC4-B517-570143DBC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1349765</xdr:colOff>
      <xdr:row>247</xdr:row>
      <xdr:rowOff>102134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C82B55C-23B1-4A79-9B05-1957BC257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1349765</xdr:colOff>
      <xdr:row>301</xdr:row>
      <xdr:rowOff>102134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A95A40-7B0E-49F4-A11D-1AB6178F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</xdr:row>
      <xdr:rowOff>0</xdr:rowOff>
    </xdr:from>
    <xdr:to>
      <xdr:col>17</xdr:col>
      <xdr:colOff>1374866</xdr:colOff>
      <xdr:row>31</xdr:row>
      <xdr:rowOff>177438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36796A1-043D-43D2-9839-9CAD8D4F9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1374866</xdr:colOff>
      <xdr:row>85</xdr:row>
      <xdr:rowOff>177437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EE0FA75-DB80-4257-A9F4-ABCBDFD7E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1374866</xdr:colOff>
      <xdr:row>139</xdr:row>
      <xdr:rowOff>177437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2405081-CFC3-47B5-B308-D353D68DA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17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17</xdr:col>
      <xdr:colOff>1379220</xdr:colOff>
      <xdr:row>86</xdr:row>
      <xdr:rowOff>38101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E450-791F-4574-9E36-BBBB1070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17</xdr:col>
      <xdr:colOff>1379220</xdr:colOff>
      <xdr:row>140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711BCF-2D39-40E1-8F3F-BC45607E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17</xdr:col>
      <xdr:colOff>1347844</xdr:colOff>
      <xdr:row>194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BAEBD6-A66B-402B-B4AA-ECCF5809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17</xdr:col>
      <xdr:colOff>1347844</xdr:colOff>
      <xdr:row>248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CED86BA-6E8C-4FBB-93BB-321D9515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17</xdr:col>
      <xdr:colOff>1347844</xdr:colOff>
      <xdr:row>302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00157A-0695-4C83-8F52-8A09E8FFD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144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S67"/>
  <sheetViews>
    <sheetView showGridLines="0" topLeftCell="I1" workbookViewId="0">
      <selection activeCell="W12" sqref="W12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  <col min="14" max="14" width="3.33203125" customWidth="1"/>
    <col min="15" max="15" width="11.109375" bestFit="1" customWidth="1"/>
    <col min="16" max="16" width="7.5546875" bestFit="1" customWidth="1"/>
    <col min="18" max="18" width="10.77734375" bestFit="1" customWidth="1"/>
    <col min="19" max="19" width="12" bestFit="1" customWidth="1"/>
  </cols>
  <sheetData>
    <row r="2" spans="2:19" ht="15" thickBot="1" x14ac:dyDescent="0.35">
      <c r="B2" s="17" t="s">
        <v>18</v>
      </c>
      <c r="F2" t="s">
        <v>19</v>
      </c>
      <c r="O2" t="s">
        <v>184</v>
      </c>
    </row>
    <row r="3" spans="2:19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141</v>
      </c>
      <c r="L3" s="55" t="s">
        <v>142</v>
      </c>
      <c r="M3" s="62" t="s">
        <v>143</v>
      </c>
      <c r="O3" s="2" t="s">
        <v>185</v>
      </c>
      <c r="P3" s="2" t="s">
        <v>1</v>
      </c>
      <c r="R3" s="2" t="s">
        <v>1</v>
      </c>
      <c r="S3" s="2" t="s">
        <v>185</v>
      </c>
    </row>
    <row r="4" spans="2:19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  <c r="O4" s="95">
        <v>0.5</v>
      </c>
      <c r="P4" s="95">
        <v>8</v>
      </c>
      <c r="R4" s="95">
        <v>8</v>
      </c>
      <c r="S4" s="95">
        <v>0.5</v>
      </c>
    </row>
    <row r="5" spans="2:19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  <c r="O5" s="95">
        <v>0.79</v>
      </c>
      <c r="P5" s="95">
        <v>10</v>
      </c>
      <c r="R5" s="95">
        <v>10</v>
      </c>
      <c r="S5" s="95">
        <v>0.79</v>
      </c>
    </row>
    <row r="6" spans="2:19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  <c r="O6" s="95">
        <v>1.1299999999999999</v>
      </c>
      <c r="P6" s="95">
        <v>12</v>
      </c>
      <c r="R6" s="95">
        <v>12</v>
      </c>
      <c r="S6" s="95">
        <v>1.1299999999999999</v>
      </c>
    </row>
    <row r="7" spans="2:19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  <c r="O7" s="95">
        <v>2.0099999999999998</v>
      </c>
      <c r="P7" s="95">
        <v>16</v>
      </c>
      <c r="R7" s="95">
        <v>16</v>
      </c>
      <c r="S7" s="95">
        <v>2.0099999999999998</v>
      </c>
    </row>
    <row r="8" spans="2:19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  <c r="O8" s="95">
        <v>2.54</v>
      </c>
      <c r="P8" s="95">
        <v>18</v>
      </c>
      <c r="R8" s="95">
        <v>18</v>
      </c>
      <c r="S8" s="95">
        <v>2.54</v>
      </c>
    </row>
    <row r="9" spans="2:19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  <c r="O9" s="95">
        <v>3.8</v>
      </c>
      <c r="P9" s="95">
        <v>22</v>
      </c>
      <c r="R9" s="95">
        <v>22</v>
      </c>
      <c r="S9" s="95">
        <v>3.8</v>
      </c>
    </row>
    <row r="10" spans="2:19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  <c r="O10" s="95">
        <v>4.91</v>
      </c>
      <c r="P10" s="95">
        <v>25</v>
      </c>
      <c r="R10" s="95">
        <v>25</v>
      </c>
      <c r="S10" s="95">
        <v>4.91</v>
      </c>
    </row>
    <row r="11" spans="2:19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  <c r="O11" s="95">
        <v>6.16</v>
      </c>
      <c r="P11" s="95">
        <v>28</v>
      </c>
      <c r="R11" s="95">
        <v>28</v>
      </c>
      <c r="S11" s="95">
        <v>6.16</v>
      </c>
    </row>
    <row r="12" spans="2:19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  <c r="O12" s="95">
        <v>8.0399999999999991</v>
      </c>
      <c r="P12" s="95">
        <v>32</v>
      </c>
      <c r="R12" s="95">
        <v>32</v>
      </c>
      <c r="S12" s="95">
        <v>8.0399999999999991</v>
      </c>
    </row>
    <row r="13" spans="2:19" ht="15" thickBot="1" x14ac:dyDescent="0.35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  <c r="O13" s="96">
        <v>10.18</v>
      </c>
      <c r="P13" s="96">
        <v>36</v>
      </c>
      <c r="R13" s="96">
        <v>36</v>
      </c>
      <c r="S13" s="96">
        <v>10.18</v>
      </c>
    </row>
    <row r="14" spans="2:19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9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  <c r="R15" s="26" t="s">
        <v>200</v>
      </c>
      <c r="S15" s="26"/>
    </row>
    <row r="16" spans="2:19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  <c r="R16" s="55" t="s">
        <v>20</v>
      </c>
      <c r="S16" s="55" t="s">
        <v>206</v>
      </c>
    </row>
    <row r="17" spans="2:19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  <c r="R17" s="26">
        <v>20</v>
      </c>
      <c r="S17" s="26" t="s">
        <v>201</v>
      </c>
    </row>
    <row r="18" spans="2:19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  <c r="R18" s="26">
        <v>25</v>
      </c>
      <c r="S18" s="26" t="s">
        <v>202</v>
      </c>
    </row>
    <row r="19" spans="2:19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  <c r="R19" s="56">
        <v>30</v>
      </c>
      <c r="S19" s="56" t="s">
        <v>203</v>
      </c>
    </row>
    <row r="20" spans="2:19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9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9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9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9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9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9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9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9" x14ac:dyDescent="0.3">
      <c r="B28" s="7">
        <v>4.62</v>
      </c>
      <c r="C28" s="8">
        <v>10</v>
      </c>
      <c r="D28" s="9">
        <v>17</v>
      </c>
    </row>
    <row r="29" spans="2:19" x14ac:dyDescent="0.3">
      <c r="B29" s="7">
        <v>4.71</v>
      </c>
      <c r="C29" s="8">
        <v>12</v>
      </c>
      <c r="D29" s="9">
        <v>24</v>
      </c>
    </row>
    <row r="30" spans="2:19" x14ac:dyDescent="0.3">
      <c r="B30" s="7">
        <v>4.91</v>
      </c>
      <c r="C30" s="8">
        <v>10</v>
      </c>
      <c r="D30" s="9">
        <v>16</v>
      </c>
    </row>
    <row r="31" spans="2:19" x14ac:dyDescent="0.3">
      <c r="B31" s="7">
        <v>4.92</v>
      </c>
      <c r="C31" s="8">
        <v>12</v>
      </c>
      <c r="D31" s="9">
        <v>23</v>
      </c>
    </row>
    <row r="32" spans="2:19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1" zoomScale="70" zoomScaleNormal="70" workbookViewId="0">
      <selection activeCell="AH43" sqref="AH43"/>
    </sheetView>
  </sheetViews>
  <sheetFormatPr baseColWidth="10" defaultRowHeight="14.4" x14ac:dyDescent="0.3"/>
  <cols>
    <col min="1" max="1" width="3.88671875" style="71" customWidth="1"/>
    <col min="2" max="2" width="12.109375" style="71" bestFit="1" customWidth="1"/>
    <col min="3" max="3" width="10.109375" style="72" customWidth="1"/>
    <col min="4" max="18" width="10.109375" style="71" customWidth="1"/>
    <col min="19" max="19" width="4.33203125" style="71" customWidth="1"/>
    <col min="20" max="43" width="11.5546875" style="71"/>
    <col min="44" max="44" width="13.21875" style="71" customWidth="1"/>
    <col min="45" max="16384" width="11.5546875" style="71"/>
  </cols>
  <sheetData>
    <row r="1" spans="2:44" ht="15" thickBot="1" x14ac:dyDescent="0.35"/>
    <row r="2" spans="2:44" x14ac:dyDescent="0.3">
      <c r="B2" s="73" t="s">
        <v>168</v>
      </c>
      <c r="C2" s="74">
        <v>2.5000000000000001E-3</v>
      </c>
      <c r="AB2" s="73" t="s">
        <v>168</v>
      </c>
      <c r="AC2" s="74">
        <v>5.0000000000000001E-3</v>
      </c>
    </row>
    <row r="3" spans="2:44" x14ac:dyDescent="0.3">
      <c r="B3" s="75" t="s">
        <v>170</v>
      </c>
      <c r="C3" s="76">
        <v>30</v>
      </c>
      <c r="AB3" s="75" t="s">
        <v>170</v>
      </c>
      <c r="AC3" s="76">
        <v>30</v>
      </c>
    </row>
    <row r="4" spans="2:44" ht="15" thickBot="1" x14ac:dyDescent="0.35">
      <c r="B4" s="77" t="s">
        <v>171</v>
      </c>
      <c r="C4" s="78">
        <v>420</v>
      </c>
      <c r="AB4" s="77" t="s">
        <v>171</v>
      </c>
      <c r="AC4" s="78">
        <v>420</v>
      </c>
    </row>
    <row r="5" spans="2:44" x14ac:dyDescent="0.3">
      <c r="B5" s="71" t="s">
        <v>168</v>
      </c>
      <c r="C5" s="79">
        <v>0.01</v>
      </c>
      <c r="D5" s="80"/>
      <c r="E5" s="81">
        <v>0.02</v>
      </c>
      <c r="F5" s="82"/>
      <c r="G5" s="83">
        <v>0.03</v>
      </c>
      <c r="H5" s="80"/>
      <c r="I5" s="81">
        <v>0.04</v>
      </c>
      <c r="J5" s="82"/>
      <c r="K5" s="83">
        <v>0.05</v>
      </c>
      <c r="L5" s="80"/>
      <c r="M5" s="81">
        <v>0.06</v>
      </c>
      <c r="N5" s="82"/>
      <c r="O5" s="83">
        <v>7.0000000000000007E-2</v>
      </c>
      <c r="P5" s="80"/>
      <c r="Q5" s="81">
        <v>0.08</v>
      </c>
      <c r="R5" s="82"/>
      <c r="AB5" s="71" t="s">
        <v>168</v>
      </c>
      <c r="AC5" s="79">
        <v>0.01</v>
      </c>
      <c r="AD5" s="80"/>
      <c r="AE5" s="81">
        <v>0.02</v>
      </c>
      <c r="AF5" s="82"/>
      <c r="AG5" s="83">
        <v>0.03</v>
      </c>
      <c r="AH5" s="80"/>
      <c r="AI5" s="81">
        <v>0.04</v>
      </c>
      <c r="AJ5" s="82"/>
      <c r="AK5" s="83">
        <v>0.05</v>
      </c>
      <c r="AL5" s="80"/>
      <c r="AM5" s="81">
        <v>0.06</v>
      </c>
      <c r="AN5" s="82"/>
      <c r="AO5" s="83">
        <v>7.0000000000000007E-2</v>
      </c>
      <c r="AP5" s="80"/>
      <c r="AQ5" s="81">
        <v>0.08</v>
      </c>
      <c r="AR5" s="82"/>
    </row>
    <row r="6" spans="2:44" x14ac:dyDescent="0.3">
      <c r="C6" s="79" t="s">
        <v>169</v>
      </c>
      <c r="D6" s="80" t="s">
        <v>96</v>
      </c>
      <c r="E6" s="82" t="s">
        <v>169</v>
      </c>
      <c r="F6" s="82" t="s">
        <v>96</v>
      </c>
      <c r="G6" s="80" t="s">
        <v>169</v>
      </c>
      <c r="H6" s="80" t="s">
        <v>96</v>
      </c>
      <c r="I6" s="82" t="s">
        <v>169</v>
      </c>
      <c r="J6" s="82" t="s">
        <v>96</v>
      </c>
      <c r="K6" s="80" t="s">
        <v>169</v>
      </c>
      <c r="L6" s="80" t="s">
        <v>96</v>
      </c>
      <c r="M6" s="82" t="s">
        <v>169</v>
      </c>
      <c r="N6" s="82" t="s">
        <v>96</v>
      </c>
      <c r="O6" s="80" t="s">
        <v>169</v>
      </c>
      <c r="P6" s="80" t="s">
        <v>96</v>
      </c>
      <c r="Q6" s="82" t="s">
        <v>169</v>
      </c>
      <c r="R6" s="82" t="s">
        <v>96</v>
      </c>
      <c r="AC6" s="79" t="s">
        <v>169</v>
      </c>
      <c r="AD6" s="80" t="s">
        <v>96</v>
      </c>
      <c r="AE6" s="82" t="s">
        <v>169</v>
      </c>
      <c r="AF6" s="82" t="s">
        <v>96</v>
      </c>
      <c r="AG6" s="80" t="s">
        <v>169</v>
      </c>
      <c r="AH6" s="80" t="s">
        <v>96</v>
      </c>
      <c r="AI6" s="82" t="s">
        <v>169</v>
      </c>
      <c r="AJ6" s="82" t="s">
        <v>96</v>
      </c>
      <c r="AK6" s="80" t="s">
        <v>169</v>
      </c>
      <c r="AL6" s="80" t="s">
        <v>96</v>
      </c>
      <c r="AM6" s="82" t="s">
        <v>169</v>
      </c>
      <c r="AN6" s="82" t="s">
        <v>96</v>
      </c>
      <c r="AO6" s="80" t="s">
        <v>169</v>
      </c>
      <c r="AP6" s="80" t="s">
        <v>96</v>
      </c>
      <c r="AQ6" s="82" t="s">
        <v>169</v>
      </c>
      <c r="AR6" s="82" t="s">
        <v>96</v>
      </c>
    </row>
    <row r="7" spans="2:44" x14ac:dyDescent="0.3">
      <c r="C7" s="84">
        <v>0</v>
      </c>
      <c r="D7" s="82">
        <v>0.59285714285714297</v>
      </c>
      <c r="E7" s="82">
        <v>0</v>
      </c>
      <c r="F7" s="82">
        <v>0.61142857142857099</v>
      </c>
      <c r="G7" s="82">
        <v>0</v>
      </c>
      <c r="H7" s="82">
        <v>0.628571428571428</v>
      </c>
      <c r="I7" s="82">
        <v>0</v>
      </c>
      <c r="J7" s="82">
        <v>0.65</v>
      </c>
      <c r="K7" s="82">
        <v>0</v>
      </c>
      <c r="L7" s="82">
        <v>0.66714285714285704</v>
      </c>
      <c r="M7" s="82">
        <v>3.13807531380754E-4</v>
      </c>
      <c r="N7" s="82">
        <v>0.68428571428571405</v>
      </c>
      <c r="O7" s="82">
        <v>0</v>
      </c>
      <c r="P7" s="82">
        <v>0.70428571428571396</v>
      </c>
      <c r="Q7" s="82">
        <v>0</v>
      </c>
      <c r="R7" s="82">
        <v>0.72142857142857097</v>
      </c>
      <c r="AC7" s="84">
        <v>0</v>
      </c>
      <c r="AD7" s="82">
        <v>0.61705989110707804</v>
      </c>
      <c r="AE7" s="82">
        <v>2.12992545260918E-4</v>
      </c>
      <c r="AF7" s="82">
        <v>0.63303085299455497</v>
      </c>
      <c r="AG7" s="82">
        <v>2.12992545260918E-4</v>
      </c>
      <c r="AH7" s="82">
        <v>0.656261343012704</v>
      </c>
      <c r="AI7" s="82">
        <v>2.12992545260918E-4</v>
      </c>
      <c r="AJ7" s="82">
        <v>0.67078039927404698</v>
      </c>
      <c r="AK7" s="82">
        <v>2.12992545260918E-4</v>
      </c>
      <c r="AL7" s="82">
        <v>0.69110707803992699</v>
      </c>
      <c r="AM7" s="82">
        <v>2.12992545260918E-4</v>
      </c>
      <c r="AN7" s="82">
        <v>0.70852994555353899</v>
      </c>
      <c r="AO7" s="82">
        <v>2.12992545260918E-4</v>
      </c>
      <c r="AP7" s="82">
        <v>0.72595281306714998</v>
      </c>
      <c r="AQ7" s="82">
        <v>0</v>
      </c>
      <c r="AR7" s="82">
        <v>0.74482758620689604</v>
      </c>
    </row>
    <row r="8" spans="2:44" x14ac:dyDescent="0.3">
      <c r="C8" s="84">
        <v>9.4142259414225892E-3</v>
      </c>
      <c r="D8" s="82">
        <v>0.56999999999999995</v>
      </c>
      <c r="E8" s="82">
        <v>5.6485355648535499E-3</v>
      </c>
      <c r="F8" s="82">
        <v>0.6</v>
      </c>
      <c r="G8" s="82">
        <v>6.2761506276150601E-3</v>
      </c>
      <c r="H8" s="82">
        <v>0.61571428571428499</v>
      </c>
      <c r="I8" s="82">
        <v>8.7866108786610799E-3</v>
      </c>
      <c r="J8" s="82">
        <v>0.628571428571428</v>
      </c>
      <c r="K8" s="82">
        <v>8.7866108786610799E-3</v>
      </c>
      <c r="L8" s="82">
        <v>0.64714285714285702</v>
      </c>
      <c r="M8" s="82">
        <v>1.0355648535564799E-2</v>
      </c>
      <c r="N8" s="82">
        <v>0.66285714285714203</v>
      </c>
      <c r="O8" s="82">
        <v>1.0669456066945599E-2</v>
      </c>
      <c r="P8" s="82">
        <v>0.67857142857142805</v>
      </c>
      <c r="Q8" s="82">
        <v>1.2552301255230099E-2</v>
      </c>
      <c r="R8" s="82">
        <v>0.69285714285714295</v>
      </c>
      <c r="AC8" s="84">
        <v>3.4078807241746498E-3</v>
      </c>
      <c r="AD8" s="82">
        <v>0.60834845735027199</v>
      </c>
      <c r="AE8" s="82">
        <v>4.25985090521831E-3</v>
      </c>
      <c r="AF8" s="82">
        <v>0.62722323049001805</v>
      </c>
      <c r="AG8" s="82">
        <v>4.0468583599574002E-3</v>
      </c>
      <c r="AH8" s="82">
        <v>0.64464609800362904</v>
      </c>
      <c r="AI8" s="82">
        <v>4.0468583599574002E-3</v>
      </c>
      <c r="AJ8" s="82">
        <v>0.66206896551724104</v>
      </c>
      <c r="AK8" s="82">
        <v>6.6027689030883898E-3</v>
      </c>
      <c r="AL8" s="82">
        <v>0.673684210526315</v>
      </c>
      <c r="AM8" s="82">
        <v>6.17678381256656E-3</v>
      </c>
      <c r="AN8" s="82">
        <v>0.69401088929219601</v>
      </c>
      <c r="AO8" s="82">
        <v>7.8807241746538803E-3</v>
      </c>
      <c r="AP8" s="82">
        <v>0.711433756805807</v>
      </c>
      <c r="AQ8" s="82">
        <v>6.8157614483492996E-3</v>
      </c>
      <c r="AR8" s="82">
        <v>0.728856624319419</v>
      </c>
    </row>
    <row r="9" spans="2:44" x14ac:dyDescent="0.3">
      <c r="C9" s="84">
        <v>1.7573221757322101E-2</v>
      </c>
      <c r="D9" s="82">
        <v>0.55142857142857105</v>
      </c>
      <c r="E9" s="82">
        <v>1.12970711297071E-2</v>
      </c>
      <c r="F9" s="82">
        <v>0.58571428571428497</v>
      </c>
      <c r="G9" s="82">
        <v>1.3493723849372301E-2</v>
      </c>
      <c r="H9" s="82">
        <v>0.59857142857142798</v>
      </c>
      <c r="I9" s="82">
        <v>2.00836820083681E-2</v>
      </c>
      <c r="J9" s="82">
        <v>0.60142857142857098</v>
      </c>
      <c r="K9" s="82">
        <v>1.7573221757322101E-2</v>
      </c>
      <c r="L9" s="82">
        <v>0.627142857142857</v>
      </c>
      <c r="M9" s="82">
        <v>2.1338912133891198E-2</v>
      </c>
      <c r="N9" s="82">
        <v>0.63428571428571401</v>
      </c>
      <c r="O9" s="82">
        <v>2.25941422594142E-2</v>
      </c>
      <c r="P9" s="82">
        <v>0.65285714285714203</v>
      </c>
      <c r="Q9" s="82">
        <v>2.5104602510460199E-2</v>
      </c>
      <c r="R9" s="82">
        <v>0.66714285714285704</v>
      </c>
      <c r="AC9" s="84">
        <v>4.89882854100106E-3</v>
      </c>
      <c r="AD9" s="82">
        <v>0.60399274047186902</v>
      </c>
      <c r="AE9" s="82">
        <v>7.8807241746538803E-3</v>
      </c>
      <c r="AF9" s="82">
        <v>0.61270417422867496</v>
      </c>
      <c r="AG9" s="82">
        <v>9.1586794462193803E-3</v>
      </c>
      <c r="AH9" s="82">
        <v>0.63157894736842102</v>
      </c>
      <c r="AI9" s="82">
        <v>8.0937167199148004E-3</v>
      </c>
      <c r="AJ9" s="82">
        <v>0.65190562613430103</v>
      </c>
      <c r="AK9" s="82">
        <v>1.21405750798722E-2</v>
      </c>
      <c r="AL9" s="82">
        <v>0.65916515426497202</v>
      </c>
      <c r="AM9" s="82">
        <v>1.1501597444089399E-2</v>
      </c>
      <c r="AN9" s="82">
        <v>0.68239564428312105</v>
      </c>
      <c r="AO9" s="82">
        <v>1.4696485623003099E-2</v>
      </c>
      <c r="AP9" s="82">
        <v>0.69401088929219601</v>
      </c>
      <c r="AQ9" s="82">
        <v>1.4909478168264099E-2</v>
      </c>
      <c r="AR9" s="82">
        <v>0.70852994555353899</v>
      </c>
    </row>
    <row r="10" spans="2:44" x14ac:dyDescent="0.3">
      <c r="C10" s="84">
        <v>2.63598326359832E-2</v>
      </c>
      <c r="D10" s="82">
        <v>0.53142857142857103</v>
      </c>
      <c r="E10" s="82">
        <v>2.00836820083681E-2</v>
      </c>
      <c r="F10" s="82">
        <v>0.56857142857142795</v>
      </c>
      <c r="G10" s="82">
        <v>2.0711297071129699E-2</v>
      </c>
      <c r="H10" s="82">
        <v>0.58571428571428497</v>
      </c>
      <c r="I10" s="82">
        <v>2.82426778242677E-2</v>
      </c>
      <c r="J10" s="82">
        <v>0.58571428571428497</v>
      </c>
      <c r="K10" s="82">
        <v>2.3535564853556401E-2</v>
      </c>
      <c r="L10" s="82">
        <v>0.61571428571428499</v>
      </c>
      <c r="M10" s="82">
        <v>3.0439330543933E-2</v>
      </c>
      <c r="N10" s="82">
        <v>0.61857142857142799</v>
      </c>
      <c r="O10" s="82">
        <v>3.0439330543933E-2</v>
      </c>
      <c r="P10" s="82">
        <v>0.63571428571428501</v>
      </c>
      <c r="Q10" s="82">
        <v>3.07531380753138E-2</v>
      </c>
      <c r="R10" s="82">
        <v>0.65285714285714203</v>
      </c>
      <c r="AC10" s="84">
        <v>5.9637912673056398E-3</v>
      </c>
      <c r="AD10" s="82">
        <v>0.59818511796733198</v>
      </c>
      <c r="AE10" s="82">
        <v>1.27795527156549E-2</v>
      </c>
      <c r="AF10" s="82">
        <v>0.6010889292196</v>
      </c>
      <c r="AG10" s="82">
        <v>1.6187433439829601E-2</v>
      </c>
      <c r="AH10" s="82">
        <v>0.61125226860254001</v>
      </c>
      <c r="AI10" s="82">
        <v>1.27795527156549E-2</v>
      </c>
      <c r="AJ10" s="82">
        <v>0.63883847549909201</v>
      </c>
      <c r="AK10" s="82">
        <v>1.9808306709265099E-2</v>
      </c>
      <c r="AL10" s="82">
        <v>0.64029038112522696</v>
      </c>
      <c r="AM10" s="82">
        <v>1.8104366347177801E-2</v>
      </c>
      <c r="AN10" s="82">
        <v>0.66352087114337499</v>
      </c>
      <c r="AO10" s="82">
        <v>2.12992545260915E-2</v>
      </c>
      <c r="AP10" s="82">
        <v>0.673684210526315</v>
      </c>
      <c r="AQ10" s="82">
        <v>1.9808306709265099E-2</v>
      </c>
      <c r="AR10" s="82">
        <v>0.69691470054446403</v>
      </c>
    </row>
    <row r="11" spans="2:44" x14ac:dyDescent="0.3">
      <c r="C11" s="84">
        <v>3.3263598326359799E-2</v>
      </c>
      <c r="D11" s="82">
        <v>0.51428571428571401</v>
      </c>
      <c r="E11" s="82">
        <v>2.6987447698744699E-2</v>
      </c>
      <c r="F11" s="82">
        <v>0.55142857142857105</v>
      </c>
      <c r="G11" s="82">
        <v>2.7615062761506201E-2</v>
      </c>
      <c r="H11" s="82">
        <v>0.56857142857142795</v>
      </c>
      <c r="I11" s="82">
        <v>3.3577405857740501E-2</v>
      </c>
      <c r="J11" s="82">
        <v>0.56999999999999995</v>
      </c>
      <c r="K11" s="82">
        <v>2.8870292887029199E-2</v>
      </c>
      <c r="L11" s="82">
        <v>0.60142857142857098</v>
      </c>
      <c r="M11" s="82">
        <v>3.6715481171548103E-2</v>
      </c>
      <c r="N11" s="82">
        <v>0.60142857142857098</v>
      </c>
      <c r="O11" s="82">
        <v>3.8912133891213299E-2</v>
      </c>
      <c r="P11" s="82">
        <v>0.61571428571428499</v>
      </c>
      <c r="Q11" s="82">
        <v>3.8598326359832603E-2</v>
      </c>
      <c r="R11" s="82">
        <v>0.63571428571428501</v>
      </c>
      <c r="AC11" s="84">
        <v>8.7326943556975505E-3</v>
      </c>
      <c r="AD11" s="82">
        <v>0.59237749546279495</v>
      </c>
      <c r="AE11" s="82">
        <v>1.78913738019169E-2</v>
      </c>
      <c r="AF11" s="82">
        <v>0.59092558983665999</v>
      </c>
      <c r="AG11" s="82">
        <v>2.3216187433439801E-2</v>
      </c>
      <c r="AH11" s="82">
        <v>0.59818511796733198</v>
      </c>
      <c r="AI11" s="82">
        <v>1.78913738019169E-2</v>
      </c>
      <c r="AJ11" s="82">
        <v>0.62722323049001805</v>
      </c>
      <c r="AK11" s="82">
        <v>2.81150159744409E-2</v>
      </c>
      <c r="AL11" s="82">
        <v>0.62431941923774903</v>
      </c>
      <c r="AM11" s="82">
        <v>2.55591054313099E-2</v>
      </c>
      <c r="AN11" s="82">
        <v>0.646098003629764</v>
      </c>
      <c r="AO11" s="82">
        <v>2.81150159744409E-2</v>
      </c>
      <c r="AP11" s="82">
        <v>0.65916515426497202</v>
      </c>
      <c r="AQ11" s="82">
        <v>2.55591054313099E-2</v>
      </c>
      <c r="AR11" s="82">
        <v>0.68239564428312105</v>
      </c>
    </row>
    <row r="12" spans="2:44" x14ac:dyDescent="0.3">
      <c r="C12" s="84">
        <v>4.0167364016736401E-2</v>
      </c>
      <c r="D12" s="82">
        <v>0.495714285714285</v>
      </c>
      <c r="E12" s="82">
        <v>3.3577405857740501E-2</v>
      </c>
      <c r="F12" s="82">
        <v>0.53428571428571403</v>
      </c>
      <c r="G12" s="82">
        <v>3.6401673640167297E-2</v>
      </c>
      <c r="H12" s="82">
        <v>0.54571428571428504</v>
      </c>
      <c r="I12" s="82">
        <v>4.1422594142259399E-2</v>
      </c>
      <c r="J12" s="82">
        <v>0.55142857142857105</v>
      </c>
      <c r="K12" s="82">
        <v>3.5146443514644299E-2</v>
      </c>
      <c r="L12" s="82">
        <v>0.58857142857142797</v>
      </c>
      <c r="M12" s="82">
        <v>4.7698744769874402E-2</v>
      </c>
      <c r="N12" s="82">
        <v>0.57571428571428496</v>
      </c>
      <c r="O12" s="82">
        <v>4.9895397489539701E-2</v>
      </c>
      <c r="P12" s="82">
        <v>0.59</v>
      </c>
      <c r="Q12" s="82">
        <v>4.6129707112970701E-2</v>
      </c>
      <c r="R12" s="82">
        <v>0.61571428571428499</v>
      </c>
      <c r="AC12" s="84">
        <v>1.19275825346112E-2</v>
      </c>
      <c r="AD12" s="82">
        <v>0.58656987295825702</v>
      </c>
      <c r="AE12" s="82">
        <v>2.3642172523961599E-2</v>
      </c>
      <c r="AF12" s="82">
        <v>0.57640653357531701</v>
      </c>
      <c r="AG12" s="82">
        <v>3.1309904153354599E-2</v>
      </c>
      <c r="AH12" s="82">
        <v>0.57785843920145197</v>
      </c>
      <c r="AI12" s="82">
        <v>2.4068157614483401E-2</v>
      </c>
      <c r="AJ12" s="82">
        <v>0.61415607985480902</v>
      </c>
      <c r="AK12" s="82">
        <v>3.3226837060702799E-2</v>
      </c>
      <c r="AL12" s="82">
        <v>0.61270417422867496</v>
      </c>
      <c r="AM12" s="82">
        <v>3.3865814696485599E-2</v>
      </c>
      <c r="AN12" s="82">
        <v>0.63012704174228595</v>
      </c>
      <c r="AO12" s="82">
        <v>3.4504792332268303E-2</v>
      </c>
      <c r="AP12" s="82">
        <v>0.64464609800362904</v>
      </c>
      <c r="AQ12" s="82">
        <v>3.1948881789137303E-2</v>
      </c>
      <c r="AR12" s="82">
        <v>0.67078039927404698</v>
      </c>
    </row>
    <row r="13" spans="2:44" x14ac:dyDescent="0.3">
      <c r="C13" s="84">
        <v>4.7071129707112899E-2</v>
      </c>
      <c r="D13" s="82">
        <v>0.47714285714285698</v>
      </c>
      <c r="E13" s="82">
        <v>3.8912133891213299E-2</v>
      </c>
      <c r="F13" s="82">
        <v>0.52</v>
      </c>
      <c r="G13" s="82">
        <v>4.5502092050209199E-2</v>
      </c>
      <c r="H13" s="82">
        <v>0.52142857142857102</v>
      </c>
      <c r="I13" s="82">
        <v>4.9895397489539701E-2</v>
      </c>
      <c r="J13" s="82">
        <v>0.53</v>
      </c>
      <c r="K13" s="82">
        <v>4.3933054393305401E-2</v>
      </c>
      <c r="L13" s="82">
        <v>0.56428571428571395</v>
      </c>
      <c r="M13" s="82">
        <v>5.5857740585774002E-2</v>
      </c>
      <c r="N13" s="82">
        <v>0.55571428571428505</v>
      </c>
      <c r="O13" s="82">
        <v>5.89958158995815E-2</v>
      </c>
      <c r="P13" s="82">
        <v>0.56571428571428495</v>
      </c>
      <c r="Q13" s="82">
        <v>5.5857740585774002E-2</v>
      </c>
      <c r="R13" s="82">
        <v>0.59285714285714297</v>
      </c>
      <c r="AC13" s="84">
        <v>1.7678381256655998E-2</v>
      </c>
      <c r="AD13" s="82">
        <v>0.57495462794918295</v>
      </c>
      <c r="AE13" s="82">
        <v>2.7476038338658099E-2</v>
      </c>
      <c r="AF13" s="82">
        <v>0.56914700544464603</v>
      </c>
      <c r="AG13" s="82">
        <v>3.7486687965921098E-2</v>
      </c>
      <c r="AH13" s="82">
        <v>0.56479128856624305</v>
      </c>
      <c r="AI13" s="82">
        <v>2.8541001064962698E-2</v>
      </c>
      <c r="AJ13" s="82">
        <v>0.60254083484573495</v>
      </c>
      <c r="AK13" s="82">
        <v>3.8764643237486698E-2</v>
      </c>
      <c r="AL13" s="82">
        <v>0.59818511796733198</v>
      </c>
      <c r="AM13" s="82">
        <v>4.2172523961661303E-2</v>
      </c>
      <c r="AN13" s="82">
        <v>0.60980036297640605</v>
      </c>
      <c r="AO13" s="82">
        <v>4.11075612353567E-2</v>
      </c>
      <c r="AP13" s="82">
        <v>0.628675136116152</v>
      </c>
      <c r="AQ13" s="82">
        <v>3.7060702875399303E-2</v>
      </c>
      <c r="AR13" s="82">
        <v>0.656261343012704</v>
      </c>
    </row>
    <row r="14" spans="2:44" x14ac:dyDescent="0.3">
      <c r="C14" s="84">
        <v>5.4602510460250997E-2</v>
      </c>
      <c r="D14" s="82">
        <v>0.44857142857142801</v>
      </c>
      <c r="E14" s="82">
        <v>4.6129707112970701E-2</v>
      </c>
      <c r="F14" s="82">
        <v>0.502857142857142</v>
      </c>
      <c r="G14" s="82">
        <v>5.3347280334727999E-2</v>
      </c>
      <c r="H14" s="82">
        <v>0.501428571428571</v>
      </c>
      <c r="I14" s="82">
        <v>6.0251046025104602E-2</v>
      </c>
      <c r="J14" s="82">
        <v>0.501428571428571</v>
      </c>
      <c r="K14" s="82">
        <v>5.3974895397489502E-2</v>
      </c>
      <c r="L14" s="82">
        <v>0.53714285714285703</v>
      </c>
      <c r="M14" s="82">
        <v>6.2133891213389102E-2</v>
      </c>
      <c r="N14" s="82">
        <v>0.53857142857142803</v>
      </c>
      <c r="O14" s="82">
        <v>6.9037656903765607E-2</v>
      </c>
      <c r="P14" s="82">
        <v>0.53857142857142803</v>
      </c>
      <c r="Q14" s="82">
        <v>6.4644351464435104E-2</v>
      </c>
      <c r="R14" s="82">
        <v>0.57142857142857095</v>
      </c>
      <c r="AC14" s="84">
        <v>2.3216187433439801E-2</v>
      </c>
      <c r="AD14" s="82">
        <v>0.56043557168783997</v>
      </c>
      <c r="AE14" s="82">
        <v>3.1948881789137303E-2</v>
      </c>
      <c r="AF14" s="82">
        <v>0.55753176043557096</v>
      </c>
      <c r="AG14" s="82">
        <v>4.3024494142704997E-2</v>
      </c>
      <c r="AH14" s="82">
        <v>0.54882032667876501</v>
      </c>
      <c r="AI14" s="82">
        <v>3.2800851970180997E-2</v>
      </c>
      <c r="AJ14" s="82">
        <v>0.59237749546279495</v>
      </c>
      <c r="AK14" s="82">
        <v>4.6432374866879601E-2</v>
      </c>
      <c r="AL14" s="82">
        <v>0.57785843920145197</v>
      </c>
      <c r="AM14" s="82">
        <v>4.8349307774227898E-2</v>
      </c>
      <c r="AN14" s="82">
        <v>0.59382940108892901</v>
      </c>
      <c r="AO14" s="82">
        <v>4.7284345047923303E-2</v>
      </c>
      <c r="AP14" s="82">
        <v>0.61270417422867496</v>
      </c>
      <c r="AQ14" s="82">
        <v>4.2385516506922197E-2</v>
      </c>
      <c r="AR14" s="82">
        <v>0.64464609800362904</v>
      </c>
    </row>
    <row r="15" spans="2:44" x14ac:dyDescent="0.3">
      <c r="C15" s="84">
        <v>6.0564853556485297E-2</v>
      </c>
      <c r="D15" s="82">
        <v>0.42714285714285699</v>
      </c>
      <c r="E15" s="82">
        <v>5.1464435146443499E-2</v>
      </c>
      <c r="F15" s="82">
        <v>0.48571428571428499</v>
      </c>
      <c r="G15" s="82">
        <v>6.0564853556485297E-2</v>
      </c>
      <c r="H15" s="82">
        <v>0.47857142857142798</v>
      </c>
      <c r="I15" s="82">
        <v>6.7782426778242602E-2</v>
      </c>
      <c r="J15" s="82">
        <v>0.47714285714285698</v>
      </c>
      <c r="K15" s="82">
        <v>6.5271966527196607E-2</v>
      </c>
      <c r="L15" s="82">
        <v>0.50714285714285701</v>
      </c>
      <c r="M15" s="82">
        <v>6.8410041841004104E-2</v>
      </c>
      <c r="N15" s="82">
        <v>0.51857142857142802</v>
      </c>
      <c r="O15" s="82">
        <v>7.9079497907949797E-2</v>
      </c>
      <c r="P15" s="82">
        <v>0.50714285714285701</v>
      </c>
      <c r="Q15" s="82">
        <v>7.3117154811715407E-2</v>
      </c>
      <c r="R15" s="82">
        <v>0.54714285714285704</v>
      </c>
      <c r="AC15" s="84">
        <v>2.7689030883919E-2</v>
      </c>
      <c r="AD15" s="82">
        <v>0.54882032667876501</v>
      </c>
      <c r="AE15" s="82">
        <v>3.66347177848775E-2</v>
      </c>
      <c r="AF15" s="82">
        <v>0.54446460980036304</v>
      </c>
      <c r="AG15" s="82">
        <v>4.8562300319488799E-2</v>
      </c>
      <c r="AH15" s="82">
        <v>0.53430127041742204</v>
      </c>
      <c r="AI15" s="82">
        <v>3.6847710330138402E-2</v>
      </c>
      <c r="AJ15" s="82">
        <v>0.58656987295825702</v>
      </c>
      <c r="AK15" s="82">
        <v>5.1544195953141601E-2</v>
      </c>
      <c r="AL15" s="82">
        <v>0.56333938294010899</v>
      </c>
      <c r="AM15" s="82">
        <v>5.6017039403620801E-2</v>
      </c>
      <c r="AN15" s="82">
        <v>0.57495462794918295</v>
      </c>
      <c r="AO15" s="82">
        <v>5.6017039403620801E-2</v>
      </c>
      <c r="AP15" s="82">
        <v>0.59237749546279495</v>
      </c>
      <c r="AQ15" s="82">
        <v>4.6858359957401403E-2</v>
      </c>
      <c r="AR15" s="82">
        <v>0.63012704174228595</v>
      </c>
    </row>
    <row r="16" spans="2:44" x14ac:dyDescent="0.3">
      <c r="C16" s="84">
        <v>6.7782426778242602E-2</v>
      </c>
      <c r="D16" s="82">
        <v>0.39428571428571402</v>
      </c>
      <c r="E16" s="82">
        <v>5.7426778242677799E-2</v>
      </c>
      <c r="F16" s="82">
        <v>0.46571428571428503</v>
      </c>
      <c r="G16" s="82">
        <v>6.5271966527196607E-2</v>
      </c>
      <c r="H16" s="82">
        <v>0.46</v>
      </c>
      <c r="I16" s="82">
        <v>7.4058577405857695E-2</v>
      </c>
      <c r="J16" s="82">
        <v>0.45142857142857101</v>
      </c>
      <c r="K16" s="82">
        <v>7.4058577405857695E-2</v>
      </c>
      <c r="L16" s="82">
        <v>0.47857142857142798</v>
      </c>
      <c r="M16" s="82">
        <v>7.6569037656903705E-2</v>
      </c>
      <c r="N16" s="82">
        <v>0.495714285714285</v>
      </c>
      <c r="O16" s="82">
        <v>8.2531380753137998E-2</v>
      </c>
      <c r="P16" s="82">
        <v>0.495714285714285</v>
      </c>
      <c r="Q16" s="82">
        <v>7.8765690376568998E-2</v>
      </c>
      <c r="R16" s="82">
        <v>0.53</v>
      </c>
      <c r="AC16" s="84">
        <v>3.2374866879659202E-2</v>
      </c>
      <c r="AD16" s="82">
        <v>0.53575317604355699</v>
      </c>
      <c r="AE16" s="82">
        <v>4.2385516506922197E-2</v>
      </c>
      <c r="AF16" s="82">
        <v>0.53139745916515402</v>
      </c>
      <c r="AG16" s="82">
        <v>5.3674121405750799E-2</v>
      </c>
      <c r="AH16" s="82">
        <v>0.51978221415607995</v>
      </c>
      <c r="AI16" s="82">
        <v>4.0681576144834898E-2</v>
      </c>
      <c r="AJ16" s="82">
        <v>0.57495462794918295</v>
      </c>
      <c r="AK16" s="82">
        <v>5.6869009584664502E-2</v>
      </c>
      <c r="AL16" s="82">
        <v>0.55172413793103403</v>
      </c>
      <c r="AM16" s="82">
        <v>6.34717784877529E-2</v>
      </c>
      <c r="AN16" s="82">
        <v>0.55462794918330305</v>
      </c>
      <c r="AO16" s="82">
        <v>6.1980830670926503E-2</v>
      </c>
      <c r="AP16" s="82">
        <v>0.58076225045371999</v>
      </c>
      <c r="AQ16" s="82">
        <v>5.32481363152289E-2</v>
      </c>
      <c r="AR16" s="82">
        <v>0.61851179673321199</v>
      </c>
    </row>
    <row r="17" spans="3:44" x14ac:dyDescent="0.3">
      <c r="C17" s="84">
        <v>7.3430962343096207E-2</v>
      </c>
      <c r="D17" s="82">
        <v>0.35857142857142799</v>
      </c>
      <c r="E17" s="82">
        <v>6.4016736401673602E-2</v>
      </c>
      <c r="F17" s="82">
        <v>0.441428571428571</v>
      </c>
      <c r="G17" s="82">
        <v>7.15481171548117E-2</v>
      </c>
      <c r="H17" s="82">
        <v>0.438571428571428</v>
      </c>
      <c r="I17" s="82">
        <v>8.0962343096234304E-2</v>
      </c>
      <c r="J17" s="82">
        <v>0.42714285714285699</v>
      </c>
      <c r="K17" s="82">
        <v>8.2845188284518798E-2</v>
      </c>
      <c r="L17" s="82">
        <v>0.44571428571428501</v>
      </c>
      <c r="M17" s="82">
        <v>8.34728033472803E-2</v>
      </c>
      <c r="N17" s="82">
        <v>0.46857142857142797</v>
      </c>
      <c r="O17" s="82">
        <v>8.72384937238493E-2</v>
      </c>
      <c r="P17" s="82">
        <v>0.48142857142857098</v>
      </c>
      <c r="Q17" s="82">
        <v>8.5669456066945607E-2</v>
      </c>
      <c r="R17" s="82">
        <v>0.50857142857142801</v>
      </c>
      <c r="AC17" s="84">
        <v>4.0042598509052098E-2</v>
      </c>
      <c r="AD17" s="82">
        <v>0.51687840290381104</v>
      </c>
      <c r="AE17" s="82">
        <v>4.5367412140574999E-2</v>
      </c>
      <c r="AF17" s="82">
        <v>0.52413793103448203</v>
      </c>
      <c r="AG17" s="82">
        <v>5.8146964856229999E-2</v>
      </c>
      <c r="AH17" s="82">
        <v>0.50526315789473597</v>
      </c>
      <c r="AI17" s="82">
        <v>4.3237486687965898E-2</v>
      </c>
      <c r="AJ17" s="82">
        <v>0.56769509981851196</v>
      </c>
      <c r="AK17" s="82">
        <v>6.1128860489882801E-2</v>
      </c>
      <c r="AL17" s="82">
        <v>0.54010889292195996</v>
      </c>
      <c r="AM17" s="82">
        <v>6.9648562300319405E-2</v>
      </c>
      <c r="AN17" s="82">
        <v>0.53430127041742204</v>
      </c>
      <c r="AO17" s="82">
        <v>6.6666666666666596E-2</v>
      </c>
      <c r="AP17" s="82">
        <v>0.56624319419237701</v>
      </c>
      <c r="AQ17" s="82">
        <v>5.8146964856229999E-2</v>
      </c>
      <c r="AR17" s="82">
        <v>0.60544464609800297</v>
      </c>
    </row>
    <row r="18" spans="3:44" x14ac:dyDescent="0.3">
      <c r="C18" s="84">
        <v>7.6569037656903705E-2</v>
      </c>
      <c r="D18" s="82">
        <v>0.33714285714285702</v>
      </c>
      <c r="E18" s="82">
        <v>6.9665271966527095E-2</v>
      </c>
      <c r="F18" s="82">
        <v>0.41714285714285698</v>
      </c>
      <c r="G18" s="82">
        <v>7.7510460251046007E-2</v>
      </c>
      <c r="H18" s="82">
        <v>0.41</v>
      </c>
      <c r="I18" s="82">
        <v>8.8807531380753105E-2</v>
      </c>
      <c r="J18" s="82">
        <v>0.38857142857142801</v>
      </c>
      <c r="K18" s="82">
        <v>9.13179916317991E-2</v>
      </c>
      <c r="L18" s="82">
        <v>0.41</v>
      </c>
      <c r="M18" s="82">
        <v>9.0376569037656895E-2</v>
      </c>
      <c r="N18" s="82">
        <v>0.441428571428571</v>
      </c>
      <c r="O18" s="82">
        <v>9.2573221757322105E-2</v>
      </c>
      <c r="P18" s="82">
        <v>0.46142857142857102</v>
      </c>
      <c r="Q18" s="82">
        <v>9.3200836820083593E-2</v>
      </c>
      <c r="R18" s="82">
        <v>0.48142857142857098</v>
      </c>
      <c r="AC18" s="84">
        <v>4.7497337593184197E-2</v>
      </c>
      <c r="AD18" s="82">
        <v>0.49509981851179602</v>
      </c>
      <c r="AE18" s="82">
        <v>5.0479233226836999E-2</v>
      </c>
      <c r="AF18" s="82">
        <v>0.50671506352087103</v>
      </c>
      <c r="AG18" s="82">
        <v>6.28328008519701E-2</v>
      </c>
      <c r="AH18" s="82">
        <v>0.49074410163339299</v>
      </c>
      <c r="AI18" s="82">
        <v>4.7497337593184197E-2</v>
      </c>
      <c r="AJ18" s="82">
        <v>0.55753176043557096</v>
      </c>
      <c r="AK18" s="82">
        <v>6.5388711395101107E-2</v>
      </c>
      <c r="AL18" s="82">
        <v>0.528493647912885</v>
      </c>
      <c r="AM18" s="82">
        <v>7.5186368477103305E-2</v>
      </c>
      <c r="AN18" s="82">
        <v>0.51978221415607995</v>
      </c>
      <c r="AO18" s="82">
        <v>7.1352502662406794E-2</v>
      </c>
      <c r="AP18" s="82">
        <v>0.55172413793103403</v>
      </c>
      <c r="AQ18" s="82">
        <v>6.3897763578274702E-2</v>
      </c>
      <c r="AR18" s="82">
        <v>0.59382940108892901</v>
      </c>
    </row>
    <row r="19" spans="3:44" x14ac:dyDescent="0.3">
      <c r="C19" s="84">
        <v>7.8765690376568998E-2</v>
      </c>
      <c r="D19" s="82">
        <v>0.311428571428571</v>
      </c>
      <c r="E19" s="82">
        <v>7.53138075313807E-2</v>
      </c>
      <c r="F19" s="82">
        <v>0.39</v>
      </c>
      <c r="G19" s="82">
        <v>8.1589958158995807E-2</v>
      </c>
      <c r="H19" s="82">
        <v>0.38714285714285701</v>
      </c>
      <c r="I19" s="82">
        <v>9.57112970711297E-2</v>
      </c>
      <c r="J19" s="82">
        <v>0.34714285714285698</v>
      </c>
      <c r="K19" s="82">
        <v>9.9163179916317901E-2</v>
      </c>
      <c r="L19" s="82">
        <v>0.36571428571428499</v>
      </c>
      <c r="M19" s="82">
        <v>9.7907949790794896E-2</v>
      </c>
      <c r="N19" s="82">
        <v>0.41</v>
      </c>
      <c r="O19" s="82">
        <v>9.6652719665271905E-2</v>
      </c>
      <c r="P19" s="82">
        <v>0.44571428571428501</v>
      </c>
      <c r="Q19" s="82">
        <v>0.10167364016736399</v>
      </c>
      <c r="R19" s="82">
        <v>0.45142857142857101</v>
      </c>
      <c r="AC19" s="84">
        <v>5.32481363152289E-2</v>
      </c>
      <c r="AD19" s="82">
        <v>0.47767695099818502</v>
      </c>
      <c r="AE19" s="82">
        <v>5.4100106496272601E-2</v>
      </c>
      <c r="AF19" s="82">
        <v>0.49655172413793103</v>
      </c>
      <c r="AG19" s="82">
        <v>6.79446219382321E-2</v>
      </c>
      <c r="AH19" s="82">
        <v>0.473321234119782</v>
      </c>
      <c r="AI19" s="82">
        <v>5.13312034078807E-2</v>
      </c>
      <c r="AJ19" s="82">
        <v>0.545916515426497</v>
      </c>
      <c r="AK19" s="82">
        <v>6.9648562300319405E-2</v>
      </c>
      <c r="AL19" s="82">
        <v>0.51107078039927401</v>
      </c>
      <c r="AM19" s="82">
        <v>8.0085197018104307E-2</v>
      </c>
      <c r="AN19" s="82">
        <v>0.50235934664246795</v>
      </c>
      <c r="AO19" s="82">
        <v>7.6464323748668794E-2</v>
      </c>
      <c r="AP19" s="82">
        <v>0.53430127041742204</v>
      </c>
      <c r="AQ19" s="82">
        <v>6.85835995740149E-2</v>
      </c>
      <c r="AR19" s="82">
        <v>0.58076225045371999</v>
      </c>
    </row>
    <row r="20" spans="3:44" x14ac:dyDescent="0.3">
      <c r="C20" s="84">
        <v>8.1589958158995807E-2</v>
      </c>
      <c r="D20" s="82">
        <v>0.27142857142857102</v>
      </c>
      <c r="E20" s="82">
        <v>8.0020920502092002E-2</v>
      </c>
      <c r="F20" s="82">
        <v>0.36142857142857099</v>
      </c>
      <c r="G20" s="82">
        <v>8.5355648535564793E-2</v>
      </c>
      <c r="H20" s="82">
        <v>0.36857142857142799</v>
      </c>
      <c r="I20" s="82">
        <v>0.101987447698744</v>
      </c>
      <c r="J20" s="82">
        <v>0.3</v>
      </c>
      <c r="K20" s="82">
        <v>0.106066945606694</v>
      </c>
      <c r="L20" s="82">
        <v>0.33</v>
      </c>
      <c r="M20" s="82">
        <v>0.10543933054393299</v>
      </c>
      <c r="N20" s="82">
        <v>0.372857142857142</v>
      </c>
      <c r="O20" s="82">
        <v>0.10167364016736399</v>
      </c>
      <c r="P20" s="82">
        <v>0.42142857142857099</v>
      </c>
      <c r="Q20" s="82">
        <v>0.108263598326359</v>
      </c>
      <c r="R20" s="82">
        <v>0.42285714285714199</v>
      </c>
      <c r="AC20" s="84">
        <v>5.6869009584664502E-2</v>
      </c>
      <c r="AD20" s="82">
        <v>0.46170598911070698</v>
      </c>
      <c r="AE20" s="82">
        <v>5.58040468583599E-2</v>
      </c>
      <c r="AF20" s="82">
        <v>0.48929219600725898</v>
      </c>
      <c r="AG20" s="82">
        <v>7.2417465388711397E-2</v>
      </c>
      <c r="AH20" s="82">
        <v>0.45589836660617</v>
      </c>
      <c r="AI20" s="82">
        <v>5.58040468583599E-2</v>
      </c>
      <c r="AJ20" s="82">
        <v>0.53430127041742204</v>
      </c>
      <c r="AK20" s="82">
        <v>7.6464323748668794E-2</v>
      </c>
      <c r="AL20" s="82">
        <v>0.49364791288566201</v>
      </c>
      <c r="AM20" s="82">
        <v>8.5835995740148996E-2</v>
      </c>
      <c r="AN20" s="82">
        <v>0.48203266787658799</v>
      </c>
      <c r="AO20" s="82">
        <v>8.3706070287539902E-2</v>
      </c>
      <c r="AP20" s="82">
        <v>0.51252268602540796</v>
      </c>
      <c r="AQ20" s="82">
        <v>7.2843450479233199E-2</v>
      </c>
      <c r="AR20" s="82">
        <v>0.56624319419237701</v>
      </c>
    </row>
    <row r="21" spans="3:44" x14ac:dyDescent="0.3">
      <c r="C21" s="84">
        <v>8.8493723849372305E-2</v>
      </c>
      <c r="D21" s="82">
        <v>0.251428571428571</v>
      </c>
      <c r="E21" s="82">
        <v>8.4100418410041802E-2</v>
      </c>
      <c r="F21" s="82">
        <v>0.32714285714285701</v>
      </c>
      <c r="G21" s="82">
        <v>8.9121338912133793E-2</v>
      </c>
      <c r="H21" s="82">
        <v>0.34571428571428497</v>
      </c>
      <c r="I21" s="82">
        <v>0.10543933054393299</v>
      </c>
      <c r="J21" s="82">
        <v>0.27428571428571402</v>
      </c>
      <c r="K21" s="82">
        <v>0.109832635983263</v>
      </c>
      <c r="L21" s="82">
        <v>0.30142857142857099</v>
      </c>
      <c r="M21" s="82">
        <v>0.111715481171548</v>
      </c>
      <c r="N21" s="82">
        <v>0.33857142857142802</v>
      </c>
      <c r="O21" s="82">
        <v>0.106380753138075</v>
      </c>
      <c r="P21" s="82">
        <v>0.4</v>
      </c>
      <c r="Q21" s="82">
        <v>0.114225941422594</v>
      </c>
      <c r="R21" s="82">
        <v>0.39857142857142802</v>
      </c>
      <c r="AC21" s="84">
        <v>6.09158679446219E-2</v>
      </c>
      <c r="AD21" s="82">
        <v>0.44718693284936401</v>
      </c>
      <c r="AE21" s="82">
        <v>6.0489882854100098E-2</v>
      </c>
      <c r="AF21" s="82">
        <v>0.47622504537205002</v>
      </c>
      <c r="AG21" s="82">
        <v>7.6890308839190596E-2</v>
      </c>
      <c r="AH21" s="82">
        <v>0.437023593466424</v>
      </c>
      <c r="AI21" s="82">
        <v>5.9850905218317298E-2</v>
      </c>
      <c r="AJ21" s="82">
        <v>0.52413793103448203</v>
      </c>
      <c r="AK21" s="82">
        <v>8.0298189563365194E-2</v>
      </c>
      <c r="AL21" s="82">
        <v>0.47186932849364799</v>
      </c>
      <c r="AM21" s="82">
        <v>8.9456869009584605E-2</v>
      </c>
      <c r="AN21" s="82">
        <v>0.46606170598911001</v>
      </c>
      <c r="AO21" s="82">
        <v>9.0308839190628307E-2</v>
      </c>
      <c r="AP21" s="82">
        <v>0.49074410163339299</v>
      </c>
      <c r="AQ21" s="82">
        <v>7.9659211927582504E-2</v>
      </c>
      <c r="AR21" s="82">
        <v>0.54882032667876501</v>
      </c>
    </row>
    <row r="22" spans="3:44" x14ac:dyDescent="0.3">
      <c r="C22" s="84">
        <v>9.2887029288702905E-2</v>
      </c>
      <c r="D22" s="82">
        <v>0.23714285714285699</v>
      </c>
      <c r="E22" s="82">
        <v>8.8493723849372305E-2</v>
      </c>
      <c r="F22" s="82">
        <v>0.28428571428571398</v>
      </c>
      <c r="G22" s="82">
        <v>9.2887029288702905E-2</v>
      </c>
      <c r="H22" s="82">
        <v>0.317142857142857</v>
      </c>
      <c r="I22" s="82">
        <v>0.10920502092050199</v>
      </c>
      <c r="J22" s="82">
        <v>0.26285714285714201</v>
      </c>
      <c r="K22" s="82">
        <v>0.111715481171548</v>
      </c>
      <c r="L22" s="82">
        <v>0.28142857142857097</v>
      </c>
      <c r="M22" s="82">
        <v>0.11673640167363999</v>
      </c>
      <c r="N22" s="82">
        <v>0.307142857142857</v>
      </c>
      <c r="O22" s="82">
        <v>0.110460251046025</v>
      </c>
      <c r="P22" s="82">
        <v>0.38285714285714201</v>
      </c>
      <c r="Q22" s="82">
        <v>0.12050209205020899</v>
      </c>
      <c r="R22" s="82">
        <v>0.36428571428571399</v>
      </c>
      <c r="AC22" s="84">
        <v>6.6879659211927595E-2</v>
      </c>
      <c r="AD22" s="82">
        <v>0.42395644283121597</v>
      </c>
      <c r="AE22" s="82">
        <v>6.3897763578274702E-2</v>
      </c>
      <c r="AF22" s="82">
        <v>0.46025408348457297</v>
      </c>
      <c r="AG22" s="82">
        <v>8.0298189563365194E-2</v>
      </c>
      <c r="AH22" s="82">
        <v>0.419600725952813</v>
      </c>
      <c r="AI22" s="82">
        <v>6.2406815761448298E-2</v>
      </c>
      <c r="AJ22" s="82">
        <v>0.51542649727767698</v>
      </c>
      <c r="AK22" s="82">
        <v>8.4771033013844505E-2</v>
      </c>
      <c r="AL22" s="82">
        <v>0.45589836660617</v>
      </c>
      <c r="AM22" s="82">
        <v>9.4781682641107506E-2</v>
      </c>
      <c r="AN22" s="82">
        <v>0.44718693284936401</v>
      </c>
      <c r="AO22" s="82">
        <v>9.4568690095846605E-2</v>
      </c>
      <c r="AP22" s="82">
        <v>0.47041742286751298</v>
      </c>
      <c r="AQ22" s="82">
        <v>8.4771033013844505E-2</v>
      </c>
      <c r="AR22" s="82">
        <v>0.52994555353901995</v>
      </c>
    </row>
    <row r="23" spans="3:44" x14ac:dyDescent="0.3">
      <c r="C23" s="84">
        <v>9.7907949790794896E-2</v>
      </c>
      <c r="D23" s="82">
        <v>0.221428571428571</v>
      </c>
      <c r="E23" s="82">
        <v>8.9435146443514593E-2</v>
      </c>
      <c r="F23" s="82">
        <v>0.27428571428571402</v>
      </c>
      <c r="G23" s="82">
        <v>9.53974895397489E-2</v>
      </c>
      <c r="H23" s="82">
        <v>0.28285714285714197</v>
      </c>
      <c r="I23" s="82">
        <v>0.11830543933054299</v>
      </c>
      <c r="J23" s="82">
        <v>0.248571428571428</v>
      </c>
      <c r="K23" s="82">
        <v>0.114225941422594</v>
      </c>
      <c r="L23" s="82">
        <v>0.27285714285714202</v>
      </c>
      <c r="M23" s="82">
        <v>0.120188284518828</v>
      </c>
      <c r="N23" s="82">
        <v>0.27857142857142803</v>
      </c>
      <c r="O23" s="82">
        <v>0.113912133891213</v>
      </c>
      <c r="P23" s="82">
        <v>0.36428571428571399</v>
      </c>
      <c r="Q23" s="82">
        <v>0.126778242677824</v>
      </c>
      <c r="R23" s="82">
        <v>0.33</v>
      </c>
      <c r="AC23" s="84">
        <v>7.1139510117145893E-2</v>
      </c>
      <c r="AD23" s="82">
        <v>0.400725952813067</v>
      </c>
      <c r="AE23" s="82">
        <v>6.6666666666666596E-2</v>
      </c>
      <c r="AF23" s="82">
        <v>0.45299455535390198</v>
      </c>
      <c r="AG23" s="82">
        <v>8.3493077742279001E-2</v>
      </c>
      <c r="AH23" s="82">
        <v>0.40217785843920101</v>
      </c>
      <c r="AI23" s="82">
        <v>6.4749733759318404E-2</v>
      </c>
      <c r="AJ23" s="82">
        <v>0.50671506352087103</v>
      </c>
      <c r="AK23" s="82">
        <v>8.8817891373801902E-2</v>
      </c>
      <c r="AL23" s="82">
        <v>0.44283121597096198</v>
      </c>
      <c r="AM23" s="82">
        <v>9.8615548455804003E-2</v>
      </c>
      <c r="AN23" s="82">
        <v>0.42976406533575301</v>
      </c>
      <c r="AO23" s="82">
        <v>9.9893503727369506E-2</v>
      </c>
      <c r="AP23" s="82">
        <v>0.45299455535390198</v>
      </c>
      <c r="AQ23" s="82">
        <v>8.9882854100106505E-2</v>
      </c>
      <c r="AR23" s="82">
        <v>0.51687840290381104</v>
      </c>
    </row>
    <row r="24" spans="3:44" x14ac:dyDescent="0.3">
      <c r="C24" s="84">
        <v>9.1945606694560603E-2</v>
      </c>
      <c r="D24" s="82">
        <v>0.19285714285714201</v>
      </c>
      <c r="E24" s="82">
        <v>9.2259414225941402E-2</v>
      </c>
      <c r="F24" s="82">
        <v>0.26285714285714201</v>
      </c>
      <c r="G24" s="82">
        <v>0.100418410041841</v>
      </c>
      <c r="H24" s="82">
        <v>0.26428571428571401</v>
      </c>
      <c r="I24" s="82">
        <v>0.131799163179916</v>
      </c>
      <c r="J24" s="82">
        <v>0.22</v>
      </c>
      <c r="K24" s="82">
        <v>0.11673640167363999</v>
      </c>
      <c r="L24" s="82">
        <v>0.26714285714285702</v>
      </c>
      <c r="M24" s="82">
        <v>0.123012552301255</v>
      </c>
      <c r="N24" s="82">
        <v>0.27</v>
      </c>
      <c r="O24" s="82">
        <v>0.11830543933054299</v>
      </c>
      <c r="P24" s="82">
        <v>0.34142857142857103</v>
      </c>
      <c r="Q24" s="82">
        <v>0.13274058577405801</v>
      </c>
      <c r="R24" s="82">
        <v>0.30142857142857099</v>
      </c>
      <c r="AC24" s="84">
        <v>7.5825346112885994E-2</v>
      </c>
      <c r="AD24" s="82">
        <v>0.37168784029038099</v>
      </c>
      <c r="AE24" s="82">
        <v>6.9222577209797603E-2</v>
      </c>
      <c r="AF24" s="82">
        <v>0.43992740471869302</v>
      </c>
      <c r="AG24" s="82">
        <v>8.7113951011714597E-2</v>
      </c>
      <c r="AH24" s="82">
        <v>0.383303085299455</v>
      </c>
      <c r="AI24" s="82">
        <v>6.7092651757188496E-2</v>
      </c>
      <c r="AJ24" s="82">
        <v>0.49945553539019899</v>
      </c>
      <c r="AK24" s="82">
        <v>9.3077742279020201E-2</v>
      </c>
      <c r="AL24" s="82">
        <v>0.42540834845734998</v>
      </c>
      <c r="AM24" s="82">
        <v>0.102875399361022</v>
      </c>
      <c r="AN24" s="82">
        <v>0.40653357531760398</v>
      </c>
      <c r="AO24" s="82">
        <v>0.105431309904153</v>
      </c>
      <c r="AP24" s="82">
        <v>0.42976406533575301</v>
      </c>
      <c r="AQ24" s="82">
        <v>9.3503727369542003E-2</v>
      </c>
      <c r="AR24" s="82">
        <v>0.49945553539019899</v>
      </c>
    </row>
    <row r="25" spans="3:44" x14ac:dyDescent="0.3">
      <c r="C25" s="84">
        <v>8.5355648535564793E-2</v>
      </c>
      <c r="D25" s="82">
        <v>0.16571428571428501</v>
      </c>
      <c r="E25" s="82">
        <v>0.101359832635983</v>
      </c>
      <c r="F25" s="82">
        <v>0.24285714285714199</v>
      </c>
      <c r="G25" s="82">
        <v>0.107635983263598</v>
      </c>
      <c r="H25" s="82">
        <v>0.25</v>
      </c>
      <c r="I25" s="82">
        <v>0.125523012552301</v>
      </c>
      <c r="J25" s="82">
        <v>0.188571428571428</v>
      </c>
      <c r="K25" s="82">
        <v>0.122384937238493</v>
      </c>
      <c r="L25" s="82">
        <v>0.25714285714285701</v>
      </c>
      <c r="M25" s="82">
        <v>0.13085774058577401</v>
      </c>
      <c r="N25" s="82">
        <v>0.25857142857142801</v>
      </c>
      <c r="O25" s="82">
        <v>0.122698744769874</v>
      </c>
      <c r="P25" s="82">
        <v>0.312857142857142</v>
      </c>
      <c r="Q25" s="82">
        <v>0.13525104602510399</v>
      </c>
      <c r="R25" s="82">
        <v>0.28571428571428498</v>
      </c>
      <c r="AC25" s="84">
        <v>8.0085197018104307E-2</v>
      </c>
      <c r="AD25" s="82">
        <v>0.336842105263158</v>
      </c>
      <c r="AE25" s="82">
        <v>7.2630457933972298E-2</v>
      </c>
      <c r="AF25" s="82">
        <v>0.42686025408348399</v>
      </c>
      <c r="AG25" s="82">
        <v>8.9669861554845506E-2</v>
      </c>
      <c r="AH25" s="82">
        <v>0.36878402903811203</v>
      </c>
      <c r="AI25" s="82">
        <v>7.0074547390841305E-2</v>
      </c>
      <c r="AJ25" s="82">
        <v>0.48784029038112497</v>
      </c>
      <c r="AK25" s="82">
        <v>9.6485623003194895E-2</v>
      </c>
      <c r="AL25" s="82">
        <v>0.40653357531760398</v>
      </c>
      <c r="AM25" s="82">
        <v>0.106496272630457</v>
      </c>
      <c r="AN25" s="82">
        <v>0.38911070780399198</v>
      </c>
      <c r="AO25" s="82">
        <v>0.110543130990415</v>
      </c>
      <c r="AP25" s="82">
        <v>0.40362976406533502</v>
      </c>
      <c r="AQ25" s="82">
        <v>9.79765708200213E-2</v>
      </c>
      <c r="AR25" s="82">
        <v>0.48493647912885601</v>
      </c>
    </row>
    <row r="26" spans="3:44" x14ac:dyDescent="0.3">
      <c r="C26" s="84">
        <v>7.7824267782426695E-2</v>
      </c>
      <c r="D26" s="82">
        <v>0.13714285714285701</v>
      </c>
      <c r="E26" s="82">
        <v>0.106066945606694</v>
      </c>
      <c r="F26" s="82">
        <v>0.23142857142857101</v>
      </c>
      <c r="G26" s="82">
        <v>0.114225941422594</v>
      </c>
      <c r="H26" s="82">
        <v>0.23571428571428499</v>
      </c>
      <c r="I26" s="82">
        <v>0.11673640167363999</v>
      </c>
      <c r="J26" s="82">
        <v>0.152857142857142</v>
      </c>
      <c r="K26" s="82">
        <v>0.128661087866108</v>
      </c>
      <c r="L26" s="82">
        <v>0.244285714285714</v>
      </c>
      <c r="M26" s="82">
        <v>0.140585774058577</v>
      </c>
      <c r="N26" s="82">
        <v>0.24142857142857099</v>
      </c>
      <c r="O26" s="82">
        <v>0.127092050209205</v>
      </c>
      <c r="P26" s="82">
        <v>0.28571428571428498</v>
      </c>
      <c r="Q26" s="82">
        <v>0.13776150627615</v>
      </c>
      <c r="R26" s="82">
        <v>0.27857142857142803</v>
      </c>
      <c r="AC26" s="84">
        <v>8.2215122470713498E-2</v>
      </c>
      <c r="AD26" s="82">
        <v>0.31070780399274001</v>
      </c>
      <c r="AE26" s="82">
        <v>7.5186368477103305E-2</v>
      </c>
      <c r="AF26" s="82">
        <v>0.41379310344827502</v>
      </c>
      <c r="AG26" s="82">
        <v>9.1586794462193796E-2</v>
      </c>
      <c r="AH26" s="82">
        <v>0.35426497277676899</v>
      </c>
      <c r="AI26" s="82">
        <v>7.3908413205537801E-2</v>
      </c>
      <c r="AJ26" s="82">
        <v>0.47477313974591601</v>
      </c>
      <c r="AK26" s="82">
        <v>0.10010649627263001</v>
      </c>
      <c r="AL26" s="82">
        <v>0.38620689655172402</v>
      </c>
      <c r="AM26" s="82">
        <v>0.11182108626197999</v>
      </c>
      <c r="AN26" s="82">
        <v>0.36007259528130597</v>
      </c>
      <c r="AO26" s="82">
        <v>0.114802981895633</v>
      </c>
      <c r="AP26" s="82">
        <v>0.383303085299455</v>
      </c>
      <c r="AQ26" s="82">
        <v>0.10308839190628299</v>
      </c>
      <c r="AR26" s="82">
        <v>0.46751361161524502</v>
      </c>
    </row>
    <row r="27" spans="3:44" x14ac:dyDescent="0.3">
      <c r="C27" s="84">
        <v>6.9351464435146407E-2</v>
      </c>
      <c r="D27" s="82">
        <v>0.108571428571428</v>
      </c>
      <c r="E27" s="82">
        <v>0.10857740585774001</v>
      </c>
      <c r="F27" s="82">
        <v>0.22</v>
      </c>
      <c r="G27" s="82">
        <v>0.12050209205020899</v>
      </c>
      <c r="H27" s="82">
        <v>0.221428571428571</v>
      </c>
      <c r="I27" s="82">
        <v>0.106066945606694</v>
      </c>
      <c r="J27" s="82">
        <v>0.12</v>
      </c>
      <c r="K27" s="82">
        <v>0.13682008368200799</v>
      </c>
      <c r="L27" s="82">
        <v>0.23285714285714201</v>
      </c>
      <c r="M27" s="82">
        <v>0.15376569037656901</v>
      </c>
      <c r="N27" s="82">
        <v>0.221428571428571</v>
      </c>
      <c r="O27" s="82">
        <v>0.13054393305439299</v>
      </c>
      <c r="P27" s="82">
        <v>0.27285714285714202</v>
      </c>
      <c r="Q27" s="82">
        <v>0.13964435146443499</v>
      </c>
      <c r="R27" s="82">
        <v>0.27</v>
      </c>
      <c r="AC27" s="84">
        <v>8.32800851970181E-2</v>
      </c>
      <c r="AD27" s="82">
        <v>0.29909255898366599</v>
      </c>
      <c r="AE27" s="82">
        <v>7.7742279020234201E-2</v>
      </c>
      <c r="AF27" s="82">
        <v>0.39927404718693199</v>
      </c>
      <c r="AG27" s="82">
        <v>9.4142705005324803E-2</v>
      </c>
      <c r="AH27" s="82">
        <v>0.336842105263158</v>
      </c>
      <c r="AI27" s="82">
        <v>7.7742279020234201E-2</v>
      </c>
      <c r="AJ27" s="82">
        <v>0.45735027223230401</v>
      </c>
      <c r="AK27" s="82">
        <v>0.103940362087326</v>
      </c>
      <c r="AL27" s="82">
        <v>0.36588021778584401</v>
      </c>
      <c r="AM27" s="82">
        <v>0.115654952076677</v>
      </c>
      <c r="AN27" s="82">
        <v>0.336842105263158</v>
      </c>
      <c r="AO27" s="82">
        <v>0.119275825346112</v>
      </c>
      <c r="AP27" s="82">
        <v>0.35716878402903801</v>
      </c>
      <c r="AQ27" s="82">
        <v>0.107774227902023</v>
      </c>
      <c r="AR27" s="82">
        <v>0.44718693284936401</v>
      </c>
    </row>
    <row r="28" spans="3:44" x14ac:dyDescent="0.3">
      <c r="C28" s="84">
        <v>6.0251046025104602E-2</v>
      </c>
      <c r="D28" s="82">
        <v>8.2857142857142796E-2</v>
      </c>
      <c r="E28" s="82">
        <v>0.10418410041841</v>
      </c>
      <c r="F28" s="82">
        <v>0.19571428571428501</v>
      </c>
      <c r="G28" s="82">
        <v>0.111715481171548</v>
      </c>
      <c r="H28" s="82">
        <v>0.18142857142857099</v>
      </c>
      <c r="I28" s="82">
        <v>0.100418410041841</v>
      </c>
      <c r="J28" s="82">
        <v>9.9999999999999895E-2</v>
      </c>
      <c r="K28" s="82">
        <v>0.14278242677824199</v>
      </c>
      <c r="L28" s="82">
        <v>0.221428571428571</v>
      </c>
      <c r="M28" s="82">
        <v>0.14435146443514599</v>
      </c>
      <c r="N28" s="82">
        <v>0.17571428571428499</v>
      </c>
      <c r="O28" s="82">
        <v>0.13399581589958101</v>
      </c>
      <c r="P28" s="82">
        <v>0.26428571428571401</v>
      </c>
      <c r="Q28" s="82">
        <v>0.14278242677824199</v>
      </c>
      <c r="R28" s="82">
        <v>0.26714285714285702</v>
      </c>
      <c r="AC28" s="84">
        <v>8.3706070287539902E-2</v>
      </c>
      <c r="AD28" s="82">
        <v>0.28747731397459098</v>
      </c>
      <c r="AE28" s="82">
        <v>8.0298189563365194E-2</v>
      </c>
      <c r="AF28" s="82">
        <v>0.383303085299455</v>
      </c>
      <c r="AG28" s="82">
        <v>9.6698615548455796E-2</v>
      </c>
      <c r="AH28" s="82">
        <v>0.31506352087114298</v>
      </c>
      <c r="AI28" s="82">
        <v>8.1789137380191695E-2</v>
      </c>
      <c r="AJ28" s="82">
        <v>0.44283121597096198</v>
      </c>
      <c r="AK28" s="82">
        <v>0.107561235356762</v>
      </c>
      <c r="AL28" s="82">
        <v>0.34264972776769498</v>
      </c>
      <c r="AM28" s="82">
        <v>0.12034078807241699</v>
      </c>
      <c r="AN28" s="82">
        <v>0.30780399274047099</v>
      </c>
      <c r="AO28" s="82">
        <v>0.12353567625133099</v>
      </c>
      <c r="AP28" s="82">
        <v>0.336842105263158</v>
      </c>
      <c r="AQ28" s="82">
        <v>0.112247071352502</v>
      </c>
      <c r="AR28" s="82">
        <v>0.42976406533575301</v>
      </c>
    </row>
    <row r="29" spans="3:44" x14ac:dyDescent="0.3">
      <c r="C29" s="84">
        <v>4.8012552301255201E-2</v>
      </c>
      <c r="D29" s="82">
        <v>5.1428571428571303E-2</v>
      </c>
      <c r="E29" s="82">
        <v>9.7280334728033394E-2</v>
      </c>
      <c r="F29" s="82">
        <v>0.16714285714285701</v>
      </c>
      <c r="G29" s="82">
        <v>0.101987447698744</v>
      </c>
      <c r="H29" s="82">
        <v>0.14142857142857099</v>
      </c>
      <c r="I29" s="82">
        <v>9.0376569037656895E-2</v>
      </c>
      <c r="J29" s="82">
        <v>7.2857142857142801E-2</v>
      </c>
      <c r="K29" s="82">
        <v>0.13493723849372299</v>
      </c>
      <c r="L29" s="82">
        <v>0.184285714285714</v>
      </c>
      <c r="M29" s="82">
        <v>0.133054393305439</v>
      </c>
      <c r="N29" s="82">
        <v>0.13571428571428501</v>
      </c>
      <c r="O29" s="82">
        <v>0.145292887029288</v>
      </c>
      <c r="P29" s="82">
        <v>0.248571428571428</v>
      </c>
      <c r="Q29" s="82">
        <v>0.149686192468619</v>
      </c>
      <c r="R29" s="82">
        <v>0.25571428571428501</v>
      </c>
      <c r="AC29" s="84">
        <v>8.4558040468583603E-2</v>
      </c>
      <c r="AD29" s="82">
        <v>0.28021778584391999</v>
      </c>
      <c r="AE29" s="82">
        <v>8.3706070287539902E-2</v>
      </c>
      <c r="AF29" s="82">
        <v>0.36297640653357499</v>
      </c>
      <c r="AG29" s="82">
        <v>9.9254526091586803E-2</v>
      </c>
      <c r="AH29" s="82">
        <v>0.29038112522685999</v>
      </c>
      <c r="AI29" s="82">
        <v>8.3919062832800803E-2</v>
      </c>
      <c r="AJ29" s="82">
        <v>0.43411978221415598</v>
      </c>
      <c r="AK29" s="82">
        <v>0.112247071352502</v>
      </c>
      <c r="AL29" s="82">
        <v>0.31070780399274001</v>
      </c>
      <c r="AM29" s="82">
        <v>0.12374866879659201</v>
      </c>
      <c r="AN29" s="82">
        <v>0.28747731397459098</v>
      </c>
      <c r="AO29" s="82">
        <v>0.126943556975505</v>
      </c>
      <c r="AP29" s="82">
        <v>0.31361161524500902</v>
      </c>
      <c r="AQ29" s="82">
        <v>0.11714589989350301</v>
      </c>
      <c r="AR29" s="82">
        <v>0.40362976406533502</v>
      </c>
    </row>
    <row r="30" spans="3:44" x14ac:dyDescent="0.3">
      <c r="C30" s="84">
        <v>4.1422594142259399E-2</v>
      </c>
      <c r="D30" s="82">
        <v>3.4285714285714197E-2</v>
      </c>
      <c r="E30" s="82">
        <v>8.9435146443514593E-2</v>
      </c>
      <c r="F30" s="82">
        <v>0.13857142857142801</v>
      </c>
      <c r="G30" s="82">
        <v>9.2887029288702905E-2</v>
      </c>
      <c r="H30" s="82">
        <v>0.112857142857142</v>
      </c>
      <c r="I30" s="82">
        <v>8.2217573221757295E-2</v>
      </c>
      <c r="J30" s="82">
        <v>5.1428571428571303E-2</v>
      </c>
      <c r="K30" s="82">
        <v>0.128347280334728</v>
      </c>
      <c r="L30" s="82">
        <v>0.155714285714285</v>
      </c>
      <c r="M30" s="82">
        <v>0.122698744769874</v>
      </c>
      <c r="N30" s="82">
        <v>0.10142857142857099</v>
      </c>
      <c r="O30" s="82">
        <v>0.155648535564853</v>
      </c>
      <c r="P30" s="82">
        <v>0.23571428571428499</v>
      </c>
      <c r="Q30" s="82">
        <v>0.15815899581589901</v>
      </c>
      <c r="R30" s="82">
        <v>0.244285714285714</v>
      </c>
      <c r="AC30" s="84">
        <v>8.5197018104366307E-2</v>
      </c>
      <c r="AD30" s="82">
        <v>0.27441016333938201</v>
      </c>
      <c r="AE30" s="82">
        <v>8.6900958466453598E-2</v>
      </c>
      <c r="AF30" s="82">
        <v>0.336842105263158</v>
      </c>
      <c r="AG30" s="82">
        <v>9.9680511182108605E-2</v>
      </c>
      <c r="AH30" s="82">
        <v>0.28602540834845702</v>
      </c>
      <c r="AI30" s="82">
        <v>8.83919062832801E-2</v>
      </c>
      <c r="AJ30" s="82">
        <v>0.41234119782214101</v>
      </c>
      <c r="AK30" s="82">
        <v>0.11501597444089399</v>
      </c>
      <c r="AL30" s="82">
        <v>0.28602540834845702</v>
      </c>
      <c r="AM30" s="82">
        <v>0.125878594249201</v>
      </c>
      <c r="AN30" s="82">
        <v>0.27876588021778498</v>
      </c>
      <c r="AO30" s="82">
        <v>0.12907348242811501</v>
      </c>
      <c r="AP30" s="82">
        <v>0.30199637023593401</v>
      </c>
      <c r="AQ30" s="82">
        <v>0.12204472843450399</v>
      </c>
      <c r="AR30" s="82">
        <v>0.38039927404718699</v>
      </c>
    </row>
    <row r="31" spans="3:44" x14ac:dyDescent="0.3">
      <c r="C31" s="84">
        <v>3.1380753138075299E-2</v>
      </c>
      <c r="D31" s="82">
        <v>0.01</v>
      </c>
      <c r="E31" s="82">
        <v>7.97071129707113E-2</v>
      </c>
      <c r="F31" s="82">
        <v>0.105714285714285</v>
      </c>
      <c r="G31" s="82">
        <v>8.4728033472803305E-2</v>
      </c>
      <c r="H31" s="82">
        <v>8.8571428571428606E-2</v>
      </c>
      <c r="I31" s="82">
        <v>7.4058577405857695E-2</v>
      </c>
      <c r="J31" s="82">
        <v>3.28571428571428E-2</v>
      </c>
      <c r="K31" s="82">
        <v>0.121757322175732</v>
      </c>
      <c r="L31" s="82">
        <v>0.13142857142857101</v>
      </c>
      <c r="M31" s="82">
        <v>0.115481171548117</v>
      </c>
      <c r="N31" s="82">
        <v>7.9999999999999905E-2</v>
      </c>
      <c r="O31" s="82">
        <v>0.164748953974895</v>
      </c>
      <c r="P31" s="82">
        <v>0.222857142857142</v>
      </c>
      <c r="Q31" s="82">
        <v>0.16882845188284501</v>
      </c>
      <c r="R31" s="82">
        <v>0.23</v>
      </c>
      <c r="AC31" s="84">
        <v>8.7326943556975498E-2</v>
      </c>
      <c r="AD31" s="82">
        <v>0.26715063520871102</v>
      </c>
      <c r="AE31" s="82">
        <v>8.9030883919062803E-2</v>
      </c>
      <c r="AF31" s="82">
        <v>0.319419237749546</v>
      </c>
      <c r="AG31" s="82">
        <v>0.100958466453674</v>
      </c>
      <c r="AH31" s="82">
        <v>0.28021778584391999</v>
      </c>
      <c r="AI31" s="82">
        <v>9.2225772097976499E-2</v>
      </c>
      <c r="AJ31" s="82">
        <v>0.39346642468239501</v>
      </c>
      <c r="AK31" s="82">
        <v>0.11714589989350301</v>
      </c>
      <c r="AL31" s="82">
        <v>0.27876588021778498</v>
      </c>
      <c r="AM31" s="82">
        <v>0.13077742279020199</v>
      </c>
      <c r="AN31" s="82">
        <v>0.264246823956442</v>
      </c>
      <c r="AO31" s="82">
        <v>0.13120340788072399</v>
      </c>
      <c r="AP31" s="82">
        <v>0.28602540834845702</v>
      </c>
      <c r="AQ31" s="82">
        <v>0.12886048988285401</v>
      </c>
      <c r="AR31" s="82">
        <v>0.34410163339382899</v>
      </c>
    </row>
    <row r="32" spans="3:44" x14ac:dyDescent="0.3">
      <c r="C32" s="84">
        <v>2.6987447698744699E-2</v>
      </c>
      <c r="D32" s="82">
        <v>0</v>
      </c>
      <c r="E32" s="82">
        <v>6.8410041841004104E-2</v>
      </c>
      <c r="F32" s="82">
        <v>7.2857142857142801E-2</v>
      </c>
      <c r="G32" s="82">
        <v>7.5941422594142202E-2</v>
      </c>
      <c r="H32" s="82">
        <v>6.4285714285714196E-2</v>
      </c>
      <c r="I32" s="82">
        <v>6.1820083682008302E-2</v>
      </c>
      <c r="J32" s="82">
        <v>0</v>
      </c>
      <c r="K32" s="82">
        <v>0.113598326359832</v>
      </c>
      <c r="L32" s="82">
        <v>0.107142857142857</v>
      </c>
      <c r="M32" s="82">
        <v>0.107635983263598</v>
      </c>
      <c r="N32" s="82">
        <v>5.7142857142857099E-2</v>
      </c>
      <c r="O32" s="82">
        <v>0.16098326359832599</v>
      </c>
      <c r="P32" s="82">
        <v>0.19571428571428501</v>
      </c>
      <c r="Q32" s="82">
        <v>0.176987447698744</v>
      </c>
      <c r="R32" s="82">
        <v>0.222857142857142</v>
      </c>
      <c r="AC32" s="84">
        <v>9.0947816826410996E-2</v>
      </c>
      <c r="AD32" s="82">
        <v>0.255535390199637</v>
      </c>
      <c r="AE32" s="82">
        <v>9.1160809371671994E-2</v>
      </c>
      <c r="AF32" s="82">
        <v>0.29038112522685999</v>
      </c>
      <c r="AG32" s="82">
        <v>0.10521831735889201</v>
      </c>
      <c r="AH32" s="82">
        <v>0.26569872958257701</v>
      </c>
      <c r="AI32" s="82">
        <v>9.6059637912672996E-2</v>
      </c>
      <c r="AJ32" s="82">
        <v>0.36733212341197802</v>
      </c>
      <c r="AK32" s="82">
        <v>0.119488817891373</v>
      </c>
      <c r="AL32" s="82">
        <v>0.27005444646097998</v>
      </c>
      <c r="AM32" s="82">
        <v>0.13780617678381199</v>
      </c>
      <c r="AN32" s="82">
        <v>0.25263157894736799</v>
      </c>
      <c r="AO32" s="82">
        <v>0.133333333333333</v>
      </c>
      <c r="AP32" s="82">
        <v>0.28021778584391999</v>
      </c>
      <c r="AQ32" s="82">
        <v>0.13418530351437699</v>
      </c>
      <c r="AR32" s="82">
        <v>0.31651542649727699</v>
      </c>
    </row>
    <row r="33" spans="2:44" x14ac:dyDescent="0.3">
      <c r="C33" s="84"/>
      <c r="D33" s="82"/>
      <c r="E33" s="82">
        <v>5.7112970711296999E-2</v>
      </c>
      <c r="F33" s="82">
        <v>4.57142857142857E-2</v>
      </c>
      <c r="G33" s="82">
        <v>6.2761506276150597E-2</v>
      </c>
      <c r="H33" s="82">
        <v>3.28571428571428E-2</v>
      </c>
      <c r="I33" s="82"/>
      <c r="J33" s="82"/>
      <c r="K33" s="82">
        <v>0.102928870292887</v>
      </c>
      <c r="L33" s="82">
        <v>7.4285714285714205E-2</v>
      </c>
      <c r="M33" s="82">
        <v>9.7907949790794896E-2</v>
      </c>
      <c r="N33" s="82">
        <v>3.4285714285714197E-2</v>
      </c>
      <c r="O33" s="82">
        <v>0.15470711297071099</v>
      </c>
      <c r="P33" s="82">
        <v>0.17</v>
      </c>
      <c r="Q33" s="82">
        <v>0.17322175732217501</v>
      </c>
      <c r="R33" s="82">
        <v>0.2</v>
      </c>
      <c r="AC33" s="84">
        <v>9.6698615548455796E-2</v>
      </c>
      <c r="AD33" s="82">
        <v>0.23811252268602501</v>
      </c>
      <c r="AE33" s="82">
        <v>9.1799787007454697E-2</v>
      </c>
      <c r="AF33" s="82">
        <v>0.28457350272232301</v>
      </c>
      <c r="AG33" s="82">
        <v>0.11033013844515401</v>
      </c>
      <c r="AH33" s="82">
        <v>0.25408348457350199</v>
      </c>
      <c r="AI33" s="82">
        <v>0.100319488817891</v>
      </c>
      <c r="AJ33" s="82">
        <v>0.34410163339382899</v>
      </c>
      <c r="AK33" s="82">
        <v>0.12353567625133099</v>
      </c>
      <c r="AL33" s="82">
        <v>0.264246823956442</v>
      </c>
      <c r="AM33" s="82">
        <v>0.14398296059637899</v>
      </c>
      <c r="AN33" s="82">
        <v>0.23956442831215899</v>
      </c>
      <c r="AO33" s="82">
        <v>0.136528221512247</v>
      </c>
      <c r="AP33" s="82">
        <v>0.27005444646097998</v>
      </c>
      <c r="AQ33" s="82">
        <v>0.13844515441959501</v>
      </c>
      <c r="AR33" s="82">
        <v>0.28892921960072598</v>
      </c>
    </row>
    <row r="34" spans="2:44" x14ac:dyDescent="0.3">
      <c r="E34" s="71">
        <v>4.8012552301255201E-2</v>
      </c>
      <c r="F34" s="71">
        <v>2.4285714285714199E-2</v>
      </c>
      <c r="G34" s="71">
        <v>4.9581589958158902E-2</v>
      </c>
      <c r="H34" s="71">
        <v>0</v>
      </c>
      <c r="K34" s="71">
        <v>9.2259414225941402E-2</v>
      </c>
      <c r="L34" s="71">
        <v>4.7142857142857097E-2</v>
      </c>
      <c r="M34" s="71">
        <v>8.34728033472803E-2</v>
      </c>
      <c r="N34" s="71">
        <v>0</v>
      </c>
      <c r="O34" s="71">
        <v>0.14780334728033401</v>
      </c>
      <c r="P34" s="71">
        <v>0.14142857142857099</v>
      </c>
      <c r="Q34" s="71">
        <v>0.16725941422594101</v>
      </c>
      <c r="R34" s="71">
        <v>0.17714285714285699</v>
      </c>
      <c r="AC34" s="72">
        <v>0.100745473908413</v>
      </c>
      <c r="AD34" s="71">
        <v>0.223593466424682</v>
      </c>
      <c r="AE34" s="71">
        <v>9.3290734824281102E-2</v>
      </c>
      <c r="AF34" s="71">
        <v>0.27586206896551702</v>
      </c>
      <c r="AG34" s="71">
        <v>0.116080937167199</v>
      </c>
      <c r="AH34" s="71">
        <v>0.23811252268602501</v>
      </c>
      <c r="AI34" s="71">
        <v>0.102875399361022</v>
      </c>
      <c r="AJ34" s="71">
        <v>0.32377495462794897</v>
      </c>
      <c r="AK34" s="71">
        <v>0.12736954206602699</v>
      </c>
      <c r="AL34" s="71">
        <v>0.255535390199637</v>
      </c>
      <c r="AM34" s="71">
        <v>0.15143769968051099</v>
      </c>
      <c r="AN34" s="71">
        <v>0.227949183303085</v>
      </c>
      <c r="AO34" s="71">
        <v>0.14164004259850899</v>
      </c>
      <c r="AP34" s="71">
        <v>0.26134301270417398</v>
      </c>
      <c r="AQ34" s="71">
        <v>0.140575079872204</v>
      </c>
      <c r="AR34" s="71">
        <v>0.28457350272232301</v>
      </c>
    </row>
    <row r="35" spans="2:44" x14ac:dyDescent="0.3">
      <c r="E35" s="71">
        <v>3.8284518828451797E-2</v>
      </c>
      <c r="F35" s="71">
        <v>0</v>
      </c>
      <c r="K35" s="71">
        <v>8.34728033472803E-2</v>
      </c>
      <c r="L35" s="71">
        <v>2.7142857142857101E-2</v>
      </c>
      <c r="O35" s="71">
        <v>0.14027196652719601</v>
      </c>
      <c r="P35" s="71">
        <v>0.11857142857142799</v>
      </c>
      <c r="Q35" s="71">
        <v>0.16223849372384899</v>
      </c>
      <c r="R35" s="71">
        <v>0.155714285714285</v>
      </c>
      <c r="AC35" s="72">
        <v>0.10308839190628299</v>
      </c>
      <c r="AD35" s="71">
        <v>0.21197822141560799</v>
      </c>
      <c r="AE35" s="71">
        <v>9.6272630457933897E-2</v>
      </c>
      <c r="AF35" s="71">
        <v>0.26569872958257701</v>
      </c>
      <c r="AG35" s="71">
        <v>0.12034078807241699</v>
      </c>
      <c r="AH35" s="71">
        <v>0.22649727767695099</v>
      </c>
      <c r="AI35" s="71">
        <v>0.105857294994675</v>
      </c>
      <c r="AJ35" s="71">
        <v>0.30199637023593401</v>
      </c>
      <c r="AK35" s="71">
        <v>0.13141640042598501</v>
      </c>
      <c r="AL35" s="71">
        <v>0.24682395644283101</v>
      </c>
      <c r="AM35" s="71">
        <v>0.159957401490947</v>
      </c>
      <c r="AN35" s="71">
        <v>0.21197822141560799</v>
      </c>
      <c r="AO35" s="71">
        <v>0.14504792332268299</v>
      </c>
      <c r="AP35" s="71">
        <v>0.25698729582577101</v>
      </c>
      <c r="AQ35" s="71">
        <v>0.14589989350372701</v>
      </c>
      <c r="AR35" s="71">
        <v>0.26715063520871102</v>
      </c>
    </row>
    <row r="36" spans="2:44" x14ac:dyDescent="0.3">
      <c r="K36" s="71">
        <v>7.2175732217573202E-2</v>
      </c>
      <c r="L36" s="71">
        <v>1.4285714285714401E-3</v>
      </c>
      <c r="O36" s="71">
        <v>0.133054393305439</v>
      </c>
      <c r="P36" s="71">
        <v>9.2857142857142805E-2</v>
      </c>
      <c r="Q36" s="71">
        <v>0.15345188284518799</v>
      </c>
      <c r="R36" s="71">
        <v>0.124285714285714</v>
      </c>
      <c r="AC36" s="72">
        <v>0.101384451544195</v>
      </c>
      <c r="AD36" s="71">
        <v>0.20326678765880199</v>
      </c>
      <c r="AE36" s="71">
        <v>0.10010649627263001</v>
      </c>
      <c r="AF36" s="71">
        <v>0.25843920145190502</v>
      </c>
      <c r="AG36" s="71">
        <v>0.125878594249201</v>
      </c>
      <c r="AH36" s="71">
        <v>0.21488203266787601</v>
      </c>
      <c r="AI36" s="71">
        <v>0.107774227902023</v>
      </c>
      <c r="AJ36" s="71">
        <v>0.28602540834845702</v>
      </c>
      <c r="AK36" s="71">
        <v>0.137167199148029</v>
      </c>
      <c r="AL36" s="71">
        <v>0.23520871143375599</v>
      </c>
      <c r="AM36" s="71">
        <v>0.156762513312034</v>
      </c>
      <c r="AN36" s="71">
        <v>0.19745916515426401</v>
      </c>
      <c r="AO36" s="71">
        <v>0.150798722044728</v>
      </c>
      <c r="AP36" s="71">
        <v>0.24682395644283101</v>
      </c>
      <c r="AQ36" s="71">
        <v>0.153141640042598</v>
      </c>
      <c r="AR36" s="71">
        <v>0.255535390199637</v>
      </c>
    </row>
    <row r="37" spans="2:44" x14ac:dyDescent="0.3">
      <c r="O37" s="71">
        <v>0.123953974895397</v>
      </c>
      <c r="P37" s="71">
        <v>7.2857142857142801E-2</v>
      </c>
      <c r="Q37" s="71">
        <v>0.14184100418410001</v>
      </c>
      <c r="R37" s="71">
        <v>8.99999999999999E-2</v>
      </c>
      <c r="AC37" s="72">
        <v>9.7337593184238499E-2</v>
      </c>
      <c r="AD37" s="71">
        <v>0.18584392014518999</v>
      </c>
      <c r="AE37" s="71">
        <v>0.10330138445154401</v>
      </c>
      <c r="AF37" s="71">
        <v>0.24827586206896499</v>
      </c>
      <c r="AG37" s="71">
        <v>0.12204472843450399</v>
      </c>
      <c r="AH37" s="71">
        <v>0.19310344827586201</v>
      </c>
      <c r="AI37" s="71">
        <v>0.109265175718849</v>
      </c>
      <c r="AJ37" s="71">
        <v>0.27731397459165102</v>
      </c>
      <c r="AK37" s="71">
        <v>0.14206602768903001</v>
      </c>
      <c r="AL37" s="71">
        <v>0.22649727767695099</v>
      </c>
      <c r="AM37" s="71">
        <v>0.15356762513312</v>
      </c>
      <c r="AN37" s="71">
        <v>0.18003629764065299</v>
      </c>
      <c r="AO37" s="71">
        <v>0.157614483493077</v>
      </c>
      <c r="AP37" s="71">
        <v>0.23520871143375599</v>
      </c>
      <c r="AQ37" s="71">
        <v>0.15974440894568601</v>
      </c>
      <c r="AR37" s="71">
        <v>0.24827586206896499</v>
      </c>
    </row>
    <row r="38" spans="2:44" x14ac:dyDescent="0.3">
      <c r="O38" s="71">
        <v>0.117991631799163</v>
      </c>
      <c r="P38" s="71">
        <v>5.5714285714285598E-2</v>
      </c>
      <c r="Q38" s="71">
        <v>0.13336820083681999</v>
      </c>
      <c r="R38" s="71">
        <v>6.7142857142857101E-2</v>
      </c>
      <c r="AC38" s="72">
        <v>9.28647497337593E-2</v>
      </c>
      <c r="AD38" s="71">
        <v>0.164065335753176</v>
      </c>
      <c r="AE38" s="71">
        <v>0.106070287539936</v>
      </c>
      <c r="AF38" s="71">
        <v>0.23956442831215899</v>
      </c>
      <c r="AG38" s="71">
        <v>0.117784877529286</v>
      </c>
      <c r="AH38" s="71">
        <v>0.17132486388384699</v>
      </c>
      <c r="AI38" s="71">
        <v>0.112673056443024</v>
      </c>
      <c r="AJ38" s="71">
        <v>0.26715063520871102</v>
      </c>
      <c r="AK38" s="71">
        <v>0.14845580404685799</v>
      </c>
      <c r="AL38" s="71">
        <v>0.21197822141560799</v>
      </c>
      <c r="AM38" s="71">
        <v>0.150159744408945</v>
      </c>
      <c r="AN38" s="71">
        <v>0.16551724137931001</v>
      </c>
      <c r="AO38" s="71">
        <v>0.16144834930777399</v>
      </c>
      <c r="AP38" s="71">
        <v>0.22649727767695099</v>
      </c>
      <c r="AQ38" s="71">
        <v>0.167199148029818</v>
      </c>
      <c r="AR38" s="71">
        <v>0.23520871143375599</v>
      </c>
    </row>
    <row r="39" spans="2:44" x14ac:dyDescent="0.3">
      <c r="O39" s="71">
        <v>0.106694560669456</v>
      </c>
      <c r="P39" s="71">
        <v>0.03</v>
      </c>
      <c r="Q39" s="71">
        <v>0.12646443514644301</v>
      </c>
      <c r="R39" s="71">
        <v>0.05</v>
      </c>
      <c r="AC39" s="72">
        <v>8.9882854100106505E-2</v>
      </c>
      <c r="AD39" s="71">
        <v>0.150998185117967</v>
      </c>
      <c r="AE39" s="71">
        <v>0.11011714589989299</v>
      </c>
      <c r="AF39" s="71">
        <v>0.22940108892921901</v>
      </c>
      <c r="AG39" s="71">
        <v>0.11331203407880699</v>
      </c>
      <c r="AH39" s="71">
        <v>0.149546279491833</v>
      </c>
      <c r="AI39" s="71">
        <v>0.117784877529286</v>
      </c>
      <c r="AJ39" s="71">
        <v>0.255535390199637</v>
      </c>
      <c r="AK39" s="71">
        <v>0.143343982960596</v>
      </c>
      <c r="AL39" s="71">
        <v>0.187295825771324</v>
      </c>
      <c r="AM39" s="71">
        <v>0.14589989350372701</v>
      </c>
      <c r="AN39" s="71">
        <v>0.14809437386569799</v>
      </c>
      <c r="AO39" s="71">
        <v>0.16656017039403601</v>
      </c>
      <c r="AP39" s="71">
        <v>0.22068965517241301</v>
      </c>
      <c r="AQ39" s="71">
        <v>0.17167199148029799</v>
      </c>
      <c r="AR39" s="71">
        <v>0.227949183303085</v>
      </c>
    </row>
    <row r="40" spans="2:44" x14ac:dyDescent="0.3">
      <c r="O40" s="71">
        <v>9.5083682008368198E-2</v>
      </c>
      <c r="P40" s="71">
        <v>0</v>
      </c>
      <c r="Q40" s="71">
        <v>0.115481171548117</v>
      </c>
      <c r="R40" s="71">
        <v>2.2857142857142701E-2</v>
      </c>
      <c r="AC40" s="72">
        <v>8.5410010649627194E-2</v>
      </c>
      <c r="AD40" s="71">
        <v>0.13357531760435501</v>
      </c>
      <c r="AE40" s="71">
        <v>0.114589989350372</v>
      </c>
      <c r="AF40" s="71">
        <v>0.213430127041742</v>
      </c>
      <c r="AG40" s="71">
        <v>0.107987220447284</v>
      </c>
      <c r="AH40" s="71">
        <v>0.13502722323048999</v>
      </c>
      <c r="AI40" s="71">
        <v>0.12353567625133099</v>
      </c>
      <c r="AJ40" s="71">
        <v>0.24392014519056199</v>
      </c>
      <c r="AK40" s="71">
        <v>0.13738019169328999</v>
      </c>
      <c r="AL40" s="71">
        <v>0.15680580762250401</v>
      </c>
      <c r="AM40" s="71">
        <v>0.140575079872204</v>
      </c>
      <c r="AN40" s="71">
        <v>0.124863883847549</v>
      </c>
      <c r="AO40" s="71">
        <v>0.17145899893503699</v>
      </c>
      <c r="AP40" s="71">
        <v>0.21197822141560799</v>
      </c>
      <c r="AQ40" s="71">
        <v>0.18274760383386501</v>
      </c>
      <c r="AR40" s="71">
        <v>0.21197822141560799</v>
      </c>
    </row>
    <row r="41" spans="2:44" x14ac:dyDescent="0.3">
      <c r="Q41" s="71">
        <v>0.106694560669456</v>
      </c>
      <c r="R41" s="71">
        <v>0</v>
      </c>
      <c r="AC41" s="72">
        <v>8.1789137380191695E-2</v>
      </c>
      <c r="AD41" s="71">
        <v>0.119056261343012</v>
      </c>
      <c r="AE41" s="71">
        <v>0.112886048988285</v>
      </c>
      <c r="AF41" s="71">
        <v>0.19891107078039899</v>
      </c>
      <c r="AG41" s="71">
        <v>0.10330138445154401</v>
      </c>
      <c r="AH41" s="71">
        <v>0.117604355716878</v>
      </c>
      <c r="AI41" s="71">
        <v>0.129925452609158</v>
      </c>
      <c r="AJ41" s="71">
        <v>0.227949183303085</v>
      </c>
      <c r="AK41" s="71">
        <v>0.13077742279020199</v>
      </c>
      <c r="AL41" s="71">
        <v>0.13357531760435501</v>
      </c>
      <c r="AM41" s="71">
        <v>0.136528221512247</v>
      </c>
      <c r="AN41" s="71">
        <v>0.113248638838475</v>
      </c>
      <c r="AO41" s="71">
        <v>0.16656017039403601</v>
      </c>
      <c r="AP41" s="71">
        <v>0.18584392014518999</v>
      </c>
      <c r="AQ41" s="71">
        <v>0.177209797657082</v>
      </c>
      <c r="AR41" s="71">
        <v>0.18584392014518999</v>
      </c>
    </row>
    <row r="42" spans="2:44" x14ac:dyDescent="0.3">
      <c r="AC42" s="71">
        <v>7.5186368477103305E-2</v>
      </c>
      <c r="AD42" s="71">
        <v>0.100181488203266</v>
      </c>
      <c r="AE42" s="71">
        <v>0.110756123535676</v>
      </c>
      <c r="AF42" s="71">
        <v>0.191651542649727</v>
      </c>
      <c r="AG42" s="71">
        <v>9.8828541001064904E-2</v>
      </c>
      <c r="AH42" s="71">
        <v>0.10163339382940099</v>
      </c>
      <c r="AI42" s="71">
        <v>0.137167199148029</v>
      </c>
      <c r="AJ42" s="71">
        <v>0.213430127041742</v>
      </c>
      <c r="AK42" s="71">
        <v>0.12566560170394001</v>
      </c>
      <c r="AL42" s="71">
        <v>0.113248638838475</v>
      </c>
      <c r="AM42" s="71">
        <v>0.13162939297124601</v>
      </c>
      <c r="AN42" s="71">
        <v>9.8729582577132394E-2</v>
      </c>
      <c r="AO42" s="71">
        <v>0.16230031948881701</v>
      </c>
      <c r="AP42" s="71">
        <v>0.16551724137931001</v>
      </c>
      <c r="AQ42" s="71">
        <v>0.17145899893503699</v>
      </c>
      <c r="AR42" s="71">
        <v>0.15680580762250401</v>
      </c>
    </row>
    <row r="43" spans="2:44" ht="15" thickBot="1" x14ac:dyDescent="0.35">
      <c r="AC43" s="71">
        <v>7.0287539936102206E-2</v>
      </c>
      <c r="AD43" s="71">
        <v>8.1306715063520899E-2</v>
      </c>
      <c r="AE43" s="71">
        <v>0.10820021299254499</v>
      </c>
      <c r="AF43" s="71">
        <v>0.18003629764065299</v>
      </c>
      <c r="AG43" s="71">
        <v>9.3716719914802904E-2</v>
      </c>
      <c r="AH43" s="71">
        <v>7.9854809437386501E-2</v>
      </c>
      <c r="AI43" s="71">
        <v>0.13546325878594201</v>
      </c>
      <c r="AJ43" s="71">
        <v>0.20326678765880199</v>
      </c>
      <c r="AK43" s="71">
        <v>0.11693290734824199</v>
      </c>
      <c r="AL43" s="71">
        <v>8.2758620689655102E-2</v>
      </c>
      <c r="AM43" s="71">
        <v>0.126517571884984</v>
      </c>
      <c r="AN43" s="71">
        <v>8.1306715063520899E-2</v>
      </c>
      <c r="AO43" s="71">
        <v>0.15804046858359899</v>
      </c>
      <c r="AP43" s="71">
        <v>0.150998185117967</v>
      </c>
      <c r="AQ43" s="71">
        <v>0.16485623003194799</v>
      </c>
      <c r="AR43" s="71">
        <v>0.13357531760435501</v>
      </c>
    </row>
    <row r="44" spans="2:44" x14ac:dyDescent="0.3">
      <c r="B44" s="73" t="s">
        <v>168</v>
      </c>
      <c r="C44" s="74">
        <v>2.5000000000000001E-3</v>
      </c>
      <c r="AC44" s="71">
        <v>6.4110756123535603E-2</v>
      </c>
      <c r="AD44" s="71">
        <v>6.3883847549909098E-2</v>
      </c>
      <c r="AE44" s="71">
        <v>0.10330138445154401</v>
      </c>
      <c r="AF44" s="71">
        <v>0.15535390199637</v>
      </c>
      <c r="AG44" s="71">
        <v>8.83919062832801E-2</v>
      </c>
      <c r="AH44" s="71">
        <v>6.8239564428312097E-2</v>
      </c>
      <c r="AI44" s="71">
        <v>0.13099041533546299</v>
      </c>
      <c r="AJ44" s="71">
        <v>0.18003629764065299</v>
      </c>
      <c r="AK44" s="71">
        <v>0.10841320553780601</v>
      </c>
      <c r="AL44" s="71">
        <v>6.0980036297640698E-2</v>
      </c>
      <c r="AM44" s="71">
        <v>0.121405750798722</v>
      </c>
      <c r="AN44" s="71">
        <v>6.5335753176043496E-2</v>
      </c>
      <c r="AO44" s="71">
        <v>0.153354632587859</v>
      </c>
      <c r="AP44" s="71">
        <v>0.127767695099818</v>
      </c>
      <c r="AQ44" s="71">
        <v>0.15804046858359899</v>
      </c>
      <c r="AR44" s="71">
        <v>0.11034482758620601</v>
      </c>
    </row>
    <row r="45" spans="2:44" x14ac:dyDescent="0.3">
      <c r="B45" s="75" t="s">
        <v>170</v>
      </c>
      <c r="C45" s="76">
        <v>20</v>
      </c>
      <c r="AC45" s="71">
        <v>5.7933972310969098E-2</v>
      </c>
      <c r="AD45" s="71">
        <v>4.6460980036297603E-2</v>
      </c>
      <c r="AE45" s="71">
        <v>9.7550585729499401E-2</v>
      </c>
      <c r="AF45" s="71">
        <v>0.13502722323048999</v>
      </c>
      <c r="AG45" s="71">
        <v>8.26411075612353E-2</v>
      </c>
      <c r="AH45" s="71">
        <v>5.2268602540834798E-2</v>
      </c>
      <c r="AI45" s="71">
        <v>0.126730564430244</v>
      </c>
      <c r="AJ45" s="71">
        <v>0.16261343012704099</v>
      </c>
      <c r="AK45" s="71">
        <v>0.102236421725239</v>
      </c>
      <c r="AL45" s="71">
        <v>4.3557168784028898E-2</v>
      </c>
      <c r="AM45" s="71">
        <v>0.11714589989350301</v>
      </c>
      <c r="AN45" s="71">
        <v>5.2268602540834798E-2</v>
      </c>
      <c r="AO45" s="71">
        <v>0.14760383386581399</v>
      </c>
      <c r="AP45" s="71">
        <v>0.116152450090744</v>
      </c>
      <c r="AQ45" s="71">
        <v>0.15207667731629301</v>
      </c>
      <c r="AR45" s="71">
        <v>8.7114337568058003E-2</v>
      </c>
    </row>
    <row r="46" spans="2:44" ht="15" thickBot="1" x14ac:dyDescent="0.35">
      <c r="B46" s="77" t="s">
        <v>171</v>
      </c>
      <c r="C46" s="78">
        <v>420</v>
      </c>
      <c r="AC46" s="71">
        <v>5.2183173588924298E-2</v>
      </c>
      <c r="AD46" s="71">
        <v>3.1941923774954598E-2</v>
      </c>
      <c r="AE46" s="71">
        <v>9.3077742279020201E-2</v>
      </c>
      <c r="AF46" s="71">
        <v>0.119056261343012</v>
      </c>
      <c r="AG46" s="71">
        <v>7.6890308839190596E-2</v>
      </c>
      <c r="AH46" s="71">
        <v>3.6297640653357499E-2</v>
      </c>
      <c r="AI46" s="71">
        <v>0.121618743343982</v>
      </c>
      <c r="AJ46" s="71">
        <v>0.13793103448275801</v>
      </c>
      <c r="AK46" s="71">
        <v>9.1373801916932895E-2</v>
      </c>
      <c r="AL46" s="71">
        <v>1.7422867513611599E-2</v>
      </c>
      <c r="AM46" s="71">
        <v>0.110756123535676</v>
      </c>
      <c r="AN46" s="71">
        <v>3.4845735027223199E-2</v>
      </c>
      <c r="AO46" s="71">
        <v>0.143130990415335</v>
      </c>
      <c r="AP46" s="71">
        <v>9.4373865698729506E-2</v>
      </c>
      <c r="AQ46" s="71">
        <v>0.146964856230031</v>
      </c>
      <c r="AR46" s="71">
        <v>7.1143375680580795E-2</v>
      </c>
    </row>
    <row r="47" spans="2:44" x14ac:dyDescent="0.3">
      <c r="B47" s="71" t="s">
        <v>168</v>
      </c>
      <c r="C47" s="79">
        <v>0.01</v>
      </c>
      <c r="D47" s="83">
        <v>0.02</v>
      </c>
      <c r="E47" s="82">
        <v>0.02</v>
      </c>
      <c r="F47" s="82"/>
      <c r="G47" s="80">
        <v>0.03</v>
      </c>
      <c r="H47" s="80"/>
      <c r="I47" s="82">
        <v>0.04</v>
      </c>
      <c r="J47" s="82"/>
      <c r="K47" s="80">
        <v>0.05</v>
      </c>
      <c r="L47" s="80"/>
      <c r="M47" s="82">
        <v>0.06</v>
      </c>
      <c r="N47" s="82"/>
      <c r="O47" s="80">
        <v>7.0000000000000007E-2</v>
      </c>
      <c r="P47" s="80"/>
      <c r="Q47" s="82">
        <v>0.08</v>
      </c>
      <c r="R47" s="82"/>
      <c r="AC47" s="71">
        <v>4.7284345047923303E-2</v>
      </c>
      <c r="AD47" s="71">
        <v>2.03266787658802E-2</v>
      </c>
      <c r="AE47" s="71">
        <v>8.7965921192758201E-2</v>
      </c>
      <c r="AF47" s="71">
        <v>0.10163339382940099</v>
      </c>
      <c r="AG47" s="71">
        <v>6.9648562300319405E-2</v>
      </c>
      <c r="AH47" s="71">
        <v>1.8874773139745799E-2</v>
      </c>
      <c r="AI47" s="71">
        <v>0.11522896698615499</v>
      </c>
      <c r="AJ47" s="71">
        <v>0.11470054446460901</v>
      </c>
      <c r="AK47" s="71">
        <v>8.5197018104366307E-2</v>
      </c>
      <c r="AL47" s="71">
        <v>0</v>
      </c>
      <c r="AM47" s="71">
        <v>0.103514376996805</v>
      </c>
      <c r="AN47" s="71">
        <v>1.7422867513611599E-2</v>
      </c>
      <c r="AO47" s="71">
        <v>0.13908413205537801</v>
      </c>
      <c r="AP47" s="71">
        <v>8.2758620689655102E-2</v>
      </c>
      <c r="AQ47" s="71">
        <v>0.140575079872204</v>
      </c>
      <c r="AR47" s="71">
        <v>5.3720508166969001E-2</v>
      </c>
    </row>
    <row r="48" spans="2:44" x14ac:dyDescent="0.3">
      <c r="C48" s="79" t="s">
        <v>169</v>
      </c>
      <c r="D48" s="80" t="s">
        <v>96</v>
      </c>
      <c r="E48" s="82" t="s">
        <v>169</v>
      </c>
      <c r="F48" s="82" t="s">
        <v>96</v>
      </c>
      <c r="G48" s="80" t="s">
        <v>169</v>
      </c>
      <c r="H48" s="80" t="s">
        <v>96</v>
      </c>
      <c r="I48" s="82" t="s">
        <v>169</v>
      </c>
      <c r="J48" s="82" t="s">
        <v>96</v>
      </c>
      <c r="K48" s="80" t="s">
        <v>169</v>
      </c>
      <c r="L48" s="80" t="s">
        <v>96</v>
      </c>
      <c r="M48" s="82" t="s">
        <v>169</v>
      </c>
      <c r="N48" s="82" t="s">
        <v>96</v>
      </c>
      <c r="O48" s="80" t="s">
        <v>169</v>
      </c>
      <c r="P48" s="80" t="s">
        <v>96</v>
      </c>
      <c r="Q48" s="82" t="s">
        <v>169</v>
      </c>
      <c r="R48" s="82" t="s">
        <v>96</v>
      </c>
      <c r="AC48" s="71">
        <v>4.0894568690095799E-2</v>
      </c>
      <c r="AD48" s="71">
        <v>0</v>
      </c>
      <c r="AE48" s="71">
        <v>8.3493077742279001E-2</v>
      </c>
      <c r="AF48" s="71">
        <v>8.7114337568058003E-2</v>
      </c>
      <c r="AG48" s="71">
        <v>6.3258785942491999E-2</v>
      </c>
      <c r="AH48" s="71">
        <v>0</v>
      </c>
      <c r="AI48" s="71">
        <v>0.104153354632587</v>
      </c>
      <c r="AJ48" s="71">
        <v>8.56624319419238E-2</v>
      </c>
      <c r="AM48" s="71">
        <v>9.7337593184238499E-2</v>
      </c>
      <c r="AN48" s="71">
        <v>0</v>
      </c>
      <c r="AO48" s="71">
        <v>0.132907348242811</v>
      </c>
      <c r="AP48" s="71">
        <v>6.3883847549909098E-2</v>
      </c>
      <c r="AQ48" s="71">
        <v>0.13482428115015899</v>
      </c>
      <c r="AR48" s="71">
        <v>3.7749546279491897E-2</v>
      </c>
    </row>
    <row r="49" spans="3:44" x14ac:dyDescent="0.3">
      <c r="C49" s="84">
        <v>0</v>
      </c>
      <c r="D49" s="82">
        <v>0.61362007168458699</v>
      </c>
      <c r="E49" s="82">
        <v>3.1479538300105002E-4</v>
      </c>
      <c r="F49" s="82">
        <v>0.640860215053763</v>
      </c>
      <c r="G49" s="82">
        <v>0</v>
      </c>
      <c r="H49" s="82">
        <v>0.66953405017921097</v>
      </c>
      <c r="I49" s="82">
        <v>0</v>
      </c>
      <c r="J49" s="82">
        <v>0.69677419354838699</v>
      </c>
      <c r="K49" s="82">
        <v>3.1479538300105002E-4</v>
      </c>
      <c r="L49" s="82">
        <v>0.72401433691756201</v>
      </c>
      <c r="M49" s="82">
        <v>3.1479538300105002E-4</v>
      </c>
      <c r="N49" s="82">
        <v>0.74838709677419302</v>
      </c>
      <c r="O49" s="82">
        <v>3.1479538300105002E-4</v>
      </c>
      <c r="P49" s="82">
        <v>0.77706093189964098</v>
      </c>
      <c r="Q49" s="82">
        <v>-3.1479538300105002E-4</v>
      </c>
      <c r="R49" s="82">
        <v>0.804301075268817</v>
      </c>
      <c r="AE49" s="71">
        <v>7.6890308839190596E-2</v>
      </c>
      <c r="AF49" s="71">
        <v>6.6787658802177796E-2</v>
      </c>
      <c r="AI49" s="71">
        <v>9.4781682641107506E-2</v>
      </c>
      <c r="AJ49" s="71">
        <v>5.3720508166969001E-2</v>
      </c>
      <c r="AO49" s="71">
        <v>0.126943556975505</v>
      </c>
      <c r="AP49" s="71">
        <v>4.7912885662432E-2</v>
      </c>
      <c r="AQ49" s="71">
        <v>0.12864749733759301</v>
      </c>
      <c r="AR49" s="71">
        <v>2.6134301270417298E-2</v>
      </c>
    </row>
    <row r="50" spans="3:44" x14ac:dyDescent="0.3">
      <c r="C50" s="84">
        <v>1.0388247639034599E-2</v>
      </c>
      <c r="D50" s="82">
        <v>0.58781362007168403</v>
      </c>
      <c r="E50" s="82">
        <v>7.2402938090241299E-3</v>
      </c>
      <c r="F50" s="82">
        <v>0.62508960573476702</v>
      </c>
      <c r="G50" s="82">
        <v>9.4438614900314698E-3</v>
      </c>
      <c r="H50" s="82">
        <v>0.64659498207885302</v>
      </c>
      <c r="I50" s="82">
        <v>1.0388247639034599E-2</v>
      </c>
      <c r="J50" s="82">
        <v>0.67383512544802804</v>
      </c>
      <c r="K50" s="82">
        <v>6.9254984260230801E-3</v>
      </c>
      <c r="L50" s="82">
        <v>0.70824372759856602</v>
      </c>
      <c r="M50" s="82">
        <v>9.1290661070304296E-3</v>
      </c>
      <c r="N50" s="82">
        <v>0.73261648745519703</v>
      </c>
      <c r="O50" s="82">
        <v>1.0388247639034599E-2</v>
      </c>
      <c r="P50" s="82">
        <v>0.75555555555555498</v>
      </c>
      <c r="Q50" s="82">
        <v>5.9811122770199298E-3</v>
      </c>
      <c r="R50" s="82">
        <v>0.78996415770609296</v>
      </c>
      <c r="AE50" s="71">
        <v>7.1139510117145893E-2</v>
      </c>
      <c r="AF50" s="71">
        <v>5.2268602540834798E-2</v>
      </c>
      <c r="AI50" s="71">
        <v>8.5197018104366307E-2</v>
      </c>
      <c r="AJ50" s="71">
        <v>3.0490018148820301E-2</v>
      </c>
      <c r="AO50" s="71">
        <v>0.11863684771033001</v>
      </c>
      <c r="AP50" s="71">
        <v>2.9038112522685899E-2</v>
      </c>
      <c r="AQ50" s="71">
        <v>0.119488817891373</v>
      </c>
      <c r="AR50" s="71">
        <v>0</v>
      </c>
    </row>
    <row r="51" spans="3:44" x14ac:dyDescent="0.3">
      <c r="C51" s="84">
        <v>1.6684155299055599E-2</v>
      </c>
      <c r="D51" s="82">
        <v>0.57347670250895999</v>
      </c>
      <c r="E51" s="82">
        <v>1.25918153200419E-2</v>
      </c>
      <c r="F51" s="82">
        <v>0.61075268817204298</v>
      </c>
      <c r="G51" s="82">
        <v>2.04616998950682E-2</v>
      </c>
      <c r="H51" s="82">
        <v>0.619354838709677</v>
      </c>
      <c r="I51" s="82">
        <v>1.6998950682056601E-2</v>
      </c>
      <c r="J51" s="82">
        <v>0.65519713261648704</v>
      </c>
      <c r="K51" s="82">
        <v>1.63693599160545E-2</v>
      </c>
      <c r="L51" s="82">
        <v>0.68530465949820796</v>
      </c>
      <c r="M51" s="82">
        <v>1.54249737670514E-2</v>
      </c>
      <c r="N51" s="82">
        <v>0.71684587813620004</v>
      </c>
      <c r="O51" s="82">
        <v>1.8572927597061899E-2</v>
      </c>
      <c r="P51" s="82">
        <v>0.73691756272401399</v>
      </c>
      <c r="Q51" s="82">
        <v>1.41657922350472E-2</v>
      </c>
      <c r="R51" s="82">
        <v>0.77562724014336903</v>
      </c>
      <c r="AE51" s="71">
        <v>6.5175718849840206E-2</v>
      </c>
      <c r="AF51" s="71">
        <v>3.3393829401088801E-2</v>
      </c>
      <c r="AI51" s="71">
        <v>7.4334398296059603E-2</v>
      </c>
      <c r="AJ51" s="71">
        <v>0</v>
      </c>
      <c r="AO51" s="71">
        <v>0.113738019169329</v>
      </c>
      <c r="AP51" s="71">
        <v>1.4519056261342899E-2</v>
      </c>
    </row>
    <row r="52" spans="3:44" x14ac:dyDescent="0.3">
      <c r="C52" s="84">
        <v>2.45540398740818E-2</v>
      </c>
      <c r="D52" s="82">
        <v>0.55627240143369105</v>
      </c>
      <c r="E52" s="82">
        <v>2.1091290661070301E-2</v>
      </c>
      <c r="F52" s="82">
        <v>0.59068100358422904</v>
      </c>
      <c r="G52" s="82">
        <v>2.9905561385099599E-2</v>
      </c>
      <c r="H52" s="82">
        <v>0.60071684587813601</v>
      </c>
      <c r="I52" s="82">
        <v>3.05351521511017E-2</v>
      </c>
      <c r="J52" s="82">
        <v>0.62508960573476702</v>
      </c>
      <c r="K52" s="82">
        <v>2.36096537250787E-2</v>
      </c>
      <c r="L52" s="82">
        <v>0.66810035842293902</v>
      </c>
      <c r="M52" s="82">
        <v>2.42392444910807E-2</v>
      </c>
      <c r="N52" s="82">
        <v>0.69390681003584198</v>
      </c>
      <c r="O52" s="82">
        <v>2.8646379853095399E-2</v>
      </c>
      <c r="P52" s="82">
        <v>0.71254480286738298</v>
      </c>
      <c r="Q52" s="82">
        <v>2.04616998950682E-2</v>
      </c>
      <c r="R52" s="82">
        <v>0.761290322580645</v>
      </c>
      <c r="AE52" s="71">
        <v>5.7933972310969098E-2</v>
      </c>
      <c r="AF52" s="71">
        <v>1.7422867513611599E-2</v>
      </c>
      <c r="AO52" s="71">
        <v>0.10820021299254499</v>
      </c>
      <c r="AP52" s="71">
        <v>0</v>
      </c>
    </row>
    <row r="53" spans="3:44" x14ac:dyDescent="0.3">
      <c r="C53" s="84">
        <v>3.1794333683105899E-2</v>
      </c>
      <c r="D53" s="82">
        <v>0.536200716845878</v>
      </c>
      <c r="E53" s="82">
        <v>2.73871983210912E-2</v>
      </c>
      <c r="F53" s="82">
        <v>0.57777777777777695</v>
      </c>
      <c r="G53" s="82">
        <v>3.8090241343126899E-2</v>
      </c>
      <c r="H53" s="82">
        <v>0.57921146953405001</v>
      </c>
      <c r="I53" s="82">
        <v>3.9349422875131101E-2</v>
      </c>
      <c r="J53" s="82">
        <v>0.60501792114695296</v>
      </c>
      <c r="K53" s="82">
        <v>3.0849947534102799E-2</v>
      </c>
      <c r="L53" s="82">
        <v>0.65232974910394204</v>
      </c>
      <c r="M53" s="82">
        <v>3.3053515215110102E-2</v>
      </c>
      <c r="N53" s="82">
        <v>0.67526881720430099</v>
      </c>
      <c r="O53" s="82">
        <v>3.9349422875131101E-2</v>
      </c>
      <c r="P53" s="82">
        <v>0.68673835125448002</v>
      </c>
      <c r="Q53" s="82">
        <v>2.8646379853095399E-2</v>
      </c>
      <c r="R53" s="82">
        <v>0.74121863799283105</v>
      </c>
      <c r="AE53" s="71">
        <v>5.13312034078807E-2</v>
      </c>
      <c r="AF53" s="71">
        <v>0</v>
      </c>
    </row>
    <row r="54" spans="3:44" ht="15" thickBot="1" x14ac:dyDescent="0.35">
      <c r="C54" s="84">
        <v>3.7460650577124797E-2</v>
      </c>
      <c r="D54" s="82">
        <v>0.52186379928315396</v>
      </c>
      <c r="E54" s="82">
        <v>3.4312696747114298E-2</v>
      </c>
      <c r="F54" s="82">
        <v>0.56057347670250901</v>
      </c>
      <c r="G54" s="82">
        <v>4.5645330535152101E-2</v>
      </c>
      <c r="H54" s="82">
        <v>0.55913978494623595</v>
      </c>
      <c r="I54" s="82">
        <v>4.8478488982161498E-2</v>
      </c>
      <c r="J54" s="82">
        <v>0.58207885304659501</v>
      </c>
      <c r="K54" s="82">
        <v>4.18677859391395E-2</v>
      </c>
      <c r="L54" s="82">
        <v>0.62508960573476702</v>
      </c>
      <c r="M54" s="82">
        <v>4.1238195173137399E-2</v>
      </c>
      <c r="N54" s="82">
        <v>0.65376344086021498</v>
      </c>
      <c r="O54" s="82">
        <v>5.0367261280167899E-2</v>
      </c>
      <c r="P54" s="82">
        <v>0.66236559139784901</v>
      </c>
      <c r="Q54" s="82">
        <v>3.5886673662119603E-2</v>
      </c>
      <c r="R54" s="82">
        <v>0.721146953405018</v>
      </c>
    </row>
    <row r="55" spans="3:44" x14ac:dyDescent="0.3">
      <c r="C55" s="84">
        <v>4.9422875131164702E-2</v>
      </c>
      <c r="D55" s="82">
        <v>0.49032258064516099</v>
      </c>
      <c r="E55" s="82">
        <v>4.0293809024134299E-2</v>
      </c>
      <c r="F55" s="82">
        <v>0.54480286738351202</v>
      </c>
      <c r="G55" s="82">
        <v>5.3200419727177303E-2</v>
      </c>
      <c r="H55" s="82">
        <v>0.53906810035842301</v>
      </c>
      <c r="I55" s="82">
        <v>5.8551941238195099E-2</v>
      </c>
      <c r="J55" s="82">
        <v>0.554838709677419</v>
      </c>
      <c r="K55" s="82">
        <v>5.0682056663168898E-2</v>
      </c>
      <c r="L55" s="82">
        <v>0.60501792114695296</v>
      </c>
      <c r="M55" s="82">
        <v>4.9422875131164702E-2</v>
      </c>
      <c r="N55" s="82">
        <v>0.63655913978494605</v>
      </c>
      <c r="O55" s="82">
        <v>6.2014690451206701E-2</v>
      </c>
      <c r="P55" s="82">
        <v>0.63512544802867299</v>
      </c>
      <c r="Q55" s="82">
        <v>4.3756558237145797E-2</v>
      </c>
      <c r="R55" s="82">
        <v>0.70394265232974895</v>
      </c>
      <c r="AB55" s="73" t="s">
        <v>168</v>
      </c>
      <c r="AC55" s="74">
        <v>5.0000000000000001E-3</v>
      </c>
    </row>
    <row r="56" spans="3:44" x14ac:dyDescent="0.3">
      <c r="C56" s="84">
        <v>5.4459601259181499E-2</v>
      </c>
      <c r="D56" s="82">
        <v>0.473118279569892</v>
      </c>
      <c r="E56" s="82">
        <v>4.6904512067156297E-2</v>
      </c>
      <c r="F56" s="82">
        <v>0.52616487455197103</v>
      </c>
      <c r="G56" s="82">
        <v>6.0440713536201403E-2</v>
      </c>
      <c r="H56" s="82">
        <v>0.51899641577060895</v>
      </c>
      <c r="I56" s="82">
        <v>6.5162644281217194E-2</v>
      </c>
      <c r="J56" s="82">
        <v>0.53763440860214995</v>
      </c>
      <c r="K56" s="82">
        <v>5.8551941238195099E-2</v>
      </c>
      <c r="L56" s="82">
        <v>0.58351254480286696</v>
      </c>
      <c r="M56" s="82">
        <v>5.5718782791185702E-2</v>
      </c>
      <c r="N56" s="82">
        <v>0.62222222222222201</v>
      </c>
      <c r="O56" s="82">
        <v>7.2088142707240302E-2</v>
      </c>
      <c r="P56" s="82">
        <v>0.61075268817204298</v>
      </c>
      <c r="Q56" s="82">
        <v>5.3830010493179398E-2</v>
      </c>
      <c r="R56" s="82">
        <v>0.68387096774193501</v>
      </c>
      <c r="AB56" s="75" t="s">
        <v>170</v>
      </c>
      <c r="AC56" s="76">
        <v>20</v>
      </c>
    </row>
    <row r="57" spans="3:44" ht="15" thickBot="1" x14ac:dyDescent="0.35">
      <c r="C57" s="84">
        <v>5.9496327387198303E-2</v>
      </c>
      <c r="D57" s="82">
        <v>0.453046594982078</v>
      </c>
      <c r="E57" s="82">
        <v>5.3200419727177303E-2</v>
      </c>
      <c r="F57" s="82">
        <v>0.51039426523297404</v>
      </c>
      <c r="G57" s="82">
        <v>6.6421825813221397E-2</v>
      </c>
      <c r="H57" s="82">
        <v>0.50179211469534002</v>
      </c>
      <c r="I57" s="82">
        <v>7.1773347324239206E-2</v>
      </c>
      <c r="J57" s="82">
        <v>0.51756272401433701</v>
      </c>
      <c r="K57" s="82">
        <v>6.5792235047219302E-2</v>
      </c>
      <c r="L57" s="82">
        <v>0.56630824372759803</v>
      </c>
      <c r="M57" s="82">
        <v>6.3273871983210897E-2</v>
      </c>
      <c r="N57" s="82">
        <v>0.60501792114695296</v>
      </c>
      <c r="O57" s="82">
        <v>7.9643231899265393E-2</v>
      </c>
      <c r="P57" s="82">
        <v>0.58924731182795698</v>
      </c>
      <c r="Q57" s="82">
        <v>6.5477439664218207E-2</v>
      </c>
      <c r="R57" s="82">
        <v>0.65663082437275899</v>
      </c>
      <c r="AB57" s="77" t="s">
        <v>171</v>
      </c>
      <c r="AC57" s="78">
        <v>420</v>
      </c>
    </row>
    <row r="58" spans="3:44" x14ac:dyDescent="0.3">
      <c r="C58" s="84">
        <v>6.5792235047219302E-2</v>
      </c>
      <c r="D58" s="82">
        <v>0.42867383512544799</v>
      </c>
      <c r="E58" s="82">
        <v>5.7607555089191999E-2</v>
      </c>
      <c r="F58" s="82">
        <v>0.49749103942652301</v>
      </c>
      <c r="G58" s="82">
        <v>7.2717733473242396E-2</v>
      </c>
      <c r="H58" s="82">
        <v>0.48172043010752602</v>
      </c>
      <c r="I58" s="82">
        <v>7.8384050367261204E-2</v>
      </c>
      <c r="J58" s="82">
        <v>0.49605734767025</v>
      </c>
      <c r="K58" s="82">
        <v>7.3347324239244505E-2</v>
      </c>
      <c r="L58" s="82">
        <v>0.54480286738351202</v>
      </c>
      <c r="M58" s="82">
        <v>7.0828961175236099E-2</v>
      </c>
      <c r="N58" s="82">
        <v>0.58351254480286696</v>
      </c>
      <c r="O58" s="82">
        <v>8.5939139559286407E-2</v>
      </c>
      <c r="P58" s="82">
        <v>0.57060931899641498</v>
      </c>
      <c r="Q58" s="82">
        <v>7.2402938090241301E-2</v>
      </c>
      <c r="R58" s="82">
        <v>0.63512544802867299</v>
      </c>
      <c r="AB58" s="71" t="s">
        <v>168</v>
      </c>
      <c r="AC58" s="79">
        <v>0.01</v>
      </c>
      <c r="AD58" s="80"/>
      <c r="AE58" s="81">
        <v>0.02</v>
      </c>
      <c r="AF58" s="82"/>
      <c r="AG58" s="83">
        <v>0.03</v>
      </c>
      <c r="AH58" s="80"/>
      <c r="AI58" s="81">
        <v>0.04</v>
      </c>
      <c r="AJ58" s="82"/>
      <c r="AK58" s="83">
        <v>0.05</v>
      </c>
      <c r="AL58" s="80"/>
      <c r="AM58" s="81">
        <v>0.06</v>
      </c>
      <c r="AN58" s="82"/>
      <c r="AO58" s="83">
        <v>7.0000000000000007E-2</v>
      </c>
      <c r="AP58" s="80"/>
      <c r="AQ58" s="81">
        <v>0.08</v>
      </c>
      <c r="AR58" s="82"/>
    </row>
    <row r="59" spans="3:44" x14ac:dyDescent="0.3">
      <c r="C59" s="84">
        <v>7.1773347324239206E-2</v>
      </c>
      <c r="D59" s="82">
        <v>0.40143369175627203</v>
      </c>
      <c r="E59" s="82">
        <v>6.2014690451206701E-2</v>
      </c>
      <c r="F59" s="82">
        <v>0.48172043010752602</v>
      </c>
      <c r="G59" s="82">
        <v>7.9013641133263396E-2</v>
      </c>
      <c r="H59" s="82">
        <v>0.454480286738351</v>
      </c>
      <c r="I59" s="82">
        <v>8.4050367261280096E-2</v>
      </c>
      <c r="J59" s="82">
        <v>0.473118279569892</v>
      </c>
      <c r="K59" s="82">
        <v>7.9643231899265393E-2</v>
      </c>
      <c r="L59" s="82">
        <v>0.52473118279569897</v>
      </c>
      <c r="M59" s="82">
        <v>7.9328436516264395E-2</v>
      </c>
      <c r="N59" s="82">
        <v>0.56057347670250901</v>
      </c>
      <c r="O59" s="82">
        <v>9.3494228751311595E-2</v>
      </c>
      <c r="P59" s="82">
        <v>0.55197132616487399</v>
      </c>
      <c r="Q59" s="82">
        <v>7.9643231899265393E-2</v>
      </c>
      <c r="R59" s="82">
        <v>0.62078853046594995</v>
      </c>
      <c r="AC59" s="79" t="s">
        <v>169</v>
      </c>
      <c r="AD59" s="80" t="s">
        <v>96</v>
      </c>
      <c r="AE59" s="82" t="s">
        <v>169</v>
      </c>
      <c r="AF59" s="82" t="s">
        <v>96</v>
      </c>
      <c r="AG59" s="80" t="s">
        <v>169</v>
      </c>
      <c r="AH59" s="80" t="s">
        <v>96</v>
      </c>
      <c r="AI59" s="82" t="s">
        <v>169</v>
      </c>
      <c r="AJ59" s="82" t="s">
        <v>96</v>
      </c>
      <c r="AK59" s="80" t="s">
        <v>169</v>
      </c>
      <c r="AL59" s="80" t="s">
        <v>96</v>
      </c>
      <c r="AM59" s="82" t="s">
        <v>169</v>
      </c>
      <c r="AN59" s="82" t="s">
        <v>96</v>
      </c>
      <c r="AO59" s="80" t="s">
        <v>169</v>
      </c>
      <c r="AP59" s="80" t="s">
        <v>96</v>
      </c>
      <c r="AQ59" s="82" t="s">
        <v>169</v>
      </c>
      <c r="AR59" s="82" t="s">
        <v>96</v>
      </c>
    </row>
    <row r="60" spans="3:44" x14ac:dyDescent="0.3">
      <c r="C60" s="84">
        <v>7.6180482686253895E-2</v>
      </c>
      <c r="D60" s="82">
        <v>0.37562724014336901</v>
      </c>
      <c r="E60" s="82">
        <v>6.7995802728226598E-2</v>
      </c>
      <c r="F60" s="82">
        <v>0.46164874551971302</v>
      </c>
      <c r="G60" s="82">
        <v>8.7198321091290595E-2</v>
      </c>
      <c r="H60" s="82">
        <v>0.42293906810035797</v>
      </c>
      <c r="I60" s="82">
        <v>9.0346274921301095E-2</v>
      </c>
      <c r="J60" s="82">
        <v>0.454480286738351</v>
      </c>
      <c r="K60" s="82">
        <v>8.8457502623294798E-2</v>
      </c>
      <c r="L60" s="82">
        <v>0.49749103942652301</v>
      </c>
      <c r="M60" s="82">
        <v>8.5939139559286407E-2</v>
      </c>
      <c r="N60" s="82">
        <v>0.54193548387096702</v>
      </c>
      <c r="O60" s="82">
        <v>9.8530954879328406E-2</v>
      </c>
      <c r="P60" s="82">
        <v>0.53189964157706004</v>
      </c>
      <c r="Q60" s="82">
        <v>8.5939139559286407E-2</v>
      </c>
      <c r="R60" s="82">
        <v>0.60645161290322502</v>
      </c>
      <c r="AC60" s="84">
        <v>0</v>
      </c>
      <c r="AD60" s="82">
        <v>0.65099457504520797</v>
      </c>
      <c r="AE60" s="82">
        <v>0</v>
      </c>
      <c r="AF60" s="82">
        <v>0.67540687160940305</v>
      </c>
      <c r="AG60" s="82">
        <v>0</v>
      </c>
      <c r="AH60" s="82">
        <v>0.70307414104882404</v>
      </c>
      <c r="AI60" s="82">
        <v>3.18133616118768E-4</v>
      </c>
      <c r="AJ60" s="82">
        <v>0.73073968462775996</v>
      </c>
      <c r="AK60" s="82">
        <v>0</v>
      </c>
      <c r="AL60" s="82">
        <v>0.75840867992766703</v>
      </c>
      <c r="AM60" s="82">
        <v>0</v>
      </c>
      <c r="AN60" s="82">
        <v>0.78607594936708802</v>
      </c>
      <c r="AO60" s="82">
        <v>0</v>
      </c>
      <c r="AP60" s="82">
        <v>0.81374494466699498</v>
      </c>
      <c r="AQ60" s="82">
        <v>0</v>
      </c>
      <c r="AR60" s="82">
        <v>0.839783001808318</v>
      </c>
    </row>
    <row r="61" spans="3:44" x14ac:dyDescent="0.3">
      <c r="C61" s="84">
        <v>8.0902413431269596E-2</v>
      </c>
      <c r="D61" s="82">
        <v>0.33835125448028602</v>
      </c>
      <c r="E61" s="82">
        <v>7.3662119622245503E-2</v>
      </c>
      <c r="F61" s="82">
        <v>0.43870967741935402</v>
      </c>
      <c r="G61" s="82">
        <v>9.2235047219307406E-2</v>
      </c>
      <c r="H61" s="82">
        <v>0.39856630824372702</v>
      </c>
      <c r="I61" s="82">
        <v>9.4438614900314799E-2</v>
      </c>
      <c r="J61" s="82">
        <v>0.434408602150537</v>
      </c>
      <c r="K61" s="82">
        <v>9.8845750262329501E-2</v>
      </c>
      <c r="L61" s="82">
        <v>0.45878136200716801</v>
      </c>
      <c r="M61" s="82">
        <v>9.1605456453305298E-2</v>
      </c>
      <c r="N61" s="82">
        <v>0.51899641577060895</v>
      </c>
      <c r="O61" s="82">
        <v>0.10388247639034601</v>
      </c>
      <c r="P61" s="82">
        <v>0.514695340501792</v>
      </c>
      <c r="Q61" s="82">
        <v>8.9087093389296906E-2</v>
      </c>
      <c r="R61" s="82">
        <v>0.59354838709677404</v>
      </c>
      <c r="AC61" s="84">
        <v>5.4082714740190801E-3</v>
      </c>
      <c r="AD61" s="82">
        <v>0.63469037104082804</v>
      </c>
      <c r="AE61" s="82">
        <v>4.4538706256627798E-3</v>
      </c>
      <c r="AF61" s="82">
        <v>0.66561779093693096</v>
      </c>
      <c r="AG61" s="82">
        <v>4.4538706256627798E-3</v>
      </c>
      <c r="AH61" s="82">
        <v>0.69165757393873895</v>
      </c>
      <c r="AI61" s="82">
        <v>5.0901378579003096E-3</v>
      </c>
      <c r="AJ61" s="82">
        <v>0.72094887809480301</v>
      </c>
      <c r="AK61" s="82">
        <v>1.08165429480381E-2</v>
      </c>
      <c r="AL61" s="82">
        <v>0.732310217669359</v>
      </c>
      <c r="AM61" s="82">
        <v>6.3626723223753996E-3</v>
      </c>
      <c r="AN61" s="82">
        <v>0.77139405421886598</v>
      </c>
      <c r="AO61" s="82">
        <v>5.7264050901378498E-3</v>
      </c>
      <c r="AP61" s="82">
        <v>0.79906477537925702</v>
      </c>
      <c r="AQ61" s="82">
        <v>5.0901378579003096E-3</v>
      </c>
      <c r="AR61" s="82">
        <v>0.82999046941487498</v>
      </c>
    </row>
    <row r="62" spans="3:44" x14ac:dyDescent="0.3">
      <c r="C62" s="84">
        <v>8.4679958027282204E-2</v>
      </c>
      <c r="D62" s="82">
        <v>0.30394265232974899</v>
      </c>
      <c r="E62" s="82">
        <v>7.8384050367261204E-2</v>
      </c>
      <c r="F62" s="82">
        <v>0.41577060931899601</v>
      </c>
      <c r="G62" s="82">
        <v>9.6642182581322095E-2</v>
      </c>
      <c r="H62" s="82">
        <v>0.37562724014336901</v>
      </c>
      <c r="I62" s="82">
        <v>9.8530954879328406E-2</v>
      </c>
      <c r="J62" s="82">
        <v>0.41577060931899601</v>
      </c>
      <c r="K62" s="82">
        <v>0.10703043022035599</v>
      </c>
      <c r="L62" s="82">
        <v>0.42293906810035797</v>
      </c>
      <c r="M62" s="82">
        <v>9.8530954879328406E-2</v>
      </c>
      <c r="N62" s="82">
        <v>0.49605734767025</v>
      </c>
      <c r="O62" s="82">
        <v>0.11049317943336801</v>
      </c>
      <c r="P62" s="82">
        <v>0.49175627240143299</v>
      </c>
      <c r="Q62" s="82">
        <v>9.3809024134312705E-2</v>
      </c>
      <c r="R62" s="82">
        <v>0.58064516129032195</v>
      </c>
      <c r="AC62" s="84">
        <v>7.9533404029692393E-3</v>
      </c>
      <c r="AD62" s="82">
        <v>0.62328415909365398</v>
      </c>
      <c r="AE62" s="82">
        <v>9.5440084835630903E-3</v>
      </c>
      <c r="AF62" s="82">
        <v>0.649315312793036</v>
      </c>
      <c r="AG62" s="82">
        <v>1.01802757158006E-2</v>
      </c>
      <c r="AH62" s="82">
        <v>0.67860661694909996</v>
      </c>
      <c r="AI62" s="82">
        <v>1.08165429480381E-2</v>
      </c>
      <c r="AJ62" s="82">
        <v>0.70627043466755102</v>
      </c>
      <c r="AK62" s="82">
        <v>1.9724284199363701E-2</v>
      </c>
      <c r="AL62" s="82">
        <v>0.71273205632441505</v>
      </c>
      <c r="AM62" s="82">
        <v>1.46341463414634E-2</v>
      </c>
      <c r="AN62" s="82">
        <v>0.75181934459489197</v>
      </c>
      <c r="AO62" s="82">
        <v>1.33616118769883E-2</v>
      </c>
      <c r="AP62" s="82">
        <v>0.78112100391386796</v>
      </c>
      <c r="AQ62" s="82">
        <v>1.2407211028631999E-2</v>
      </c>
      <c r="AR62" s="82">
        <v>0.812048423809971</v>
      </c>
    </row>
    <row r="63" spans="3:44" x14ac:dyDescent="0.3">
      <c r="C63" s="84">
        <v>8.5939139559286407E-2</v>
      </c>
      <c r="D63" s="82">
        <v>0.28387096774193499</v>
      </c>
      <c r="E63" s="82">
        <v>8.3105981112277003E-2</v>
      </c>
      <c r="F63" s="82">
        <v>0.392831541218638</v>
      </c>
      <c r="G63" s="82">
        <v>0.10104931794333601</v>
      </c>
      <c r="H63" s="82">
        <v>0.34695340501792099</v>
      </c>
      <c r="I63" s="82">
        <v>0.102938090241343</v>
      </c>
      <c r="J63" s="82">
        <v>0.39426523297491001</v>
      </c>
      <c r="K63" s="82">
        <v>0.11427072402938</v>
      </c>
      <c r="L63" s="82">
        <v>0.389964157706093</v>
      </c>
      <c r="M63" s="82">
        <v>0.104512067156348</v>
      </c>
      <c r="N63" s="82">
        <v>0.474551971326164</v>
      </c>
      <c r="O63" s="82">
        <v>0.118677859391395</v>
      </c>
      <c r="P63" s="82">
        <v>0.46164874551971302</v>
      </c>
      <c r="Q63" s="82">
        <v>9.9790136411332594E-2</v>
      </c>
      <c r="R63" s="82">
        <v>0.56487455197132597</v>
      </c>
      <c r="AC63" s="84">
        <v>1.36797454931071E-2</v>
      </c>
      <c r="AD63" s="82">
        <v>0.61348817497924102</v>
      </c>
      <c r="AE63" s="82">
        <v>1.33616118769883E-2</v>
      </c>
      <c r="AF63" s="82">
        <v>0.64115717027914798</v>
      </c>
      <c r="AG63" s="82">
        <v>1.5906680805938399E-2</v>
      </c>
      <c r="AH63" s="82">
        <v>0.66555565995946098</v>
      </c>
      <c r="AI63" s="82">
        <v>1.5270413573700899E-2</v>
      </c>
      <c r="AJ63" s="82">
        <v>0.69322638111985302</v>
      </c>
      <c r="AK63" s="82">
        <v>3.0222693531283099E-2</v>
      </c>
      <c r="AL63" s="82">
        <v>0.68338034705136697</v>
      </c>
      <c r="AM63" s="82">
        <v>2.2269353128313799E-2</v>
      </c>
      <c r="AN63" s="82">
        <v>0.73224808669188901</v>
      </c>
      <c r="AO63" s="82">
        <v>2.2587486744432599E-2</v>
      </c>
      <c r="AP63" s="82">
        <v>0.75991363027082504</v>
      </c>
      <c r="AQ63" s="82">
        <v>1.8451749734888601E-2</v>
      </c>
      <c r="AR63" s="82">
        <v>0.79736825452223303</v>
      </c>
    </row>
    <row r="64" spans="3:44" x14ac:dyDescent="0.3">
      <c r="C64" s="84">
        <v>8.8142707240293799E-2</v>
      </c>
      <c r="D64" s="82">
        <v>0.27240143369175601</v>
      </c>
      <c r="E64" s="82">
        <v>8.7198321091290595E-2</v>
      </c>
      <c r="F64" s="82">
        <v>0.369892473118279</v>
      </c>
      <c r="G64" s="82">
        <v>0.105456453305351</v>
      </c>
      <c r="H64" s="82">
        <v>0.31684587813620002</v>
      </c>
      <c r="I64" s="82">
        <v>0.10734522560335701</v>
      </c>
      <c r="J64" s="82">
        <v>0.369892473118279</v>
      </c>
      <c r="K64" s="82">
        <v>0.121511017838405</v>
      </c>
      <c r="L64" s="82">
        <v>0.35268817204301001</v>
      </c>
      <c r="M64" s="82">
        <v>0.11112277019937</v>
      </c>
      <c r="N64" s="82">
        <v>0.45017921146953399</v>
      </c>
      <c r="O64" s="82">
        <v>0.12654774396642099</v>
      </c>
      <c r="P64" s="82">
        <v>0.42724014336917499</v>
      </c>
      <c r="Q64" s="82">
        <v>0.106086044071353</v>
      </c>
      <c r="R64" s="82">
        <v>0.54193548387096702</v>
      </c>
      <c r="AC64" s="84">
        <v>2.0042417815482501E-2</v>
      </c>
      <c r="AD64" s="82">
        <v>0.59717879339340596</v>
      </c>
      <c r="AE64" s="82">
        <v>1.9406150583244901E-2</v>
      </c>
      <c r="AF64" s="82">
        <v>0.62647700099141002</v>
      </c>
      <c r="AG64" s="82">
        <v>1.9724284199363701E-2</v>
      </c>
      <c r="AH64" s="82">
        <v>0.65251505813273403</v>
      </c>
      <c r="AI64" s="82">
        <v>2.09968186638388E-2</v>
      </c>
      <c r="AJ64" s="82">
        <v>0.67854793769260102</v>
      </c>
      <c r="AK64" s="82">
        <v>4.0084835630965002E-2</v>
      </c>
      <c r="AL64" s="82">
        <v>0.663797008124967</v>
      </c>
      <c r="AM64" s="82">
        <v>2.92682926829268E-2</v>
      </c>
      <c r="AN64" s="82">
        <v>0.71268028050985699</v>
      </c>
      <c r="AO64" s="82">
        <v>3.2449628844114502E-2</v>
      </c>
      <c r="AP64" s="82">
        <v>0.73219285915636101</v>
      </c>
      <c r="AQ64" s="82">
        <v>2.4814422057263998E-2</v>
      </c>
      <c r="AR64" s="82">
        <v>0.784313845811624</v>
      </c>
    </row>
    <row r="65" spans="3:44" x14ac:dyDescent="0.3">
      <c r="C65" s="84">
        <v>9.0346274921301095E-2</v>
      </c>
      <c r="D65" s="82">
        <v>0.26379928315412099</v>
      </c>
      <c r="E65" s="82">
        <v>9.0346274921301095E-2</v>
      </c>
      <c r="F65" s="82">
        <v>0.34695340501792099</v>
      </c>
      <c r="G65" s="82">
        <v>0.108604407135362</v>
      </c>
      <c r="H65" s="82">
        <v>0.289605734767025</v>
      </c>
      <c r="I65" s="82">
        <v>0.111437565582371</v>
      </c>
      <c r="J65" s="82">
        <v>0.349820788530466</v>
      </c>
      <c r="K65" s="82">
        <v>0.12812172088142701</v>
      </c>
      <c r="L65" s="82">
        <v>0.31541218637992802</v>
      </c>
      <c r="M65" s="82">
        <v>0.118363064008394</v>
      </c>
      <c r="N65" s="82">
        <v>0.41863799283154102</v>
      </c>
      <c r="O65" s="82">
        <v>0.13378803777544501</v>
      </c>
      <c r="P65" s="82">
        <v>0.39713261648745501</v>
      </c>
      <c r="Q65" s="82">
        <v>0.112696747114375</v>
      </c>
      <c r="R65" s="82">
        <v>0.51899641577060895</v>
      </c>
      <c r="AC65" s="84">
        <v>2.83138918345705E-2</v>
      </c>
      <c r="AD65" s="82">
        <v>0.57760408376943195</v>
      </c>
      <c r="AE65" s="82">
        <v>2.4178154825026499E-2</v>
      </c>
      <c r="AF65" s="82">
        <v>0.61831368089606598</v>
      </c>
      <c r="AG65" s="82">
        <v>2.5450689289501501E-2</v>
      </c>
      <c r="AH65" s="82">
        <v>0.64109158758070695</v>
      </c>
      <c r="AI65" s="82">
        <v>2.6405090137857901E-2</v>
      </c>
      <c r="AJ65" s="82">
        <v>0.66549870656344701</v>
      </c>
      <c r="AK65" s="82">
        <v>4.9628844114528101E-2</v>
      </c>
      <c r="AL65" s="82">
        <v>0.63770544930860096</v>
      </c>
      <c r="AM65" s="82">
        <v>3.5630965005302197E-2</v>
      </c>
      <c r="AN65" s="82">
        <v>0.69962587179924696</v>
      </c>
      <c r="AO65" s="82">
        <v>4.0402969247083698E-2</v>
      </c>
      <c r="AP65" s="82">
        <v>0.71750233470571201</v>
      </c>
      <c r="AQ65" s="82">
        <v>3.1177094379639399E-2</v>
      </c>
      <c r="AR65" s="82">
        <v>0.76800446422578805</v>
      </c>
    </row>
    <row r="66" spans="3:44" x14ac:dyDescent="0.3">
      <c r="C66" s="84">
        <v>9.5383001049317906E-2</v>
      </c>
      <c r="D66" s="82">
        <v>0.25232974910394201</v>
      </c>
      <c r="E66" s="82">
        <v>9.4753410283315798E-2</v>
      </c>
      <c r="F66" s="82">
        <v>0.31397849462365501</v>
      </c>
      <c r="G66" s="82">
        <v>0.112381951731374</v>
      </c>
      <c r="H66" s="82">
        <v>0.27096774193548301</v>
      </c>
      <c r="I66" s="82">
        <v>0.11584470094438599</v>
      </c>
      <c r="J66" s="82">
        <v>0.31971326164874497</v>
      </c>
      <c r="K66" s="82">
        <v>0.13347324239244401</v>
      </c>
      <c r="L66" s="82">
        <v>0.28673835125448</v>
      </c>
      <c r="M66" s="82">
        <v>0.12623294858341999</v>
      </c>
      <c r="N66" s="82">
        <v>0.38136200716845797</v>
      </c>
      <c r="O66" s="82">
        <v>0.13913955928646299</v>
      </c>
      <c r="P66" s="82">
        <v>0.37419354838709601</v>
      </c>
      <c r="Q66" s="82">
        <v>0.1202518363064</v>
      </c>
      <c r="R66" s="82">
        <v>0.49175627240143299</v>
      </c>
      <c r="AC66" s="84">
        <v>3.3404029692470798E-2</v>
      </c>
      <c r="AD66" s="82">
        <v>0.56618406493837703</v>
      </c>
      <c r="AE66" s="82">
        <v>3.4358430540827101E-2</v>
      </c>
      <c r="AF66" s="82">
        <v>0.59384615679634201</v>
      </c>
      <c r="AG66" s="82">
        <v>3.2131495227995702E-2</v>
      </c>
      <c r="AH66" s="82">
        <v>0.62640796657199904</v>
      </c>
      <c r="AI66" s="82">
        <v>3.1813361611876902E-2</v>
      </c>
      <c r="AJ66" s="82">
        <v>0.654076961871906</v>
      </c>
      <c r="AK66" s="82">
        <v>6.0445387062566198E-2</v>
      </c>
      <c r="AL66" s="82">
        <v>0.61160698705029304</v>
      </c>
      <c r="AM66" s="82">
        <v>4.2948038176033897E-2</v>
      </c>
      <c r="AN66" s="82">
        <v>0.68331131263195599</v>
      </c>
      <c r="AO66" s="82">
        <v>4.7720042417815398E-2</v>
      </c>
      <c r="AP66" s="82">
        <v>0.69956028910080703</v>
      </c>
      <c r="AQ66" s="82">
        <v>3.7539766702014803E-2</v>
      </c>
      <c r="AR66" s="82">
        <v>0.75169508263995199</v>
      </c>
    </row>
    <row r="67" spans="3:44" x14ac:dyDescent="0.3">
      <c r="C67" s="84">
        <v>9.9790136411332594E-2</v>
      </c>
      <c r="D67" s="82">
        <v>0.237992831541218</v>
      </c>
      <c r="E67" s="82">
        <v>9.7271773347324203E-2</v>
      </c>
      <c r="F67" s="82">
        <v>0.289605734767025</v>
      </c>
      <c r="G67" s="82">
        <v>0.114900314795383</v>
      </c>
      <c r="H67" s="82">
        <v>0.26523297491039399</v>
      </c>
      <c r="I67" s="82">
        <v>0.120881427072402</v>
      </c>
      <c r="J67" s="82">
        <v>0.28530465949820699</v>
      </c>
      <c r="K67" s="82">
        <v>0.137565582371458</v>
      </c>
      <c r="L67" s="82">
        <v>0.27240143369175601</v>
      </c>
      <c r="M67" s="82">
        <v>0.13284365162644199</v>
      </c>
      <c r="N67" s="82">
        <v>0.35268817204301001</v>
      </c>
      <c r="O67" s="82">
        <v>0.14386149003147899</v>
      </c>
      <c r="P67" s="82">
        <v>0.351254480286738</v>
      </c>
      <c r="Q67" s="82">
        <v>0.12654774396642099</v>
      </c>
      <c r="R67" s="82">
        <v>0.473118279569892</v>
      </c>
      <c r="AC67" s="84">
        <v>4.0084835630965002E-2</v>
      </c>
      <c r="AD67" s="82">
        <v>0.54824547105444299</v>
      </c>
      <c r="AE67" s="82">
        <v>4.1357370095440001E-2</v>
      </c>
      <c r="AF67" s="82">
        <v>0.575905837051923</v>
      </c>
      <c r="AG67" s="82">
        <v>3.9130434782608699E-2</v>
      </c>
      <c r="AH67" s="82">
        <v>0.60521267395235401</v>
      </c>
      <c r="AI67" s="82">
        <v>3.4994697773064597E-2</v>
      </c>
      <c r="AJ67" s="82">
        <v>0.64592227107898803</v>
      </c>
      <c r="AK67" s="82">
        <v>6.8080593849416698E-2</v>
      </c>
      <c r="AL67" s="82">
        <v>0.59203572914728997</v>
      </c>
      <c r="AM67" s="82">
        <v>5.09013785790031E-2</v>
      </c>
      <c r="AN67" s="82">
        <v>0.66373832886846795</v>
      </c>
      <c r="AO67" s="82">
        <v>5.85365853658536E-2</v>
      </c>
      <c r="AP67" s="82">
        <v>0.67183434040488599</v>
      </c>
      <c r="AQ67" s="82">
        <v>4.39024390243902E-2</v>
      </c>
      <c r="AR67" s="82">
        <v>0.73538570105411705</v>
      </c>
    </row>
    <row r="68" spans="3:44" x14ac:dyDescent="0.3">
      <c r="C68" s="84">
        <v>0.105771248688352</v>
      </c>
      <c r="D68" s="82">
        <v>0.217921146953405</v>
      </c>
      <c r="E68" s="82">
        <v>9.8530954879328406E-2</v>
      </c>
      <c r="F68" s="82">
        <v>0.27813620071684497</v>
      </c>
      <c r="G68" s="82">
        <v>0.121196222455404</v>
      </c>
      <c r="H68" s="82">
        <v>0.25519713261648702</v>
      </c>
      <c r="I68" s="82">
        <v>0.12245540398740801</v>
      </c>
      <c r="J68" s="82">
        <v>0.27670250896057302</v>
      </c>
      <c r="K68" s="82">
        <v>0.14071353620146901</v>
      </c>
      <c r="L68" s="82">
        <v>0.26236559139784899</v>
      </c>
      <c r="M68" s="82">
        <v>0.13850996852046099</v>
      </c>
      <c r="N68" s="82">
        <v>0.31971326164874497</v>
      </c>
      <c r="O68" s="82">
        <v>0.149213011542497</v>
      </c>
      <c r="P68" s="82">
        <v>0.32544802867383499</v>
      </c>
      <c r="Q68" s="82">
        <v>0.13347324239244401</v>
      </c>
      <c r="R68" s="82">
        <v>0.44301075268817203</v>
      </c>
      <c r="AC68" s="84">
        <v>4.6447507953340399E-2</v>
      </c>
      <c r="AD68" s="82">
        <v>0.53030860303099403</v>
      </c>
      <c r="AE68" s="82">
        <v>4.8356309650052998E-2</v>
      </c>
      <c r="AF68" s="82">
        <v>0.55471054443227796</v>
      </c>
      <c r="AG68" s="82">
        <v>4.7720042417815398E-2</v>
      </c>
      <c r="AH68" s="82">
        <v>0.58400875203028302</v>
      </c>
      <c r="AI68" s="82">
        <v>4.0084835630965002E-2</v>
      </c>
      <c r="AJ68" s="82">
        <v>0.634502252247933</v>
      </c>
      <c r="AK68" s="82">
        <v>7.5715800636267205E-2</v>
      </c>
      <c r="AL68" s="82">
        <v>0.56920949836906098</v>
      </c>
      <c r="AM68" s="82">
        <v>5.7900318133616097E-2</v>
      </c>
      <c r="AN68" s="82">
        <v>0.64579800912404905</v>
      </c>
      <c r="AO68" s="82">
        <v>6.6808059384941595E-2</v>
      </c>
      <c r="AP68" s="82">
        <v>0.65388711721852599</v>
      </c>
      <c r="AQ68" s="82">
        <v>5.1855779427359402E-2</v>
      </c>
      <c r="AR68" s="82">
        <v>0.71906769016585503</v>
      </c>
    </row>
    <row r="69" spans="3:44" x14ac:dyDescent="0.3">
      <c r="C69" s="84">
        <v>0.101678908709338</v>
      </c>
      <c r="D69" s="82">
        <v>0.19354838709677399</v>
      </c>
      <c r="E69" s="82">
        <v>0.10104931794333601</v>
      </c>
      <c r="F69" s="82">
        <v>0.269534050179211</v>
      </c>
      <c r="G69" s="82">
        <v>0.130010493179433</v>
      </c>
      <c r="H69" s="82">
        <v>0.237992831541218</v>
      </c>
      <c r="I69" s="82">
        <v>0.12623294858341999</v>
      </c>
      <c r="J69" s="82">
        <v>0.269534050179211</v>
      </c>
      <c r="K69" s="82">
        <v>0.149842602308499</v>
      </c>
      <c r="L69" s="82">
        <v>0.25232974910394201</v>
      </c>
      <c r="M69" s="82">
        <v>0.14512067156348299</v>
      </c>
      <c r="N69" s="82">
        <v>0.28530465949820699</v>
      </c>
      <c r="O69" s="82">
        <v>0.155194123819517</v>
      </c>
      <c r="P69" s="82">
        <v>0.29534050179211402</v>
      </c>
      <c r="Q69" s="82">
        <v>0.14008394543546601</v>
      </c>
      <c r="R69" s="82">
        <v>0.41577060931899601</v>
      </c>
      <c r="AC69" s="84">
        <v>5.09013785790031E-2</v>
      </c>
      <c r="AD69" s="82">
        <v>0.51563706304568302</v>
      </c>
      <c r="AE69" s="82">
        <v>5.63096500530222E-2</v>
      </c>
      <c r="AF69" s="82">
        <v>0.53351007423117702</v>
      </c>
      <c r="AG69" s="82">
        <v>5.3446447507953299E-2</v>
      </c>
      <c r="AH69" s="82">
        <v>0.56770282216541701</v>
      </c>
      <c r="AI69" s="82">
        <v>4.4220572640509E-2</v>
      </c>
      <c r="AJ69" s="82">
        <v>0.62308741099833298</v>
      </c>
      <c r="AK69" s="82">
        <v>8.2078472958642595E-2</v>
      </c>
      <c r="AL69" s="82">
        <v>0.548017657470387</v>
      </c>
      <c r="AM69" s="82">
        <v>6.4581124072110294E-2</v>
      </c>
      <c r="AN69" s="82">
        <v>0.63111438811534104</v>
      </c>
      <c r="AO69" s="82">
        <v>7.3488865323435806E-2</v>
      </c>
      <c r="AP69" s="82">
        <v>0.63757600977220497</v>
      </c>
      <c r="AQ69" s="82">
        <v>6.0445387062566198E-2</v>
      </c>
      <c r="AR69" s="82">
        <v>0.70111874111900896</v>
      </c>
    </row>
    <row r="70" spans="3:44" x14ac:dyDescent="0.3">
      <c r="C70" s="84">
        <v>9.601259181532E-2</v>
      </c>
      <c r="D70" s="82">
        <v>0.17204301075268799</v>
      </c>
      <c r="E70" s="82">
        <v>0.10356768100734499</v>
      </c>
      <c r="F70" s="82">
        <v>0.26236559139784899</v>
      </c>
      <c r="G70" s="82">
        <v>0.137250786988457</v>
      </c>
      <c r="H70" s="82">
        <v>0.22365591397849399</v>
      </c>
      <c r="I70" s="82">
        <v>0.13347324239244401</v>
      </c>
      <c r="J70" s="82">
        <v>0.25519713261648702</v>
      </c>
      <c r="K70" s="82">
        <v>0.15771248688352499</v>
      </c>
      <c r="L70" s="82">
        <v>0.23942652329749101</v>
      </c>
      <c r="M70" s="82">
        <v>0.148898216159496</v>
      </c>
      <c r="N70" s="82">
        <v>0.27240143369175601</v>
      </c>
      <c r="O70" s="82">
        <v>0.15960125918153201</v>
      </c>
      <c r="P70" s="82">
        <v>0.27956989247311798</v>
      </c>
      <c r="Q70" s="82">
        <v>0.14637985309548701</v>
      </c>
      <c r="R70" s="82">
        <v>0.392831541218638</v>
      </c>
      <c r="AC70" s="84">
        <v>5.7900318133616097E-2</v>
      </c>
      <c r="AD70" s="82">
        <v>0.49444177042603799</v>
      </c>
      <c r="AE70" s="82">
        <v>6.2354188759278797E-2</v>
      </c>
      <c r="AF70" s="82">
        <v>0.51069247275537399</v>
      </c>
      <c r="AG70" s="82">
        <v>6.2354188759278797E-2</v>
      </c>
      <c r="AH70" s="82">
        <v>0.54486968794524804</v>
      </c>
      <c r="AI70" s="82">
        <v>5.4082714740190801E-2</v>
      </c>
      <c r="AJ70" s="82">
        <v>0.59862161275909398</v>
      </c>
      <c r="AK70" s="82">
        <v>9.0349946977730605E-2</v>
      </c>
      <c r="AL70" s="82">
        <v>0.52193300209596105</v>
      </c>
      <c r="AM70" s="82">
        <v>6.9353128313891801E-2</v>
      </c>
      <c r="AN70" s="82">
        <v>0.61806860870715796</v>
      </c>
      <c r="AO70" s="82">
        <v>8.1442205726404995E-2</v>
      </c>
      <c r="AP70" s="82">
        <v>0.61474805313349101</v>
      </c>
      <c r="AQ70" s="82">
        <v>6.7444326617179196E-2</v>
      </c>
      <c r="AR70" s="82">
        <v>0.68155093493697705</v>
      </c>
    </row>
    <row r="71" spans="3:44" x14ac:dyDescent="0.3">
      <c r="C71" s="84">
        <v>9.1605456453305298E-2</v>
      </c>
      <c r="D71" s="82">
        <v>0.15197132616487399</v>
      </c>
      <c r="E71" s="82">
        <v>0.11017838405036701</v>
      </c>
      <c r="F71" s="82">
        <v>0.24946236559139701</v>
      </c>
      <c r="G71" s="82">
        <v>0.13976915005246501</v>
      </c>
      <c r="H71" s="82">
        <v>0.21935483870967701</v>
      </c>
      <c r="I71" s="82">
        <v>0.142602308499475</v>
      </c>
      <c r="J71" s="82">
        <v>0.23942652329749101</v>
      </c>
      <c r="K71" s="82">
        <v>0.173767051416579</v>
      </c>
      <c r="L71" s="82">
        <v>0.21505376344086</v>
      </c>
      <c r="M71" s="82">
        <v>0.154564533053515</v>
      </c>
      <c r="N71" s="82">
        <v>0.26236559139784899</v>
      </c>
      <c r="O71" s="82">
        <v>0.161804826862539</v>
      </c>
      <c r="P71" s="82">
        <v>0.27240143369175601</v>
      </c>
      <c r="Q71" s="82">
        <v>0.15173137460650499</v>
      </c>
      <c r="R71" s="82">
        <v>0.36272401433691698</v>
      </c>
      <c r="AC71" s="84">
        <v>6.2672322375397604E-2</v>
      </c>
      <c r="AD71" s="82">
        <v>0.47488604526740202</v>
      </c>
      <c r="AE71" s="82">
        <v>6.6808059384941595E-2</v>
      </c>
      <c r="AF71" s="82">
        <v>0.497648419207676</v>
      </c>
      <c r="AG71" s="82">
        <v>6.7126193001060402E-2</v>
      </c>
      <c r="AH71" s="82">
        <v>0.53182390853706396</v>
      </c>
      <c r="AI71" s="82">
        <v>6.2036055143160101E-2</v>
      </c>
      <c r="AJ71" s="82">
        <v>0.57904862899560605</v>
      </c>
      <c r="AK71" s="82">
        <v>9.6394485683987202E-2</v>
      </c>
      <c r="AL71" s="82">
        <v>0.50074288705777203</v>
      </c>
      <c r="AM71" s="82">
        <v>7.5079533404029702E-2</v>
      </c>
      <c r="AN71" s="82">
        <v>0.60176267884229195</v>
      </c>
      <c r="AO71" s="82">
        <v>8.8759278897136806E-2</v>
      </c>
      <c r="AP71" s="82">
        <v>0.591923548215747</v>
      </c>
      <c r="AQ71" s="82">
        <v>7.5079533404029702E-2</v>
      </c>
      <c r="AR71" s="82">
        <v>0.66035219059636097</v>
      </c>
    </row>
    <row r="72" spans="3:44" x14ac:dyDescent="0.3">
      <c r="C72" s="84">
        <v>8.49947534102833E-2</v>
      </c>
      <c r="D72" s="82">
        <v>0.12616487455197101</v>
      </c>
      <c r="E72" s="82">
        <v>0.11615949632738699</v>
      </c>
      <c r="F72" s="82">
        <v>0.23369175627240099</v>
      </c>
      <c r="G72" s="82">
        <v>0.13882476390346199</v>
      </c>
      <c r="H72" s="82">
        <v>0.20931899641577001</v>
      </c>
      <c r="I72" s="82">
        <v>0.15708289611752299</v>
      </c>
      <c r="J72" s="82">
        <v>0.216487455197132</v>
      </c>
      <c r="K72" s="82">
        <v>0.166526757607555</v>
      </c>
      <c r="L72" s="82">
        <v>0.18064516129032199</v>
      </c>
      <c r="M72" s="82">
        <v>0.16526757607555001</v>
      </c>
      <c r="N72" s="82">
        <v>0.246594982078853</v>
      </c>
      <c r="O72" s="82">
        <v>0.16810073452256</v>
      </c>
      <c r="P72" s="82">
        <v>0.26236559139784899</v>
      </c>
      <c r="Q72" s="82">
        <v>0.15676810073452199</v>
      </c>
      <c r="R72" s="82">
        <v>0.34121863799283098</v>
      </c>
      <c r="AC72" s="84">
        <v>6.6808059384941595E-2</v>
      </c>
      <c r="AD72" s="82">
        <v>0.46021623114257698</v>
      </c>
      <c r="AE72" s="82">
        <v>7.1261930010604393E-2</v>
      </c>
      <c r="AF72" s="82">
        <v>0.48623185209759101</v>
      </c>
      <c r="AG72" s="82">
        <v>7.1898197242841994E-2</v>
      </c>
      <c r="AH72" s="82">
        <v>0.51877812912888099</v>
      </c>
      <c r="AI72" s="82">
        <v>6.7126193001060402E-2</v>
      </c>
      <c r="AJ72" s="82">
        <v>0.56274615085171198</v>
      </c>
      <c r="AK72" s="82">
        <v>0.104029692470837</v>
      </c>
      <c r="AL72" s="82">
        <v>0.46815173765386497</v>
      </c>
      <c r="AM72" s="82">
        <v>8.2396606574761402E-2</v>
      </c>
      <c r="AN72" s="82">
        <v>0.58056566036216195</v>
      </c>
      <c r="AO72" s="82">
        <v>9.6076352067868506E-2</v>
      </c>
      <c r="AP72" s="82">
        <v>0.57235401617323001</v>
      </c>
      <c r="AQ72" s="82">
        <v>8.3351007423117698E-2</v>
      </c>
      <c r="AR72" s="82">
        <v>0.64077748097238796</v>
      </c>
    </row>
    <row r="73" spans="3:44" x14ac:dyDescent="0.3">
      <c r="C73" s="84">
        <v>7.7439664218258097E-2</v>
      </c>
      <c r="D73" s="82">
        <v>0.10179211469534</v>
      </c>
      <c r="E73" s="82">
        <v>0.12308499475341</v>
      </c>
      <c r="F73" s="82">
        <v>0.217921146953405</v>
      </c>
      <c r="G73" s="82">
        <v>0.13378803777544501</v>
      </c>
      <c r="H73" s="82">
        <v>0.186379928315412</v>
      </c>
      <c r="I73" s="82">
        <v>0.15141657922350399</v>
      </c>
      <c r="J73" s="82">
        <v>0.18924731182795601</v>
      </c>
      <c r="K73" s="82">
        <v>0.161490031479538</v>
      </c>
      <c r="L73" s="82">
        <v>0.15770609318996401</v>
      </c>
      <c r="M73" s="82">
        <v>0.17408184679958</v>
      </c>
      <c r="N73" s="82">
        <v>0.237992831541218</v>
      </c>
      <c r="O73" s="82">
        <v>0.17597061909758599</v>
      </c>
      <c r="P73" s="82">
        <v>0.25376344086021502</v>
      </c>
      <c r="Q73" s="82">
        <v>0.16337880377754399</v>
      </c>
      <c r="R73" s="82">
        <v>0.31397849462365501</v>
      </c>
      <c r="AC73" s="84">
        <v>7.1261930010604393E-2</v>
      </c>
      <c r="AD73" s="82">
        <v>0.44228971828204</v>
      </c>
      <c r="AE73" s="82">
        <v>7.4761399787910895E-2</v>
      </c>
      <c r="AF73" s="82">
        <v>0.469938003256123</v>
      </c>
      <c r="AG73" s="82">
        <v>7.5715800636267205E-2</v>
      </c>
      <c r="AH73" s="82">
        <v>0.50085506798931501</v>
      </c>
      <c r="AI73" s="82">
        <v>7.4443266171792102E-2</v>
      </c>
      <c r="AJ73" s="82">
        <v>0.54154913237158098</v>
      </c>
      <c r="AK73" s="82">
        <v>0.11134676564156901</v>
      </c>
      <c r="AL73" s="82">
        <v>0.44044477342328198</v>
      </c>
      <c r="AM73" s="82">
        <v>8.8441145281017999E-2</v>
      </c>
      <c r="AN73" s="82">
        <v>0.56263051819919796</v>
      </c>
      <c r="AO73" s="82">
        <v>0.10243902439024299</v>
      </c>
      <c r="AP73" s="82">
        <v>0.55116217527455502</v>
      </c>
      <c r="AQ73" s="82">
        <v>8.8441145281017999E-2</v>
      </c>
      <c r="AR73" s="82">
        <v>0.62772997570371902</v>
      </c>
    </row>
    <row r="74" spans="3:44" x14ac:dyDescent="0.3">
      <c r="C74" s="84">
        <v>6.8310598111227694E-2</v>
      </c>
      <c r="D74" s="82">
        <v>7.3118279569892294E-2</v>
      </c>
      <c r="E74" s="82">
        <v>0.11930745015739699</v>
      </c>
      <c r="F74" s="82">
        <v>0.19928315412186301</v>
      </c>
      <c r="G74" s="82">
        <v>0.12780692549842601</v>
      </c>
      <c r="H74" s="82">
        <v>0.16200716845878099</v>
      </c>
      <c r="I74" s="82">
        <v>0.14449108079748099</v>
      </c>
      <c r="J74" s="82">
        <v>0.15627240143369101</v>
      </c>
      <c r="K74" s="82">
        <v>0.15645330535152099</v>
      </c>
      <c r="L74" s="82">
        <v>0.14050179211469499</v>
      </c>
      <c r="M74" s="82">
        <v>0.18289611752360899</v>
      </c>
      <c r="N74" s="82">
        <v>0.226523297491039</v>
      </c>
      <c r="O74" s="82">
        <v>0.20807974816369301</v>
      </c>
      <c r="P74" s="82">
        <v>0.216487455197132</v>
      </c>
      <c r="Q74" s="82">
        <v>0.167156348373557</v>
      </c>
      <c r="R74" s="82">
        <v>0.29103942652329701</v>
      </c>
      <c r="AC74" s="84">
        <v>7.4761399787910895E-2</v>
      </c>
      <c r="AD74" s="82">
        <v>0.42436838300295798</v>
      </c>
      <c r="AE74" s="82">
        <v>7.9215270413573693E-2</v>
      </c>
      <c r="AF74" s="82">
        <v>0.44875651752036</v>
      </c>
      <c r="AG74" s="82">
        <v>7.9851537645811196E-2</v>
      </c>
      <c r="AH74" s="82">
        <v>0.48618525386448902</v>
      </c>
      <c r="AI74" s="82">
        <v>8.1124072110286299E-2</v>
      </c>
      <c r="AJ74" s="82">
        <v>0.52035556561242102</v>
      </c>
      <c r="AK74" s="82">
        <v>0.116436903499469</v>
      </c>
      <c r="AL74" s="82">
        <v>0.41274989021609598</v>
      </c>
      <c r="AM74" s="82">
        <v>9.4803817603393403E-2</v>
      </c>
      <c r="AN74" s="82">
        <v>0.54143867730052397</v>
      </c>
      <c r="AO74" s="82">
        <v>0.10816542948038101</v>
      </c>
      <c r="AP74" s="82">
        <v>0.52997378609685097</v>
      </c>
      <c r="AQ74" s="82">
        <v>9.2576882290562004E-2</v>
      </c>
      <c r="AR74" s="82">
        <v>0.61468764801650599</v>
      </c>
    </row>
    <row r="75" spans="3:44" x14ac:dyDescent="0.3">
      <c r="C75" s="84">
        <v>5.9496327387198303E-2</v>
      </c>
      <c r="D75" s="82">
        <v>5.0179211469533899E-2</v>
      </c>
      <c r="E75" s="82">
        <v>0.112696747114375</v>
      </c>
      <c r="F75" s="82">
        <v>0.16917562724014301</v>
      </c>
      <c r="G75" s="82">
        <v>0.12245540398740801</v>
      </c>
      <c r="H75" s="82">
        <v>0.13763440860215001</v>
      </c>
      <c r="I75" s="82">
        <v>0.13819517313745999</v>
      </c>
      <c r="J75" s="82">
        <v>0.133333333333333</v>
      </c>
      <c r="K75" s="82">
        <v>0.15015739769149999</v>
      </c>
      <c r="L75" s="82">
        <v>0.117562724014336</v>
      </c>
      <c r="M75" s="82">
        <v>0.19045120671563401</v>
      </c>
      <c r="N75" s="82">
        <v>0.21505376344086</v>
      </c>
      <c r="O75" s="82">
        <v>0.205246589716684</v>
      </c>
      <c r="P75" s="82">
        <v>0.19784946236559101</v>
      </c>
      <c r="Q75" s="82">
        <v>0.17061909758656801</v>
      </c>
      <c r="R75" s="82">
        <v>0.28387096774193499</v>
      </c>
      <c r="AC75" s="84">
        <v>7.7624602332979797E-2</v>
      </c>
      <c r="AD75" s="82">
        <v>0.40645049944484801</v>
      </c>
      <c r="AE75" s="82">
        <v>8.2714740190880098E-2</v>
      </c>
      <c r="AF75" s="82">
        <v>0.43083518224127898</v>
      </c>
      <c r="AG75" s="82">
        <v>8.4623541887592704E-2</v>
      </c>
      <c r="AH75" s="82">
        <v>0.46825701514346602</v>
      </c>
      <c r="AI75" s="82">
        <v>8.7486744432661703E-2</v>
      </c>
      <c r="AJ75" s="82">
        <v>0.49590875183852001</v>
      </c>
      <c r="AK75" s="82">
        <v>0.12407211028631999</v>
      </c>
      <c r="AL75" s="82">
        <v>0.37527628149935</v>
      </c>
      <c r="AM75" s="82">
        <v>0.10243902439024299</v>
      </c>
      <c r="AN75" s="82">
        <v>0.51535747364706896</v>
      </c>
      <c r="AO75" s="82">
        <v>0.116436903499469</v>
      </c>
      <c r="AP75" s="82">
        <v>0.50388913072242603</v>
      </c>
      <c r="AQ75" s="82">
        <v>9.7348886532343595E-2</v>
      </c>
      <c r="AR75" s="82">
        <v>0.60164186860832303</v>
      </c>
    </row>
    <row r="76" spans="3:44" x14ac:dyDescent="0.3">
      <c r="C76" s="72">
        <v>4.7534102833158398E-2</v>
      </c>
      <c r="D76" s="71">
        <v>2.1505376344085999E-2</v>
      </c>
      <c r="E76" s="71">
        <v>0.106086044071353</v>
      </c>
      <c r="F76" s="71">
        <v>0.14336917562724</v>
      </c>
      <c r="G76" s="71">
        <v>0.115529905561385</v>
      </c>
      <c r="H76" s="71">
        <v>0.114695340501792</v>
      </c>
      <c r="I76" s="71">
        <v>0.13189926547743899</v>
      </c>
      <c r="J76" s="71">
        <v>0.113261648745519</v>
      </c>
      <c r="K76" s="71">
        <v>0.14575026232948499</v>
      </c>
      <c r="L76" s="71">
        <v>0.10179211469534</v>
      </c>
      <c r="M76" s="71">
        <v>0.185414480587618</v>
      </c>
      <c r="N76" s="71">
        <v>0.18781362007168401</v>
      </c>
      <c r="O76" s="71">
        <v>0.20115424973766999</v>
      </c>
      <c r="P76" s="71">
        <v>0.17921146953405001</v>
      </c>
      <c r="Q76" s="71">
        <v>0.17408184679958</v>
      </c>
      <c r="R76" s="71">
        <v>0.27240143369175601</v>
      </c>
      <c r="AC76" s="84">
        <v>8.1442205726404995E-2</v>
      </c>
      <c r="AD76" s="82">
        <v>0.38364497899244199</v>
      </c>
      <c r="AE76" s="82">
        <v>8.7168610816542896E-2</v>
      </c>
      <c r="AF76" s="82">
        <v>0.40965369650551597</v>
      </c>
      <c r="AG76" s="82">
        <v>8.8759278897136806E-2</v>
      </c>
      <c r="AH76" s="82">
        <v>0.44707725526818898</v>
      </c>
      <c r="AI76" s="82">
        <v>9.35312831389183E-2</v>
      </c>
      <c r="AJ76" s="82">
        <v>0.47634612323794401</v>
      </c>
      <c r="AK76" s="82">
        <v>0.130752916224814</v>
      </c>
      <c r="AL76" s="82">
        <v>0.33129790461360797</v>
      </c>
      <c r="AM76" s="82">
        <v>0.10880169671261899</v>
      </c>
      <c r="AN76" s="82">
        <v>0.49091065987316801</v>
      </c>
      <c r="AO76" s="82">
        <v>0.12089077412513199</v>
      </c>
      <c r="AP76" s="82">
        <v>0.48108015854904901</v>
      </c>
      <c r="AQ76" s="82">
        <v>0.102757158006362</v>
      </c>
      <c r="AR76" s="82">
        <v>0.58371017816632997</v>
      </c>
    </row>
    <row r="77" spans="3:44" x14ac:dyDescent="0.3">
      <c r="C77" s="72">
        <v>3.9349422875131101E-2</v>
      </c>
      <c r="D77" s="71">
        <v>0</v>
      </c>
      <c r="E77" s="71">
        <v>9.8530954879328406E-2</v>
      </c>
      <c r="F77" s="71">
        <v>0.114695340501792</v>
      </c>
      <c r="G77" s="71">
        <v>0.10671563483735499</v>
      </c>
      <c r="H77" s="71">
        <v>8.6021505376343996E-2</v>
      </c>
      <c r="I77" s="71">
        <v>0.118677859391395</v>
      </c>
      <c r="J77" s="71">
        <v>7.1684587813619999E-2</v>
      </c>
      <c r="K77" s="71">
        <v>0.14134312696747101</v>
      </c>
      <c r="L77" s="71">
        <v>8.6021505376343996E-2</v>
      </c>
      <c r="M77" s="71">
        <v>0.180377754459601</v>
      </c>
      <c r="N77" s="71">
        <v>0.163440860215053</v>
      </c>
      <c r="O77" s="71">
        <v>0.19517313746064999</v>
      </c>
      <c r="P77" s="71">
        <v>0.15770609318996401</v>
      </c>
      <c r="Q77" s="71">
        <v>0.18447009443861401</v>
      </c>
      <c r="R77" s="71">
        <v>0.25806451612903197</v>
      </c>
      <c r="AC77" s="84">
        <v>8.4623541887592704E-2</v>
      </c>
      <c r="AD77" s="82">
        <v>0.35758793738578099</v>
      </c>
      <c r="AE77" s="82">
        <v>9.1622481442205694E-2</v>
      </c>
      <c r="AF77" s="82">
        <v>0.378707292144074</v>
      </c>
      <c r="AG77" s="82">
        <v>9.35312831389183E-2</v>
      </c>
      <c r="AH77" s="82">
        <v>0.43077650298477899</v>
      </c>
      <c r="AI77" s="82">
        <v>9.7348886532343595E-2</v>
      </c>
      <c r="AJ77" s="82">
        <v>0.455168089223151</v>
      </c>
      <c r="AK77" s="82">
        <v>0.138388123011664</v>
      </c>
      <c r="AL77" s="82">
        <v>0.29056932302163602</v>
      </c>
      <c r="AM77" s="82">
        <v>0.11452810180275701</v>
      </c>
      <c r="AN77" s="82">
        <v>0.46972227069546402</v>
      </c>
      <c r="AO77" s="82">
        <v>0.12661717921526999</v>
      </c>
      <c r="AP77" s="82">
        <v>0.45989176937134502</v>
      </c>
      <c r="AQ77" s="82">
        <v>0.10880169671261899</v>
      </c>
      <c r="AR77" s="82">
        <v>0.56252006312814096</v>
      </c>
    </row>
    <row r="78" spans="3:44" x14ac:dyDescent="0.3">
      <c r="E78" s="71">
        <v>9.0975865687303203E-2</v>
      </c>
      <c r="F78" s="71">
        <v>9.1756272401433497E-2</v>
      </c>
      <c r="G78" s="71">
        <v>9.7901364113326297E-2</v>
      </c>
      <c r="H78" s="71">
        <v>6.1648745519713201E-2</v>
      </c>
      <c r="I78" s="71">
        <v>0.10986358866736599</v>
      </c>
      <c r="J78" s="71">
        <v>4.7311827956989197E-2</v>
      </c>
      <c r="K78" s="71">
        <v>0.13473242392444901</v>
      </c>
      <c r="L78" s="71">
        <v>7.1684587813619999E-2</v>
      </c>
      <c r="M78" s="71">
        <v>0.172822665267576</v>
      </c>
      <c r="N78" s="71">
        <v>0.134767025089605</v>
      </c>
      <c r="O78" s="71">
        <v>0.186673662119622</v>
      </c>
      <c r="P78" s="71">
        <v>0.124731182795698</v>
      </c>
      <c r="Q78" s="71">
        <v>0.19485834207764899</v>
      </c>
      <c r="R78" s="71">
        <v>0.246594982078853</v>
      </c>
      <c r="AC78" s="84">
        <v>8.7486744432661703E-2</v>
      </c>
      <c r="AD78" s="82">
        <v>0.33641508095244399</v>
      </c>
      <c r="AE78" s="82">
        <v>9.5440084835630906E-2</v>
      </c>
      <c r="AF78" s="82">
        <v>0.35590177169166898</v>
      </c>
      <c r="AG78" s="82">
        <v>9.7348886532343595E-2</v>
      </c>
      <c r="AH78" s="82">
        <v>0.40471600965714799</v>
      </c>
      <c r="AI78" s="82">
        <v>0.10243902439024299</v>
      </c>
      <c r="AJ78" s="82">
        <v>0.43072817889119203</v>
      </c>
      <c r="AK78" s="82">
        <v>0.141251325556733</v>
      </c>
      <c r="AL78" s="82">
        <v>0.27916138521397699</v>
      </c>
      <c r="AM78" s="82">
        <v>0.12089077412513199</v>
      </c>
      <c r="AN78" s="82">
        <v>0.43876551117111101</v>
      </c>
      <c r="AO78" s="82">
        <v>0.13234358430540799</v>
      </c>
      <c r="AP78" s="82">
        <v>0.435448407318415</v>
      </c>
      <c r="AQ78" s="82">
        <v>0.113891834570519</v>
      </c>
      <c r="AR78" s="82">
        <v>0.54296261210901997</v>
      </c>
    </row>
    <row r="79" spans="3:44" x14ac:dyDescent="0.3">
      <c r="E79" s="71">
        <v>8.2476390346274894E-2</v>
      </c>
      <c r="F79" s="71">
        <v>6.7383512544802696E-2</v>
      </c>
      <c r="G79" s="71">
        <v>8.9716684155299001E-2</v>
      </c>
      <c r="H79" s="71">
        <v>4.1577060931899598E-2</v>
      </c>
      <c r="I79" s="71">
        <v>8.9716684155299001E-2</v>
      </c>
      <c r="J79" s="71">
        <v>0</v>
      </c>
      <c r="K79" s="71">
        <v>0.12623294858341999</v>
      </c>
      <c r="L79" s="71">
        <v>4.58781362007167E-2</v>
      </c>
      <c r="M79" s="71">
        <v>0.161490031479538</v>
      </c>
      <c r="N79" s="71">
        <v>0.10035842293906801</v>
      </c>
      <c r="O79" s="71">
        <v>0.17754459601259101</v>
      </c>
      <c r="P79" s="71">
        <v>9.4623655913978394E-2</v>
      </c>
      <c r="Q79" s="71">
        <v>0.20682056663168899</v>
      </c>
      <c r="R79" s="71">
        <v>0.235125448028673</v>
      </c>
      <c r="AC79" s="84">
        <v>8.9713679745493102E-2</v>
      </c>
      <c r="AD79" s="82">
        <v>0.31199070336485202</v>
      </c>
      <c r="AE79" s="82">
        <v>9.8303287380699794E-2</v>
      </c>
      <c r="AF79" s="82">
        <v>0.329846455945493</v>
      </c>
      <c r="AG79" s="82">
        <v>0.10243902439024299</v>
      </c>
      <c r="AH79" s="82">
        <v>0.37539364001234898</v>
      </c>
      <c r="AI79" s="82">
        <v>0.10880169671261899</v>
      </c>
      <c r="AJ79" s="82">
        <v>0.39977141936683902</v>
      </c>
      <c r="AK79" s="82">
        <v>0.14506892895015899</v>
      </c>
      <c r="AL79" s="82">
        <v>0.27100324270008902</v>
      </c>
      <c r="AM79" s="82">
        <v>0.12661717921526999</v>
      </c>
      <c r="AN79" s="82">
        <v>0.41594963555579401</v>
      </c>
      <c r="AO79" s="82">
        <v>0.13870625662778299</v>
      </c>
      <c r="AP79" s="82">
        <v>0.412629079982127</v>
      </c>
      <c r="AQ79" s="82">
        <v>0.12057264050901299</v>
      </c>
      <c r="AR79" s="82">
        <v>0.52502401822508604</v>
      </c>
    </row>
    <row r="80" spans="3:44" x14ac:dyDescent="0.3">
      <c r="E80" s="71">
        <v>7.3347324239244505E-2</v>
      </c>
      <c r="F80" s="71">
        <v>4.3010752688171998E-2</v>
      </c>
      <c r="G80" s="71">
        <v>7.9643231899265393E-2</v>
      </c>
      <c r="H80" s="71">
        <v>1.57706093189963E-2</v>
      </c>
      <c r="K80" s="71">
        <v>0.10703043022035599</v>
      </c>
      <c r="L80" s="71">
        <v>0</v>
      </c>
      <c r="M80" s="71">
        <v>0.15299055613851001</v>
      </c>
      <c r="N80" s="71">
        <v>7.1684587813619999E-2</v>
      </c>
      <c r="O80" s="71">
        <v>0.16810073452256</v>
      </c>
      <c r="P80" s="71">
        <v>7.0250896057347495E-2</v>
      </c>
      <c r="Q80" s="71">
        <v>0.22539349422875099</v>
      </c>
      <c r="R80" s="71">
        <v>0.216487455197132</v>
      </c>
      <c r="AC80" s="84">
        <v>9.1304347826086901E-2</v>
      </c>
      <c r="AD80" s="82">
        <v>0.29082475037345701</v>
      </c>
      <c r="AE80" s="82">
        <v>0.101802757158006</v>
      </c>
      <c r="AF80" s="82">
        <v>0.30867014779118601</v>
      </c>
      <c r="AG80" s="82">
        <v>0.107529162248144</v>
      </c>
      <c r="AH80" s="82">
        <v>0.349326243242776</v>
      </c>
      <c r="AI80" s="82">
        <v>0.113255567338282</v>
      </c>
      <c r="AJ80" s="82">
        <v>0.37533496075584999</v>
      </c>
      <c r="AK80" s="82">
        <v>0.15111346765641501</v>
      </c>
      <c r="AL80" s="82">
        <v>0.26283301916280399</v>
      </c>
      <c r="AM80" s="82">
        <v>0.13170731707316999</v>
      </c>
      <c r="AN80" s="82">
        <v>0.39150972522383398</v>
      </c>
      <c r="AO80" s="82">
        <v>0.14443266171792099</v>
      </c>
      <c r="AP80" s="82">
        <v>0.38004828574113197</v>
      </c>
      <c r="AQ80" s="82">
        <v>0.127253446447507</v>
      </c>
      <c r="AR80" s="82">
        <v>0.49894799215308699</v>
      </c>
    </row>
    <row r="81" spans="2:44" x14ac:dyDescent="0.3">
      <c r="E81" s="71">
        <v>6.23294858342077E-2</v>
      </c>
      <c r="F81" s="71">
        <v>1.72043010752688E-2</v>
      </c>
      <c r="G81" s="71">
        <v>7.3347324239244505E-2</v>
      </c>
      <c r="H81" s="71">
        <v>0</v>
      </c>
      <c r="M81" s="71">
        <v>0.14417628541447999</v>
      </c>
      <c r="N81" s="71">
        <v>4.87455197132615E-2</v>
      </c>
      <c r="O81" s="71">
        <v>0.15865687303252801</v>
      </c>
      <c r="P81" s="71">
        <v>4.4444444444444398E-2</v>
      </c>
      <c r="Q81" s="71">
        <v>0.22067156348373501</v>
      </c>
      <c r="R81" s="71">
        <v>0.19354838709677399</v>
      </c>
      <c r="AC81" s="84">
        <v>9.2258748674443197E-2</v>
      </c>
      <c r="AD81" s="82">
        <v>0.28268214060393598</v>
      </c>
      <c r="AE81" s="82">
        <v>0.1033934252386</v>
      </c>
      <c r="AF81" s="82">
        <v>0.28913168123740302</v>
      </c>
      <c r="AG81" s="82">
        <v>0.110710498409331</v>
      </c>
      <c r="AH81" s="82">
        <v>0.32652417451134103</v>
      </c>
      <c r="AI81" s="82">
        <v>0.118981972428419</v>
      </c>
      <c r="AJ81" s="82">
        <v>0.34438165295246698</v>
      </c>
      <c r="AK81" s="82">
        <v>0.159703075291622</v>
      </c>
      <c r="AL81" s="82">
        <v>0.244884070115958</v>
      </c>
      <c r="AM81" s="82">
        <v>0.13616118769883301</v>
      </c>
      <c r="AN81" s="82">
        <v>0.36381829373761898</v>
      </c>
      <c r="AO81" s="82">
        <v>0.14984093319194</v>
      </c>
      <c r="AP81" s="82">
        <v>0.35397916311107402</v>
      </c>
      <c r="AQ81" s="82">
        <v>0.13679745493107101</v>
      </c>
      <c r="AR81" s="82">
        <v>0.464719001148656</v>
      </c>
    </row>
    <row r="82" spans="2:44" x14ac:dyDescent="0.3">
      <c r="E82" s="71">
        <v>5.6348373557187803E-2</v>
      </c>
      <c r="F82" s="71">
        <v>0</v>
      </c>
      <c r="G82" s="71">
        <v>7.3347324239244505E-2</v>
      </c>
      <c r="H82" s="71">
        <v>0</v>
      </c>
      <c r="M82" s="71">
        <v>0.135362014690451</v>
      </c>
      <c r="N82" s="71">
        <v>2.86738351254479E-2</v>
      </c>
      <c r="O82" s="71">
        <v>0.14071353620146901</v>
      </c>
      <c r="P82" s="71">
        <v>0</v>
      </c>
      <c r="Q82" s="71">
        <v>0.21343126967471099</v>
      </c>
      <c r="R82" s="71">
        <v>0.163440860215053</v>
      </c>
      <c r="AC82" s="84">
        <v>9.35312831389183E-2</v>
      </c>
      <c r="AD82" s="82">
        <v>0.276165291411542</v>
      </c>
      <c r="AE82" s="82">
        <v>0.104665959703075</v>
      </c>
      <c r="AF82" s="82">
        <v>0.28098734560739702</v>
      </c>
      <c r="AG82" s="82">
        <v>0.11420996818663801</v>
      </c>
      <c r="AH82" s="82">
        <v>0.29558294773135602</v>
      </c>
      <c r="AI82" s="82">
        <v>0.122799575821845</v>
      </c>
      <c r="AJ82" s="82">
        <v>0.32157613250006201</v>
      </c>
      <c r="AK82" s="82">
        <v>0.17306468716861001</v>
      </c>
      <c r="AL82" s="82">
        <v>0.218771800973768</v>
      </c>
      <c r="AM82" s="82">
        <v>0.14188759278897101</v>
      </c>
      <c r="AN82" s="82">
        <v>0.34100241812230198</v>
      </c>
      <c r="AO82" s="82">
        <v>0.15461293743372201</v>
      </c>
      <c r="AP82" s="82">
        <v>0.32791349220198701</v>
      </c>
      <c r="AQ82" s="82">
        <v>0.14316012725344601</v>
      </c>
      <c r="AR82" s="82">
        <v>0.435389728061916</v>
      </c>
    </row>
    <row r="83" spans="2:44" x14ac:dyDescent="0.3">
      <c r="M83" s="71">
        <v>0.124029380902413</v>
      </c>
      <c r="N83" s="71">
        <v>0</v>
      </c>
      <c r="Q83" s="71">
        <v>0.20619097586568699</v>
      </c>
      <c r="R83" s="71">
        <v>0.133333333333333</v>
      </c>
      <c r="AC83" s="84">
        <v>9.7667020148462305E-2</v>
      </c>
      <c r="AD83" s="82">
        <v>0.26475045016194299</v>
      </c>
      <c r="AE83" s="82">
        <v>0.107211028632025</v>
      </c>
      <c r="AF83" s="82">
        <v>0.27283610653544998</v>
      </c>
      <c r="AG83" s="82">
        <v>0.116755037115588</v>
      </c>
      <c r="AH83" s="82">
        <v>0.28580422222179602</v>
      </c>
      <c r="AI83" s="82">
        <v>0.12661717921526999</v>
      </c>
      <c r="AJ83" s="82">
        <v>0.29063317985959097</v>
      </c>
      <c r="AK83" s="82">
        <v>0.18229056203605501</v>
      </c>
      <c r="AL83" s="82">
        <v>0.20407437308117801</v>
      </c>
      <c r="AM83" s="82">
        <v>0.14729586426298999</v>
      </c>
      <c r="AN83" s="82">
        <v>0.31330580905463101</v>
      </c>
      <c r="AO83" s="82">
        <v>0.16161187698833501</v>
      </c>
      <c r="AP83" s="82">
        <v>0.29532579451905</v>
      </c>
      <c r="AQ83" s="82">
        <v>0.14984093319194</v>
      </c>
      <c r="AR83" s="82">
        <v>0.40605872911469099</v>
      </c>
    </row>
    <row r="84" spans="2:44" x14ac:dyDescent="0.3">
      <c r="Q84" s="71">
        <v>0.19674711437565501</v>
      </c>
      <c r="R84" s="71">
        <v>0.104659498207885</v>
      </c>
      <c r="AC84" s="84">
        <v>0.101166489925768</v>
      </c>
      <c r="AD84" s="82">
        <v>0.25333906063331402</v>
      </c>
      <c r="AE84" s="82">
        <v>0.11102863202545001</v>
      </c>
      <c r="AF84" s="82">
        <v>0.26305047758394801</v>
      </c>
      <c r="AG84" s="82">
        <v>0.119300106044538</v>
      </c>
      <c r="AH84" s="82">
        <v>0.27439801027462202</v>
      </c>
      <c r="AI84" s="82">
        <v>0.13107104984093301</v>
      </c>
      <c r="AJ84" s="82">
        <v>0.27596163987428002</v>
      </c>
      <c r="AK84" s="82">
        <v>0.179109225874867</v>
      </c>
      <c r="AL84" s="82">
        <v>0.18130682155944899</v>
      </c>
      <c r="AM84" s="82">
        <v>0.152067868504772</v>
      </c>
      <c r="AN84" s="82">
        <v>0.287240138145543</v>
      </c>
      <c r="AO84" s="82">
        <v>0.16797454931070999</v>
      </c>
      <c r="AP84" s="82">
        <v>0.27576144005798803</v>
      </c>
      <c r="AQ84" s="82">
        <v>0.15747613997879101</v>
      </c>
      <c r="AR84" s="82">
        <v>0.368585120397945</v>
      </c>
    </row>
    <row r="85" spans="2:44" x14ac:dyDescent="0.3">
      <c r="Q85" s="71">
        <v>0.18856243441762799</v>
      </c>
      <c r="R85" s="71">
        <v>7.7419354838709598E-2</v>
      </c>
      <c r="AC85" s="84">
        <v>0.106256627783669</v>
      </c>
      <c r="AD85" s="82">
        <v>0.23540909605180599</v>
      </c>
      <c r="AE85" s="82">
        <v>0.115800636267232</v>
      </c>
      <c r="AF85" s="82">
        <v>0.248377211738152</v>
      </c>
      <c r="AG85" s="82">
        <v>0.125026511134676</v>
      </c>
      <c r="AH85" s="82">
        <v>0.26297453972259599</v>
      </c>
      <c r="AI85" s="82">
        <v>0.13806998939554599</v>
      </c>
      <c r="AJ85" s="82">
        <v>0.26290377944269999</v>
      </c>
      <c r="AK85" s="82">
        <v>0.17242841993637301</v>
      </c>
      <c r="AL85" s="82">
        <v>0.15042082231499199</v>
      </c>
      <c r="AM85" s="82">
        <v>0.15524920466595901</v>
      </c>
      <c r="AN85" s="82">
        <v>0.275830474477399</v>
      </c>
      <c r="AO85" s="82">
        <v>0.17783669141039199</v>
      </c>
      <c r="AP85" s="82">
        <v>0.25943307400681498</v>
      </c>
      <c r="AQ85" s="82">
        <v>0.16861081654294799</v>
      </c>
      <c r="AR85" s="82">
        <v>0.31644514927734302</v>
      </c>
    </row>
    <row r="86" spans="2:44" x14ac:dyDescent="0.3">
      <c r="Q86" s="71">
        <v>0.1800629590766</v>
      </c>
      <c r="R86" s="71">
        <v>5.5913978494623498E-2</v>
      </c>
      <c r="AC86" s="84">
        <v>0.11134676564156901</v>
      </c>
      <c r="AD86" s="82">
        <v>0.21747913147029799</v>
      </c>
      <c r="AE86" s="82">
        <v>0.12025450689289501</v>
      </c>
      <c r="AF86" s="82">
        <v>0.23696064462806701</v>
      </c>
      <c r="AG86" s="82">
        <v>0.130752916224814</v>
      </c>
      <c r="AH86" s="82">
        <v>0.24666860985773101</v>
      </c>
      <c r="AI86" s="82">
        <v>0.14443266171792099</v>
      </c>
      <c r="AJ86" s="82">
        <v>0.24984937073208999</v>
      </c>
      <c r="AK86" s="82">
        <v>0.162566277836691</v>
      </c>
      <c r="AL86" s="82">
        <v>0.11141464948732301</v>
      </c>
      <c r="AM86" s="82">
        <v>0.16097560975609701</v>
      </c>
      <c r="AN86" s="82">
        <v>0.267661976800599</v>
      </c>
      <c r="AO86" s="82">
        <v>0.19151643690349901</v>
      </c>
      <c r="AP86" s="82">
        <v>0.239829024754592</v>
      </c>
      <c r="AQ86" s="82">
        <v>0.17242841993637301</v>
      </c>
      <c r="AR86" s="82">
        <v>0.301777061013003</v>
      </c>
    </row>
    <row r="87" spans="2:44" x14ac:dyDescent="0.3">
      <c r="Q87" s="71">
        <v>0.17187827911857201</v>
      </c>
      <c r="R87" s="71">
        <v>3.5842293906809999E-2</v>
      </c>
      <c r="AC87" s="72">
        <v>0.114846235418875</v>
      </c>
      <c r="AD87" s="71">
        <v>0.20281276906644299</v>
      </c>
      <c r="AE87" s="71">
        <v>0.125026511134676</v>
      </c>
      <c r="AF87" s="71">
        <v>0.22228737878227101</v>
      </c>
      <c r="AG87" s="71">
        <v>0.13616118769883301</v>
      </c>
      <c r="AH87" s="71">
        <v>0.23199189229096401</v>
      </c>
      <c r="AI87" s="71">
        <v>0.15238600212089001</v>
      </c>
      <c r="AJ87" s="71">
        <v>0.23190387340621499</v>
      </c>
      <c r="AK87" s="71">
        <v>0.15365853658536499</v>
      </c>
      <c r="AL87" s="71">
        <v>7.7285758391037795E-2</v>
      </c>
      <c r="AM87" s="71">
        <v>0.16797454931070999</v>
      </c>
      <c r="AN87" s="71">
        <v>0.25460411636901897</v>
      </c>
      <c r="AO87" s="71">
        <v>0.20360551431601201</v>
      </c>
      <c r="AP87" s="71">
        <v>0.22023360480479501</v>
      </c>
      <c r="AQ87" s="71">
        <v>0.17560975609756099</v>
      </c>
      <c r="AR87" s="71">
        <v>0.28873991090724599</v>
      </c>
    </row>
    <row r="88" spans="2:44" x14ac:dyDescent="0.3">
      <c r="Q88" s="71">
        <v>0.15802728226652599</v>
      </c>
      <c r="R88" s="71">
        <v>0</v>
      </c>
      <c r="AC88" s="72">
        <v>0.11134676564156901</v>
      </c>
      <c r="AD88" s="71">
        <v>0.183301916280425</v>
      </c>
      <c r="AE88" s="71">
        <v>0.13170731707316999</v>
      </c>
      <c r="AF88" s="71">
        <v>0.201093812023111</v>
      </c>
      <c r="AG88" s="71">
        <v>0.14252386002120801</v>
      </c>
      <c r="AH88" s="71">
        <v>0.215682510705129</v>
      </c>
      <c r="AI88" s="71">
        <v>0.16542948038176</v>
      </c>
      <c r="AJ88" s="71">
        <v>0.204165843686898</v>
      </c>
      <c r="AK88" s="71">
        <v>0.14252386002120801</v>
      </c>
      <c r="AL88" s="71">
        <v>4.3168948318148902E-2</v>
      </c>
      <c r="AM88" s="71">
        <v>0.176246023329798</v>
      </c>
      <c r="AN88" s="71">
        <v>0.239911866057885</v>
      </c>
      <c r="AO88" s="71">
        <v>0.216012725344644</v>
      </c>
      <c r="AP88" s="71">
        <v>0.20063645899451299</v>
      </c>
      <c r="AQ88" s="71">
        <v>0.18197242841993599</v>
      </c>
      <c r="AR88" s="71">
        <v>0.27080304288379697</v>
      </c>
    </row>
    <row r="89" spans="2:44" ht="15" thickBot="1" x14ac:dyDescent="0.35">
      <c r="AC89" s="72">
        <v>0.10593849416755</v>
      </c>
      <c r="AD89" s="71">
        <v>0.155663986469253</v>
      </c>
      <c r="AE89" s="71">
        <v>0.127889713679745</v>
      </c>
      <c r="AF89" s="71">
        <v>0.181584685097578</v>
      </c>
      <c r="AG89" s="71">
        <v>0.148568398727465</v>
      </c>
      <c r="AH89" s="71">
        <v>0.199374854979778</v>
      </c>
      <c r="AI89" s="71">
        <v>0.16002120890774099</v>
      </c>
      <c r="AJ89" s="71">
        <v>0.16839048168766099</v>
      </c>
      <c r="AK89" s="71">
        <v>0.133616118769883</v>
      </c>
      <c r="AL89" s="71">
        <v>1.8804975847541299E-2</v>
      </c>
      <c r="AM89" s="71">
        <v>0.18515376458112401</v>
      </c>
      <c r="AN89" s="71">
        <v>0.226843650463393</v>
      </c>
      <c r="AO89" s="71">
        <v>0.208695652173913</v>
      </c>
      <c r="AP89" s="71">
        <v>0.158361506407736</v>
      </c>
      <c r="AQ89" s="71">
        <v>0.19151643690349901</v>
      </c>
      <c r="AR89" s="71">
        <v>0.25773137556833497</v>
      </c>
    </row>
    <row r="90" spans="2:44" x14ac:dyDescent="0.3">
      <c r="B90" s="73" t="s">
        <v>168</v>
      </c>
      <c r="C90" s="85">
        <v>2.5000000000000001E-3</v>
      </c>
      <c r="AC90" s="72">
        <v>9.9893955461293704E-2</v>
      </c>
      <c r="AD90" s="71">
        <v>0.13616694056711701</v>
      </c>
      <c r="AE90" s="71">
        <v>0.122799575821845</v>
      </c>
      <c r="AF90" s="71">
        <v>0.15882748873875999</v>
      </c>
      <c r="AG90" s="71">
        <v>0.14443266171792099</v>
      </c>
      <c r="AH90" s="71">
        <v>0.17823996747711801</v>
      </c>
      <c r="AI90" s="71">
        <v>0.153340402969247</v>
      </c>
      <c r="AJ90" s="71">
        <v>0.139131968880817</v>
      </c>
      <c r="AK90" s="71">
        <v>0.12693531283138901</v>
      </c>
      <c r="AL90" s="71">
        <v>0</v>
      </c>
      <c r="AM90" s="71">
        <v>0.19915164369034899</v>
      </c>
      <c r="AN90" s="71">
        <v>0.203982902475459</v>
      </c>
      <c r="AO90" s="71">
        <v>0.20360551431601201</v>
      </c>
      <c r="AP90" s="71">
        <v>0.13885928292414401</v>
      </c>
      <c r="AQ90" s="71">
        <v>0.19915164369034899</v>
      </c>
      <c r="AR90" s="71">
        <v>0.24955252272862299</v>
      </c>
    </row>
    <row r="91" spans="2:44" x14ac:dyDescent="0.3">
      <c r="B91" s="75" t="s">
        <v>170</v>
      </c>
      <c r="C91" s="86">
        <v>35</v>
      </c>
      <c r="AC91" s="72">
        <v>9.5440084835630906E-2</v>
      </c>
      <c r="AD91" s="71">
        <v>0.111778806049716</v>
      </c>
      <c r="AE91" s="71">
        <v>0.116436903499469</v>
      </c>
      <c r="AF91" s="71">
        <v>0.12956725007143099</v>
      </c>
      <c r="AG91" s="71">
        <v>0.13934252386002099</v>
      </c>
      <c r="AH91" s="71">
        <v>0.1554827711183</v>
      </c>
      <c r="AI91" s="71">
        <v>0.14665959703075199</v>
      </c>
      <c r="AJ91" s="71">
        <v>0.118010888262039</v>
      </c>
      <c r="AM91" s="71">
        <v>0.193107104984093</v>
      </c>
      <c r="AN91" s="71">
        <v>0.16821099219719199</v>
      </c>
      <c r="AO91" s="71">
        <v>0.198197242841993</v>
      </c>
      <c r="AP91" s="71">
        <v>0.116103812425811</v>
      </c>
      <c r="AQ91" s="71">
        <v>0.209650053022269</v>
      </c>
      <c r="AR91" s="71">
        <v>0.23484819139409199</v>
      </c>
    </row>
    <row r="92" spans="2:44" ht="15" thickBot="1" x14ac:dyDescent="0.35">
      <c r="B92" s="77" t="s">
        <v>171</v>
      </c>
      <c r="C92" s="78">
        <v>420</v>
      </c>
      <c r="AC92" s="72">
        <v>8.9077412513255502E-2</v>
      </c>
      <c r="AD92" s="71">
        <v>9.0655999570452506E-2</v>
      </c>
      <c r="AE92" s="71">
        <v>0.110074231177094</v>
      </c>
      <c r="AF92" s="71">
        <v>0.100307011404102</v>
      </c>
      <c r="AG92" s="71">
        <v>0.13425238600212</v>
      </c>
      <c r="AH92" s="71">
        <v>0.134353061197095</v>
      </c>
      <c r="AI92" s="71">
        <v>0.140615058324496</v>
      </c>
      <c r="AJ92" s="71">
        <v>9.2003896609451297E-2</v>
      </c>
      <c r="AM92" s="71">
        <v>0.18610816542948</v>
      </c>
      <c r="AN92" s="71">
        <v>0.137326718813221</v>
      </c>
      <c r="AO92" s="71">
        <v>0.191834570519618</v>
      </c>
      <c r="AP92" s="71">
        <v>9.4981005946548097E-2</v>
      </c>
      <c r="AQ92" s="71">
        <v>0.219512195121951</v>
      </c>
      <c r="AR92" s="71">
        <v>0.22340228465575701</v>
      </c>
    </row>
    <row r="93" spans="2:44" x14ac:dyDescent="0.3">
      <c r="B93" s="71" t="s">
        <v>168</v>
      </c>
      <c r="C93" s="79">
        <v>0.01</v>
      </c>
      <c r="D93" s="83">
        <v>0.02</v>
      </c>
      <c r="E93" s="82">
        <v>0.02</v>
      </c>
      <c r="F93" s="82"/>
      <c r="G93" s="80">
        <v>0.03</v>
      </c>
      <c r="H93" s="80"/>
      <c r="I93" s="82">
        <v>0.04</v>
      </c>
      <c r="J93" s="82"/>
      <c r="K93" s="80">
        <v>0.05</v>
      </c>
      <c r="L93" s="80"/>
      <c r="M93" s="82">
        <v>0.06</v>
      </c>
      <c r="N93" s="82"/>
      <c r="O93" s="80">
        <v>7.0000000000000007E-2</v>
      </c>
      <c r="P93" s="80"/>
      <c r="Q93" s="82">
        <v>0.08</v>
      </c>
      <c r="R93" s="82"/>
      <c r="AC93" s="72">
        <v>8.4305408271473994E-2</v>
      </c>
      <c r="AD93" s="71">
        <v>7.44070231016013E-2</v>
      </c>
      <c r="AE93" s="71">
        <v>0.1033934252386</v>
      </c>
      <c r="AF93" s="71">
        <v>7.9185930785323905E-2</v>
      </c>
      <c r="AG93" s="71">
        <v>0.12820784729586401</v>
      </c>
      <c r="AH93" s="71">
        <v>0.10997355598212</v>
      </c>
      <c r="AI93" s="71">
        <v>0.130752916224814</v>
      </c>
      <c r="AJ93" s="71">
        <v>6.1135155969847303E-2</v>
      </c>
      <c r="AM93" s="71">
        <v>0.178154825026511</v>
      </c>
      <c r="AN93" s="71">
        <v>0.106447623010706</v>
      </c>
      <c r="AO93" s="71">
        <v>0.185471898197242</v>
      </c>
      <c r="AP93" s="71">
        <v>7.0603226592058393E-2</v>
      </c>
      <c r="AQ93" s="71">
        <v>0.23351007423117701</v>
      </c>
      <c r="AR93" s="71">
        <v>0.20054153666782301</v>
      </c>
    </row>
    <row r="94" spans="2:44" x14ac:dyDescent="0.3">
      <c r="C94" s="79" t="s">
        <v>169</v>
      </c>
      <c r="D94" s="80" t="s">
        <v>96</v>
      </c>
      <c r="E94" s="82" t="s">
        <v>169</v>
      </c>
      <c r="F94" s="82" t="s">
        <v>96</v>
      </c>
      <c r="G94" s="80" t="s">
        <v>169</v>
      </c>
      <c r="H94" s="80" t="s">
        <v>96</v>
      </c>
      <c r="I94" s="82" t="s">
        <v>169</v>
      </c>
      <c r="J94" s="82" t="s">
        <v>96</v>
      </c>
      <c r="K94" s="80" t="s">
        <v>169</v>
      </c>
      <c r="L94" s="80" t="s">
        <v>96</v>
      </c>
      <c r="M94" s="82" t="s">
        <v>169</v>
      </c>
      <c r="N94" s="82" t="s">
        <v>96</v>
      </c>
      <c r="O94" s="80" t="s">
        <v>169</v>
      </c>
      <c r="P94" s="80" t="s">
        <v>96</v>
      </c>
      <c r="Q94" s="82" t="s">
        <v>169</v>
      </c>
      <c r="R94" s="82" t="s">
        <v>96</v>
      </c>
      <c r="AC94" s="72">
        <v>7.88971367974549E-2</v>
      </c>
      <c r="AD94" s="71">
        <v>5.6534011916107803E-2</v>
      </c>
      <c r="AE94" s="71">
        <v>9.6076352067868506E-2</v>
      </c>
      <c r="AF94" s="71">
        <v>6.2950761200355004E-2</v>
      </c>
      <c r="AG94" s="71">
        <v>0.12025450689289501</v>
      </c>
      <c r="AH94" s="71">
        <v>7.9094460179604503E-2</v>
      </c>
      <c r="AI94" s="71">
        <v>0.121845174973488</v>
      </c>
      <c r="AJ94" s="71">
        <v>3.6771183499239503E-2</v>
      </c>
      <c r="AM94" s="71">
        <v>0.168928950159066</v>
      </c>
      <c r="AN94" s="71">
        <v>7.3947944212518393E-2</v>
      </c>
      <c r="AO94" s="71">
        <v>0.17879109225874801</v>
      </c>
      <c r="AP94" s="71">
        <v>5.1109632410892801E-2</v>
      </c>
      <c r="AQ94" s="71">
        <v>0.22746553552491999</v>
      </c>
      <c r="AR94" s="71">
        <v>0.16639711282717001</v>
      </c>
    </row>
    <row r="95" spans="2:44" x14ac:dyDescent="0.3">
      <c r="C95" s="84">
        <v>2.11640211640211E-4</v>
      </c>
      <c r="D95" s="82">
        <v>0.58522522522522502</v>
      </c>
      <c r="E95" s="82">
        <v>-2.11640211640211E-4</v>
      </c>
      <c r="F95" s="82">
        <v>0.60288288288288205</v>
      </c>
      <c r="G95" s="82">
        <v>-2.11640211640211E-4</v>
      </c>
      <c r="H95" s="82">
        <v>0.61801801801801803</v>
      </c>
      <c r="I95" s="82">
        <v>2.11640211640211E-4</v>
      </c>
      <c r="J95" s="82">
        <v>0.63315315315315301</v>
      </c>
      <c r="K95" s="82">
        <v>2.11640211640211E-4</v>
      </c>
      <c r="L95" s="82">
        <v>0.64828828828828799</v>
      </c>
      <c r="M95" s="82">
        <v>0</v>
      </c>
      <c r="N95" s="82">
        <v>0.664684684684684</v>
      </c>
      <c r="O95" s="82">
        <v>0</v>
      </c>
      <c r="P95" s="82">
        <v>0.68108108108108101</v>
      </c>
      <c r="Q95" s="82">
        <v>2.11640211640211E-4</v>
      </c>
      <c r="R95" s="82">
        <v>0.69621621621621599</v>
      </c>
      <c r="AC95" s="71">
        <v>7.4443266171792102E-2</v>
      </c>
      <c r="AD95" s="71">
        <v>4.1910796024384397E-2</v>
      </c>
      <c r="AE95" s="71">
        <v>8.7804878048780399E-2</v>
      </c>
      <c r="AF95" s="71">
        <v>3.3700877695937902E-2</v>
      </c>
      <c r="AG95" s="71">
        <v>0.11420996818663801</v>
      </c>
      <c r="AH95" s="71">
        <v>6.1224900715081403E-2</v>
      </c>
      <c r="AI95" s="71">
        <v>0.110392364793213</v>
      </c>
      <c r="AJ95" s="71">
        <v>0</v>
      </c>
      <c r="AM95" s="71">
        <v>0.15588547189819699</v>
      </c>
      <c r="AN95" s="71">
        <v>3.4959029989702302E-2</v>
      </c>
      <c r="AO95" s="71">
        <v>0.171792152704135</v>
      </c>
      <c r="AP95" s="71">
        <v>3.1617764090212601E-2</v>
      </c>
      <c r="AQ95" s="71">
        <v>0.21855779427359401</v>
      </c>
      <c r="AR95" s="71">
        <v>0.127385762418045</v>
      </c>
    </row>
    <row r="96" spans="2:44" x14ac:dyDescent="0.3">
      <c r="C96" s="84">
        <v>5.7142857142857099E-3</v>
      </c>
      <c r="D96" s="82">
        <v>0.57261261261261198</v>
      </c>
      <c r="E96" s="82">
        <v>4.4444444444444401E-3</v>
      </c>
      <c r="F96" s="82">
        <v>0.59027027027027001</v>
      </c>
      <c r="G96" s="82">
        <v>2.9629629629629602E-3</v>
      </c>
      <c r="H96" s="82">
        <v>0.61171171171171101</v>
      </c>
      <c r="I96" s="82">
        <v>8.2539682539682496E-3</v>
      </c>
      <c r="J96" s="82">
        <v>0.61297297297297204</v>
      </c>
      <c r="K96" s="82">
        <v>3.5978835978835999E-3</v>
      </c>
      <c r="L96" s="82">
        <v>0.64072072072071995</v>
      </c>
      <c r="M96" s="82">
        <v>5.5026455026455003E-3</v>
      </c>
      <c r="N96" s="82">
        <v>0.65207207207207196</v>
      </c>
      <c r="O96" s="82">
        <v>6.5608465608465597E-3</v>
      </c>
      <c r="P96" s="82">
        <v>0.66594594594594503</v>
      </c>
      <c r="Q96" s="82">
        <v>9.3121693121693098E-3</v>
      </c>
      <c r="R96" s="82">
        <v>0.67603603603603601</v>
      </c>
      <c r="AC96" s="71">
        <v>6.9034994697772994E-2</v>
      </c>
      <c r="AD96" s="71">
        <v>2.8920244151730001E-2</v>
      </c>
      <c r="AE96" s="71">
        <v>8.0805938494167506E-2</v>
      </c>
      <c r="AF96" s="71">
        <v>1.42090093752575E-2</v>
      </c>
      <c r="AG96" s="71">
        <v>0.103711558854719</v>
      </c>
      <c r="AH96" s="71">
        <v>3.3614584671674302E-2</v>
      </c>
      <c r="AM96" s="71">
        <v>0.14316012725344601</v>
      </c>
      <c r="AN96" s="71">
        <v>0</v>
      </c>
      <c r="AO96" s="71">
        <v>0.16033934252386001</v>
      </c>
      <c r="AP96" s="71">
        <v>0</v>
      </c>
      <c r="AQ96" s="71">
        <v>0.209650053022269</v>
      </c>
      <c r="AR96" s="71">
        <v>9.9766817072211994E-2</v>
      </c>
    </row>
    <row r="97" spans="3:44" x14ac:dyDescent="0.3">
      <c r="C97" s="84">
        <v>1.16402116402116E-2</v>
      </c>
      <c r="D97" s="82">
        <v>0.56000000000000005</v>
      </c>
      <c r="E97" s="82">
        <v>1.01587301587301E-2</v>
      </c>
      <c r="F97" s="82">
        <v>0.58018018018018003</v>
      </c>
      <c r="G97" s="82">
        <v>7.1957671957671903E-3</v>
      </c>
      <c r="H97" s="82">
        <v>0.60162162162162103</v>
      </c>
      <c r="I97" s="82">
        <v>1.48148148148148E-2</v>
      </c>
      <c r="J97" s="82">
        <v>0.60036036036036</v>
      </c>
      <c r="K97" s="82">
        <v>9.7354497354497308E-3</v>
      </c>
      <c r="L97" s="82">
        <v>0.62810810810810802</v>
      </c>
      <c r="M97" s="82">
        <v>1.0793650793650701E-2</v>
      </c>
      <c r="N97" s="82">
        <v>0.64072072072071995</v>
      </c>
      <c r="O97" s="82">
        <v>1.0370370370370301E-2</v>
      </c>
      <c r="P97" s="82">
        <v>0.65837837837837798</v>
      </c>
      <c r="Q97" s="82">
        <v>1.7142857142857099E-2</v>
      </c>
      <c r="R97" s="82">
        <v>0.65585585585585504</v>
      </c>
      <c r="AC97" s="71">
        <v>6.4262990455991501E-2</v>
      </c>
      <c r="AD97" s="71">
        <v>1.9181213433330999E-2</v>
      </c>
      <c r="AE97" s="71">
        <v>7.5715800636267205E-2</v>
      </c>
      <c r="AF97" s="71">
        <v>0</v>
      </c>
      <c r="AG97" s="71">
        <v>9.7030752916224802E-2</v>
      </c>
      <c r="AH97" s="71">
        <v>1.4120990490508601E-2</v>
      </c>
      <c r="AQ97" s="71">
        <v>0.20296924708377501</v>
      </c>
      <c r="AR97" s="71">
        <v>7.3763277140594205E-2</v>
      </c>
    </row>
    <row r="98" spans="3:44" x14ac:dyDescent="0.3">
      <c r="C98" s="84">
        <v>1.82010582010582E-2</v>
      </c>
      <c r="D98" s="82">
        <v>0.54486486486486396</v>
      </c>
      <c r="E98" s="82">
        <v>1.48148148148148E-2</v>
      </c>
      <c r="F98" s="82">
        <v>0.56882882882882801</v>
      </c>
      <c r="G98" s="82">
        <v>1.4391534391534301E-2</v>
      </c>
      <c r="H98" s="82">
        <v>0.58522522522522502</v>
      </c>
      <c r="I98" s="82">
        <v>2.0740740740740699E-2</v>
      </c>
      <c r="J98" s="82">
        <v>0.58648648648648605</v>
      </c>
      <c r="K98" s="82">
        <v>1.6296296296296201E-2</v>
      </c>
      <c r="L98" s="82">
        <v>0.61297297297297204</v>
      </c>
      <c r="M98" s="82">
        <v>1.73544973544973E-2</v>
      </c>
      <c r="N98" s="82">
        <v>0.62558558558558497</v>
      </c>
      <c r="O98" s="82">
        <v>1.75661375661375E-2</v>
      </c>
      <c r="P98" s="82">
        <v>0.64072072072071995</v>
      </c>
      <c r="Q98" s="82">
        <v>2.3492063492063401E-2</v>
      </c>
      <c r="R98" s="82">
        <v>0.64072072072071995</v>
      </c>
      <c r="AC98" s="71">
        <v>5.91728525980912E-2</v>
      </c>
      <c r="AD98" s="71">
        <v>0</v>
      </c>
      <c r="AG98" s="71">
        <v>9.35312831389183E-2</v>
      </c>
      <c r="AH98" s="71">
        <v>0</v>
      </c>
      <c r="AQ98" s="71">
        <v>0.194697773064687</v>
      </c>
      <c r="AR98" s="71">
        <v>4.7768366511403003E-2</v>
      </c>
    </row>
    <row r="99" spans="3:44" x14ac:dyDescent="0.3">
      <c r="C99" s="84">
        <v>2.4550264550264499E-2</v>
      </c>
      <c r="D99" s="82">
        <v>0.52972972972972898</v>
      </c>
      <c r="E99" s="82">
        <v>1.9470899470899399E-2</v>
      </c>
      <c r="F99" s="82">
        <v>0.55873873873873803</v>
      </c>
      <c r="G99" s="82">
        <v>2.11640211640211E-2</v>
      </c>
      <c r="H99" s="82">
        <v>0.57009009009009004</v>
      </c>
      <c r="I99" s="82">
        <v>2.6031746031746E-2</v>
      </c>
      <c r="J99" s="82">
        <v>0.57513513513513503</v>
      </c>
      <c r="K99" s="82">
        <v>2.1587301587301499E-2</v>
      </c>
      <c r="L99" s="82">
        <v>0.60162162162162103</v>
      </c>
      <c r="M99" s="82">
        <v>2.3703703703703699E-2</v>
      </c>
      <c r="N99" s="82">
        <v>0.61171171171171101</v>
      </c>
      <c r="O99" s="82">
        <v>2.2645502645502601E-2</v>
      </c>
      <c r="P99" s="82">
        <v>0.62936936936936905</v>
      </c>
      <c r="Q99" s="82">
        <v>2.98412698412698E-2</v>
      </c>
      <c r="R99" s="82">
        <v>0.62810810810810802</v>
      </c>
      <c r="AQ99" s="71">
        <v>0.188971367974549</v>
      </c>
      <c r="AR99" s="71">
        <v>3.4779540499233902E-2</v>
      </c>
    </row>
    <row r="100" spans="3:44" x14ac:dyDescent="0.3">
      <c r="C100" s="84">
        <v>3.11111111111111E-2</v>
      </c>
      <c r="D100" s="82">
        <v>0.514594594594594</v>
      </c>
      <c r="E100" s="82">
        <v>2.3068783068782999E-2</v>
      </c>
      <c r="F100" s="82">
        <v>0.54990990990990896</v>
      </c>
      <c r="G100" s="82">
        <v>2.9417989417989399E-2</v>
      </c>
      <c r="H100" s="82">
        <v>0.54990990990990896</v>
      </c>
      <c r="I100" s="82">
        <v>3.0899470899470899E-2</v>
      </c>
      <c r="J100" s="82">
        <v>0.56252252252252199</v>
      </c>
      <c r="K100" s="82">
        <v>2.5185185185185099E-2</v>
      </c>
      <c r="L100" s="82">
        <v>0.59027027027027001</v>
      </c>
      <c r="M100" s="82">
        <v>3.0687830687830601E-2</v>
      </c>
      <c r="N100" s="82">
        <v>0.59531531531531501</v>
      </c>
      <c r="O100" s="82">
        <v>2.7301587301587299E-2</v>
      </c>
      <c r="P100" s="82">
        <v>0.61927927927927895</v>
      </c>
      <c r="Q100" s="82">
        <v>3.6613756613756598E-2</v>
      </c>
      <c r="R100" s="82">
        <v>0.61549549549549498</v>
      </c>
      <c r="AQ100" s="71">
        <v>0.17720042417815399</v>
      </c>
      <c r="AR100" s="71">
        <v>0</v>
      </c>
    </row>
    <row r="101" spans="3:44" ht="15" thickBot="1" x14ac:dyDescent="0.35">
      <c r="C101" s="84">
        <v>3.6190476190476099E-2</v>
      </c>
      <c r="D101" s="82">
        <v>0.49945945945945902</v>
      </c>
      <c r="E101" s="82">
        <v>2.7936507936507898E-2</v>
      </c>
      <c r="F101" s="82">
        <v>0.53981981981981897</v>
      </c>
      <c r="G101" s="82">
        <v>3.4708994708994703E-2</v>
      </c>
      <c r="H101" s="82">
        <v>0.53981981981981897</v>
      </c>
      <c r="I101" s="82">
        <v>3.6613756613756598E-2</v>
      </c>
      <c r="J101" s="82">
        <v>0.54990990990990896</v>
      </c>
      <c r="K101" s="82">
        <v>2.96296296296296E-2</v>
      </c>
      <c r="L101" s="82">
        <v>0.58270270270270197</v>
      </c>
      <c r="M101" s="82">
        <v>3.6402116402116401E-2</v>
      </c>
      <c r="N101" s="82">
        <v>0.58270270270270197</v>
      </c>
      <c r="O101" s="82">
        <v>3.1534391534391498E-2</v>
      </c>
      <c r="P101" s="82">
        <v>0.60918918918918896</v>
      </c>
      <c r="Q101" s="82">
        <v>4.2962962962962897E-2</v>
      </c>
      <c r="R101" s="82">
        <v>0.59909909909909898</v>
      </c>
    </row>
    <row r="102" spans="3:44" x14ac:dyDescent="0.3">
      <c r="C102" s="84">
        <v>4.3597883597883601E-2</v>
      </c>
      <c r="D102" s="82">
        <v>0.47927927927927899</v>
      </c>
      <c r="E102" s="82">
        <v>3.2169312169312098E-2</v>
      </c>
      <c r="F102" s="82">
        <v>0.52972972972972898</v>
      </c>
      <c r="G102" s="82">
        <v>3.9365079365079297E-2</v>
      </c>
      <c r="H102" s="82">
        <v>0.52594594594594501</v>
      </c>
      <c r="I102" s="82">
        <v>4.21164021164021E-2</v>
      </c>
      <c r="J102" s="82">
        <v>0.53729729729729703</v>
      </c>
      <c r="K102" s="82">
        <v>3.5132275132275098E-2</v>
      </c>
      <c r="L102" s="82">
        <v>0.57009009009009004</v>
      </c>
      <c r="M102" s="82">
        <v>4.2962962962962897E-2</v>
      </c>
      <c r="N102" s="82">
        <v>0.56756756756756699</v>
      </c>
      <c r="O102" s="82">
        <v>3.7037037037037E-2</v>
      </c>
      <c r="P102" s="82">
        <v>0.59783783783783695</v>
      </c>
      <c r="Q102" s="82">
        <v>4.8042328042327997E-2</v>
      </c>
      <c r="R102" s="82">
        <v>0.58900900900900899</v>
      </c>
      <c r="AB102" s="73" t="s">
        <v>168</v>
      </c>
      <c r="AC102" s="74">
        <v>5.0000000000000001E-3</v>
      </c>
    </row>
    <row r="103" spans="3:44" x14ac:dyDescent="0.3">
      <c r="C103" s="84">
        <v>4.7407407407407398E-2</v>
      </c>
      <c r="D103" s="82">
        <v>0.46792792792792698</v>
      </c>
      <c r="E103" s="82">
        <v>3.5767195767195697E-2</v>
      </c>
      <c r="F103" s="82">
        <v>0.51963963963963899</v>
      </c>
      <c r="G103" s="82">
        <v>4.3809523809523798E-2</v>
      </c>
      <c r="H103" s="82">
        <v>0.51585585585585503</v>
      </c>
      <c r="I103" s="82">
        <v>4.6772486772486702E-2</v>
      </c>
      <c r="J103" s="82">
        <v>0.52090090090090002</v>
      </c>
      <c r="K103" s="82">
        <v>3.9788359788359699E-2</v>
      </c>
      <c r="L103" s="82">
        <v>0.55873873873873803</v>
      </c>
      <c r="M103" s="82">
        <v>4.8465608465608399E-2</v>
      </c>
      <c r="N103" s="82">
        <v>0.55117117117117098</v>
      </c>
      <c r="O103" s="82">
        <v>4.12698412698412E-2</v>
      </c>
      <c r="P103" s="82">
        <v>0.58774774774774696</v>
      </c>
      <c r="Q103" s="82">
        <v>5.2275132275132197E-2</v>
      </c>
      <c r="R103" s="82">
        <v>0.57261261261261198</v>
      </c>
      <c r="AB103" s="75" t="s">
        <v>170</v>
      </c>
      <c r="AC103" s="76">
        <v>35</v>
      </c>
    </row>
    <row r="104" spans="3:44" ht="15" thickBot="1" x14ac:dyDescent="0.35">
      <c r="C104" s="84">
        <v>5.1640211640211597E-2</v>
      </c>
      <c r="D104" s="82">
        <v>0.45405405405405402</v>
      </c>
      <c r="E104" s="82">
        <v>3.9365079365079297E-2</v>
      </c>
      <c r="F104" s="82">
        <v>0.50828828828828798</v>
      </c>
      <c r="G104" s="82">
        <v>4.8042328042327997E-2</v>
      </c>
      <c r="H104" s="82">
        <v>0.49945945945945902</v>
      </c>
      <c r="I104" s="82">
        <v>5.2063492063491999E-2</v>
      </c>
      <c r="J104" s="82">
        <v>0.50450450450450401</v>
      </c>
      <c r="K104" s="82">
        <v>4.4867724867724799E-2</v>
      </c>
      <c r="L104" s="82">
        <v>0.54486486486486396</v>
      </c>
      <c r="M104" s="82">
        <v>5.35449735449735E-2</v>
      </c>
      <c r="N104" s="82">
        <v>0.53855855855855805</v>
      </c>
      <c r="O104" s="82">
        <v>4.5925925925925898E-2</v>
      </c>
      <c r="P104" s="82">
        <v>0.57513513513513503</v>
      </c>
      <c r="Q104" s="82">
        <v>5.7354497354497297E-2</v>
      </c>
      <c r="R104" s="82">
        <v>0.56252252252252199</v>
      </c>
      <c r="AB104" s="77" t="s">
        <v>171</v>
      </c>
      <c r="AC104" s="78">
        <v>420</v>
      </c>
    </row>
    <row r="105" spans="3:44" x14ac:dyDescent="0.3">
      <c r="C105" s="84">
        <v>5.5873015873015797E-2</v>
      </c>
      <c r="D105" s="82">
        <v>0.43891891891891799</v>
      </c>
      <c r="E105" s="82">
        <v>4.3809523809523798E-2</v>
      </c>
      <c r="F105" s="82">
        <v>0.49693693693693602</v>
      </c>
      <c r="G105" s="82">
        <v>5.3968253968253901E-2</v>
      </c>
      <c r="H105" s="82">
        <v>0.48306306306306301</v>
      </c>
      <c r="I105" s="82">
        <v>5.6296296296296199E-2</v>
      </c>
      <c r="J105" s="82">
        <v>0.49441441441441403</v>
      </c>
      <c r="K105" s="82">
        <v>4.8888888888888801E-2</v>
      </c>
      <c r="L105" s="82">
        <v>0.53477477477477398</v>
      </c>
      <c r="M105" s="82">
        <v>5.8201058201058198E-2</v>
      </c>
      <c r="N105" s="82">
        <v>0.52720720720720704</v>
      </c>
      <c r="O105" s="82">
        <v>5.1216931216931202E-2</v>
      </c>
      <c r="P105" s="82">
        <v>0.56000000000000005</v>
      </c>
      <c r="Q105" s="82">
        <v>6.1587301587301503E-2</v>
      </c>
      <c r="R105" s="82">
        <v>0.54990990990990896</v>
      </c>
      <c r="AB105" s="71" t="s">
        <v>168</v>
      </c>
      <c r="AC105" s="79">
        <v>0.01</v>
      </c>
      <c r="AD105" s="80"/>
      <c r="AE105" s="81">
        <v>0.02</v>
      </c>
      <c r="AF105" s="82"/>
      <c r="AG105" s="83">
        <v>0.03</v>
      </c>
      <c r="AH105" s="80"/>
      <c r="AI105" s="81">
        <v>0.04</v>
      </c>
      <c r="AJ105" s="82"/>
      <c r="AK105" s="83">
        <v>0.05</v>
      </c>
      <c r="AL105" s="80"/>
      <c r="AM105" s="81">
        <v>0.06</v>
      </c>
      <c r="AN105" s="82"/>
      <c r="AO105" s="83">
        <v>7.0000000000000007E-2</v>
      </c>
      <c r="AP105" s="80"/>
      <c r="AQ105" s="81">
        <v>0.08</v>
      </c>
      <c r="AR105" s="82"/>
    </row>
    <row r="106" spans="3:44" x14ac:dyDescent="0.3">
      <c r="C106" s="84">
        <v>5.9047619047619002E-2</v>
      </c>
      <c r="D106" s="82">
        <v>0.42756756756756698</v>
      </c>
      <c r="E106" s="82">
        <v>4.7195767195767097E-2</v>
      </c>
      <c r="F106" s="82">
        <v>0.48684684684684598</v>
      </c>
      <c r="G106" s="82">
        <v>5.7566137566137501E-2</v>
      </c>
      <c r="H106" s="82">
        <v>0.474234234234234</v>
      </c>
      <c r="I106" s="82">
        <v>6.0529100529100502E-2</v>
      </c>
      <c r="J106" s="82">
        <v>0.48180180180180099</v>
      </c>
      <c r="K106" s="82">
        <v>5.3968253968253901E-2</v>
      </c>
      <c r="L106" s="82">
        <v>0.52090090090090002</v>
      </c>
      <c r="M106" s="82">
        <v>6.2645502645502602E-2</v>
      </c>
      <c r="N106" s="82">
        <v>0.51333333333333298</v>
      </c>
      <c r="O106" s="82">
        <v>5.7354497354497297E-2</v>
      </c>
      <c r="P106" s="82">
        <v>0.54486486486486396</v>
      </c>
      <c r="Q106" s="82">
        <v>6.5820105820105806E-2</v>
      </c>
      <c r="R106" s="82">
        <v>0.53981981981981897</v>
      </c>
      <c r="AC106" s="79" t="s">
        <v>169</v>
      </c>
      <c r="AD106" s="80" t="s">
        <v>96</v>
      </c>
      <c r="AE106" s="82" t="s">
        <v>169</v>
      </c>
      <c r="AF106" s="82" t="s">
        <v>96</v>
      </c>
      <c r="AG106" s="80" t="s">
        <v>169</v>
      </c>
      <c r="AH106" s="80" t="s">
        <v>96</v>
      </c>
      <c r="AI106" s="82" t="s">
        <v>169</v>
      </c>
      <c r="AJ106" s="82" t="s">
        <v>96</v>
      </c>
      <c r="AK106" s="80" t="s">
        <v>169</v>
      </c>
      <c r="AL106" s="80" t="s">
        <v>96</v>
      </c>
      <c r="AM106" s="82" t="s">
        <v>169</v>
      </c>
      <c r="AN106" s="82" t="s">
        <v>96</v>
      </c>
      <c r="AO106" s="80" t="s">
        <v>169</v>
      </c>
      <c r="AP106" s="80" t="s">
        <v>96</v>
      </c>
      <c r="AQ106" s="82" t="s">
        <v>169</v>
      </c>
      <c r="AR106" s="82" t="s">
        <v>96</v>
      </c>
    </row>
    <row r="107" spans="3:44" x14ac:dyDescent="0.3">
      <c r="C107" s="84">
        <v>6.22222222222222E-2</v>
      </c>
      <c r="D107" s="82">
        <v>0.41243243243243199</v>
      </c>
      <c r="E107" s="82">
        <v>5.0793650793650703E-2</v>
      </c>
      <c r="F107" s="82">
        <v>0.47549549549549502</v>
      </c>
      <c r="G107" s="82">
        <v>6.3703703703703596E-2</v>
      </c>
      <c r="H107" s="82">
        <v>0.45153153153153103</v>
      </c>
      <c r="I107" s="82">
        <v>6.4973544973544906E-2</v>
      </c>
      <c r="J107" s="82">
        <v>0.469189189189189</v>
      </c>
      <c r="K107" s="82">
        <v>5.9894179894179798E-2</v>
      </c>
      <c r="L107" s="82">
        <v>0.50324324324324299</v>
      </c>
      <c r="M107" s="82">
        <v>6.7089947089947005E-2</v>
      </c>
      <c r="N107" s="82">
        <v>0.49693693693693602</v>
      </c>
      <c r="O107" s="82">
        <v>6.5185185185185096E-2</v>
      </c>
      <c r="P107" s="82">
        <v>0.52468468468468399</v>
      </c>
      <c r="Q107" s="82">
        <v>7.0476190476190401E-2</v>
      </c>
      <c r="R107" s="82">
        <v>0.52468468468468399</v>
      </c>
      <c r="AC107" s="71">
        <v>-1.6170212765957668E-4</v>
      </c>
      <c r="AD107" s="71">
        <v>0.60799999999999998</v>
      </c>
      <c r="AE107" s="71">
        <v>-1.65570599613154E-4</v>
      </c>
      <c r="AF107" s="71">
        <v>0.62254545454545396</v>
      </c>
      <c r="AG107" s="71">
        <v>-3.8259187620889867E-4</v>
      </c>
      <c r="AH107" s="71">
        <v>0.63854545454545397</v>
      </c>
      <c r="AI107" s="71">
        <v>3.8684719535782266E-5</v>
      </c>
      <c r="AJ107" s="71">
        <v>0.65454545454545399</v>
      </c>
      <c r="AK107" s="71">
        <v>-1.7794970986460533E-4</v>
      </c>
      <c r="AL107" s="71">
        <v>0.66909090909090896</v>
      </c>
      <c r="AM107" s="71">
        <v>-1.8259187620889934E-4</v>
      </c>
      <c r="AN107" s="71">
        <v>0.68654545454545401</v>
      </c>
      <c r="AO107" s="82">
        <v>2.12765957446809E-4</v>
      </c>
      <c r="AP107" s="82">
        <v>0.69999845821769902</v>
      </c>
      <c r="AQ107" s="82">
        <v>0</v>
      </c>
      <c r="AR107" s="82">
        <v>0.71594202898550696</v>
      </c>
    </row>
    <row r="108" spans="3:44" x14ac:dyDescent="0.3">
      <c r="C108" s="84">
        <v>6.4550264550264497E-2</v>
      </c>
      <c r="D108" s="82">
        <v>0.39729729729729701</v>
      </c>
      <c r="E108" s="82">
        <v>5.3756613756613697E-2</v>
      </c>
      <c r="F108" s="82">
        <v>0.46540540540540498</v>
      </c>
      <c r="G108" s="82">
        <v>6.7513227513227497E-2</v>
      </c>
      <c r="H108" s="82">
        <v>0.43513513513513502</v>
      </c>
      <c r="I108" s="82">
        <v>6.7301587301587196E-2</v>
      </c>
      <c r="J108" s="82">
        <v>0.45531531531531499</v>
      </c>
      <c r="K108" s="82">
        <v>6.4973544973544906E-2</v>
      </c>
      <c r="L108" s="82">
        <v>0.48810810810810801</v>
      </c>
      <c r="M108" s="82">
        <v>7.0687830687830605E-2</v>
      </c>
      <c r="N108" s="82">
        <v>0.48684684684684598</v>
      </c>
      <c r="O108" s="82">
        <v>6.9841269841269801E-2</v>
      </c>
      <c r="P108" s="82">
        <v>0.50954954954954901</v>
      </c>
      <c r="Q108" s="82">
        <v>7.5343915343915296E-2</v>
      </c>
      <c r="R108" s="82">
        <v>0.50828828828828798</v>
      </c>
      <c r="AC108" s="71">
        <v>3.2456479690522264E-3</v>
      </c>
      <c r="AD108" s="71">
        <v>0.59636363636363598</v>
      </c>
      <c r="AE108" s="71">
        <v>2.8150870406189465E-3</v>
      </c>
      <c r="AF108" s="71">
        <v>0.61527272727272697</v>
      </c>
      <c r="AG108" s="71">
        <v>3.6622823984526066E-3</v>
      </c>
      <c r="AH108" s="71">
        <v>0.62981818181818106</v>
      </c>
      <c r="AI108" s="71">
        <v>4.0839458413926399E-3</v>
      </c>
      <c r="AJ108" s="71">
        <v>0.64436363636363603</v>
      </c>
      <c r="AK108" s="71">
        <v>4.9311411992263065E-3</v>
      </c>
      <c r="AL108" s="71">
        <v>0.65890909090909</v>
      </c>
      <c r="AM108" s="71">
        <v>8.120309477756266E-3</v>
      </c>
      <c r="AN108" s="71">
        <v>0.66763636363636303</v>
      </c>
      <c r="AO108" s="82">
        <v>4.6808510638297798E-3</v>
      </c>
      <c r="AP108" s="82">
        <v>0.68982115325315996</v>
      </c>
      <c r="AQ108" s="82">
        <v>5.5319148936170204E-3</v>
      </c>
      <c r="AR108" s="82">
        <v>0.704307739747147</v>
      </c>
    </row>
    <row r="109" spans="3:44" x14ac:dyDescent="0.3">
      <c r="C109" s="84">
        <v>6.8359788359788301E-2</v>
      </c>
      <c r="D109" s="82">
        <v>0.38090090090090001</v>
      </c>
      <c r="E109" s="82">
        <v>5.5873015873015797E-2</v>
      </c>
      <c r="F109" s="82">
        <v>0.45783783783783699</v>
      </c>
      <c r="G109" s="82">
        <v>7.0899470899470796E-2</v>
      </c>
      <c r="H109" s="82">
        <v>0.42</v>
      </c>
      <c r="I109" s="82">
        <v>7.1322751322751302E-2</v>
      </c>
      <c r="J109" s="82">
        <v>0.44144144144144098</v>
      </c>
      <c r="K109" s="82">
        <v>6.8783068783068696E-2</v>
      </c>
      <c r="L109" s="82">
        <v>0.47297297297297197</v>
      </c>
      <c r="M109" s="82">
        <v>7.5343915343915296E-2</v>
      </c>
      <c r="N109" s="82">
        <v>0.47297297297297197</v>
      </c>
      <c r="O109" s="82">
        <v>7.3862433862433796E-2</v>
      </c>
      <c r="P109" s="82">
        <v>0.49441441441441403</v>
      </c>
      <c r="Q109" s="82">
        <v>8.0211640211640206E-2</v>
      </c>
      <c r="R109" s="82">
        <v>0.49441441441441403</v>
      </c>
      <c r="AC109" s="71">
        <v>9.206189555125666E-3</v>
      </c>
      <c r="AD109" s="71">
        <v>0.58472727272727198</v>
      </c>
      <c r="AE109" s="71">
        <v>4.9442940038684664E-3</v>
      </c>
      <c r="AF109" s="71">
        <v>0.60945454545454503</v>
      </c>
      <c r="AG109" s="71">
        <v>7.0692456479689997E-3</v>
      </c>
      <c r="AH109" s="71">
        <v>0.61963636363636299</v>
      </c>
      <c r="AI109" s="71">
        <v>9.8317214700193323E-3</v>
      </c>
      <c r="AJ109" s="71">
        <v>0.63272727272727203</v>
      </c>
      <c r="AK109" s="71">
        <v>1.0679690522243665E-2</v>
      </c>
      <c r="AL109" s="71">
        <v>0.64436363636363603</v>
      </c>
      <c r="AM109" s="71">
        <v>1.6424371373307534E-2</v>
      </c>
      <c r="AN109" s="71">
        <v>0.64436363636363603</v>
      </c>
      <c r="AO109" s="82">
        <v>9.1489361702127604E-3</v>
      </c>
      <c r="AP109" s="82">
        <v>0.67819457292630203</v>
      </c>
      <c r="AQ109" s="82">
        <v>1.34042553191489E-2</v>
      </c>
      <c r="AR109" s="82">
        <v>0.68685938945420899</v>
      </c>
    </row>
    <row r="110" spans="3:44" x14ac:dyDescent="0.3">
      <c r="C110" s="84">
        <v>7.0476190476190401E-2</v>
      </c>
      <c r="D110" s="82">
        <v>0.36828828828828802</v>
      </c>
      <c r="E110" s="82">
        <v>5.8201058201058198E-2</v>
      </c>
      <c r="F110" s="82">
        <v>0.45153153153153103</v>
      </c>
      <c r="G110" s="82">
        <v>7.5132275132275106E-2</v>
      </c>
      <c r="H110" s="82">
        <v>0.39981981981981901</v>
      </c>
      <c r="I110" s="82">
        <v>7.4708994708994697E-2</v>
      </c>
      <c r="J110" s="82">
        <v>0.428828828828828</v>
      </c>
      <c r="K110" s="82">
        <v>7.2380952380952296E-2</v>
      </c>
      <c r="L110" s="82">
        <v>0.46162162162162101</v>
      </c>
      <c r="M110" s="82">
        <v>7.7883597883597805E-2</v>
      </c>
      <c r="N110" s="82">
        <v>0.46162162162162101</v>
      </c>
      <c r="O110" s="82">
        <v>7.8730158730158706E-2</v>
      </c>
      <c r="P110" s="82">
        <v>0.47927927927927899</v>
      </c>
      <c r="Q110" s="82">
        <v>8.5291005291005195E-2</v>
      </c>
      <c r="R110" s="82">
        <v>0.47927927927927899</v>
      </c>
      <c r="AC110" s="71">
        <v>1.3890135396518332E-2</v>
      </c>
      <c r="AD110" s="71">
        <v>0.57309090909090898</v>
      </c>
      <c r="AE110" s="71">
        <v>9.6278529980657335E-3</v>
      </c>
      <c r="AF110" s="71">
        <v>0.59927272727272696</v>
      </c>
      <c r="AG110" s="71">
        <v>1.1327272727272667E-2</v>
      </c>
      <c r="AH110" s="71">
        <v>0.60945454545454503</v>
      </c>
      <c r="AI110" s="71">
        <v>1.3451063829787202E-2</v>
      </c>
      <c r="AJ110" s="71">
        <v>0.624</v>
      </c>
      <c r="AK110" s="71">
        <v>1.5789555125725333E-2</v>
      </c>
      <c r="AL110" s="71">
        <v>0.63127272727272699</v>
      </c>
      <c r="AM110" s="71">
        <v>2.6856092843326865E-2</v>
      </c>
      <c r="AN110" s="71">
        <v>0.62109090909090903</v>
      </c>
      <c r="AO110" s="82">
        <v>1.4042553191489299E-2</v>
      </c>
      <c r="AP110" s="82">
        <v>0.666564909034844</v>
      </c>
      <c r="AQ110" s="82">
        <v>1.9574468085106302E-2</v>
      </c>
      <c r="AR110" s="82">
        <v>0.67087264878199204</v>
      </c>
    </row>
    <row r="111" spans="3:44" x14ac:dyDescent="0.3">
      <c r="C111" s="84">
        <v>7.2380952380952296E-2</v>
      </c>
      <c r="D111" s="82">
        <v>0.35315315315315299</v>
      </c>
      <c r="E111" s="82">
        <v>6.1798941798941798E-2</v>
      </c>
      <c r="F111" s="82">
        <v>0.43639639639639599</v>
      </c>
      <c r="G111" s="82">
        <v>7.9365079365079305E-2</v>
      </c>
      <c r="H111" s="82">
        <v>0.37963963963963898</v>
      </c>
      <c r="I111" s="82">
        <v>7.8941798941798896E-2</v>
      </c>
      <c r="J111" s="82">
        <v>0.40864864864864803</v>
      </c>
      <c r="K111" s="82">
        <v>7.76719576719576E-2</v>
      </c>
      <c r="L111" s="82">
        <v>0.44144144144144098</v>
      </c>
      <c r="M111" s="82">
        <v>8.2539682539682496E-2</v>
      </c>
      <c r="N111" s="82">
        <v>0.44396396396396298</v>
      </c>
      <c r="O111" s="82">
        <v>8.3597883597883504E-2</v>
      </c>
      <c r="P111" s="82">
        <v>0.46162162162162101</v>
      </c>
      <c r="Q111" s="82">
        <v>8.9523809523809506E-2</v>
      </c>
      <c r="R111" s="82">
        <v>0.45909909909909902</v>
      </c>
      <c r="AC111" s="71">
        <v>1.8360928433268798E-2</v>
      </c>
      <c r="AD111" s="71">
        <v>0.56290909090909003</v>
      </c>
      <c r="AE111" s="71">
        <v>1.4737717601547332E-2</v>
      </c>
      <c r="AF111" s="71">
        <v>0.58618181818181803</v>
      </c>
      <c r="AG111" s="71">
        <v>1.6010058027079267E-2</v>
      </c>
      <c r="AH111" s="71">
        <v>0.60218181818181804</v>
      </c>
      <c r="AI111" s="71">
        <v>1.9412765957446801E-2</v>
      </c>
      <c r="AJ111" s="71">
        <v>0.60799999999999998</v>
      </c>
      <c r="AK111" s="71">
        <v>2.1536943907156669E-2</v>
      </c>
      <c r="AL111" s="71">
        <v>0.62109090909090903</v>
      </c>
      <c r="AM111" s="71">
        <v>3.5584139264990329E-2</v>
      </c>
      <c r="AN111" s="71">
        <v>0.60363636363636297</v>
      </c>
      <c r="AO111" s="82">
        <v>2.02127659574468E-2</v>
      </c>
      <c r="AP111" s="82">
        <v>0.65202744372494603</v>
      </c>
      <c r="AQ111" s="82">
        <v>2.5106382978723401E-2</v>
      </c>
      <c r="AR111" s="82">
        <v>0.65923835954363197</v>
      </c>
    </row>
    <row r="112" spans="3:44" x14ac:dyDescent="0.3">
      <c r="C112" s="84">
        <v>7.4497354497354396E-2</v>
      </c>
      <c r="D112" s="82">
        <v>0.33297297297297201</v>
      </c>
      <c r="E112" s="82">
        <v>6.5185185185185096E-2</v>
      </c>
      <c r="F112" s="82">
        <v>0.42126126126126101</v>
      </c>
      <c r="G112" s="82">
        <v>8.4021164021163997E-2</v>
      </c>
      <c r="H112" s="82">
        <v>0.35063063063062999</v>
      </c>
      <c r="I112" s="82">
        <v>8.2751322751322701E-2</v>
      </c>
      <c r="J112" s="82">
        <v>0.39351351351351299</v>
      </c>
      <c r="K112" s="82">
        <v>8.2328042328042306E-2</v>
      </c>
      <c r="L112" s="82">
        <v>0.42126126126126101</v>
      </c>
      <c r="M112" s="82">
        <v>8.6560846560846505E-2</v>
      </c>
      <c r="N112" s="82">
        <v>0.42756756756756698</v>
      </c>
      <c r="O112" s="82">
        <v>8.9523809523809506E-2</v>
      </c>
      <c r="P112" s="82">
        <v>0.43891891891891799</v>
      </c>
      <c r="Q112" s="82">
        <v>9.3121693121693105E-2</v>
      </c>
      <c r="R112" s="82">
        <v>0.44396396396396298</v>
      </c>
      <c r="AC112" s="71">
        <v>2.2618568665377134E-2</v>
      </c>
      <c r="AD112" s="71">
        <v>0.554181818181818</v>
      </c>
      <c r="AE112" s="71">
        <v>1.9847195357833601E-2</v>
      </c>
      <c r="AF112" s="71">
        <v>0.57454545454545403</v>
      </c>
      <c r="AG112" s="71">
        <v>1.8778723404255269E-2</v>
      </c>
      <c r="AH112" s="71">
        <v>0.59199999999999997</v>
      </c>
      <c r="AI112" s="71">
        <v>2.4947775628626667E-2</v>
      </c>
      <c r="AJ112" s="71">
        <v>0.59636363636363598</v>
      </c>
      <c r="AK112" s="71">
        <v>2.7072340425531864E-2</v>
      </c>
      <c r="AL112" s="71">
        <v>0.60799999999999998</v>
      </c>
      <c r="AM112" s="71">
        <v>4.7932688588007734E-2</v>
      </c>
      <c r="AN112" s="71">
        <v>0.57309090909090898</v>
      </c>
      <c r="AO112" s="82">
        <v>2.53191489361702E-2</v>
      </c>
      <c r="AP112" s="82">
        <v>0.64184551341350604</v>
      </c>
      <c r="AQ112" s="82">
        <v>3.1702127659574399E-2</v>
      </c>
      <c r="AR112" s="82">
        <v>0.64324853530681403</v>
      </c>
    </row>
    <row r="113" spans="3:44" x14ac:dyDescent="0.3">
      <c r="C113" s="84">
        <v>7.7037037037037001E-2</v>
      </c>
      <c r="D113" s="82">
        <v>0.30144144144144103</v>
      </c>
      <c r="E113" s="82">
        <v>7.0899470899470796E-2</v>
      </c>
      <c r="F113" s="82">
        <v>0.39603603603603599</v>
      </c>
      <c r="G113" s="82">
        <v>8.6349206349206301E-2</v>
      </c>
      <c r="H113" s="82">
        <v>0.32540540540540502</v>
      </c>
      <c r="I113" s="82">
        <v>8.6137566137566096E-2</v>
      </c>
      <c r="J113" s="82">
        <v>0.37081081081081002</v>
      </c>
      <c r="K113" s="82">
        <v>8.6772486772486696E-2</v>
      </c>
      <c r="L113" s="82">
        <v>0.39981981981981901</v>
      </c>
      <c r="M113" s="82">
        <v>8.99470899470899E-2</v>
      </c>
      <c r="N113" s="82">
        <v>0.409909909909909</v>
      </c>
      <c r="O113" s="82">
        <v>9.3756613756613705E-2</v>
      </c>
      <c r="P113" s="82">
        <v>0.41747747747747699</v>
      </c>
      <c r="Q113" s="82">
        <v>9.71428571428571E-2</v>
      </c>
      <c r="R113" s="82">
        <v>0.428828828828828</v>
      </c>
      <c r="AC113" s="71">
        <v>2.6876595744680803E-2</v>
      </c>
      <c r="AD113" s="71">
        <v>0.54400000000000004</v>
      </c>
      <c r="AE113" s="71">
        <v>2.4956673114119865E-2</v>
      </c>
      <c r="AF113" s="71">
        <v>0.56290909090909003</v>
      </c>
      <c r="AG113" s="71">
        <v>2.218452611218567E-2</v>
      </c>
      <c r="AH113" s="71">
        <v>0.58618181818181803</v>
      </c>
      <c r="AI113" s="71">
        <v>3.0056866537717598E-2</v>
      </c>
      <c r="AJ113" s="71">
        <v>0.58618181818181803</v>
      </c>
      <c r="AK113" s="71">
        <v>3.60147001934236E-2</v>
      </c>
      <c r="AL113" s="71">
        <v>0.58472727272727198</v>
      </c>
      <c r="AM113" s="71">
        <v>5.6236750483558938E-2</v>
      </c>
      <c r="AN113" s="71">
        <v>0.54981818181818098</v>
      </c>
      <c r="AO113" s="82">
        <v>2.9787234042553099E-2</v>
      </c>
      <c r="AP113" s="82">
        <v>0.63311748381128596</v>
      </c>
      <c r="AQ113" s="82">
        <v>3.7446808510638301E-2</v>
      </c>
      <c r="AR113" s="82">
        <v>0.63016342892383603</v>
      </c>
    </row>
    <row r="114" spans="3:44" x14ac:dyDescent="0.3">
      <c r="C114" s="84">
        <v>7.8518518518518501E-2</v>
      </c>
      <c r="D114" s="82">
        <v>0.26738738738738699</v>
      </c>
      <c r="E114" s="82">
        <v>7.3862433862433796E-2</v>
      </c>
      <c r="F114" s="82">
        <v>0.37837837837837801</v>
      </c>
      <c r="G114" s="82">
        <v>8.9312169312169301E-2</v>
      </c>
      <c r="H114" s="82">
        <v>0.30522522522522499</v>
      </c>
      <c r="I114" s="82">
        <v>8.9523809523809506E-2</v>
      </c>
      <c r="J114" s="82">
        <v>0.34810810810810799</v>
      </c>
      <c r="K114" s="82">
        <v>8.9523809523809506E-2</v>
      </c>
      <c r="L114" s="82">
        <v>0.383423423423423</v>
      </c>
      <c r="M114" s="82">
        <v>9.3756613756613705E-2</v>
      </c>
      <c r="N114" s="82">
        <v>0.39099099099098999</v>
      </c>
      <c r="O114" s="82">
        <v>9.71428571428571E-2</v>
      </c>
      <c r="P114" s="82">
        <v>0.40234234234234201</v>
      </c>
      <c r="Q114" s="82">
        <v>0.10074074074074001</v>
      </c>
      <c r="R114" s="82">
        <v>0.41369369369369302</v>
      </c>
      <c r="AC114" s="71">
        <v>3.1347388781431333E-2</v>
      </c>
      <c r="AD114" s="71">
        <v>0.53381818181818097</v>
      </c>
      <c r="AE114" s="71">
        <v>2.9214313346228201E-2</v>
      </c>
      <c r="AF114" s="71">
        <v>0.554181818181818</v>
      </c>
      <c r="AG114" s="71">
        <v>2.6229013539651801E-2</v>
      </c>
      <c r="AH114" s="71">
        <v>0.57890909090909004</v>
      </c>
      <c r="AI114" s="71">
        <v>3.5167117988394538E-2</v>
      </c>
      <c r="AJ114" s="71">
        <v>0.57163636363636305</v>
      </c>
      <c r="AK114" s="71">
        <v>4.1975628626692463E-2</v>
      </c>
      <c r="AL114" s="71">
        <v>0.57163636363636305</v>
      </c>
      <c r="AM114" s="71">
        <v>6.4328046421663398E-2</v>
      </c>
      <c r="AN114" s="71">
        <v>0.52654545454545398</v>
      </c>
      <c r="AO114" s="82">
        <v>3.4680851063829697E-2</v>
      </c>
      <c r="AP114" s="82">
        <v>0.62148781991982704</v>
      </c>
      <c r="AQ114" s="82">
        <v>4.3617021276595697E-2</v>
      </c>
      <c r="AR114" s="82">
        <v>0.61562596361393696</v>
      </c>
    </row>
    <row r="115" spans="3:44" x14ac:dyDescent="0.3">
      <c r="C115" s="84">
        <v>7.9153439153439101E-2</v>
      </c>
      <c r="D115" s="82">
        <v>0.26234234234234199</v>
      </c>
      <c r="E115" s="82">
        <v>7.7460317460317396E-2</v>
      </c>
      <c r="F115" s="82">
        <v>0.35693693693693601</v>
      </c>
      <c r="G115" s="82">
        <v>9.0793650793650704E-2</v>
      </c>
      <c r="H115" s="82">
        <v>0.28378378378378299</v>
      </c>
      <c r="I115" s="82">
        <v>9.2698412698412599E-2</v>
      </c>
      <c r="J115" s="82">
        <v>0.32792792792792702</v>
      </c>
      <c r="K115" s="82">
        <v>9.2275132275132205E-2</v>
      </c>
      <c r="L115" s="82">
        <v>0.367027027027027</v>
      </c>
      <c r="M115" s="82">
        <v>9.7566137566137495E-2</v>
      </c>
      <c r="N115" s="82">
        <v>0.36828828828828802</v>
      </c>
      <c r="O115" s="82">
        <v>0.1005291005291</v>
      </c>
      <c r="P115" s="82">
        <v>0.383423423423423</v>
      </c>
      <c r="Q115" s="82">
        <v>0.10433862433862399</v>
      </c>
      <c r="R115" s="82">
        <v>0.39603603603603599</v>
      </c>
      <c r="AC115" s="71">
        <v>3.6245647969052198E-2</v>
      </c>
      <c r="AD115" s="71">
        <v>0.51636363636363602</v>
      </c>
      <c r="AE115" s="71">
        <v>3.3897872340425468E-2</v>
      </c>
      <c r="AF115" s="71">
        <v>0.54400000000000004</v>
      </c>
      <c r="AG115" s="71">
        <v>2.8997678916827797E-2</v>
      </c>
      <c r="AH115" s="71">
        <v>0.56872727272727197</v>
      </c>
      <c r="AI115" s="71">
        <v>4.1128820116054135E-2</v>
      </c>
      <c r="AJ115" s="71">
        <v>0.55563636363636304</v>
      </c>
      <c r="AK115" s="71">
        <v>4.9001547388781402E-2</v>
      </c>
      <c r="AL115" s="71">
        <v>0.554181818181818</v>
      </c>
      <c r="AM115" s="71">
        <v>7.3698259187620671E-2</v>
      </c>
      <c r="AN115" s="71">
        <v>0.49454545454545401</v>
      </c>
      <c r="AO115" s="82">
        <v>3.8936170212765901E-2</v>
      </c>
      <c r="AP115" s="82">
        <v>0.61131205673758804</v>
      </c>
      <c r="AQ115" s="82">
        <v>4.9361702127659501E-2</v>
      </c>
      <c r="AR115" s="82">
        <v>0.60254085723095896</v>
      </c>
    </row>
    <row r="116" spans="3:44" x14ac:dyDescent="0.3">
      <c r="C116" s="84">
        <v>7.97883597883597E-2</v>
      </c>
      <c r="D116" s="82">
        <v>0.25603603603603597</v>
      </c>
      <c r="E116" s="82">
        <v>8.0846560846560805E-2</v>
      </c>
      <c r="F116" s="82">
        <v>0.33297297297297201</v>
      </c>
      <c r="G116" s="82">
        <v>9.1640211640211605E-2</v>
      </c>
      <c r="H116" s="82">
        <v>0.26990990990990898</v>
      </c>
      <c r="I116" s="82">
        <v>9.5238095238095205E-2</v>
      </c>
      <c r="J116" s="82">
        <v>0.30396396396396302</v>
      </c>
      <c r="K116" s="82">
        <v>9.6296296296296297E-2</v>
      </c>
      <c r="L116" s="82">
        <v>0.34054054054054</v>
      </c>
      <c r="M116" s="82">
        <v>0.102010582010582</v>
      </c>
      <c r="N116" s="82">
        <v>0.345585585585585</v>
      </c>
      <c r="O116" s="82">
        <v>0.104761904761904</v>
      </c>
      <c r="P116" s="82">
        <v>0.36324324324324297</v>
      </c>
      <c r="Q116" s="82">
        <v>0.10814814814814799</v>
      </c>
      <c r="R116" s="82">
        <v>0.37711711711711698</v>
      </c>
      <c r="AC116" s="71">
        <v>4.1994197292069602E-2</v>
      </c>
      <c r="AD116" s="71">
        <v>0.50181818181818105</v>
      </c>
      <c r="AE116" s="71">
        <v>3.773075435203093E-2</v>
      </c>
      <c r="AF116" s="71">
        <v>0.53236363636363604</v>
      </c>
      <c r="AG116" s="71">
        <v>3.2616247582205E-2</v>
      </c>
      <c r="AH116" s="71">
        <v>0.56290909090909003</v>
      </c>
      <c r="AI116" s="71">
        <v>4.6239458413926467E-2</v>
      </c>
      <c r="AJ116" s="71">
        <v>0.53963636363636303</v>
      </c>
      <c r="AK116" s="71">
        <v>5.4750870406189533E-2</v>
      </c>
      <c r="AL116" s="71">
        <v>0.53672727272727205</v>
      </c>
      <c r="AM116" s="71">
        <v>8.115203094777533E-2</v>
      </c>
      <c r="AN116" s="71">
        <v>0.46836363636363598</v>
      </c>
      <c r="AO116" s="82">
        <v>4.4042553191489302E-2</v>
      </c>
      <c r="AP116" s="82">
        <v>0.59823157570151098</v>
      </c>
      <c r="AQ116" s="82">
        <v>5.3829787234042498E-2</v>
      </c>
      <c r="AR116" s="82">
        <v>0.58801572617946296</v>
      </c>
    </row>
    <row r="117" spans="3:44" x14ac:dyDescent="0.3">
      <c r="C117" s="84">
        <v>8.4021164021163997E-2</v>
      </c>
      <c r="D117" s="82">
        <v>0.24216216216216199</v>
      </c>
      <c r="E117" s="82">
        <v>8.2751322751322701E-2</v>
      </c>
      <c r="F117" s="82">
        <v>0.31279279279279198</v>
      </c>
      <c r="G117" s="82">
        <v>9.2486772486772395E-2</v>
      </c>
      <c r="H117" s="82">
        <v>0.26360360360360302</v>
      </c>
      <c r="I117" s="82">
        <v>9.7566137566137495E-2</v>
      </c>
      <c r="J117" s="82">
        <v>0.28252252252252202</v>
      </c>
      <c r="K117" s="82">
        <v>9.9470899470899404E-2</v>
      </c>
      <c r="L117" s="82">
        <v>0.32288288288288203</v>
      </c>
      <c r="M117" s="82">
        <v>0.10518518518518501</v>
      </c>
      <c r="N117" s="82">
        <v>0.321621621621621</v>
      </c>
      <c r="O117" s="82">
        <v>0.108571428571428</v>
      </c>
      <c r="P117" s="82">
        <v>0.34180180180180098</v>
      </c>
      <c r="Q117" s="82">
        <v>0.111534391534391</v>
      </c>
      <c r="R117" s="82">
        <v>0.35819819819819798</v>
      </c>
      <c r="AC117" s="71">
        <v>4.7316827852998067E-2</v>
      </c>
      <c r="AD117" s="71">
        <v>0.48872727272727201</v>
      </c>
      <c r="AE117" s="71">
        <v>4.2841005802707936E-2</v>
      </c>
      <c r="AF117" s="71">
        <v>0.51781818181818096</v>
      </c>
      <c r="AG117" s="71">
        <v>3.6023597678916802E-2</v>
      </c>
      <c r="AH117" s="71">
        <v>0.55127272727272703</v>
      </c>
      <c r="AI117" s="71">
        <v>5.1562088974854869E-2</v>
      </c>
      <c r="AJ117" s="71">
        <v>0.52654545454545398</v>
      </c>
      <c r="AK117" s="71">
        <v>6.2416634429400326E-2</v>
      </c>
      <c r="AL117" s="71">
        <v>0.51345454545454505</v>
      </c>
      <c r="AM117" s="71">
        <v>9.0524564796904669E-2</v>
      </c>
      <c r="AN117" s="71">
        <v>0.42763636363636298</v>
      </c>
      <c r="AO117" s="82">
        <v>4.8510638297872298E-2</v>
      </c>
      <c r="AP117" s="82">
        <v>0.58660499537465305</v>
      </c>
      <c r="AQ117" s="82">
        <v>5.9574468085106302E-2</v>
      </c>
      <c r="AR117" s="82">
        <v>0.57348134443416598</v>
      </c>
    </row>
    <row r="118" spans="3:44" x14ac:dyDescent="0.3">
      <c r="C118" s="84">
        <v>9.0158730158730105E-2</v>
      </c>
      <c r="D118" s="82">
        <v>0.22450450450450399</v>
      </c>
      <c r="E118" s="82">
        <v>8.3809523809523695E-2</v>
      </c>
      <c r="F118" s="82">
        <v>0.29387387387387298</v>
      </c>
      <c r="G118" s="82">
        <v>9.41798941798941E-2</v>
      </c>
      <c r="H118" s="82">
        <v>0.257297297297297</v>
      </c>
      <c r="I118" s="82">
        <v>9.8624338624338601E-2</v>
      </c>
      <c r="J118" s="82">
        <v>0.26738738738738699</v>
      </c>
      <c r="K118" s="82">
        <v>0.101587301587301</v>
      </c>
      <c r="L118" s="82">
        <v>0.30018018018018</v>
      </c>
      <c r="M118" s="82">
        <v>0.10962962962962899</v>
      </c>
      <c r="N118" s="82">
        <v>0.28630630630630599</v>
      </c>
      <c r="O118" s="82">
        <v>0.112380952380952</v>
      </c>
      <c r="P118" s="82">
        <v>0.31783783783783698</v>
      </c>
      <c r="Q118" s="82">
        <v>0.11407407407407399</v>
      </c>
      <c r="R118" s="82">
        <v>0.343063063063063</v>
      </c>
      <c r="AC118" s="71">
        <v>5.1363636363636334E-2</v>
      </c>
      <c r="AD118" s="71">
        <v>0.472727272727272</v>
      </c>
      <c r="AE118" s="71">
        <v>4.6673500967117927E-2</v>
      </c>
      <c r="AF118" s="71">
        <v>0.507636363636363</v>
      </c>
      <c r="AG118" s="71">
        <v>3.9429400386847134E-2</v>
      </c>
      <c r="AH118" s="71">
        <v>0.54545454545454497</v>
      </c>
      <c r="AI118" s="71">
        <v>5.7311025145067668E-2</v>
      </c>
      <c r="AJ118" s="71">
        <v>0.51054545454545397</v>
      </c>
      <c r="AK118" s="71">
        <v>6.8805415860734673E-2</v>
      </c>
      <c r="AL118" s="71">
        <v>0.49163636363636298</v>
      </c>
      <c r="AM118" s="71">
        <v>9.5637524177949337E-2</v>
      </c>
      <c r="AN118" s="71">
        <v>0.40290909090909</v>
      </c>
      <c r="AO118" s="82">
        <v>5.1702127659574403E-2</v>
      </c>
      <c r="AP118" s="82">
        <v>0.57933549182855304</v>
      </c>
      <c r="AQ118" s="82">
        <v>6.4680851063829703E-2</v>
      </c>
      <c r="AR118" s="82">
        <v>0.56185013876040701</v>
      </c>
    </row>
    <row r="119" spans="3:44" x14ac:dyDescent="0.3">
      <c r="C119" s="84">
        <v>9.2486772486772395E-2</v>
      </c>
      <c r="D119" s="82">
        <v>0.211891891891891</v>
      </c>
      <c r="E119" s="82">
        <v>8.5079365079365005E-2</v>
      </c>
      <c r="F119" s="82">
        <v>0.27243243243243198</v>
      </c>
      <c r="G119" s="82">
        <v>9.8201058201058095E-2</v>
      </c>
      <c r="H119" s="82">
        <v>0.24468468468468399</v>
      </c>
      <c r="I119" s="82">
        <v>9.9894179894179799E-2</v>
      </c>
      <c r="J119" s="82">
        <v>0.259819819819819</v>
      </c>
      <c r="K119" s="82">
        <v>0.103492063492063</v>
      </c>
      <c r="L119" s="82">
        <v>0.28756756756756702</v>
      </c>
      <c r="M119" s="82">
        <v>0.11195767195767101</v>
      </c>
      <c r="N119" s="82">
        <v>0.26990990990990898</v>
      </c>
      <c r="O119" s="82">
        <v>0.116825396825396</v>
      </c>
      <c r="P119" s="82">
        <v>0.28252252252252202</v>
      </c>
      <c r="Q119" s="82">
        <v>0.117037037037037</v>
      </c>
      <c r="R119" s="82">
        <v>0.32666666666666599</v>
      </c>
      <c r="AC119" s="71">
        <v>5.7326499032881999E-2</v>
      </c>
      <c r="AD119" s="71">
        <v>0.45236363636363602</v>
      </c>
      <c r="AE119" s="71">
        <v>5.0507156673114069E-2</v>
      </c>
      <c r="AF119" s="71">
        <v>0.49309090909090902</v>
      </c>
      <c r="AG119" s="71">
        <v>4.4113733075435202E-2</v>
      </c>
      <c r="AH119" s="71">
        <v>0.53236363636363604</v>
      </c>
      <c r="AI119" s="71">
        <v>6.4976789168278537E-2</v>
      </c>
      <c r="AJ119" s="71">
        <v>0.48727272727272702</v>
      </c>
      <c r="AK119" s="71">
        <v>7.4342359767891331E-2</v>
      </c>
      <c r="AL119" s="71">
        <v>0.472727272727272</v>
      </c>
      <c r="AM119" s="71">
        <v>0.10075241779497067</v>
      </c>
      <c r="AN119" s="71">
        <v>0.37090909090909002</v>
      </c>
      <c r="AO119" s="82">
        <v>5.5744680851063801E-2</v>
      </c>
      <c r="AP119" s="82">
        <v>0.56771199506629599</v>
      </c>
      <c r="AQ119" s="82">
        <v>6.9148936170212699E-2</v>
      </c>
      <c r="AR119" s="82">
        <v>0.54877428307123</v>
      </c>
    </row>
    <row r="120" spans="3:44" x14ac:dyDescent="0.3">
      <c r="C120" s="84">
        <v>8.7830687830687801E-2</v>
      </c>
      <c r="D120" s="82">
        <v>0.19045045045045</v>
      </c>
      <c r="E120" s="82">
        <v>8.5291005291005195E-2</v>
      </c>
      <c r="F120" s="82">
        <v>0.26360360360360302</v>
      </c>
      <c r="G120" s="82">
        <v>0.101587301587301</v>
      </c>
      <c r="H120" s="82">
        <v>0.237117117117117</v>
      </c>
      <c r="I120" s="82">
        <v>0.10370370370370301</v>
      </c>
      <c r="J120" s="82">
        <v>0.24972972972972901</v>
      </c>
      <c r="K120" s="82">
        <v>0.105396825396825</v>
      </c>
      <c r="L120" s="82">
        <v>0.27117117117117101</v>
      </c>
      <c r="M120" s="82">
        <v>0.113862433862433</v>
      </c>
      <c r="N120" s="82">
        <v>0.26108108108108102</v>
      </c>
      <c r="O120" s="82">
        <v>0.118306878306878</v>
      </c>
      <c r="P120" s="82">
        <v>0.26990990990990898</v>
      </c>
      <c r="Q120" s="82">
        <v>0.12021164021164001</v>
      </c>
      <c r="R120" s="82">
        <v>0.30648648648648602</v>
      </c>
      <c r="AC120" s="71">
        <v>6.0521470019342334E-2</v>
      </c>
      <c r="AD120" s="71">
        <v>0.43927272727272698</v>
      </c>
      <c r="AE120" s="71">
        <v>5.4765957446808462E-2</v>
      </c>
      <c r="AF120" s="71">
        <v>0.48</v>
      </c>
      <c r="AG120" s="71">
        <v>4.858607350096706E-2</v>
      </c>
      <c r="AH120" s="71">
        <v>0.51636363636363602</v>
      </c>
      <c r="AI120" s="71">
        <v>6.9449516441005332E-2</v>
      </c>
      <c r="AJ120" s="71">
        <v>0.46981818181818102</v>
      </c>
      <c r="AK120" s="71">
        <v>8.0093230174080668E-2</v>
      </c>
      <c r="AL120" s="71">
        <v>0.449454545454545</v>
      </c>
      <c r="AM120" s="71">
        <v>0.10522746615086999</v>
      </c>
      <c r="AN120" s="71">
        <v>0.34472727272727199</v>
      </c>
      <c r="AO120" s="82">
        <v>5.9148936170212697E-2</v>
      </c>
      <c r="AP120" s="82">
        <v>0.55899167437557795</v>
      </c>
      <c r="AQ120" s="82">
        <v>7.4042553191489294E-2</v>
      </c>
      <c r="AR120" s="82">
        <v>0.53279679309281502</v>
      </c>
    </row>
    <row r="121" spans="3:44" x14ac:dyDescent="0.3">
      <c r="C121" s="84">
        <v>8.1481481481481405E-2</v>
      </c>
      <c r="D121" s="82">
        <v>0.16144144144144101</v>
      </c>
      <c r="E121" s="82">
        <v>8.6772486772486696E-2</v>
      </c>
      <c r="F121" s="82">
        <v>0.25603603603603597</v>
      </c>
      <c r="G121" s="82">
        <v>0.106031746031746</v>
      </c>
      <c r="H121" s="82">
        <v>0.22702702702702601</v>
      </c>
      <c r="I121" s="82">
        <v>0.111534391534391</v>
      </c>
      <c r="J121" s="82">
        <v>0.233333333333333</v>
      </c>
      <c r="K121" s="82">
        <v>0.106455026455026</v>
      </c>
      <c r="L121" s="82">
        <v>0.26234234234234199</v>
      </c>
      <c r="M121" s="82">
        <v>0.117671957671957</v>
      </c>
      <c r="N121" s="82">
        <v>0.25099099099099098</v>
      </c>
      <c r="O121" s="82">
        <v>0.12042328042328</v>
      </c>
      <c r="P121" s="82">
        <v>0.26108108108108102</v>
      </c>
      <c r="Q121" s="82">
        <v>0.121904761904761</v>
      </c>
      <c r="R121" s="82">
        <v>0.29009009009009001</v>
      </c>
      <c r="AC121" s="71">
        <v>6.3929593810444871E-2</v>
      </c>
      <c r="AD121" s="71">
        <v>0.42472727272727201</v>
      </c>
      <c r="AE121" s="71">
        <v>5.902475822050287E-2</v>
      </c>
      <c r="AF121" s="71">
        <v>0.46690909090909</v>
      </c>
      <c r="AG121" s="71">
        <v>5.1779883945841328E-2</v>
      </c>
      <c r="AH121" s="71">
        <v>0.507636363636363</v>
      </c>
      <c r="AI121" s="71">
        <v>7.6266150870406002E-2</v>
      </c>
      <c r="AJ121" s="71">
        <v>0.43927272727272698</v>
      </c>
      <c r="AK121" s="71">
        <v>8.5205415860734671E-2</v>
      </c>
      <c r="AL121" s="71">
        <v>0.42763636363636298</v>
      </c>
      <c r="AM121" s="71">
        <v>0.11034274661508665</v>
      </c>
      <c r="AN121" s="71">
        <v>0.31127272727272698</v>
      </c>
      <c r="AO121" s="82">
        <v>6.3404255319148894E-2</v>
      </c>
      <c r="AP121" s="82">
        <v>0.544468085106383</v>
      </c>
      <c r="AQ121" s="82">
        <v>7.78723404255319E-2</v>
      </c>
      <c r="AR121" s="82">
        <v>0.51972556275053905</v>
      </c>
    </row>
    <row r="122" spans="3:44" x14ac:dyDescent="0.3">
      <c r="C122" s="72">
        <v>7.6825396825396797E-2</v>
      </c>
      <c r="D122" s="71">
        <v>0.14630630630630601</v>
      </c>
      <c r="E122" s="71">
        <v>8.9312169312169301E-2</v>
      </c>
      <c r="F122" s="71">
        <v>0.24846846846846801</v>
      </c>
      <c r="G122" s="71">
        <v>0.10899470899470801</v>
      </c>
      <c r="H122" s="71">
        <v>0.22198198198198099</v>
      </c>
      <c r="I122" s="71">
        <v>0.118306878306878</v>
      </c>
      <c r="J122" s="71">
        <v>0.21945945945945899</v>
      </c>
      <c r="K122" s="71">
        <v>0.10814814814814799</v>
      </c>
      <c r="L122" s="71">
        <v>0.25603603603603597</v>
      </c>
      <c r="M122" s="71">
        <v>0.124232804232804</v>
      </c>
      <c r="N122" s="71">
        <v>0.24216216216216199</v>
      </c>
      <c r="O122" s="71">
        <v>0.122751322751322</v>
      </c>
      <c r="P122" s="71">
        <v>0.254774774774774</v>
      </c>
      <c r="Q122" s="71">
        <v>0.12380952380952299</v>
      </c>
      <c r="R122" s="71">
        <v>0.27747747747747697</v>
      </c>
      <c r="AC122" s="71">
        <v>6.6912572533848663E-2</v>
      </c>
      <c r="AD122" s="71">
        <v>0.408727272727272</v>
      </c>
      <c r="AE122" s="71">
        <v>6.2431721470019332E-2</v>
      </c>
      <c r="AF122" s="71">
        <v>0.45672727272727198</v>
      </c>
      <c r="AG122" s="71">
        <v>5.6038684719535735E-2</v>
      </c>
      <c r="AH122" s="71">
        <v>0.49454545454545401</v>
      </c>
      <c r="AI122" s="71">
        <v>8.0951644100579992E-2</v>
      </c>
      <c r="AJ122" s="71">
        <v>0.42181818181818098</v>
      </c>
      <c r="AK122" s="71">
        <v>9.0745067698258672E-2</v>
      </c>
      <c r="AL122" s="71">
        <v>0.39854545454545398</v>
      </c>
      <c r="AM122" s="71">
        <v>0.11482127659574466</v>
      </c>
      <c r="AN122" s="71">
        <v>0.27200000000000002</v>
      </c>
      <c r="AO122" s="82">
        <v>6.7021276595744694E-2</v>
      </c>
      <c r="AP122" s="82">
        <v>0.537195497995683</v>
      </c>
      <c r="AQ122" s="82">
        <v>8.1914893617021298E-2</v>
      </c>
      <c r="AR122" s="82">
        <v>0.50665279062596302</v>
      </c>
    </row>
    <row r="123" spans="3:44" x14ac:dyDescent="0.3">
      <c r="C123" s="72">
        <v>6.9206349206349202E-2</v>
      </c>
      <c r="D123" s="71">
        <v>0.121081081081081</v>
      </c>
      <c r="E123" s="71">
        <v>9.6719576719576705E-2</v>
      </c>
      <c r="F123" s="71">
        <v>0.23081081081081001</v>
      </c>
      <c r="G123" s="71">
        <v>0.11195767195767101</v>
      </c>
      <c r="H123" s="71">
        <v>0.211891891891891</v>
      </c>
      <c r="I123" s="71">
        <v>0.122116402116402</v>
      </c>
      <c r="J123" s="71">
        <v>0.211891891891891</v>
      </c>
      <c r="K123" s="71">
        <v>0.11089947089947</v>
      </c>
      <c r="L123" s="71">
        <v>0.25099099099099098</v>
      </c>
      <c r="M123" s="71">
        <v>0.13354497354497299</v>
      </c>
      <c r="N123" s="71">
        <v>0.22576576576576499</v>
      </c>
      <c r="O123" s="71">
        <v>0.12783068783068699</v>
      </c>
      <c r="P123" s="71">
        <v>0.24720720720720701</v>
      </c>
      <c r="Q123" s="71">
        <v>0.125925925925925</v>
      </c>
      <c r="R123" s="71">
        <v>0.26738738738738699</v>
      </c>
      <c r="AC123" s="71">
        <v>6.9895164410057997E-2</v>
      </c>
      <c r="AD123" s="71">
        <v>0.39418181818181802</v>
      </c>
      <c r="AE123" s="71">
        <v>6.4563636363636337E-2</v>
      </c>
      <c r="AF123" s="71">
        <v>0.44072727272727202</v>
      </c>
      <c r="AG123" s="71">
        <v>5.9871179883945802E-2</v>
      </c>
      <c r="AH123" s="71">
        <v>0.484363636363636</v>
      </c>
      <c r="AI123" s="71">
        <v>8.7131141199225992E-2</v>
      </c>
      <c r="AJ123" s="71">
        <v>0.38690909090909098</v>
      </c>
      <c r="AK123" s="71">
        <v>9.6711411992262672E-2</v>
      </c>
      <c r="AL123" s="71">
        <v>0.36509090909090902</v>
      </c>
      <c r="AM123" s="71">
        <v>0.11865454545454533</v>
      </c>
      <c r="AN123" s="71">
        <v>0.25890909090909098</v>
      </c>
      <c r="AO123" s="82">
        <v>7.0425531914893605E-2</v>
      </c>
      <c r="AP123" s="82">
        <v>0.525576626580327</v>
      </c>
      <c r="AQ123" s="82">
        <v>8.5531914893617E-2</v>
      </c>
      <c r="AR123" s="82">
        <v>0.49213382670366901</v>
      </c>
    </row>
    <row r="124" spans="3:44" x14ac:dyDescent="0.3">
      <c r="C124" s="72">
        <v>6.3915343915343897E-2</v>
      </c>
      <c r="D124" s="71">
        <v>0.104684684684684</v>
      </c>
      <c r="E124" s="71">
        <v>9.9894179894179799E-2</v>
      </c>
      <c r="F124" s="71">
        <v>0.22072072072071999</v>
      </c>
      <c r="G124" s="71">
        <v>0.10899470899470801</v>
      </c>
      <c r="H124" s="71">
        <v>0.196756756756756</v>
      </c>
      <c r="I124" s="71">
        <v>0.116613756613756</v>
      </c>
      <c r="J124" s="71">
        <v>0.18918918918918901</v>
      </c>
      <c r="K124" s="71">
        <v>0.114708994708994</v>
      </c>
      <c r="L124" s="71">
        <v>0.24342342342342299</v>
      </c>
      <c r="M124" s="71">
        <v>0.14095238095238</v>
      </c>
      <c r="N124" s="71">
        <v>0.213153153153153</v>
      </c>
      <c r="O124" s="71">
        <v>0.13206349206349199</v>
      </c>
      <c r="P124" s="71">
        <v>0.239639639639639</v>
      </c>
      <c r="Q124" s="71">
        <v>0.12761904761904699</v>
      </c>
      <c r="R124" s="71">
        <v>0.26234234234234199</v>
      </c>
      <c r="AC124" s="71">
        <v>7.2026305609283997E-2</v>
      </c>
      <c r="AD124" s="71">
        <v>0.38109090909090898</v>
      </c>
      <c r="AE124" s="71">
        <v>6.8609284332687995E-2</v>
      </c>
      <c r="AF124" s="71">
        <v>0.42909090909090902</v>
      </c>
      <c r="AG124" s="71">
        <v>6.3278143133462264E-2</v>
      </c>
      <c r="AH124" s="71">
        <v>0.47418181818181798</v>
      </c>
      <c r="AI124" s="71">
        <v>9.1606576402320672E-2</v>
      </c>
      <c r="AJ124" s="71">
        <v>0.35927272727272702</v>
      </c>
      <c r="AK124" s="71">
        <v>0.10118762088974799</v>
      </c>
      <c r="AL124" s="71">
        <v>0.33454545454545398</v>
      </c>
      <c r="AM124" s="71">
        <v>0.12312572533849066</v>
      </c>
      <c r="AN124" s="71">
        <v>0.24727272727272701</v>
      </c>
      <c r="AO124" s="82">
        <v>7.3617021276595696E-2</v>
      </c>
      <c r="AP124" s="82">
        <v>0.51395929694727105</v>
      </c>
      <c r="AQ124" s="82">
        <v>8.9574468085106301E-2</v>
      </c>
      <c r="AR124" s="82">
        <v>0.48051032994141202</v>
      </c>
    </row>
    <row r="125" spans="3:44" x14ac:dyDescent="0.3">
      <c r="C125" s="72">
        <v>5.7354497354497297E-2</v>
      </c>
      <c r="D125" s="71">
        <v>8.5765765765765598E-2</v>
      </c>
      <c r="E125" s="71">
        <v>0.10222222222222201</v>
      </c>
      <c r="F125" s="71">
        <v>0.213153153153153</v>
      </c>
      <c r="G125" s="71">
        <v>0.106455026455026</v>
      </c>
      <c r="H125" s="71">
        <v>0.18288288288288199</v>
      </c>
      <c r="I125" s="71">
        <v>0.113015873015872</v>
      </c>
      <c r="J125" s="71">
        <v>0.172792792792792</v>
      </c>
      <c r="K125" s="71">
        <v>0.11873015873015801</v>
      </c>
      <c r="L125" s="71">
        <v>0.237117117117117</v>
      </c>
      <c r="M125" s="71">
        <v>0.137566137566137</v>
      </c>
      <c r="N125" s="71">
        <v>0.195495495495495</v>
      </c>
      <c r="O125" s="71">
        <v>0.13523809523809499</v>
      </c>
      <c r="P125" s="71">
        <v>0.234594594594594</v>
      </c>
      <c r="Q125" s="71">
        <v>0.12952380952380901</v>
      </c>
      <c r="R125" s="71">
        <v>0.257297297297297</v>
      </c>
      <c r="AC125" s="71">
        <v>7.3944294003867997E-2</v>
      </c>
      <c r="AD125" s="71">
        <v>0.36945454545454498</v>
      </c>
      <c r="AE125" s="71">
        <v>7.1804642166343996E-2</v>
      </c>
      <c r="AF125" s="71">
        <v>0.414545454545454</v>
      </c>
      <c r="AG125" s="71">
        <v>6.6687040618955334E-2</v>
      </c>
      <c r="AH125" s="71">
        <v>0.45672727272727198</v>
      </c>
      <c r="AI125" s="71">
        <v>9.4804642166344003E-2</v>
      </c>
      <c r="AJ125" s="71">
        <v>0.33454545454545398</v>
      </c>
      <c r="AK125" s="71">
        <v>0.105878143133462</v>
      </c>
      <c r="AL125" s="71">
        <v>0.29818181818181799</v>
      </c>
      <c r="AM125" s="71">
        <v>0.13142785299806534</v>
      </c>
      <c r="AN125" s="71">
        <v>0.23127272727272699</v>
      </c>
      <c r="AO125" s="82">
        <v>7.6595744680850994E-2</v>
      </c>
      <c r="AP125" s="82">
        <v>0.50379278445883402</v>
      </c>
      <c r="AQ125" s="82">
        <v>9.3617021276595699E-2</v>
      </c>
      <c r="AR125" s="82">
        <v>0.46164045636756001</v>
      </c>
    </row>
    <row r="126" spans="3:44" x14ac:dyDescent="0.3">
      <c r="C126" s="72">
        <v>4.9735449735449702E-2</v>
      </c>
      <c r="D126" s="71">
        <v>6.5585585585585401E-2</v>
      </c>
      <c r="E126" s="71">
        <v>9.9682539682539595E-2</v>
      </c>
      <c r="F126" s="71">
        <v>0.19801801801801799</v>
      </c>
      <c r="G126" s="71">
        <v>0.103068783068783</v>
      </c>
      <c r="H126" s="71">
        <v>0.174054054054054</v>
      </c>
      <c r="I126" s="71">
        <v>0.109417989417989</v>
      </c>
      <c r="J126" s="71">
        <v>0.15891891891891799</v>
      </c>
      <c r="K126" s="71">
        <v>0.124867724867724</v>
      </c>
      <c r="L126" s="71">
        <v>0.22324324324324299</v>
      </c>
      <c r="M126" s="71">
        <v>0.13269841269841201</v>
      </c>
      <c r="N126" s="71">
        <v>0.174054054054054</v>
      </c>
      <c r="O126" s="71">
        <v>0.142010582010582</v>
      </c>
      <c r="P126" s="71">
        <v>0.22450450450450399</v>
      </c>
      <c r="Q126" s="71">
        <v>0.134603174603174</v>
      </c>
      <c r="R126" s="71">
        <v>0.24720720720720701</v>
      </c>
      <c r="AC126" s="71">
        <v>7.607775628626666E-2</v>
      </c>
      <c r="AD126" s="71">
        <v>0.34763636363636302</v>
      </c>
      <c r="AE126" s="71">
        <v>7.4361702127659329E-2</v>
      </c>
      <c r="AF126" s="71">
        <v>0.4</v>
      </c>
      <c r="AG126" s="71">
        <v>7.0946615087039991E-2</v>
      </c>
      <c r="AH126" s="71">
        <v>0.44072727272727202</v>
      </c>
      <c r="AI126" s="71">
        <v>9.9069245647968665E-2</v>
      </c>
      <c r="AJ126" s="71">
        <v>0.29963636363636298</v>
      </c>
      <c r="AK126" s="71">
        <v>0.10928974854932266</v>
      </c>
      <c r="AL126" s="71">
        <v>0.27054545454545398</v>
      </c>
      <c r="AM126" s="71">
        <v>0.14036905222437132</v>
      </c>
      <c r="AN126" s="71">
        <v>0.212363636363636</v>
      </c>
      <c r="AO126" s="82">
        <v>7.9787234042553196E-2</v>
      </c>
      <c r="AP126" s="82">
        <v>0.49507400555041597</v>
      </c>
      <c r="AQ126" s="82">
        <v>9.8085106382978696E-2</v>
      </c>
      <c r="AR126" s="82">
        <v>0.439868948504471</v>
      </c>
    </row>
    <row r="127" spans="3:44" x14ac:dyDescent="0.3">
      <c r="C127" s="72">
        <v>4.21164021164021E-2</v>
      </c>
      <c r="D127" s="71">
        <v>4.5405405405405198E-2</v>
      </c>
      <c r="E127" s="71">
        <v>9.6296296296296297E-2</v>
      </c>
      <c r="F127" s="71">
        <v>0.18414414414414401</v>
      </c>
      <c r="G127" s="71">
        <v>9.92592592592592E-2</v>
      </c>
      <c r="H127" s="71">
        <v>0.153873873873873</v>
      </c>
      <c r="I127" s="71">
        <v>0.104761904761904</v>
      </c>
      <c r="J127" s="71">
        <v>0.14378378378378301</v>
      </c>
      <c r="K127" s="71">
        <v>0.13142857142857101</v>
      </c>
      <c r="L127" s="71">
        <v>0.21063063063063001</v>
      </c>
      <c r="M127" s="71">
        <v>0.12846560846560801</v>
      </c>
      <c r="N127" s="71">
        <v>0.15639639639639599</v>
      </c>
      <c r="O127" s="71">
        <v>0.15068783068783001</v>
      </c>
      <c r="P127" s="71">
        <v>0.211891891891891</v>
      </c>
      <c r="Q127" s="71">
        <v>0.142010582010582</v>
      </c>
      <c r="R127" s="71">
        <v>0.235855855855855</v>
      </c>
      <c r="AC127" s="71">
        <v>7.8637137330754003E-2</v>
      </c>
      <c r="AD127" s="71">
        <v>0.32436363636363602</v>
      </c>
      <c r="AE127" s="71">
        <v>7.6493230174080676E-2</v>
      </c>
      <c r="AF127" s="71">
        <v>0.38545454545454499</v>
      </c>
      <c r="AG127" s="71">
        <v>7.5205802707929995E-2</v>
      </c>
      <c r="AH127" s="71">
        <v>0.426181818181818</v>
      </c>
      <c r="AI127" s="71">
        <v>0.10184294003868466</v>
      </c>
      <c r="AJ127" s="71">
        <v>0.27054545454545398</v>
      </c>
      <c r="AK127" s="71">
        <v>0.11184603481624733</v>
      </c>
      <c r="AL127" s="71">
        <v>0.25890909090909098</v>
      </c>
      <c r="AM127" s="71">
        <v>0.14632920696324933</v>
      </c>
      <c r="AN127" s="71">
        <v>0.20218181818181799</v>
      </c>
      <c r="AO127" s="82">
        <v>8.3191489361702106E-2</v>
      </c>
      <c r="AP127" s="82">
        <v>0.48055658341042201</v>
      </c>
      <c r="AQ127" s="82">
        <v>0.101702127659574</v>
      </c>
      <c r="AR127" s="82">
        <v>0.428248535306814</v>
      </c>
    </row>
    <row r="128" spans="3:44" x14ac:dyDescent="0.3">
      <c r="C128" s="72">
        <v>3.5343915343915303E-2</v>
      </c>
      <c r="D128" s="71">
        <v>2.9009009009009001E-2</v>
      </c>
      <c r="E128" s="71">
        <v>9.2063492063492E-2</v>
      </c>
      <c r="F128" s="71">
        <v>0.16774774774774701</v>
      </c>
      <c r="G128" s="71">
        <v>9.5238095238095205E-2</v>
      </c>
      <c r="H128" s="71">
        <v>0.14126126126126101</v>
      </c>
      <c r="I128" s="71">
        <v>0.1005291005291</v>
      </c>
      <c r="J128" s="71">
        <v>0.127387387387387</v>
      </c>
      <c r="K128" s="71">
        <v>0.12846560846560801</v>
      </c>
      <c r="L128" s="71">
        <v>0.192972972972973</v>
      </c>
      <c r="M128" s="71">
        <v>0.124021164021164</v>
      </c>
      <c r="N128" s="71">
        <v>0.13873873873873799</v>
      </c>
      <c r="O128" s="71">
        <v>0.14560846560846499</v>
      </c>
      <c r="P128" s="71">
        <v>0.18540540540540501</v>
      </c>
      <c r="Q128" s="71">
        <v>0.14708994708994699</v>
      </c>
      <c r="R128" s="71">
        <v>0.22954954954954901</v>
      </c>
      <c r="AC128" s="71">
        <v>8.0558607350096664E-2</v>
      </c>
      <c r="AD128" s="71">
        <v>0.29963636363636298</v>
      </c>
      <c r="AE128" s="71">
        <v>7.9050676982591342E-2</v>
      </c>
      <c r="AF128" s="71">
        <v>0.36945454545454498</v>
      </c>
      <c r="AG128" s="71">
        <v>7.8403481624758006E-2</v>
      </c>
      <c r="AH128" s="71">
        <v>0.40290909090909</v>
      </c>
      <c r="AI128" s="71">
        <v>0.10354700193423533</v>
      </c>
      <c r="AJ128" s="71">
        <v>0.26327272727272699</v>
      </c>
      <c r="AK128" s="71">
        <v>0.11716789168278467</v>
      </c>
      <c r="AL128" s="71">
        <v>0.24872727272727199</v>
      </c>
      <c r="AM128" s="71">
        <v>0.13804139264990267</v>
      </c>
      <c r="AN128" s="71">
        <v>0.16436363636363599</v>
      </c>
      <c r="AO128" s="82">
        <v>8.7234042553191393E-2</v>
      </c>
      <c r="AP128" s="82">
        <v>0.466034535923527</v>
      </c>
      <c r="AQ128" s="82">
        <v>0.105531914893617</v>
      </c>
      <c r="AR128" s="82">
        <v>0.41082947887758198</v>
      </c>
    </row>
    <row r="129" spans="3:44" x14ac:dyDescent="0.3">
      <c r="C129" s="72">
        <v>2.9417989417989399E-2</v>
      </c>
      <c r="D129" s="71">
        <v>1.5135135135135E-2</v>
      </c>
      <c r="E129" s="71">
        <v>8.5925925925925906E-2</v>
      </c>
      <c r="F129" s="71">
        <v>0.14378378378378301</v>
      </c>
      <c r="G129" s="71">
        <v>8.9100529100529097E-2</v>
      </c>
      <c r="H129" s="71">
        <v>0.121081081081081</v>
      </c>
      <c r="I129" s="71">
        <v>9.5026455026455001E-2</v>
      </c>
      <c r="J129" s="71">
        <v>0.11099099099099</v>
      </c>
      <c r="K129" s="71">
        <v>0.12465608465608401</v>
      </c>
      <c r="L129" s="71">
        <v>0.18036036036035999</v>
      </c>
      <c r="M129" s="71">
        <v>0.119153439153439</v>
      </c>
      <c r="N129" s="71">
        <v>0.12360360360360299</v>
      </c>
      <c r="O129" s="71">
        <v>0.13989417989417899</v>
      </c>
      <c r="P129" s="71">
        <v>0.16522522522522501</v>
      </c>
      <c r="Q129" s="71">
        <v>0.15470899470899399</v>
      </c>
      <c r="R129" s="71">
        <v>0.22072072072071999</v>
      </c>
      <c r="AC129" s="71">
        <v>8.1843713733075335E-2</v>
      </c>
      <c r="AD129" s="71">
        <v>0.26763636363636301</v>
      </c>
      <c r="AE129" s="71">
        <v>8.1396905222436658E-2</v>
      </c>
      <c r="AF129" s="71">
        <v>0.34763636363636302</v>
      </c>
      <c r="AG129" s="71">
        <v>8.2450676982591328E-2</v>
      </c>
      <c r="AH129" s="71">
        <v>0.38545454545454499</v>
      </c>
      <c r="AI129" s="71">
        <v>0.10588974854932266</v>
      </c>
      <c r="AJ129" s="71">
        <v>0.25454545454545402</v>
      </c>
      <c r="AK129" s="71">
        <v>0.124620116054158</v>
      </c>
      <c r="AL129" s="71">
        <v>0.22836363636363599</v>
      </c>
      <c r="AM129" s="71">
        <v>0.13357872340425533</v>
      </c>
      <c r="AN129" s="71">
        <v>0.14399999999999899</v>
      </c>
      <c r="AO129" s="82">
        <v>9.0638297872340401E-2</v>
      </c>
      <c r="AP129" s="82">
        <v>0.454415664508171</v>
      </c>
      <c r="AQ129" s="82">
        <v>0.109361702127659</v>
      </c>
      <c r="AR129" s="82">
        <v>0.39341042244835001</v>
      </c>
    </row>
    <row r="130" spans="3:44" x14ac:dyDescent="0.3">
      <c r="C130" s="72">
        <v>2.3068783068782999E-2</v>
      </c>
      <c r="D130" s="71">
        <v>0</v>
      </c>
      <c r="E130" s="71">
        <v>7.9153439153439101E-2</v>
      </c>
      <c r="F130" s="71">
        <v>0.119819819819819</v>
      </c>
      <c r="G130" s="71">
        <v>8.3174603174603096E-2</v>
      </c>
      <c r="H130" s="71">
        <v>0.10342342342342301</v>
      </c>
      <c r="I130" s="71">
        <v>9.0370370370370295E-2</v>
      </c>
      <c r="J130" s="71">
        <v>9.5855855855855696E-2</v>
      </c>
      <c r="K130" s="71">
        <v>0.12084656084655999</v>
      </c>
      <c r="L130" s="71">
        <v>0.16522522522522501</v>
      </c>
      <c r="M130" s="71">
        <v>0.115555555555555</v>
      </c>
      <c r="N130" s="71">
        <v>0.11099099099099</v>
      </c>
      <c r="O130" s="71">
        <v>0.134603174603174</v>
      </c>
      <c r="P130" s="71">
        <v>0.14000000000000001</v>
      </c>
      <c r="Q130" s="71">
        <v>0.16021164021164</v>
      </c>
      <c r="R130" s="71">
        <v>0.211891891891891</v>
      </c>
      <c r="AC130" s="71">
        <v>8.2696711798839334E-2</v>
      </c>
      <c r="AD130" s="71">
        <v>0.26036363636363602</v>
      </c>
      <c r="AE130" s="71">
        <v>8.4594970986460002E-2</v>
      </c>
      <c r="AF130" s="71">
        <v>0.32290909090908998</v>
      </c>
      <c r="AG130" s="71">
        <v>8.5435203094777326E-2</v>
      </c>
      <c r="AH130" s="71">
        <v>0.36363636363636298</v>
      </c>
      <c r="AI130" s="71">
        <v>0.11057292069632467</v>
      </c>
      <c r="AJ130" s="71">
        <v>0.24581818181818099</v>
      </c>
      <c r="AK130" s="71">
        <v>0.136541972920696</v>
      </c>
      <c r="AL130" s="71">
        <v>0.20218181818181799</v>
      </c>
      <c r="AM130" s="71">
        <v>0.12635087040618934</v>
      </c>
      <c r="AN130" s="71">
        <v>0.120727272727272</v>
      </c>
      <c r="AO130" s="82">
        <v>9.4893617021276605E-2</v>
      </c>
      <c r="AP130" s="82">
        <v>0.43409497378970002</v>
      </c>
      <c r="AQ130" s="82">
        <v>0.11276595744680799</v>
      </c>
      <c r="AR130" s="82">
        <v>0.37454517422139999</v>
      </c>
    </row>
    <row r="131" spans="3:44" x14ac:dyDescent="0.3">
      <c r="E131" s="71">
        <v>7.1534391534391506E-2</v>
      </c>
      <c r="F131" s="71">
        <v>9.7117117117117097E-2</v>
      </c>
      <c r="G131" s="71">
        <v>7.7460317460317396E-2</v>
      </c>
      <c r="H131" s="71">
        <v>8.7027027027026999E-2</v>
      </c>
      <c r="I131" s="71">
        <v>8.5291005291005195E-2</v>
      </c>
      <c r="J131" s="71">
        <v>8.0720720720720604E-2</v>
      </c>
      <c r="K131" s="71">
        <v>0.11576719576719501</v>
      </c>
      <c r="L131" s="71">
        <v>0.147567567567567</v>
      </c>
      <c r="M131" s="71">
        <v>0.109841269841269</v>
      </c>
      <c r="N131" s="71">
        <v>9.7117117117117097E-2</v>
      </c>
      <c r="O131" s="71">
        <v>0.128888888888888</v>
      </c>
      <c r="P131" s="71">
        <v>0.121081081081081</v>
      </c>
      <c r="Q131" s="71">
        <v>0.155555555555555</v>
      </c>
      <c r="R131" s="71">
        <v>0.18666666666666601</v>
      </c>
      <c r="AC131" s="71">
        <v>9.249284332688533E-2</v>
      </c>
      <c r="AD131" s="71">
        <v>0.22690909090909001</v>
      </c>
      <c r="AE131" s="71">
        <v>8.6302901353964664E-2</v>
      </c>
      <c r="AF131" s="71">
        <v>0.30109090909090902</v>
      </c>
      <c r="AG131" s="71">
        <v>8.884680851063799E-2</v>
      </c>
      <c r="AH131" s="71">
        <v>0.33599999999999902</v>
      </c>
      <c r="AI131" s="71">
        <v>0.11610947775628599</v>
      </c>
      <c r="AJ131" s="71">
        <v>0.22836363636363599</v>
      </c>
      <c r="AK131" s="71">
        <v>0.13016750483558934</v>
      </c>
      <c r="AL131" s="71">
        <v>0.17018181818181799</v>
      </c>
      <c r="AM131" s="71">
        <v>0.11869903288201133</v>
      </c>
      <c r="AN131" s="71">
        <v>9.1636363636363599E-2</v>
      </c>
      <c r="AO131" s="82">
        <v>9.9999999999999895E-2</v>
      </c>
      <c r="AP131" s="82">
        <v>0.41231884057971002</v>
      </c>
      <c r="AQ131" s="82">
        <v>0.116170212765957</v>
      </c>
      <c r="AR131" s="82">
        <v>0.35133209990749298</v>
      </c>
    </row>
    <row r="132" spans="3:44" x14ac:dyDescent="0.3">
      <c r="E132" s="71">
        <v>6.5820105820105806E-2</v>
      </c>
      <c r="F132" s="71">
        <v>8.1981981981981894E-2</v>
      </c>
      <c r="G132" s="71">
        <v>7.0687830687830605E-2</v>
      </c>
      <c r="H132" s="71">
        <v>7.0630630630630506E-2</v>
      </c>
      <c r="I132" s="71">
        <v>7.9365079365079305E-2</v>
      </c>
      <c r="J132" s="71">
        <v>6.6846846846846802E-2</v>
      </c>
      <c r="K132" s="71">
        <v>0.11068783068783</v>
      </c>
      <c r="L132" s="71">
        <v>0.127387387387387</v>
      </c>
      <c r="M132" s="71">
        <v>0.103492063492063</v>
      </c>
      <c r="N132" s="71">
        <v>7.69369369369369E-2</v>
      </c>
      <c r="O132" s="71">
        <v>0.12317460317460301</v>
      </c>
      <c r="P132" s="71">
        <v>0.108468468468468</v>
      </c>
      <c r="Q132" s="71">
        <v>0.15005291005290999</v>
      </c>
      <c r="R132" s="71">
        <v>0.16396396396396301</v>
      </c>
      <c r="AC132" s="71">
        <v>9.7605415860734665E-2</v>
      </c>
      <c r="AD132" s="71">
        <v>0.203636363636363</v>
      </c>
      <c r="AE132" s="71">
        <v>8.8438684719535324E-2</v>
      </c>
      <c r="AF132" s="71">
        <v>0.27054545454545398</v>
      </c>
      <c r="AG132" s="71">
        <v>9.140618955512532E-2</v>
      </c>
      <c r="AH132" s="71">
        <v>0.31272727272727202</v>
      </c>
      <c r="AI132" s="71">
        <v>0.12292224371373267</v>
      </c>
      <c r="AJ132" s="71">
        <v>0.212363636363636</v>
      </c>
      <c r="AK132" s="71">
        <v>0.12506653771760132</v>
      </c>
      <c r="AL132" s="71">
        <v>0.14981818181818099</v>
      </c>
      <c r="AM132" s="71">
        <v>0.11147001934235934</v>
      </c>
      <c r="AN132" s="71">
        <v>7.2727272727272696E-2</v>
      </c>
      <c r="AO132" s="82">
        <v>0.103617021276595</v>
      </c>
      <c r="AP132" s="82">
        <v>0.38910422448350201</v>
      </c>
      <c r="AQ132" s="82">
        <v>0.11936170212765899</v>
      </c>
      <c r="AR132" s="82">
        <v>0.333917668825161</v>
      </c>
    </row>
    <row r="133" spans="3:44" x14ac:dyDescent="0.3">
      <c r="E133" s="71">
        <v>5.9047619047619002E-2</v>
      </c>
      <c r="F133" s="71">
        <v>6.4324324324324306E-2</v>
      </c>
      <c r="G133" s="71">
        <v>6.4761904761904701E-2</v>
      </c>
      <c r="H133" s="71">
        <v>5.5495495495495303E-2</v>
      </c>
      <c r="I133" s="71">
        <v>7.4285714285714205E-2</v>
      </c>
      <c r="J133" s="71">
        <v>5.2972972972972897E-2</v>
      </c>
      <c r="K133" s="71">
        <v>0.104550264550264</v>
      </c>
      <c r="L133" s="71">
        <v>0.108468468468468</v>
      </c>
      <c r="M133" s="71">
        <v>9.77777777777777E-2</v>
      </c>
      <c r="N133" s="71">
        <v>6.1801801801801698E-2</v>
      </c>
      <c r="O133" s="71">
        <v>0.11873015873015801</v>
      </c>
      <c r="P133" s="71">
        <v>9.3333333333333296E-2</v>
      </c>
      <c r="Q133" s="71">
        <v>0.14433862433862399</v>
      </c>
      <c r="R133" s="71">
        <v>0.14630630630630601</v>
      </c>
      <c r="AC133" s="71">
        <v>9.463056092843268E-2</v>
      </c>
      <c r="AD133" s="71">
        <v>0.189090909090909</v>
      </c>
      <c r="AE133" s="71">
        <v>8.9931528046421336E-2</v>
      </c>
      <c r="AF133" s="71">
        <v>0.25745454545454499</v>
      </c>
      <c r="AG133" s="71">
        <v>9.3540038684719329E-2</v>
      </c>
      <c r="AH133" s="71">
        <v>0.28945454545454502</v>
      </c>
      <c r="AI133" s="71">
        <v>0.12718027079303665</v>
      </c>
      <c r="AJ133" s="71">
        <v>0.20218181818181799</v>
      </c>
      <c r="AK133" s="71">
        <v>0.11890251450676932</v>
      </c>
      <c r="AL133" s="71">
        <v>0.12654545454545399</v>
      </c>
      <c r="AM133" s="71">
        <v>0.10445454545454534</v>
      </c>
      <c r="AN133" s="71">
        <v>5.0909090909090897E-2</v>
      </c>
      <c r="AO133" s="82">
        <v>0.107872340425531</v>
      </c>
      <c r="AP133" s="82">
        <v>0.36588498304039402</v>
      </c>
      <c r="AQ133" s="82">
        <v>0.123829787234042</v>
      </c>
      <c r="AR133" s="82">
        <v>0.30924761023743402</v>
      </c>
    </row>
    <row r="134" spans="3:44" x14ac:dyDescent="0.3">
      <c r="E134" s="71">
        <v>5.1216931216931202E-2</v>
      </c>
      <c r="F134" s="71">
        <v>4.2882882882882799E-2</v>
      </c>
      <c r="G134" s="71">
        <v>5.9894179894179798E-2</v>
      </c>
      <c r="H134" s="71">
        <v>4.0360360360360302E-2</v>
      </c>
      <c r="I134" s="71">
        <v>6.9629629629629597E-2</v>
      </c>
      <c r="J134" s="71">
        <v>4.1621621621621502E-2</v>
      </c>
      <c r="K134" s="71">
        <v>9.9682539682539595E-2</v>
      </c>
      <c r="L134" s="71">
        <v>9.2072072072072006E-2</v>
      </c>
      <c r="M134" s="71">
        <v>9.0158730158730105E-2</v>
      </c>
      <c r="N134" s="71">
        <v>4.4144144144144103E-2</v>
      </c>
      <c r="O134" s="71">
        <v>0.113650793650793</v>
      </c>
      <c r="P134" s="71">
        <v>8.0720720720720604E-2</v>
      </c>
      <c r="Q134" s="71">
        <v>0.13883597883597801</v>
      </c>
      <c r="R134" s="71">
        <v>0.12486486486486401</v>
      </c>
      <c r="AC134" s="71">
        <v>9.1017794970985999E-2</v>
      </c>
      <c r="AD134" s="71">
        <v>0.17309090909090899</v>
      </c>
      <c r="AE134" s="71">
        <v>9.2273500967118005E-2</v>
      </c>
      <c r="AF134" s="71">
        <v>0.25163636363636299</v>
      </c>
      <c r="AG134" s="71">
        <v>9.5247195357833325E-2</v>
      </c>
      <c r="AH134" s="71">
        <v>0.27054545454545398</v>
      </c>
      <c r="AI134" s="71">
        <v>0.12101663442940001</v>
      </c>
      <c r="AJ134" s="71">
        <v>0.177454545454545</v>
      </c>
      <c r="AK134" s="71">
        <v>0.11316247582205001</v>
      </c>
      <c r="AL134" s="71">
        <v>0.109090909090909</v>
      </c>
      <c r="AM134" s="71">
        <v>9.3184912959380653E-2</v>
      </c>
      <c r="AN134" s="71">
        <v>2.4727272727272698E-2</v>
      </c>
      <c r="AO134" s="71">
        <v>0.11191489361702101</v>
      </c>
      <c r="AP134" s="71">
        <v>0.33831945729263002</v>
      </c>
      <c r="AQ134" s="71">
        <v>0.12723404255319101</v>
      </c>
      <c r="AR134" s="71">
        <v>0.28023743447425198</v>
      </c>
    </row>
    <row r="135" spans="3:44" x14ac:dyDescent="0.3">
      <c r="E135" s="71">
        <v>4.6137566137566102E-2</v>
      </c>
      <c r="F135" s="71">
        <v>3.1531531531531397E-2</v>
      </c>
      <c r="G135" s="71">
        <v>5.5238095238095197E-2</v>
      </c>
      <c r="H135" s="71">
        <v>3.02702702702702E-2</v>
      </c>
      <c r="I135" s="71">
        <v>6.3703703703703596E-2</v>
      </c>
      <c r="J135" s="71">
        <v>2.77477477477476E-2</v>
      </c>
      <c r="K135" s="71">
        <v>9.3756613756613705E-2</v>
      </c>
      <c r="L135" s="71">
        <v>7.9459459459459494E-2</v>
      </c>
      <c r="M135" s="71">
        <v>8.3597883597883504E-2</v>
      </c>
      <c r="N135" s="71">
        <v>3.2792792792792701E-2</v>
      </c>
      <c r="O135" s="71">
        <v>0.10899470899470801</v>
      </c>
      <c r="P135" s="71">
        <v>6.8108108108107995E-2</v>
      </c>
      <c r="Q135" s="71">
        <v>0.13291005291005201</v>
      </c>
      <c r="R135" s="71">
        <v>0.108468468468468</v>
      </c>
      <c r="AC135" s="71">
        <v>8.4642553191489334E-2</v>
      </c>
      <c r="AD135" s="71">
        <v>0.14399999999999899</v>
      </c>
      <c r="AE135" s="71">
        <v>9.6532688588007329E-2</v>
      </c>
      <c r="AF135" s="71">
        <v>0.23709090909090899</v>
      </c>
      <c r="AG135" s="71">
        <v>9.6526499032882004E-2</v>
      </c>
      <c r="AH135" s="71">
        <v>0.26036363636363602</v>
      </c>
      <c r="AI135" s="71">
        <v>0.11591644100580267</v>
      </c>
      <c r="AJ135" s="71">
        <v>0.154181818181818</v>
      </c>
      <c r="AK135" s="71">
        <v>0.10572224371373266</v>
      </c>
      <c r="AL135" s="71">
        <v>8.4363636363636293E-2</v>
      </c>
      <c r="AM135" s="71">
        <v>8.3403868471953344E-2</v>
      </c>
      <c r="AN135" s="71">
        <v>0</v>
      </c>
      <c r="AO135" s="71">
        <v>0.11595744680851</v>
      </c>
      <c r="AP135" s="71">
        <v>0.31365248226950299</v>
      </c>
      <c r="AQ135" s="71">
        <v>0.12851063829787199</v>
      </c>
      <c r="AR135" s="71">
        <v>0.27153253160653701</v>
      </c>
    </row>
    <row r="136" spans="3:44" x14ac:dyDescent="0.3">
      <c r="E136" s="71">
        <v>3.91534391534391E-2</v>
      </c>
      <c r="F136" s="71">
        <v>1.5135135135135E-2</v>
      </c>
      <c r="G136" s="71">
        <v>4.8042328042327997E-2</v>
      </c>
      <c r="H136" s="71">
        <v>1.5135135135135E-2</v>
      </c>
      <c r="I136" s="71">
        <v>5.7989417989417903E-2</v>
      </c>
      <c r="J136" s="71">
        <v>1.5135135135135E-2</v>
      </c>
      <c r="K136" s="71">
        <v>8.9100529100529097E-2</v>
      </c>
      <c r="L136" s="71">
        <v>6.5585585585585401E-2</v>
      </c>
      <c r="M136" s="71">
        <v>7.8306878306878297E-2</v>
      </c>
      <c r="N136" s="71">
        <v>1.7657657657657502E-2</v>
      </c>
      <c r="O136" s="71">
        <v>0.10370370370370301</v>
      </c>
      <c r="P136" s="71">
        <v>5.2972972972972897E-2</v>
      </c>
      <c r="Q136" s="71">
        <v>0.12634920634920599</v>
      </c>
      <c r="R136" s="71">
        <v>8.5765765765765598E-2</v>
      </c>
      <c r="AC136" s="71">
        <v>8.1241005802707336E-2</v>
      </c>
      <c r="AD136" s="71">
        <v>0.133818181818181</v>
      </c>
      <c r="AE136" s="71">
        <v>9.9939264990328666E-2</v>
      </c>
      <c r="AF136" s="71">
        <v>0.22836363636363599</v>
      </c>
      <c r="AG136" s="71">
        <v>9.8868471953578008E-2</v>
      </c>
      <c r="AH136" s="71">
        <v>0.25454545454545402</v>
      </c>
      <c r="AI136" s="71">
        <v>0.11230406189555066</v>
      </c>
      <c r="AJ136" s="71">
        <v>0.136727272727272</v>
      </c>
      <c r="AK136" s="71">
        <v>9.7218181818181329E-2</v>
      </c>
      <c r="AL136" s="71">
        <v>5.9636363636363598E-2</v>
      </c>
      <c r="AO136" s="71">
        <v>0.119787234042553</v>
      </c>
      <c r="AP136" s="71">
        <v>0.288987049028677</v>
      </c>
      <c r="AQ136" s="71">
        <v>0.132340425531914</v>
      </c>
      <c r="AR136" s="71">
        <v>0.25991057662658001</v>
      </c>
    </row>
    <row r="137" spans="3:44" x14ac:dyDescent="0.3">
      <c r="E137" s="71">
        <v>3.2804232804232801E-2</v>
      </c>
      <c r="F137" s="71">
        <v>5.04504504504499E-3</v>
      </c>
      <c r="G137" s="71">
        <v>4.2962962962962897E-2</v>
      </c>
      <c r="H137" s="71">
        <v>0</v>
      </c>
      <c r="I137" s="71">
        <v>5.2063492063491999E-2</v>
      </c>
      <c r="J137" s="71">
        <v>0</v>
      </c>
      <c r="K137" s="71">
        <v>8.1058201058200996E-2</v>
      </c>
      <c r="L137" s="71">
        <v>4.7927927927927799E-2</v>
      </c>
      <c r="M137" s="71">
        <v>7.1746031746031697E-2</v>
      </c>
      <c r="N137" s="71">
        <v>0</v>
      </c>
      <c r="O137" s="71">
        <v>9.7989417989417904E-2</v>
      </c>
      <c r="P137" s="71">
        <v>4.0360360360360302E-2</v>
      </c>
      <c r="Q137" s="71">
        <v>0.119576719576719</v>
      </c>
      <c r="R137" s="71">
        <v>7.31531531531531E-2</v>
      </c>
      <c r="AC137" s="71">
        <v>7.6352417794970664E-2</v>
      </c>
      <c r="AD137" s="71">
        <v>0.11490909090909</v>
      </c>
      <c r="AE137" s="71">
        <v>0.10356015473887799</v>
      </c>
      <c r="AF137" s="71">
        <v>0.21381818181818099</v>
      </c>
      <c r="AG137" s="71">
        <v>0.10419071566731132</v>
      </c>
      <c r="AH137" s="71">
        <v>0.24290909090908999</v>
      </c>
      <c r="AI137" s="71">
        <v>0.10656402321083135</v>
      </c>
      <c r="AJ137" s="71">
        <v>0.119272727272727</v>
      </c>
      <c r="AK137" s="71">
        <v>9.0202321083171999E-2</v>
      </c>
      <c r="AL137" s="71">
        <v>3.9272727272727202E-2</v>
      </c>
      <c r="AO137" s="71">
        <v>0.122127659574468</v>
      </c>
      <c r="AP137" s="71">
        <v>0.27447733580018502</v>
      </c>
      <c r="AQ137" s="71">
        <v>0.136170212765957</v>
      </c>
      <c r="AR137" s="71">
        <v>0.254085723095898</v>
      </c>
    </row>
    <row r="138" spans="3:44" x14ac:dyDescent="0.3">
      <c r="E138" s="71">
        <v>3.2804232804232801E-2</v>
      </c>
      <c r="F138" s="71">
        <v>0</v>
      </c>
      <c r="K138" s="71">
        <v>7.5132275132275106E-2</v>
      </c>
      <c r="L138" s="71">
        <v>3.2792792792792701E-2</v>
      </c>
      <c r="O138" s="71">
        <v>9.2486772486772395E-2</v>
      </c>
      <c r="P138" s="71">
        <v>3.02702702702702E-2</v>
      </c>
      <c r="Q138" s="71">
        <v>0.11343915343915301</v>
      </c>
      <c r="R138" s="71">
        <v>5.5495495495495303E-2</v>
      </c>
      <c r="AC138" s="71">
        <v>7.1888588007736662E-2</v>
      </c>
      <c r="AD138" s="71">
        <v>9.8909090909090794E-2</v>
      </c>
      <c r="AE138" s="71">
        <v>0.10760580270793001</v>
      </c>
      <c r="AF138" s="71">
        <v>0.20218181818181799</v>
      </c>
      <c r="AG138" s="71">
        <v>0.10930174081237866</v>
      </c>
      <c r="AH138" s="71">
        <v>0.22545454545454499</v>
      </c>
      <c r="AI138" s="71">
        <v>0.10018762088974799</v>
      </c>
      <c r="AJ138" s="71">
        <v>9.4545454545454599E-2</v>
      </c>
      <c r="AK138" s="71">
        <v>7.4042940038684668E-2</v>
      </c>
      <c r="AL138" s="71">
        <v>0</v>
      </c>
      <c r="AO138" s="71">
        <v>0.12553191489361701</v>
      </c>
      <c r="AP138" s="71">
        <v>0.25851063829787202</v>
      </c>
      <c r="AQ138" s="71">
        <v>0.14042553191489299</v>
      </c>
      <c r="AR138" s="71">
        <v>0.245359235275979</v>
      </c>
    </row>
    <row r="139" spans="3:44" x14ac:dyDescent="0.3">
      <c r="K139" s="71">
        <v>6.9629629629629597E-2</v>
      </c>
      <c r="L139" s="71">
        <v>1.7657657657657502E-2</v>
      </c>
      <c r="O139" s="71">
        <v>8.6772486772486696E-2</v>
      </c>
      <c r="P139" s="71">
        <v>1.38738738738738E-2</v>
      </c>
      <c r="Q139" s="71">
        <v>0.107724867724867</v>
      </c>
      <c r="R139" s="71">
        <v>4.0360360360360302E-2</v>
      </c>
      <c r="AC139" s="71">
        <v>6.7636750483558675E-2</v>
      </c>
      <c r="AD139" s="71">
        <v>8.5818181818181904E-2</v>
      </c>
      <c r="AE139" s="71">
        <v>0.10484332688587999</v>
      </c>
      <c r="AF139" s="71">
        <v>0.189090909090909</v>
      </c>
      <c r="AG139" s="71">
        <v>0.11696750483558933</v>
      </c>
      <c r="AH139" s="71">
        <v>0.20218181818181799</v>
      </c>
      <c r="AI139" s="71">
        <v>9.1682398452610669E-2</v>
      </c>
      <c r="AJ139" s="71">
        <v>7.4181818181818196E-2</v>
      </c>
      <c r="AO139" s="71">
        <v>0.13021276595744599</v>
      </c>
      <c r="AP139" s="71">
        <v>0.24833179155103199</v>
      </c>
      <c r="AQ139" s="71">
        <v>0.14829787234042499</v>
      </c>
      <c r="AR139" s="71">
        <v>0.23080943570767801</v>
      </c>
    </row>
    <row r="140" spans="3:44" x14ac:dyDescent="0.3">
      <c r="K140" s="71">
        <v>6.2010582010582002E-2</v>
      </c>
      <c r="L140" s="71">
        <v>0</v>
      </c>
      <c r="O140" s="71">
        <v>8.1058201058200996E-2</v>
      </c>
      <c r="P140" s="71">
        <v>0</v>
      </c>
      <c r="Q140" s="71">
        <v>0.101164021164021</v>
      </c>
      <c r="R140" s="71">
        <v>2.5225225225225099E-2</v>
      </c>
      <c r="AC140" s="71">
        <v>6.338452611218566E-2</v>
      </c>
      <c r="AD140" s="71">
        <v>7.4181818181818196E-2</v>
      </c>
      <c r="AE140" s="71">
        <v>0.10080580270792999</v>
      </c>
      <c r="AF140" s="71">
        <v>0.17018181818181799</v>
      </c>
      <c r="AG140" s="71">
        <v>0.11356789168278468</v>
      </c>
      <c r="AH140" s="71">
        <v>0.18472727272727199</v>
      </c>
      <c r="AI140" s="71">
        <v>8.3391102514506668E-2</v>
      </c>
      <c r="AJ140" s="71">
        <v>4.9454545454545501E-2</v>
      </c>
      <c r="AO140" s="71">
        <v>0.13765957446808499</v>
      </c>
      <c r="AP140" s="71">
        <v>0.23668362627197001</v>
      </c>
      <c r="AQ140" s="71">
        <v>0.15361702127659499</v>
      </c>
      <c r="AR140" s="71">
        <v>0.22352451433857501</v>
      </c>
    </row>
    <row r="141" spans="3:44" x14ac:dyDescent="0.3">
      <c r="Q141" s="71">
        <v>9.6296296296296297E-2</v>
      </c>
      <c r="R141" s="71">
        <v>1.5135135135135E-2</v>
      </c>
      <c r="AC141" s="71">
        <v>5.8495164410058004E-2</v>
      </c>
      <c r="AD141" s="71">
        <v>5.8181818181818203E-2</v>
      </c>
      <c r="AE141" s="71">
        <v>9.6980270793036671E-2</v>
      </c>
      <c r="AF141" s="71">
        <v>0.154181818181818</v>
      </c>
      <c r="AG141" s="71">
        <v>0.10931760154738866</v>
      </c>
      <c r="AH141" s="71">
        <v>0.165818181818181</v>
      </c>
      <c r="AI141" s="71">
        <v>7.5949323017407991E-2</v>
      </c>
      <c r="AJ141" s="71">
        <v>3.0545454545454501E-2</v>
      </c>
      <c r="AO141" s="71">
        <v>0.14446808510638201</v>
      </c>
      <c r="AP141" s="71">
        <v>0.22504008633980799</v>
      </c>
      <c r="AQ141" s="71">
        <v>0.15936170212765899</v>
      </c>
      <c r="AR141" s="71">
        <v>0.21043940795559599</v>
      </c>
    </row>
    <row r="142" spans="3:44" x14ac:dyDescent="0.3">
      <c r="Q142" s="71">
        <v>9.1005291005290895E-2</v>
      </c>
      <c r="R142" s="71">
        <v>0</v>
      </c>
      <c r="AC142" s="71">
        <v>5.3391876208897467E-2</v>
      </c>
      <c r="AD142" s="71">
        <v>4.6545454545454501E-2</v>
      </c>
      <c r="AE142" s="71">
        <v>9.1454158607349997E-2</v>
      </c>
      <c r="AF142" s="71">
        <v>0.13236363636363599</v>
      </c>
      <c r="AG142" s="71">
        <v>0.10506653771760133</v>
      </c>
      <c r="AH142" s="71">
        <v>0.14981818181818099</v>
      </c>
      <c r="AI142" s="71">
        <v>6.4255705996131465E-2</v>
      </c>
      <c r="AJ142" s="71">
        <v>0</v>
      </c>
      <c r="AO142" s="71">
        <v>0.15106382978723401</v>
      </c>
      <c r="AP142" s="71">
        <v>0.21339808818994699</v>
      </c>
      <c r="AQ142" s="71">
        <v>0.165744680851063</v>
      </c>
      <c r="AR142" s="71">
        <v>0.201697502312673</v>
      </c>
    </row>
    <row r="143" spans="3:44" x14ac:dyDescent="0.3">
      <c r="AC143" s="71">
        <v>4.7226305609284334E-2</v>
      </c>
      <c r="AD143" s="71">
        <v>2.9090909090909101E-2</v>
      </c>
      <c r="AE143" s="71">
        <v>8.5927272727272672E-2</v>
      </c>
      <c r="AF143" s="71">
        <v>0.113454545454545</v>
      </c>
      <c r="AG143" s="71">
        <v>0.10081586073500932</v>
      </c>
      <c r="AH143" s="71">
        <v>0.13236363636363599</v>
      </c>
      <c r="AO143" s="71">
        <v>0.15617021276595699</v>
      </c>
      <c r="AP143" s="71">
        <v>0.20466543324082601</v>
      </c>
      <c r="AQ143" s="71">
        <v>0.16127659574468001</v>
      </c>
      <c r="AR143" s="71">
        <v>0.17854147394387901</v>
      </c>
    </row>
    <row r="144" spans="3:44" x14ac:dyDescent="0.3">
      <c r="AC144" s="71">
        <v>3.5319148936170199E-2</v>
      </c>
      <c r="AD144" s="71">
        <v>0</v>
      </c>
      <c r="AE144" s="71">
        <v>7.9974854932301331E-2</v>
      </c>
      <c r="AF144" s="71">
        <v>9.4545454545454599E-2</v>
      </c>
      <c r="AG144" s="71">
        <v>9.4013539651837341E-2</v>
      </c>
      <c r="AH144" s="71">
        <v>0.109090909090909</v>
      </c>
      <c r="AO144" s="71">
        <v>0.15127659574468</v>
      </c>
      <c r="AP144" s="71">
        <v>0.180063213074313</v>
      </c>
      <c r="AQ144" s="71">
        <v>0.156595744680851</v>
      </c>
      <c r="AR144" s="71">
        <v>0.16118408880665999</v>
      </c>
    </row>
    <row r="145" spans="31:44" x14ac:dyDescent="0.3">
      <c r="AE145" s="71">
        <v>7.4872340425531328E-2</v>
      </c>
      <c r="AF145" s="71">
        <v>0.08</v>
      </c>
      <c r="AG145" s="71">
        <v>8.7422823984525999E-2</v>
      </c>
      <c r="AH145" s="71">
        <v>9.0181818181818099E-2</v>
      </c>
      <c r="AO145" s="71">
        <v>0.145531914893617</v>
      </c>
      <c r="AP145" s="71">
        <v>0.15546716003700201</v>
      </c>
      <c r="AQ145" s="71">
        <v>0.15148936170212701</v>
      </c>
      <c r="AR145" s="71">
        <v>0.13803268578476699</v>
      </c>
    </row>
    <row r="146" spans="31:44" x14ac:dyDescent="0.3">
      <c r="AE146" s="71">
        <v>6.977059961315267E-2</v>
      </c>
      <c r="AF146" s="71">
        <v>6.2545454545454404E-2</v>
      </c>
      <c r="AG146" s="71">
        <v>7.8281624758219995E-2</v>
      </c>
      <c r="AH146" s="71">
        <v>6.1090909090909001E-2</v>
      </c>
      <c r="AO146" s="71">
        <v>0.14085106382978699</v>
      </c>
      <c r="AP146" s="71">
        <v>0.13666049953746501</v>
      </c>
      <c r="AQ146" s="71">
        <v>0.145531914893617</v>
      </c>
      <c r="AR146" s="71">
        <v>0.119235275979031</v>
      </c>
    </row>
    <row r="147" spans="31:44" x14ac:dyDescent="0.3">
      <c r="AE147" s="71">
        <v>6.2966731141199203E-2</v>
      </c>
      <c r="AF147" s="71">
        <v>4.5090909090909001E-2</v>
      </c>
      <c r="AG147" s="71">
        <v>6.7012765957446666E-2</v>
      </c>
      <c r="AH147" s="71">
        <v>3.2000000000000001E-2</v>
      </c>
      <c r="AO147" s="71">
        <v>0.136170212765957</v>
      </c>
      <c r="AP147" s="71">
        <v>0.116404563675609</v>
      </c>
      <c r="AQ147" s="71">
        <v>0.138510638297872</v>
      </c>
      <c r="AR147" s="71">
        <v>9.4648473635522604E-2</v>
      </c>
    </row>
    <row r="148" spans="31:44" x14ac:dyDescent="0.3">
      <c r="AE148" s="71">
        <v>5.4036750483559E-2</v>
      </c>
      <c r="AF148" s="71">
        <v>2.1818181818181799E-2</v>
      </c>
      <c r="AG148" s="71">
        <v>5.489400386847193E-2</v>
      </c>
      <c r="AH148" s="71">
        <v>0</v>
      </c>
      <c r="AO148" s="71">
        <v>0.13</v>
      </c>
      <c r="AP148" s="71">
        <v>9.9057971014492596E-2</v>
      </c>
      <c r="AQ148" s="71">
        <v>0.13170212765957401</v>
      </c>
      <c r="AR148" s="71">
        <v>7.7306506321307394E-2</v>
      </c>
    </row>
    <row r="149" spans="31:44" x14ac:dyDescent="0.3">
      <c r="AE149" s="71">
        <v>4.5319535783365533E-2</v>
      </c>
      <c r="AF149" s="71">
        <v>0</v>
      </c>
      <c r="AO149" s="71">
        <v>0.123191489361702</v>
      </c>
      <c r="AP149" s="71">
        <v>7.8817452975639801E-2</v>
      </c>
      <c r="AQ149" s="71">
        <v>0.125744680851063</v>
      </c>
      <c r="AR149" s="71">
        <v>5.5610545790934302E-2</v>
      </c>
    </row>
    <row r="150" spans="31:44" x14ac:dyDescent="0.3">
      <c r="AO150" s="71">
        <v>0.117659574468085</v>
      </c>
      <c r="AP150" s="71">
        <v>6.2915510329941304E-2</v>
      </c>
      <c r="AQ150" s="71">
        <v>0.11914893617021199</v>
      </c>
      <c r="AR150" s="71">
        <v>4.2614862781375197E-2</v>
      </c>
    </row>
    <row r="151" spans="31:44" x14ac:dyDescent="0.3">
      <c r="AO151" s="71">
        <v>0.110851063829787</v>
      </c>
      <c r="AP151" s="71">
        <v>4.7022818378044999E-2</v>
      </c>
      <c r="AQ151" s="71">
        <v>0.11276595744680799</v>
      </c>
      <c r="AR151" s="71">
        <v>2.8168362627196901E-2</v>
      </c>
    </row>
    <row r="152" spans="31:44" x14ac:dyDescent="0.3">
      <c r="AO152" s="71">
        <v>0.104468085106382</v>
      </c>
      <c r="AP152" s="71">
        <v>2.6779216774591299E-2</v>
      </c>
      <c r="AQ152" s="71">
        <v>0.10617021276595701</v>
      </c>
      <c r="AR152" s="71">
        <v>1.0824853530681499E-2</v>
      </c>
    </row>
    <row r="153" spans="31:44" x14ac:dyDescent="0.3">
      <c r="AO153" s="71">
        <v>9.61702127659574E-2</v>
      </c>
      <c r="AP153" s="71">
        <v>1.2346592661116099E-2</v>
      </c>
      <c r="AQ153" s="71">
        <v>0.102553191489361</v>
      </c>
      <c r="AR153" s="71">
        <v>0</v>
      </c>
    </row>
    <row r="154" spans="31:44" x14ac:dyDescent="0.3">
      <c r="AO154" s="71">
        <v>9.2553191489361697E-2</v>
      </c>
      <c r="AP154" s="7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8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>
        <f>'RESULTADOS PIER'!N74527</f>
        <v>0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23"/>
      </filters>
    </filterColumn>
    <filterColumn colId="1">
      <filters>
        <filter val="1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tabSelected="1" zoomScale="85" zoomScaleNormal="85" workbookViewId="0">
      <selection activeCell="R22" sqref="R22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13D-46DB-47E7-AFA9-9BDF5877A10E}">
  <sheetPr>
    <tabColor rgb="FFFF0000"/>
  </sheetPr>
  <dimension ref="B2:AO726"/>
  <sheetViews>
    <sheetView showGridLines="0" topLeftCell="Y1" zoomScale="90" zoomScaleNormal="90" workbookViewId="0">
      <selection activeCell="AO7" sqref="AO7"/>
    </sheetView>
  </sheetViews>
  <sheetFormatPr baseColWidth="10" defaultRowHeight="14.4" x14ac:dyDescent="0.3"/>
  <cols>
    <col min="1" max="1" width="3.88671875" customWidth="1"/>
    <col min="13" max="13" width="7.21875" customWidth="1"/>
    <col min="14" max="14" width="12" bestFit="1" customWidth="1"/>
    <col min="25" max="25" width="13.109375" bestFit="1" customWidth="1"/>
    <col min="37" max="37" width="7.6640625" customWidth="1"/>
    <col min="38" max="38" width="5.33203125" bestFit="1" customWidth="1"/>
    <col min="39" max="39" width="10" bestFit="1" customWidth="1"/>
    <col min="40" max="40" width="6.44140625" bestFit="1" customWidth="1"/>
    <col min="41" max="41" width="19.44140625" bestFit="1" customWidth="1"/>
  </cols>
  <sheetData>
    <row r="2" spans="2:41" x14ac:dyDescent="0.3">
      <c r="B2" t="s">
        <v>178</v>
      </c>
    </row>
    <row r="3" spans="2:41" x14ac:dyDescent="0.3">
      <c r="B3" t="s">
        <v>169</v>
      </c>
      <c r="C3" t="s">
        <v>96</v>
      </c>
      <c r="N3" s="46" t="s">
        <v>179</v>
      </c>
      <c r="O3" s="46"/>
      <c r="Y3" s="46" t="s">
        <v>180</v>
      </c>
      <c r="Z3" s="46"/>
      <c r="AK3" s="55" t="s">
        <v>208</v>
      </c>
      <c r="AL3" s="55" t="s">
        <v>84</v>
      </c>
      <c r="AM3" s="55" t="s">
        <v>4</v>
      </c>
      <c r="AN3" s="55" t="s">
        <v>85</v>
      </c>
      <c r="AO3" s="55" t="s">
        <v>207</v>
      </c>
    </row>
    <row r="4" spans="2:41" x14ac:dyDescent="0.3">
      <c r="B4">
        <f>'EJE 13'!E284</f>
        <v>2.2803499437093009E-3</v>
      </c>
      <c r="C4">
        <f>'EJE 13'!D284</f>
        <v>3.9014122583333265E-3</v>
      </c>
      <c r="N4" s="46" t="s">
        <v>169</v>
      </c>
      <c r="O4" s="46" t="s">
        <v>96</v>
      </c>
      <c r="Y4" s="46" t="s">
        <v>169</v>
      </c>
      <c r="Z4" s="46" t="s">
        <v>96</v>
      </c>
      <c r="AK4" s="115" t="s">
        <v>83</v>
      </c>
      <c r="AL4" s="119">
        <f>'EJE 6'!T14</f>
        <v>-1</v>
      </c>
      <c r="AM4" s="119" t="str">
        <f>'EJE 6'!U14</f>
        <v>EJE 6.C-D</v>
      </c>
      <c r="AN4" s="119">
        <f>'EJE 6'!V14</f>
        <v>1</v>
      </c>
      <c r="AO4" s="120">
        <f>'EJE 6'!W14</f>
        <v>0.87756335527447693</v>
      </c>
    </row>
    <row r="5" spans="2:41" x14ac:dyDescent="0.3">
      <c r="B5" s="46">
        <f>'EJE 13'!E285</f>
        <v>8.5155749695441985E-4</v>
      </c>
      <c r="C5" s="46">
        <f>'EJE 13'!D285</f>
        <v>6.9047343521739003E-3</v>
      </c>
      <c r="N5">
        <f>'EJE 6'!E231</f>
        <v>1.848371791068388E-4</v>
      </c>
      <c r="O5">
        <f>'EJE 6'!D231</f>
        <v>7.2221844888050182E-2</v>
      </c>
      <c r="Y5" s="46">
        <f>'EJE 13'!E14</f>
        <v>7.8887169280824222E-3</v>
      </c>
      <c r="Z5" s="46">
        <f>'EJE 13'!D14</f>
        <v>7.3885839426584735E-2</v>
      </c>
      <c r="AK5" s="116"/>
      <c r="AL5" s="24">
        <f>'EJE 6'!T15</f>
        <v>-1</v>
      </c>
      <c r="AM5" s="24" t="str">
        <f>'EJE 6'!U15</f>
        <v>EJE 6.C-E</v>
      </c>
      <c r="AN5" s="24">
        <f>'EJE 6'!V15</f>
        <v>2</v>
      </c>
      <c r="AO5" s="118">
        <f>'EJE 6'!W15</f>
        <v>0.59545492126368682</v>
      </c>
    </row>
    <row r="6" spans="2:41" x14ac:dyDescent="0.3">
      <c r="B6" s="46">
        <f>'EJE 13'!E286</f>
        <v>3.9723008874186026E-4</v>
      </c>
      <c r="C6" s="46">
        <f>'EJE 13'!D286</f>
        <v>5.798004155797091E-4</v>
      </c>
      <c r="N6" s="46">
        <f>'EJE 6'!E232</f>
        <v>7.3835309118837464E-4</v>
      </c>
      <c r="O6" s="46">
        <f>'EJE 6'!D232</f>
        <v>7.4161073947274503E-2</v>
      </c>
      <c r="Y6" s="46">
        <f>'EJE 13'!E15</f>
        <v>4.754112614283137E-3</v>
      </c>
      <c r="Z6" s="46">
        <f>'EJE 13'!D15</f>
        <v>7.5640619546830129E-2</v>
      </c>
      <c r="AK6" s="116"/>
      <c r="AL6" s="24">
        <f>'EJE 6'!T16</f>
        <v>1</v>
      </c>
      <c r="AM6" s="24" t="str">
        <f>'EJE 6'!U16</f>
        <v>EJE 6.C-G</v>
      </c>
      <c r="AN6" s="24">
        <f>'EJE 6'!V16</f>
        <v>3</v>
      </c>
      <c r="AO6" s="118">
        <f>'EJE 6'!W16</f>
        <v>0.5385299704484563</v>
      </c>
    </row>
    <row r="7" spans="2:41" x14ac:dyDescent="0.3">
      <c r="B7" s="46">
        <f>'EJE 13'!E287</f>
        <v>2.5751467821886115E-4</v>
      </c>
      <c r="C7" s="46">
        <f>'EJE 13'!D287</f>
        <v>5.798004155797091E-4</v>
      </c>
      <c r="N7" s="46">
        <f>'EJE 6'!E233</f>
        <v>1.9989439457168061E-4</v>
      </c>
      <c r="O7" s="46">
        <f>'EJE 6'!D233</f>
        <v>1.652077189454924E-2</v>
      </c>
      <c r="Y7" s="46">
        <f>'EJE 13'!E16</f>
        <v>1.1187961472225339E-3</v>
      </c>
      <c r="Z7" s="46">
        <f>'EJE 13'!D16</f>
        <v>2.0838160039263767E-2</v>
      </c>
      <c r="AK7" s="116"/>
      <c r="AL7" s="24">
        <f>'EJE 6'!T17</f>
        <v>3</v>
      </c>
      <c r="AM7" s="24" t="str">
        <f>'EJE 6'!U17</f>
        <v>EJE 6.B-E</v>
      </c>
      <c r="AN7" s="24">
        <f>'EJE 6'!V17</f>
        <v>5</v>
      </c>
      <c r="AO7" s="118">
        <f>'EJE 6'!W17</f>
        <v>0.48525036192093363</v>
      </c>
    </row>
    <row r="8" spans="2:41" x14ac:dyDescent="0.3">
      <c r="B8" s="46">
        <f>'EJE 13'!E288</f>
        <v>2.756531701113207E-3</v>
      </c>
      <c r="C8" s="46">
        <f>'EJE 13'!D288</f>
        <v>2.5275574434782564E-3</v>
      </c>
      <c r="N8" s="46">
        <f>'EJE 6'!E234</f>
        <v>3.0834966208153632E-4</v>
      </c>
      <c r="O8" s="46">
        <f>'EJE 6'!D234</f>
        <v>1.652077189454924E-2</v>
      </c>
      <c r="Y8" s="46">
        <f>'EJE 13'!E17</f>
        <v>8.7841869246113732E-4</v>
      </c>
      <c r="Z8" s="46">
        <f>'EJE 13'!D17</f>
        <v>2.0838160039263767E-2</v>
      </c>
      <c r="AK8" s="116"/>
      <c r="AL8" s="24">
        <f>'EJE 6'!T18</f>
        <v>8</v>
      </c>
      <c r="AM8" s="24" t="str">
        <f>'EJE 6'!U18</f>
        <v>EJE 6.B-E</v>
      </c>
      <c r="AN8" s="24">
        <f>'EJE 6'!V18</f>
        <v>5</v>
      </c>
      <c r="AO8" s="118">
        <f>'EJE 6'!W18</f>
        <v>0.45086947133123617</v>
      </c>
    </row>
    <row r="9" spans="2:41" x14ac:dyDescent="0.3">
      <c r="B9" s="46">
        <f>'EJE 13'!E289</f>
        <v>2.1551354397185427E-3</v>
      </c>
      <c r="C9" s="46">
        <f>'EJE 13'!D289</f>
        <v>2.5275574434782564E-3</v>
      </c>
      <c r="N9" s="46">
        <f>'EJE 6'!E235</f>
        <v>6.3850998199570051E-3</v>
      </c>
      <c r="O9" s="46">
        <f>'EJE 6'!D235</f>
        <v>3.7350178730607905E-2</v>
      </c>
      <c r="Y9" s="46">
        <f>'EJE 13'!E18</f>
        <v>5.0352388424270466E-3</v>
      </c>
      <c r="Z9" s="46">
        <f>'EJE 13'!D18</f>
        <v>2.8908159186094021E-2</v>
      </c>
      <c r="AK9" s="116"/>
      <c r="AL9" s="24">
        <f>'EJE 6'!T19</f>
        <v>15</v>
      </c>
      <c r="AM9" s="24" t="str">
        <f>'EJE 6'!U19</f>
        <v>EJE 6.B-E</v>
      </c>
      <c r="AN9" s="24">
        <f>'EJE 6'!V19</f>
        <v>5</v>
      </c>
      <c r="AO9" s="118">
        <f>'EJE 6'!W19</f>
        <v>0.44726308974449608</v>
      </c>
    </row>
    <row r="10" spans="2:41" x14ac:dyDescent="0.3">
      <c r="B10" s="46">
        <f>'EJE 13'!E290</f>
        <v>9.2179626296996276E-4</v>
      </c>
      <c r="C10" s="46">
        <f>'EJE 13'!D290</f>
        <v>1.1761584358695629E-3</v>
      </c>
      <c r="N10" s="46">
        <f>'EJE 6'!E236</f>
        <v>8.341584228290665E-3</v>
      </c>
      <c r="O10" s="46">
        <f>'EJE 6'!D236</f>
        <v>3.7350178730607905E-2</v>
      </c>
      <c r="Y10" s="46">
        <f>'EJE 13'!E19</f>
        <v>7.5580631765507708E-3</v>
      </c>
      <c r="Z10" s="46">
        <f>'EJE 13'!D19</f>
        <v>2.8908159186094021E-2</v>
      </c>
      <c r="AK10" s="117"/>
      <c r="AL10" s="56">
        <f>'EJE 6'!T20</f>
        <v>23</v>
      </c>
      <c r="AM10" s="56" t="str">
        <f>'EJE 6'!U20</f>
        <v>EJE 6.B-E</v>
      </c>
      <c r="AN10" s="56">
        <f>'EJE 6'!V20</f>
        <v>5</v>
      </c>
      <c r="AO10" s="121">
        <f>'EJE 6'!W20</f>
        <v>3.6440890224056541E-2</v>
      </c>
    </row>
    <row r="11" spans="2:41" x14ac:dyDescent="0.3">
      <c r="B11" s="46">
        <f>'EJE 13'!E291</f>
        <v>1.2324946637261058E-3</v>
      </c>
      <c r="C11" s="46">
        <f>'EJE 13'!D291</f>
        <v>1.1761584358695629E-3</v>
      </c>
      <c r="N11" s="46">
        <f>'EJE 6'!E237</f>
        <v>2.3985872701336925E-3</v>
      </c>
      <c r="O11" s="46">
        <f>'EJE 6'!D237</f>
        <v>1.7404295550209614E-2</v>
      </c>
      <c r="Y11" s="46">
        <f>'EJE 13'!E20</f>
        <v>1.7940662217036532E-3</v>
      </c>
      <c r="Z11" s="46">
        <f>'EJE 13'!D20</f>
        <v>6.3535403092024436E-3</v>
      </c>
      <c r="AK11" s="115" t="s">
        <v>149</v>
      </c>
      <c r="AL11" s="119">
        <f>'EJE 11'!T14</f>
        <v>-1</v>
      </c>
      <c r="AM11" s="119" t="str">
        <f>'EJE 11'!U14</f>
        <v>EJE 11.C-E</v>
      </c>
      <c r="AN11" s="119">
        <f>'EJE 11'!V14</f>
        <v>6</v>
      </c>
      <c r="AO11" s="120">
        <f>'EJE 11'!W14</f>
        <v>0.71054718263799588</v>
      </c>
    </row>
    <row r="12" spans="2:41" x14ac:dyDescent="0.3">
      <c r="B12" s="46">
        <f>'EJE 13'!E292</f>
        <v>2.6775800324511613E-3</v>
      </c>
      <c r="C12" s="46">
        <f>'EJE 13'!D292</f>
        <v>4.4812126739130357E-3</v>
      </c>
      <c r="N12" s="46">
        <f>'EJE 6'!E238</f>
        <v>2.5610164162645152E-3</v>
      </c>
      <c r="O12" s="46">
        <f>'EJE 6'!D238</f>
        <v>1.7404295550209614E-2</v>
      </c>
      <c r="Y12" s="46">
        <f>'EJE 13'!E21</f>
        <v>1.517856656002607E-3</v>
      </c>
      <c r="Z12" s="46">
        <f>'EJE 13'!D21</f>
        <v>6.3535403092024436E-3</v>
      </c>
      <c r="AK12" s="116"/>
      <c r="AL12" s="24">
        <f>'EJE 11'!T15</f>
        <v>1</v>
      </c>
      <c r="AM12" s="24" t="str">
        <f>'EJE 11'!U15</f>
        <v>EJE 11.C-E</v>
      </c>
      <c r="AN12" s="24">
        <f>'EJE 11'!V15</f>
        <v>6</v>
      </c>
      <c r="AO12" s="118">
        <f>'EJE 11'!W15</f>
        <v>0.70623963483711205</v>
      </c>
    </row>
    <row r="13" spans="2:41" x14ac:dyDescent="0.3">
      <c r="B13" s="46">
        <f>'EJE 13'!E293</f>
        <v>1.109092773051878E-3</v>
      </c>
      <c r="C13" s="46">
        <f>'EJE 13'!D293</f>
        <v>7.4845347677536091E-3</v>
      </c>
      <c r="N13" s="46">
        <f>'EJE 6'!E239</f>
        <v>3.847283411290422E-4</v>
      </c>
      <c r="O13" s="46">
        <f>'EJE 6'!D239</f>
        <v>8.8742616782599426E-2</v>
      </c>
      <c r="Y13" s="46">
        <f>'EJE 13'!E22</f>
        <v>9.007513075304955E-3</v>
      </c>
      <c r="Z13" s="46">
        <f>'EJE 13'!D22</f>
        <v>9.4723999465848502E-2</v>
      </c>
      <c r="AK13" s="116"/>
      <c r="AL13" s="24">
        <f>'EJE 11'!T16</f>
        <v>3</v>
      </c>
      <c r="AM13" s="24" t="str">
        <f>'EJE 11'!U16</f>
        <v>EJE 11.B-E</v>
      </c>
      <c r="AN13" s="24">
        <f>'EJE 11'!V16</f>
        <v>8</v>
      </c>
      <c r="AO13" s="118">
        <f>'EJE 11'!W16</f>
        <v>0.50312577904043043</v>
      </c>
    </row>
    <row r="14" spans="2:41" x14ac:dyDescent="0.3">
      <c r="B14" s="46">
        <f>'EJE 13'!E294</f>
        <v>3.1925063994958989E-3</v>
      </c>
      <c r="C14" s="46">
        <f>'EJE 13'!D294</f>
        <v>5.4620197992753527E-3</v>
      </c>
      <c r="N14" s="46">
        <f>'EJE 6'!E240</f>
        <v>1.0467027532699109E-3</v>
      </c>
      <c r="O14" s="46">
        <f>'EJE 6'!D240</f>
        <v>9.0681845841823733E-2</v>
      </c>
      <c r="Y14" s="46">
        <f>'EJE 13'!E23</f>
        <v>5.6325313067442746E-3</v>
      </c>
      <c r="Z14" s="46">
        <f>'EJE 13'!D23</f>
        <v>9.6478756666666499E-2</v>
      </c>
      <c r="AK14" s="116"/>
      <c r="AL14" s="24">
        <f>'EJE 11'!T17</f>
        <v>8</v>
      </c>
      <c r="AM14" s="24" t="str">
        <f>'EJE 11'!U17</f>
        <v>EJE 11.B-E</v>
      </c>
      <c r="AN14" s="24">
        <f>'EJE 11'!V17</f>
        <v>8</v>
      </c>
      <c r="AO14" s="118">
        <f>'EJE 11'!W17</f>
        <v>0.47043865755974762</v>
      </c>
    </row>
    <row r="15" spans="2:41" x14ac:dyDescent="0.3">
      <c r="B15" s="46">
        <f>'EJE 13'!E295</f>
        <v>1.1921846153119073E-3</v>
      </c>
      <c r="C15" s="46">
        <f>'EJE 13'!D295</f>
        <v>9.6666565181159243E-3</v>
      </c>
      <c r="N15" s="46">
        <f>'EJE 6'!E241</f>
        <v>2.5877205074957435E-4</v>
      </c>
      <c r="O15" s="46">
        <f>'EJE 6'!D241</f>
        <v>0.10111059106687614</v>
      </c>
      <c r="Y15" s="46">
        <f>'EJE 13'!E24</f>
        <v>1.1044206511515071E-2</v>
      </c>
      <c r="Z15" s="46">
        <f>'EJE 13'!D24</f>
        <v>0.10344018894887508</v>
      </c>
      <c r="AK15" s="116"/>
      <c r="AL15" s="24">
        <f>'EJE 11'!T18</f>
        <v>15</v>
      </c>
      <c r="AM15" s="24" t="str">
        <f>'EJE 11'!U18</f>
        <v>EJE 11.B-E</v>
      </c>
      <c r="AN15" s="24">
        <f>'EJE 11'!V18</f>
        <v>8</v>
      </c>
      <c r="AO15" s="118">
        <f>'EJE 11'!W18</f>
        <v>0.46637999967767219</v>
      </c>
    </row>
    <row r="16" spans="2:41" x14ac:dyDescent="0.3">
      <c r="B16" s="46">
        <f>'EJE 13'!E296</f>
        <v>3.3719963135895761E-3</v>
      </c>
      <c r="C16" s="46">
        <f>'EJE 13'!D296</f>
        <v>5.6094037999999905E-3</v>
      </c>
      <c r="N16" s="46">
        <f>'EJE 6'!E242</f>
        <v>1.0336949741736197E-3</v>
      </c>
      <c r="O16" s="46">
        <f>'EJE 6'!D242</f>
        <v>0.10382551174979018</v>
      </c>
      <c r="Y16" s="46">
        <f>'EJE 13'!E25</f>
        <v>6.6557548477967103E-3</v>
      </c>
      <c r="Z16" s="46">
        <f>'EJE 13'!D25</f>
        <v>0.10589685361390574</v>
      </c>
      <c r="AK16" s="117"/>
      <c r="AL16" s="56">
        <f>'EJE 11'!T19</f>
        <v>23</v>
      </c>
      <c r="AM16" s="56" t="str">
        <f>'EJE 11'!U19</f>
        <v>EJE 11.B-E</v>
      </c>
      <c r="AN16" s="56">
        <f>'EJE 11'!V19</f>
        <v>8</v>
      </c>
      <c r="AO16" s="121">
        <f>'EJE 11'!W19</f>
        <v>3.3606059088050255E-2</v>
      </c>
    </row>
    <row r="17" spans="2:41" x14ac:dyDescent="0.3">
      <c r="B17" s="46">
        <f>'EJE 13'!E297</f>
        <v>1.4339213185255175E-3</v>
      </c>
      <c r="C17" s="46">
        <f>'EJE 13'!D297</f>
        <v>9.2133476749999832E-3</v>
      </c>
      <c r="N17" s="46">
        <f>'EJE 6'!E243</f>
        <v>5.4163306020331382E-4</v>
      </c>
      <c r="O17" s="46">
        <f>'EJE 6'!D243</f>
        <v>0.11309945712054488</v>
      </c>
      <c r="Y17" s="46">
        <f>'EJE 13'!E26</f>
        <v>1.1256532274455172E-2</v>
      </c>
      <c r="Z17" s="46">
        <f>'EJE 13'!D26</f>
        <v>0.12200405420695275</v>
      </c>
      <c r="AK17" s="115" t="s">
        <v>150</v>
      </c>
      <c r="AL17" s="119">
        <f>'EJE 13'!T14</f>
        <v>-1</v>
      </c>
      <c r="AM17" s="119" t="str">
        <f>'EJE 13'!U14</f>
        <v>EJE 13.H-L</v>
      </c>
      <c r="AN17" s="119">
        <f>'EJE 13'!V14</f>
        <v>9</v>
      </c>
      <c r="AO17" s="120">
        <f>'EJE 13'!W14</f>
        <v>0.43450951697107726</v>
      </c>
    </row>
    <row r="18" spans="2:41" x14ac:dyDescent="0.3">
      <c r="B18" s="46">
        <f>'EJE 13'!E298</f>
        <v>5.9114675700482986E-3</v>
      </c>
      <c r="C18" s="46">
        <f>'EJE 13'!D298</f>
        <v>2.7288069565217343E-5</v>
      </c>
      <c r="N18" s="46">
        <f>'EJE 6'!E244</f>
        <v>1.3793838152664031E-3</v>
      </c>
      <c r="O18" s="46">
        <f>'EJE 6'!D244</f>
        <v>0.11542653199161407</v>
      </c>
      <c r="Y18" s="46">
        <f>'EJE 13'!E27</f>
        <v>7.1104078572772665E-3</v>
      </c>
      <c r="Z18" s="46">
        <f>'EJE 13'!D27</f>
        <v>0.12410977659959078</v>
      </c>
      <c r="AK18" s="116"/>
      <c r="AL18" s="24">
        <f>'EJE 13'!T15</f>
        <v>1</v>
      </c>
      <c r="AM18" s="24" t="str">
        <f>'EJE 13'!U15</f>
        <v>EJE 13.H-K</v>
      </c>
      <c r="AN18" s="24">
        <f>'EJE 13'!V15</f>
        <v>10</v>
      </c>
      <c r="AO18" s="118">
        <f>'EJE 13'!W15</f>
        <v>0.56902205737805278</v>
      </c>
    </row>
    <row r="19" spans="2:41" x14ac:dyDescent="0.3">
      <c r="B19" s="46">
        <f>'EJE 13'!E299</f>
        <v>2.2507919879227014E-3</v>
      </c>
      <c r="C19" s="46">
        <f>'EJE 13'!D299</f>
        <v>2.6757231336956471E-3</v>
      </c>
      <c r="N19" s="46">
        <f>'EJE 6'!E245</f>
        <v>9.1054906230963809E-3</v>
      </c>
      <c r="O19" s="46">
        <f>'EJE 6'!D245</f>
        <v>1.2709418399999979E-2</v>
      </c>
      <c r="Y19" s="46">
        <f>'EJE 13'!E28</f>
        <v>5.0511793276207355E-5</v>
      </c>
      <c r="Z19" s="46">
        <f>'EJE 13'!D28</f>
        <v>2.6025811995909975E-2</v>
      </c>
      <c r="AK19" s="116"/>
      <c r="AL19" s="24">
        <f>'EJE 13'!T16</f>
        <v>3</v>
      </c>
      <c r="AM19" s="24" t="str">
        <f>'EJE 13'!U16</f>
        <v>EJE 13.B-E</v>
      </c>
      <c r="AN19" s="24">
        <f>'EJE 13'!V16</f>
        <v>11</v>
      </c>
      <c r="AO19" s="118">
        <f>'EJE 13'!W16</f>
        <v>0.51627059906252504</v>
      </c>
    </row>
    <row r="20" spans="2:41" x14ac:dyDescent="0.3">
      <c r="B20" s="46">
        <f>'EJE 13'!E300</f>
        <v>1.8068459105229963E-3</v>
      </c>
      <c r="C20" s="46">
        <f>'EJE 13'!D300</f>
        <v>7.0498443471014366E-3</v>
      </c>
      <c r="N20" s="46">
        <f>'EJE 6'!E246</f>
        <v>1.2342733762146781E-2</v>
      </c>
      <c r="O20" s="46">
        <f>'EJE 6'!D246</f>
        <v>1.4454714273794527E-2</v>
      </c>
      <c r="Y20" s="46">
        <f>'EJE 13'!E29</f>
        <v>6.30258943781599E-3</v>
      </c>
      <c r="Z20" s="46">
        <f>'EJE 13'!D29</f>
        <v>2.7605120979959052E-2</v>
      </c>
      <c r="AK20" s="116"/>
      <c r="AL20" s="24">
        <f>'EJE 13'!T17</f>
        <v>8</v>
      </c>
      <c r="AM20" s="24" t="str">
        <f>'EJE 13'!U17</f>
        <v>EJE 13.B-E</v>
      </c>
      <c r="AN20" s="24">
        <f>'EJE 13'!V17</f>
        <v>11</v>
      </c>
      <c r="AO20" s="118">
        <f>'EJE 13'!W17</f>
        <v>0.44351721779710074</v>
      </c>
    </row>
    <row r="21" spans="2:41" x14ac:dyDescent="0.3">
      <c r="B21" s="46">
        <f>'EJE 13'!E301</f>
        <v>3.7836037215920964E-3</v>
      </c>
      <c r="C21" s="46">
        <f>'EJE 13'!D301</f>
        <v>9.7528555503623004E-3</v>
      </c>
      <c r="N21" s="46">
        <f>'EJE 6'!E247</f>
        <v>8.7727869332535468E-3</v>
      </c>
      <c r="O21" s="46">
        <f>'EJE 6'!D247</f>
        <v>0.11728991884570211</v>
      </c>
      <c r="Y21" s="46">
        <f>'EJE 13'!E30</f>
        <v>1.4149179614672044E-2</v>
      </c>
      <c r="Z21" s="46">
        <f>'EJE 13'!D30</f>
        <v>0.10696870355582803</v>
      </c>
      <c r="AK21" s="116"/>
      <c r="AL21" s="24">
        <f>'EJE 13'!T18</f>
        <v>15</v>
      </c>
      <c r="AM21" s="24" t="str">
        <f>'EJE 13'!U18</f>
        <v>EJE 13.B-E</v>
      </c>
      <c r="AN21" s="24">
        <f>'EJE 13'!V18</f>
        <v>11</v>
      </c>
      <c r="AO21" s="118">
        <f>'EJE 13'!W18</f>
        <v>0.43968369070289781</v>
      </c>
    </row>
    <row r="22" spans="2:41" x14ac:dyDescent="0.3">
      <c r="B22" s="46">
        <f>'EJE 13'!E302</f>
        <v>5.9114675700482986E-3</v>
      </c>
      <c r="C22" s="46">
        <f>'EJE 13'!D302</f>
        <v>2.7288069565217343E-5</v>
      </c>
      <c r="N22" s="46">
        <f>'EJE 6'!E248</f>
        <v>1.1013696904987916E-2</v>
      </c>
      <c r="O22" s="46">
        <f>'EJE 6'!D248</f>
        <v>0.11903521471949667</v>
      </c>
      <c r="Y22" s="46">
        <f>'EJE 13'!E31</f>
        <v>1.4859986519126272E-2</v>
      </c>
      <c r="Z22" s="46">
        <f>'EJE 13'!D31</f>
        <v>0.10854798962044972</v>
      </c>
      <c r="AK22" s="117"/>
      <c r="AL22" s="56">
        <f>'EJE 13'!T19</f>
        <v>23</v>
      </c>
      <c r="AM22" s="56" t="str">
        <f>'EJE 13'!U19</f>
        <v>EJE 13.B-E</v>
      </c>
      <c r="AN22" s="56">
        <f>'EJE 13'!V19</f>
        <v>11</v>
      </c>
      <c r="AO22" s="121">
        <f>'EJE 13'!W19</f>
        <v>3.5440177311594143E-2</v>
      </c>
    </row>
    <row r="23" spans="2:41" x14ac:dyDescent="0.3">
      <c r="B23" s="46">
        <f>'EJE 13'!E303</f>
        <v>2.2507919879227014E-3</v>
      </c>
      <c r="C23" s="46">
        <f>'EJE 13'!D303</f>
        <v>2.6757231336956471E-3</v>
      </c>
      <c r="N23" s="46">
        <f>'EJE 6'!E249</f>
        <v>9.1054906230963809E-3</v>
      </c>
      <c r="O23" s="46">
        <f>'EJE 6'!D249</f>
        <v>1.2709418399999979E-2</v>
      </c>
      <c r="Y23" s="46">
        <f>'EJE 13'!E32</f>
        <v>5.0511793276207355E-5</v>
      </c>
      <c r="Z23" s="46">
        <f>'EJE 13'!D32</f>
        <v>2.6025811995909975E-2</v>
      </c>
      <c r="AK23" s="115" t="s">
        <v>209</v>
      </c>
      <c r="AL23" s="119">
        <f>'EJE G ENTRE 3-6'!T14</f>
        <v>-1</v>
      </c>
      <c r="AM23" s="119" t="str">
        <f>'EJE G ENTRE 3-6'!U14</f>
        <v>EJE G.3-7</v>
      </c>
      <c r="AN23" s="119">
        <f>'EJE G ENTRE 3-6'!V14</f>
        <v>12</v>
      </c>
      <c r="AO23" s="120">
        <f>'EJE G ENTRE 3-6'!W14</f>
        <v>0.30624291677678517</v>
      </c>
    </row>
    <row r="24" spans="2:41" x14ac:dyDescent="0.3">
      <c r="B24" s="46">
        <f>'EJE 13'!E304</f>
        <v>1.8068459105229963E-3</v>
      </c>
      <c r="C24" s="46">
        <f>'EJE 13'!D304</f>
        <v>7.0498443471014366E-3</v>
      </c>
      <c r="N24" s="46">
        <f>'EJE 6'!E250</f>
        <v>1.2342733762146781E-2</v>
      </c>
      <c r="O24" s="46">
        <f>'EJE 6'!D250</f>
        <v>1.4454714273794527E-2</v>
      </c>
      <c r="Y24" s="46">
        <f>'EJE 13'!E33</f>
        <v>6.30258943781599E-3</v>
      </c>
      <c r="Z24" s="46">
        <f>'EJE 13'!D33</f>
        <v>2.7605120979959052E-2</v>
      </c>
      <c r="AK24" s="116"/>
      <c r="AL24" s="24">
        <f>'EJE G ENTRE 3-6'!T15</f>
        <v>1</v>
      </c>
      <c r="AM24" s="24" t="str">
        <f>'EJE G ENTRE 3-6'!U15</f>
        <v>EJE G.3-6</v>
      </c>
      <c r="AN24" s="24">
        <f>'EJE G ENTRE 3-6'!V15</f>
        <v>20</v>
      </c>
      <c r="AO24" s="118">
        <f>'EJE G ENTRE 3-6'!W15</f>
        <v>0.39844570567965298</v>
      </c>
    </row>
    <row r="25" spans="2:41" x14ac:dyDescent="0.3">
      <c r="B25" s="46">
        <f>'EJE 13'!E305</f>
        <v>3.7836037215920964E-3</v>
      </c>
      <c r="C25" s="46">
        <f>'EJE 13'!D305</f>
        <v>9.7528555503623004E-3</v>
      </c>
      <c r="N25" s="46">
        <f>'EJE 6'!E251</f>
        <v>8.7727869332535468E-3</v>
      </c>
      <c r="O25" s="46">
        <f>'EJE 6'!D251</f>
        <v>0.11728991884570211</v>
      </c>
      <c r="Y25" s="46">
        <f>'EJE 13'!E34</f>
        <v>1.4149179614672044E-2</v>
      </c>
      <c r="Z25" s="46">
        <f>'EJE 13'!D34</f>
        <v>0.10696870355582803</v>
      </c>
      <c r="AK25" s="116"/>
      <c r="AL25" s="24">
        <f>'EJE G ENTRE 3-6'!T16</f>
        <v>3</v>
      </c>
      <c r="AM25" s="24" t="str">
        <f>'EJE G ENTRE 3-6'!U16</f>
        <v>EJE G.3-6</v>
      </c>
      <c r="AN25" s="24">
        <f>'EJE G ENTRE 3-6'!V16</f>
        <v>21</v>
      </c>
      <c r="AO25" s="118">
        <f>'EJE G ENTRE 3-6'!W16</f>
        <v>0.44348132099130355</v>
      </c>
    </row>
    <row r="26" spans="2:41" x14ac:dyDescent="0.3">
      <c r="B26" s="46">
        <f>'EJE 13'!E306</f>
        <v>3.3428297174963187E-3</v>
      </c>
      <c r="C26" s="46">
        <f>'EJE 13'!D306</f>
        <v>1.864684753623185E-3</v>
      </c>
      <c r="N26" s="46">
        <f>'EJE 6'!E252</f>
        <v>1.1013696904987916E-2</v>
      </c>
      <c r="O26" s="46">
        <f>'EJE 6'!D252</f>
        <v>0.11903521471949667</v>
      </c>
      <c r="Y26" s="46">
        <f>'EJE 13'!E35</f>
        <v>1.4859986519126272E-2</v>
      </c>
      <c r="Z26" s="46">
        <f>'EJE 13'!D35</f>
        <v>0.10854798962044972</v>
      </c>
      <c r="AK26" s="116"/>
      <c r="AL26" s="24">
        <f>'EJE G ENTRE 3-6'!T17</f>
        <v>8</v>
      </c>
      <c r="AM26" s="24" t="str">
        <f>'EJE G ENTRE 3-6'!U17</f>
        <v>EJE G.3-6</v>
      </c>
      <c r="AN26" s="24">
        <f>'EJE G ENTRE 3-6'!V17</f>
        <v>21</v>
      </c>
      <c r="AO26" s="118">
        <f>'EJE G ENTRE 3-6'!W17</f>
        <v>0.37313876873912982</v>
      </c>
    </row>
    <row r="27" spans="2:41" x14ac:dyDescent="0.3">
      <c r="B27" s="46">
        <f>'EJE 13'!E307</f>
        <v>9.5907842323041212E-4</v>
      </c>
      <c r="C27" s="46">
        <f>'EJE 13'!D307</f>
        <v>4.5676959568840495E-3</v>
      </c>
      <c r="N27" s="46">
        <f>'EJE 6'!E253</f>
        <v>3.524374346363534E-3</v>
      </c>
      <c r="O27" s="46">
        <f>'EJE 6'!D253</f>
        <v>4.0633658964360518E-2</v>
      </c>
      <c r="Y27" s="46">
        <f>'EJE 13'!E36</f>
        <v>4.5881553370887458E-3</v>
      </c>
      <c r="Z27" s="46">
        <f>'EJE 13'!D36</f>
        <v>5.7602296759100099E-2</v>
      </c>
      <c r="AK27" s="116"/>
      <c r="AL27" s="24">
        <f>'EJE G ENTRE 3-6'!T18</f>
        <v>15</v>
      </c>
      <c r="AM27" s="24" t="str">
        <f>'EJE G ENTRE 3-6'!U18</f>
        <v>EJE G.3-6</v>
      </c>
      <c r="AN27" s="24">
        <f>'EJE G ENTRE 3-6'!V18</f>
        <v>21</v>
      </c>
      <c r="AO27" s="118">
        <f>'EJE G ENTRE 3-6'!W18</f>
        <v>0.43053584251630356</v>
      </c>
    </row>
    <row r="28" spans="2:41" x14ac:dyDescent="0.3">
      <c r="B28" s="46">
        <f>'EJE 13'!E308</f>
        <v>7.6181253990758116E-4</v>
      </c>
      <c r="C28" s="46">
        <f>'EJE 13'!D308</f>
        <v>5.157871523913035E-3</v>
      </c>
      <c r="N28" s="46">
        <f>'EJE 6'!E254</f>
        <v>4.2499394718200677E-3</v>
      </c>
      <c r="O28" s="46">
        <f>'EJE 6'!D254</f>
        <v>4.2378954838155063E-2</v>
      </c>
      <c r="Y28" s="46">
        <f>'EJE 13'!E37</f>
        <v>2.1536996909514391E-3</v>
      </c>
      <c r="Z28" s="46">
        <f>'EJE 13'!D37</f>
        <v>5.9181582823721775E-2</v>
      </c>
      <c r="AK28" s="117"/>
      <c r="AL28" s="56">
        <f>'EJE G ENTRE 3-6'!T19</f>
        <v>23</v>
      </c>
      <c r="AM28" s="56" t="str">
        <f>'EJE G ENTRE 3-6'!U19</f>
        <v>EJE G.3-6</v>
      </c>
      <c r="AN28" s="56">
        <f>'EJE G ENTRE 3-6'!V19</f>
        <v>21</v>
      </c>
      <c r="AO28" s="121">
        <f>'EJE G ENTRE 3-6'!W19</f>
        <v>5.7110640413043368E-2</v>
      </c>
    </row>
    <row r="29" spans="2:41" x14ac:dyDescent="0.3">
      <c r="B29" s="46">
        <f>'EJE 13'!E309</f>
        <v>2.4919107547784038E-3</v>
      </c>
      <c r="C29" s="46">
        <f>'EJE 13'!D309</f>
        <v>7.8608827271738988E-3</v>
      </c>
      <c r="N29" s="46">
        <f>'EJE 6'!E255</f>
        <v>3.1916706565207017E-3</v>
      </c>
      <c r="O29" s="46">
        <f>'EJE 6'!D255</f>
        <v>8.9365678281341579E-2</v>
      </c>
      <c r="Y29" s="46">
        <f>'EJE 13'!E38</f>
        <v>9.6115360708595061E-3</v>
      </c>
      <c r="Z29" s="46">
        <f>'EJE 13'!D38</f>
        <v>7.5392218792637897E-2</v>
      </c>
      <c r="AK29" s="115" t="s">
        <v>165</v>
      </c>
      <c r="AL29" s="119">
        <f>'EJE I'!T14</f>
        <v>-1</v>
      </c>
      <c r="AM29" s="119" t="str">
        <f>'EJE I'!U14</f>
        <v>EJE I.7-9</v>
      </c>
      <c r="AN29" s="119">
        <f>'EJE I'!V14</f>
        <v>23</v>
      </c>
      <c r="AO29" s="120">
        <f>'EJE I'!W14</f>
        <v>0.53595392915941931</v>
      </c>
    </row>
    <row r="30" spans="2:41" x14ac:dyDescent="0.3">
      <c r="B30" s="46">
        <f>'EJE 13'!E310</f>
        <v>3.3428297174963187E-3</v>
      </c>
      <c r="C30" s="46">
        <f>'EJE 13'!D310</f>
        <v>1.864684753623185E-3</v>
      </c>
      <c r="N30" s="46">
        <f>'EJE 6'!E256</f>
        <v>2.920902614661203E-3</v>
      </c>
      <c r="O30" s="46">
        <f>'EJE 6'!D256</f>
        <v>9.111097415513611E-2</v>
      </c>
      <c r="Y30" s="46">
        <f>'EJE 13'!E39</f>
        <v>6.4037020773583132E-3</v>
      </c>
      <c r="Z30" s="46">
        <f>'EJE 13'!D39</f>
        <v>7.6971504857259579E-2</v>
      </c>
      <c r="AK30" s="116"/>
      <c r="AL30" s="24">
        <f>'EJE I'!T15</f>
        <v>1</v>
      </c>
      <c r="AM30" s="24" t="str">
        <f>'EJE I'!U15</f>
        <v>EJE I.7-9</v>
      </c>
      <c r="AN30" s="24">
        <f>'EJE I'!V15</f>
        <v>23</v>
      </c>
      <c r="AO30" s="118">
        <f>'EJE I'!W15</f>
        <v>0.5106186040621109</v>
      </c>
    </row>
    <row r="31" spans="2:41" x14ac:dyDescent="0.3">
      <c r="B31" s="46">
        <f>'EJE 13'!E311</f>
        <v>9.5907842323041212E-4</v>
      </c>
      <c r="C31" s="46">
        <f>'EJE 13'!D311</f>
        <v>4.5676959568840495E-3</v>
      </c>
      <c r="N31" s="46">
        <f>'EJE 6'!E257</f>
        <v>3.524374346363534E-3</v>
      </c>
      <c r="O31" s="46">
        <f>'EJE 6'!D257</f>
        <v>4.0633658964360518E-2</v>
      </c>
      <c r="Y31" s="46">
        <f>'EJE 13'!E40</f>
        <v>4.5881553370887458E-3</v>
      </c>
      <c r="Z31" s="46">
        <f>'EJE 13'!D40</f>
        <v>5.7602296759100099E-2</v>
      </c>
      <c r="AK31" s="116"/>
      <c r="AL31" s="24">
        <f>'EJE I'!T16</f>
        <v>3</v>
      </c>
      <c r="AM31" s="24" t="str">
        <f>'EJE I'!U16</f>
        <v>EJE I.7-9</v>
      </c>
      <c r="AN31" s="24">
        <f>'EJE I'!V16</f>
        <v>23</v>
      </c>
      <c r="AO31" s="118">
        <f>'EJE I'!W16</f>
        <v>0.54309384327950216</v>
      </c>
    </row>
    <row r="32" spans="2:41" x14ac:dyDescent="0.3">
      <c r="B32" s="46">
        <f>'EJE 13'!E312</f>
        <v>7.6181253990758116E-4</v>
      </c>
      <c r="C32" s="46">
        <f>'EJE 13'!D312</f>
        <v>5.157871523913035E-3</v>
      </c>
      <c r="N32" s="46">
        <f>'EJE 6'!E258</f>
        <v>4.2499394718200677E-3</v>
      </c>
      <c r="O32" s="46">
        <f>'EJE 6'!D258</f>
        <v>4.2378954838155063E-2</v>
      </c>
      <c r="Y32" s="46">
        <f>'EJE 13'!E41</f>
        <v>2.1536996909514391E-3</v>
      </c>
      <c r="Z32" s="46">
        <f>'EJE 13'!D41</f>
        <v>5.9181582823721775E-2</v>
      </c>
      <c r="AK32" s="116"/>
      <c r="AL32" s="24">
        <f>'EJE I'!T17</f>
        <v>8</v>
      </c>
      <c r="AM32" s="24" t="str">
        <f>'EJE I'!U17</f>
        <v>EJE I.7-9</v>
      </c>
      <c r="AN32" s="24">
        <f>'EJE I'!V17</f>
        <v>23</v>
      </c>
      <c r="AO32" s="118">
        <f>'EJE I'!W17</f>
        <v>0.43805229457970946</v>
      </c>
    </row>
    <row r="33" spans="2:41" x14ac:dyDescent="0.3">
      <c r="B33" s="46">
        <f>'EJE 13'!E313</f>
        <v>2.4919107547784038E-3</v>
      </c>
      <c r="C33" s="46">
        <f>'EJE 13'!D313</f>
        <v>7.8608827271738988E-3</v>
      </c>
      <c r="N33" s="46">
        <f>'EJE 6'!E259</f>
        <v>3.1916706565207017E-3</v>
      </c>
      <c r="O33" s="46">
        <f>'EJE 6'!D259</f>
        <v>8.9365678281341579E-2</v>
      </c>
      <c r="Y33" s="46">
        <f>'EJE 13'!E42</f>
        <v>9.6115360708595061E-3</v>
      </c>
      <c r="Z33" s="46">
        <f>'EJE 13'!D42</f>
        <v>7.5392218792637897E-2</v>
      </c>
      <c r="AK33" s="116"/>
      <c r="AL33" s="24">
        <f>'EJE I'!T18</f>
        <v>15</v>
      </c>
      <c r="AM33" s="24" t="str">
        <f>'EJE I'!U18</f>
        <v>EJE I.7-9</v>
      </c>
      <c r="AN33" s="24">
        <f>'EJE I'!V18</f>
        <v>23</v>
      </c>
      <c r="AO33" s="118">
        <f>'EJE I'!W18</f>
        <v>0.45742387994565137</v>
      </c>
    </row>
    <row r="34" spans="2:41" x14ac:dyDescent="0.3">
      <c r="B34" s="46">
        <f>'EJE 13'!E314</f>
        <v>6.9928150006301065E-3</v>
      </c>
      <c r="C34" s="46">
        <f>'EJE 13'!D314</f>
        <v>1.7229857673913011E-3</v>
      </c>
      <c r="N34" s="46">
        <f>'EJE 6'!E260</f>
        <v>2.920902614661203E-3</v>
      </c>
      <c r="O34" s="46">
        <f>'EJE 6'!D260</f>
        <v>9.111097415513611E-2</v>
      </c>
      <c r="Y34" s="46">
        <f>'EJE 13'!E43</f>
        <v>6.4037020773583132E-3</v>
      </c>
      <c r="Z34" s="46">
        <f>'EJE 13'!D43</f>
        <v>7.6971504857259579E-2</v>
      </c>
      <c r="AK34" s="117"/>
      <c r="AL34" s="56">
        <f>'EJE I'!T19</f>
        <v>23</v>
      </c>
      <c r="AM34" s="56" t="str">
        <f>'EJE I'!U19</f>
        <v>EJE I.7-9</v>
      </c>
      <c r="AN34" s="56">
        <f>'EJE I'!V19</f>
        <v>23</v>
      </c>
      <c r="AO34" s="121">
        <f>'EJE I'!W19</f>
        <v>0.13752912961956495</v>
      </c>
    </row>
    <row r="35" spans="2:41" x14ac:dyDescent="0.3">
      <c r="B35" s="46">
        <f>'EJE 13'!E315</f>
        <v>1.7378018214660753E-3</v>
      </c>
      <c r="C35" s="46">
        <f>'EJE 13'!D315</f>
        <v>5.3269296423912949E-3</v>
      </c>
      <c r="N35" s="46">
        <f>'EJE 6'!E261</f>
        <v>9.3608329388506356E-3</v>
      </c>
      <c r="O35" s="46">
        <f>'EJE 6'!D261</f>
        <v>5.0896739649161339E-2</v>
      </c>
      <c r="Y35" s="46">
        <f>'EJE 13'!E44</f>
        <v>3.5359239563233619E-3</v>
      </c>
      <c r="Z35" s="46">
        <f>'EJE 13'!D44</f>
        <v>6.9029739906748336E-2</v>
      </c>
    </row>
    <row r="36" spans="2:41" x14ac:dyDescent="0.3">
      <c r="B36" s="46">
        <f>'EJE 13'!E316</f>
        <v>7.2549847994118758E-4</v>
      </c>
      <c r="C36" s="46">
        <f>'EJE 13'!D316</f>
        <v>8.8000471213767958E-3</v>
      </c>
      <c r="N36" s="46">
        <f>'EJE 6'!E262</f>
        <v>1.2872590644604621E-2</v>
      </c>
      <c r="O36" s="46">
        <f>'EJE 6'!D262</f>
        <v>5.322381452023052E-2</v>
      </c>
      <c r="Y36" s="46">
        <f>'EJE 13'!E45</f>
        <v>3.9979308679706019E-3</v>
      </c>
      <c r="Z36" s="46">
        <f>'EJE 13'!D45</f>
        <v>7.1135462299386373E-2</v>
      </c>
    </row>
    <row r="37" spans="2:41" x14ac:dyDescent="0.3">
      <c r="B37" s="46">
        <f>'EJE 13'!E317</f>
        <v>4.2965938880487227E-3</v>
      </c>
      <c r="C37" s="46">
        <f>'EJE 13'!D317</f>
        <v>1.240406205905795E-2</v>
      </c>
      <c r="N37" s="46">
        <f>'EJE 6'!E263</f>
        <v>8.5174413849498139E-3</v>
      </c>
      <c r="O37" s="46">
        <f>'EJE 6'!D263</f>
        <v>0.15547724009486347</v>
      </c>
      <c r="Y37" s="46">
        <f>'EJE 13'!E46</f>
        <v>1.7634587090719731E-2</v>
      </c>
      <c r="Z37" s="46">
        <f>'EJE 13'!D46</f>
        <v>0.14997260854723901</v>
      </c>
    </row>
    <row r="38" spans="2:41" x14ac:dyDescent="0.3">
      <c r="B38" s="46">
        <f>'EJE 13'!E318</f>
        <v>6.9928150006301065E-3</v>
      </c>
      <c r="C38" s="46">
        <f>'EJE 13'!D318</f>
        <v>1.7229857673913011E-3</v>
      </c>
      <c r="N38" s="46">
        <f>'EJE 6'!E264</f>
        <v>1.0483843255079553E-2</v>
      </c>
      <c r="O38" s="46">
        <f>'EJE 6'!D264</f>
        <v>0.15780431496593264</v>
      </c>
      <c r="Y38" s="46">
        <f>'EJE 13'!E47</f>
        <v>1.7164640401972193E-2</v>
      </c>
      <c r="Z38" s="46">
        <f>'EJE 13'!D47</f>
        <v>0.15207833093987705</v>
      </c>
    </row>
    <row r="39" spans="2:41" x14ac:dyDescent="0.3">
      <c r="B39" s="46">
        <f>'EJE 13'!E319</f>
        <v>1.7378018214660753E-3</v>
      </c>
      <c r="C39" s="46">
        <f>'EJE 13'!D319</f>
        <v>5.3269296423912949E-3</v>
      </c>
      <c r="N39" s="46">
        <f>'EJE 6'!E265</f>
        <v>9.3608329388506356E-3</v>
      </c>
      <c r="O39" s="46">
        <f>'EJE 6'!D265</f>
        <v>5.0896739649161339E-2</v>
      </c>
      <c r="Y39" s="46">
        <f>'EJE 13'!E48</f>
        <v>3.5359239563233619E-3</v>
      </c>
      <c r="Z39" s="46">
        <f>'EJE 13'!D48</f>
        <v>6.9029739906748336E-2</v>
      </c>
    </row>
    <row r="40" spans="2:41" x14ac:dyDescent="0.3">
      <c r="B40" s="46">
        <f>'EJE 13'!E320</f>
        <v>7.2549847994118758E-4</v>
      </c>
      <c r="C40" s="46">
        <f>'EJE 13'!D320</f>
        <v>8.8000471213767958E-3</v>
      </c>
      <c r="N40" s="46">
        <f>'EJE 6'!E266</f>
        <v>1.2872590644604621E-2</v>
      </c>
      <c r="O40" s="46">
        <f>'EJE 6'!D266</f>
        <v>5.322381452023052E-2</v>
      </c>
      <c r="Y40" s="46">
        <f>'EJE 13'!E49</f>
        <v>3.9979308679706019E-3</v>
      </c>
      <c r="Z40" s="46">
        <f>'EJE 13'!D49</f>
        <v>7.1135462299386373E-2</v>
      </c>
    </row>
    <row r="41" spans="2:41" x14ac:dyDescent="0.3">
      <c r="B41" s="46">
        <f>'EJE 13'!E321</f>
        <v>4.2965938880487227E-3</v>
      </c>
      <c r="C41" s="46">
        <f>'EJE 13'!D321</f>
        <v>1.240406205905795E-2</v>
      </c>
      <c r="N41" s="46">
        <f>'EJE 6'!E267</f>
        <v>8.5174413849498139E-3</v>
      </c>
      <c r="O41" s="46">
        <f>'EJE 6'!D267</f>
        <v>0.15547724009486347</v>
      </c>
      <c r="Y41" s="46">
        <f>'EJE 13'!E50</f>
        <v>1.7634587090719731E-2</v>
      </c>
      <c r="Z41" s="46">
        <f>'EJE 13'!D50</f>
        <v>0.14997260854723901</v>
      </c>
    </row>
    <row r="42" spans="2:41" x14ac:dyDescent="0.3">
      <c r="B42" s="46">
        <f>'EJE 13'!E322</f>
        <v>4.4241771480781275E-3</v>
      </c>
      <c r="C42" s="46">
        <f>'EJE 13'!D322</f>
        <v>3.6148875278985441E-3</v>
      </c>
      <c r="N42" s="46">
        <f>'EJE 6'!E268</f>
        <v>1.0483843255079553E-2</v>
      </c>
      <c r="O42" s="46">
        <f>'EJE 6'!D268</f>
        <v>0.15780431496593264</v>
      </c>
      <c r="Y42" s="46">
        <f>'EJE 13'!E51</f>
        <v>1.7164640401972193E-2</v>
      </c>
      <c r="Z42" s="46">
        <f>'EJE 13'!D51</f>
        <v>0.15207833093987705</v>
      </c>
    </row>
    <row r="43" spans="2:41" x14ac:dyDescent="0.3">
      <c r="B43" s="46">
        <f>'EJE 13'!E323</f>
        <v>4.4608825677378629E-4</v>
      </c>
      <c r="C43" s="46">
        <f>'EJE 13'!D323</f>
        <v>7.2189024655796973E-3</v>
      </c>
      <c r="N43" s="46">
        <f>'EJE 6'!E269</f>
        <v>3.7797198946672664E-3</v>
      </c>
      <c r="O43" s="46">
        <f>'EJE 6'!D269</f>
        <v>7.882098021352188E-2</v>
      </c>
      <c r="Y43" s="46">
        <f>'EJE 13'!E52</f>
        <v>8.0735675001359E-3</v>
      </c>
      <c r="Z43" s="46">
        <f>'EJE 13'!D52</f>
        <v>0.10060620175051108</v>
      </c>
    </row>
    <row r="44" spans="2:41" x14ac:dyDescent="0.3">
      <c r="B44" s="46">
        <f>'EJE 13'!E324</f>
        <v>1.8431393726107931E-3</v>
      </c>
      <c r="C44" s="46">
        <f>'EJE 13'!D324</f>
        <v>6.9081453608695522E-3</v>
      </c>
      <c r="N44" s="46">
        <f>'EJE 6'!E270</f>
        <v>4.7797963542779076E-3</v>
      </c>
      <c r="O44" s="46">
        <f>'EJE 6'!D270</f>
        <v>8.1148055084591067E-2</v>
      </c>
      <c r="Y44" s="46">
        <f>'EJE 13'!E53</f>
        <v>4.4583535737973586E-3</v>
      </c>
      <c r="Z44" s="46">
        <f>'EJE 13'!D53</f>
        <v>0.10271192414314911</v>
      </c>
    </row>
    <row r="45" spans="2:41" x14ac:dyDescent="0.3">
      <c r="B45" s="46">
        <f>'EJE 13'!E325</f>
        <v>3.0049009212350297E-3</v>
      </c>
      <c r="C45" s="46">
        <f>'EJE 13'!D325</f>
        <v>1.0512089235869547E-2</v>
      </c>
      <c r="N45" s="46">
        <f>'EJE 6'!E271</f>
        <v>2.9363251082169697E-3</v>
      </c>
      <c r="O45" s="46">
        <f>'EJE 6'!D271</f>
        <v>0.12755299953050295</v>
      </c>
      <c r="Y45" s="46">
        <f>'EJE 13'!E54</f>
        <v>1.3096948233906662E-2</v>
      </c>
      <c r="Z45" s="46">
        <f>'EJE 13'!D54</f>
        <v>0.11839612378404887</v>
      </c>
    </row>
    <row r="46" spans="2:41" x14ac:dyDescent="0.3">
      <c r="B46" s="46">
        <f>'EJE 13'!E326</f>
        <v>4.4241771480781275E-3</v>
      </c>
      <c r="C46" s="46">
        <f>'EJE 13'!D326</f>
        <v>3.6148875278985441E-3</v>
      </c>
      <c r="N46" s="46">
        <f>'EJE 6'!E272</f>
        <v>2.3910457322033631E-3</v>
      </c>
      <c r="O46" s="46">
        <f>'EJE 6'!D272</f>
        <v>0.12988007440157212</v>
      </c>
      <c r="Y46" s="46">
        <f>'EJE 13'!E55</f>
        <v>8.7083559602042331E-3</v>
      </c>
      <c r="Z46" s="46">
        <f>'EJE 13'!D55</f>
        <v>0.1205018461766869</v>
      </c>
    </row>
    <row r="47" spans="2:41" x14ac:dyDescent="0.3">
      <c r="B47" s="46">
        <f>'EJE 13'!E327</f>
        <v>4.4608825677378629E-4</v>
      </c>
      <c r="C47" s="46">
        <f>'EJE 13'!D327</f>
        <v>7.2189024655796973E-3</v>
      </c>
      <c r="N47" s="46">
        <f>'EJE 6'!E273</f>
        <v>3.7797198946672664E-3</v>
      </c>
      <c r="O47" s="46">
        <f>'EJE 6'!D273</f>
        <v>7.882098021352188E-2</v>
      </c>
      <c r="Y47" s="46">
        <f>'EJE 13'!E56</f>
        <v>8.0735675001359E-3</v>
      </c>
      <c r="Z47" s="46">
        <f>'EJE 13'!D56</f>
        <v>0.10060620175051108</v>
      </c>
    </row>
    <row r="48" spans="2:41" x14ac:dyDescent="0.3">
      <c r="B48" s="46">
        <f>'EJE 13'!E328</f>
        <v>1.8431393726107931E-3</v>
      </c>
      <c r="C48" s="46">
        <f>'EJE 13'!D328</f>
        <v>6.9081453608695522E-3</v>
      </c>
      <c r="N48" s="46">
        <f>'EJE 6'!E274</f>
        <v>4.7797963542779076E-3</v>
      </c>
      <c r="O48" s="46">
        <f>'EJE 6'!D274</f>
        <v>8.1148055084591067E-2</v>
      </c>
      <c r="Y48" s="46">
        <f>'EJE 13'!E57</f>
        <v>4.4583535737973586E-3</v>
      </c>
      <c r="Z48" s="46">
        <f>'EJE 13'!D57</f>
        <v>0.10271192414314911</v>
      </c>
    </row>
    <row r="49" spans="2:26" x14ac:dyDescent="0.3">
      <c r="B49" s="46">
        <f>'EJE 13'!E329</f>
        <v>3.0049009212350297E-3</v>
      </c>
      <c r="C49" s="46">
        <f>'EJE 13'!D329</f>
        <v>1.0512089235869547E-2</v>
      </c>
      <c r="N49" s="46">
        <f>'EJE 6'!E275</f>
        <v>2.9363251082169697E-3</v>
      </c>
      <c r="O49" s="46">
        <f>'EJE 6'!D275</f>
        <v>0.12755299953050295</v>
      </c>
      <c r="Y49" s="46">
        <f>'EJE 13'!E58</f>
        <v>1.3096948233906662E-2</v>
      </c>
      <c r="Z49" s="46">
        <f>'EJE 13'!D58</f>
        <v>0.11839612378404887</v>
      </c>
    </row>
    <row r="50" spans="2:26" x14ac:dyDescent="0.3">
      <c r="B50" s="46">
        <f>'EJE 13'!E330</f>
        <v>6.9928150006301065E-3</v>
      </c>
      <c r="C50" s="46">
        <f>'EJE 13'!D330</f>
        <v>2.7288069565217343E-5</v>
      </c>
      <c r="N50" s="46">
        <f>'EJE 6'!E276</f>
        <v>2.3910457322033631E-3</v>
      </c>
      <c r="O50" s="46">
        <f>'EJE 6'!D276</f>
        <v>0.12988007440157212</v>
      </c>
      <c r="Y50" s="46">
        <f>'EJE 13'!E59</f>
        <v>8.7083559602042331E-3</v>
      </c>
      <c r="Z50" s="46">
        <f>'EJE 13'!D59</f>
        <v>0.1205018461766869</v>
      </c>
    </row>
    <row r="51" spans="2:26" x14ac:dyDescent="0.3">
      <c r="B51" s="46">
        <f>'EJE 13'!E331</f>
        <v>2.2507919879227014E-3</v>
      </c>
      <c r="C51" s="46">
        <f>'EJE 13'!D331</f>
        <v>2.6757231336956471E-3</v>
      </c>
      <c r="N51" s="46">
        <f>'EJE 6'!E277</f>
        <v>9.3608329388506356E-3</v>
      </c>
      <c r="O51" s="46">
        <f>'EJE 6'!D277</f>
        <v>1.2709418399999979E-2</v>
      </c>
      <c r="Y51" s="46">
        <f>'EJE 13'!E60</f>
        <v>5.0511793276207355E-5</v>
      </c>
      <c r="Z51" s="46">
        <f>'EJE 13'!D60</f>
        <v>2.6025811995909975E-2</v>
      </c>
    </row>
    <row r="52" spans="2:26" x14ac:dyDescent="0.3">
      <c r="B52" s="46">
        <f>'EJE 13'!E332</f>
        <v>1.8068459105229963E-3</v>
      </c>
      <c r="C52" s="46">
        <f>'EJE 13'!D332</f>
        <v>8.8000471213767958E-3</v>
      </c>
      <c r="N52" s="46">
        <f>'EJE 6'!E278</f>
        <v>1.2872590644604621E-2</v>
      </c>
      <c r="O52" s="46">
        <f>'EJE 6'!D278</f>
        <v>1.4454714273794527E-2</v>
      </c>
      <c r="Y52" s="46">
        <f>'EJE 13'!E61</f>
        <v>6.30258943781599E-3</v>
      </c>
      <c r="Z52" s="46">
        <f>'EJE 13'!D61</f>
        <v>2.7605120979959052E-2</v>
      </c>
    </row>
    <row r="53" spans="2:26" x14ac:dyDescent="0.3">
      <c r="B53" s="46">
        <f>'EJE 13'!E333</f>
        <v>4.2965938880487227E-3</v>
      </c>
      <c r="C53" s="46">
        <f>'EJE 13'!D333</f>
        <v>1.240406205905795E-2</v>
      </c>
      <c r="N53" s="46">
        <f>'EJE 6'!E279</f>
        <v>8.7727869332535468E-3</v>
      </c>
      <c r="O53" s="46">
        <f>'EJE 6'!D279</f>
        <v>0.15547724009486347</v>
      </c>
      <c r="Y53" s="46">
        <f>'EJE 13'!E62</f>
        <v>1.7634587090719731E-2</v>
      </c>
      <c r="Z53" s="46">
        <f>'EJE 13'!D62</f>
        <v>0.14997260854723901</v>
      </c>
    </row>
    <row r="54" spans="2:26" x14ac:dyDescent="0.3">
      <c r="B54" s="46">
        <f>'EJE 13'!E230</f>
        <v>9.8062380424280443E-4</v>
      </c>
      <c r="C54" s="46">
        <f>'EJE 13'!D230</f>
        <v>7.3204297181521605E-2</v>
      </c>
      <c r="N54" s="46">
        <f>'EJE 6'!E280</f>
        <v>1.1013696904987916E-2</v>
      </c>
      <c r="O54" s="46">
        <f>'EJE 6'!D280</f>
        <v>0.15780431496593264</v>
      </c>
      <c r="Y54" s="46">
        <f>'EJE 13'!E63</f>
        <v>1.7164640401972193E-2</v>
      </c>
      <c r="Z54" s="46">
        <f>'EJE 13'!D63</f>
        <v>0.15207833093987705</v>
      </c>
    </row>
    <row r="55" spans="2:26" s="92" customFormat="1" x14ac:dyDescent="0.3">
      <c r="B55" s="92">
        <f>'EJE 13'!E231</f>
        <v>1.4468773841629886E-3</v>
      </c>
      <c r="C55" s="92">
        <f>'EJE 13'!D231</f>
        <v>7.6207619275362182E-2</v>
      </c>
      <c r="N55" s="92">
        <f>'EJE 13'!E176</f>
        <v>2.5409543037177015E-4</v>
      </c>
      <c r="O55" s="92">
        <f>'EJE 13'!D176</f>
        <v>7.4325348876908087E-2</v>
      </c>
      <c r="Y55" s="46">
        <f>'EJE 13'!E68</f>
        <v>1.8873306498634708E-3</v>
      </c>
      <c r="Z55" s="46">
        <f>'EJE 13'!D68</f>
        <v>9.7085721299709979E-2</v>
      </c>
    </row>
    <row r="56" spans="2:26" x14ac:dyDescent="0.3">
      <c r="B56" s="46">
        <f>'EJE 13'!E232</f>
        <v>3.778062892249521E-4</v>
      </c>
      <c r="C56" s="46">
        <f>'EJE 13'!D232</f>
        <v>1.8522914220289819E-2</v>
      </c>
      <c r="N56" s="93">
        <f>'EJE 13'!E177</f>
        <v>9.4940291305747936E-4</v>
      </c>
      <c r="O56" s="93">
        <f>'EJE 13'!D177</f>
        <v>7.6327573081159283E-2</v>
      </c>
      <c r="Y56" s="46">
        <f>'EJE 13'!E69</f>
        <v>8.5651393505565892E-4</v>
      </c>
      <c r="Z56" s="46">
        <f>'EJE 13'!D69</f>
        <v>9.8878287583767932E-2</v>
      </c>
    </row>
    <row r="57" spans="2:26" x14ac:dyDescent="0.3">
      <c r="B57" s="46">
        <f>'EJE 13'!E233</f>
        <v>3.1745450493593725E-4</v>
      </c>
      <c r="C57" s="46">
        <f>'EJE 13'!D233</f>
        <v>1.8522914220289819E-2</v>
      </c>
      <c r="N57" s="93">
        <f>'EJE 13'!E178</f>
        <v>1.505457750892667E-4</v>
      </c>
      <c r="O57" s="93">
        <f>'EJE 13'!D178</f>
        <v>1.8322839610241518E-2</v>
      </c>
      <c r="Y57" s="46">
        <f>'EJE 13'!E70</f>
        <v>5.247915738710345E-4</v>
      </c>
      <c r="Z57" s="46">
        <f>'EJE 13'!D70</f>
        <v>2.3670093856231842E-2</v>
      </c>
    </row>
    <row r="58" spans="2:26" x14ac:dyDescent="0.3">
      <c r="B58" s="46">
        <f>'EJE 13'!E234</f>
        <v>7.3246056290695105E-3</v>
      </c>
      <c r="C58" s="46">
        <f>'EJE 13'!D234</f>
        <v>3.1369412532246323E-2</v>
      </c>
      <c r="N58" s="93">
        <f>'EJE 13'!E179</f>
        <v>1.6874880700132994E-4</v>
      </c>
      <c r="O58" s="93">
        <f>'EJE 13'!D179</f>
        <v>1.8322839610241518E-2</v>
      </c>
      <c r="Y58" s="46">
        <f>'EJE 13'!E71</f>
        <v>2.153196296576346E-4</v>
      </c>
      <c r="Z58" s="46">
        <f>'EJE 13'!D71</f>
        <v>2.3670093856231842E-2</v>
      </c>
    </row>
    <row r="59" spans="2:26" x14ac:dyDescent="0.3">
      <c r="B59" s="46">
        <f>'EJE 13'!E235</f>
        <v>8.9001373629489459E-3</v>
      </c>
      <c r="C59" s="46">
        <f>'EJE 13'!D235</f>
        <v>3.1369412532246323E-2</v>
      </c>
      <c r="N59" s="93">
        <f>'EJE 13'!E180</f>
        <v>4.8441596535181595E-3</v>
      </c>
      <c r="O59" s="93">
        <f>'EJE 13'!D180</f>
        <v>3.2367933215265647E-2</v>
      </c>
      <c r="Y59" s="46">
        <f>'EJE 13'!E72</f>
        <v>1.148663887284182E-2</v>
      </c>
      <c r="Z59" s="46">
        <f>'EJE 13'!D72</f>
        <v>4.0595486518260802E-2</v>
      </c>
    </row>
    <row r="60" spans="2:26" x14ac:dyDescent="0.3">
      <c r="B60" s="46">
        <f>'EJE 13'!E236</f>
        <v>2.8304986831547948E-3</v>
      </c>
      <c r="C60" s="46">
        <f>'EJE 13'!D236</f>
        <v>1.0351132263043461E-2</v>
      </c>
      <c r="N60" s="93">
        <f>'EJE 13'!E181</f>
        <v>7.1225376936497808E-3</v>
      </c>
      <c r="O60" s="93">
        <f>'EJE 13'!D181</f>
        <v>3.2367933215265647E-2</v>
      </c>
      <c r="Y60" s="46">
        <f>'EJE 13'!E73</f>
        <v>1.7612396178617904E-2</v>
      </c>
      <c r="Z60" s="46">
        <f>'EJE 13'!D73</f>
        <v>4.0595486518260802E-2</v>
      </c>
    </row>
    <row r="61" spans="2:26" x14ac:dyDescent="0.3">
      <c r="B61" s="46">
        <f>'EJE 13'!E237</f>
        <v>2.701329386473425E-3</v>
      </c>
      <c r="C61" s="46">
        <f>'EJE 13'!D237</f>
        <v>1.0351132263043461E-2</v>
      </c>
      <c r="N61" s="93">
        <f>'EJE 13'!E182</f>
        <v>1.4876721693201681E-3</v>
      </c>
      <c r="O61" s="93">
        <f>'EJE 13'!D182</f>
        <v>8.4692313905313857E-3</v>
      </c>
      <c r="Y61" s="46">
        <f>'EJE 13'!E74</f>
        <v>3.1034105698802723E-3</v>
      </c>
      <c r="Z61" s="46">
        <f>'EJE 13'!D74</f>
        <v>9.085432818550709E-3</v>
      </c>
    </row>
    <row r="62" spans="2:26" x14ac:dyDescent="0.3">
      <c r="B62" s="46">
        <f>'EJE 13'!E238</f>
        <v>1.3584300934677566E-3</v>
      </c>
      <c r="C62" s="46">
        <f>'EJE 13'!D238</f>
        <v>9.172721140181142E-2</v>
      </c>
      <c r="N62" s="93">
        <f>'EJE 13'!E183</f>
        <v>2.2531882077994779E-3</v>
      </c>
      <c r="O62" s="93">
        <f>'EJE 13'!D183</f>
        <v>8.4692313905313857E-3</v>
      </c>
      <c r="Y62" s="46">
        <f>'EJE 13'!E75</f>
        <v>3.673738756731772E-3</v>
      </c>
      <c r="Z62" s="46">
        <f>'EJE 13'!D75</f>
        <v>9.085432818550709E-3</v>
      </c>
    </row>
    <row r="63" spans="2:26" x14ac:dyDescent="0.3">
      <c r="B63" s="46">
        <f>'EJE 13'!E239</f>
        <v>1.7643318890989258E-3</v>
      </c>
      <c r="C63" s="46">
        <f>'EJE 13'!D239</f>
        <v>9.4730533495652011E-2</v>
      </c>
      <c r="N63" s="93">
        <f>'EJE 13'!E184</f>
        <v>4.0464120546103682E-4</v>
      </c>
      <c r="O63" s="93">
        <f>'EJE 13'!D184</f>
        <v>9.2648150587052974E-2</v>
      </c>
      <c r="Y63" s="46">
        <f>'EJE 13'!E76</f>
        <v>2.4121222237345058E-3</v>
      </c>
      <c r="Z63" s="46">
        <f>'EJE 13'!D76</f>
        <v>0.12075581515594182</v>
      </c>
    </row>
    <row r="64" spans="2:26" x14ac:dyDescent="0.3">
      <c r="B64" s="46">
        <f>'EJE 13'!E240</f>
        <v>1.3728692063642068E-3</v>
      </c>
      <c r="C64" s="46">
        <f>'EJE 13'!D240</f>
        <v>0.10248603026666649</v>
      </c>
      <c r="N64" s="93">
        <f>'EJE 13'!E185</f>
        <v>1.1181407345235573E-3</v>
      </c>
      <c r="O64" s="93">
        <f>'EJE 13'!D185</f>
        <v>9.4650374791304184E-2</v>
      </c>
      <c r="Y64" s="46">
        <f>'EJE 13'!E77</f>
        <v>1.0718335647132936E-3</v>
      </c>
      <c r="Z64" s="46">
        <f>'EJE 13'!D77</f>
        <v>0.12254838143999978</v>
      </c>
    </row>
    <row r="65" spans="2:26" x14ac:dyDescent="0.3">
      <c r="B65" s="46">
        <f>'EJE 13'!E241</f>
        <v>2.0256365769796224E-3</v>
      </c>
      <c r="C65" s="46">
        <f>'EJE 13'!D241</f>
        <v>0.10669066698550705</v>
      </c>
      <c r="N65" s="93">
        <f>'EJE 13'!E186</f>
        <v>3.5573360252047823E-4</v>
      </c>
      <c r="O65" s="93">
        <f>'EJE 13'!D186</f>
        <v>0.10405547326763266</v>
      </c>
      <c r="Y65" s="46">
        <f>'EJE 13'!E78</f>
        <v>2.6422534936357861E-3</v>
      </c>
      <c r="Z65" s="46">
        <f>'EJE 13'!D78</f>
        <v>0.1359200228139128</v>
      </c>
    </row>
    <row r="66" spans="2:26" x14ac:dyDescent="0.3">
      <c r="B66" s="46">
        <f>'EJE 13'!E242</f>
        <v>1.7812427474270082E-3</v>
      </c>
      <c r="C66" s="46">
        <f>'EJE 13'!D242</f>
        <v>0.11748174830760849</v>
      </c>
      <c r="N66" s="93">
        <f>'EJE 13'!E187</f>
        <v>1.3291618811734206E-3</v>
      </c>
      <c r="O66" s="93">
        <f>'EJE 13'!D187</f>
        <v>0.10685856441352638</v>
      </c>
      <c r="Y66" s="46">
        <f>'EJE 13'!E79</f>
        <v>1.1991213923125373E-3</v>
      </c>
      <c r="Z66" s="46">
        <f>'EJE 13'!D79</f>
        <v>0.13842961561159395</v>
      </c>
    </row>
    <row r="67" spans="2:26" x14ac:dyDescent="0.3">
      <c r="B67" s="46">
        <f>'EJE 13'!E243</f>
        <v>2.2441800688930858E-3</v>
      </c>
      <c r="C67" s="46">
        <f>'EJE 13'!D243</f>
        <v>0.12108576324528963</v>
      </c>
      <c r="N67" s="93">
        <f>'EJE 13'!E188</f>
        <v>5.4578336237485028E-4</v>
      </c>
      <c r="O67" s="93">
        <f>'EJE 13'!D188</f>
        <v>0.11850693170859881</v>
      </c>
      <c r="Y67" s="46">
        <f>'EJE 13'!E80</f>
        <v>3.1044557650913621E-3</v>
      </c>
      <c r="Z67" s="46">
        <f>'EJE 13'!D80</f>
        <v>0.15437504171826061</v>
      </c>
    </row>
    <row r="68" spans="2:26" x14ac:dyDescent="0.3">
      <c r="B68" s="46">
        <f>'EJE 13'!E244</f>
        <v>1.1137005184940119E-2</v>
      </c>
      <c r="C68" s="46">
        <f>'EJE 13'!D244</f>
        <v>2.1966682811956482E-2</v>
      </c>
      <c r="N68" s="93">
        <f>'EJE 13'!E189</f>
        <v>1.4092684042288008E-3</v>
      </c>
      <c r="O68" s="93">
        <f>'EJE 13'!D189</f>
        <v>0.12090957043362296</v>
      </c>
      <c r="Y68" s="46">
        <f>'EJE 13'!E81</f>
        <v>1.3723224798151625E-3</v>
      </c>
      <c r="Z68" s="46">
        <f>'EJE 13'!D81</f>
        <v>0.15652612125913018</v>
      </c>
    </row>
    <row r="69" spans="2:26" x14ac:dyDescent="0.3">
      <c r="B69" s="46">
        <f>'EJE 13'!E245</f>
        <v>1.1157973825351797E-2</v>
      </c>
      <c r="C69" s="46">
        <f>'EJE 13'!D245</f>
        <v>2.4669694015217347E-2</v>
      </c>
      <c r="N69" s="93">
        <f>'EJE 13'!E190</f>
        <v>7.0105072051529667E-3</v>
      </c>
      <c r="O69" s="93">
        <f>'EJE 13'!D190</f>
        <v>2.1577662007729429E-2</v>
      </c>
      <c r="Y69" s="46">
        <f>'EJE 13'!E82</f>
        <v>1.4382695895484115E-2</v>
      </c>
      <c r="Z69" s="46">
        <f>'EJE 13'!D82</f>
        <v>3.0543503778550671E-2</v>
      </c>
    </row>
    <row r="70" spans="2:26" x14ac:dyDescent="0.3">
      <c r="B70" s="46">
        <f>'EJE 13'!E246</f>
        <v>9.3718905764545099E-3</v>
      </c>
      <c r="C70" s="46">
        <f>'EJE 13'!D246</f>
        <v>0.10980108053985488</v>
      </c>
      <c r="N70" s="93">
        <f>'EJE 13'!E191</f>
        <v>9.1170934450185374E-3</v>
      </c>
      <c r="O70" s="93">
        <f>'EJE 13'!D191</f>
        <v>2.3379660001545854E-2</v>
      </c>
      <c r="Y70" s="46">
        <f>'EJE 13'!E83</f>
        <v>2.5428215308380547E-2</v>
      </c>
      <c r="Z70" s="46">
        <f>'EJE 13'!D83</f>
        <v>3.215681343420284E-2</v>
      </c>
    </row>
    <row r="71" spans="2:26" x14ac:dyDescent="0.3">
      <c r="B71" s="46">
        <f>'EJE 13'!E247</f>
        <v>1.3762369595148054E-2</v>
      </c>
      <c r="C71" s="46">
        <f>'EJE 13'!D247</f>
        <v>0.11250409174311575</v>
      </c>
      <c r="N71" s="93">
        <f>'EJE 13'!E192</f>
        <v>6.5531354304837796E-3</v>
      </c>
      <c r="O71" s="93">
        <f>'EJE 13'!D192</f>
        <v>0.11220793565062782</v>
      </c>
      <c r="Y71" s="46">
        <f>'EJE 13'!E84</f>
        <v>1.7779881649065292E-2</v>
      </c>
      <c r="Z71" s="46">
        <f>'EJE 13'!D84</f>
        <v>0.14421082054956497</v>
      </c>
    </row>
    <row r="72" spans="2:26" x14ac:dyDescent="0.3">
      <c r="B72" s="46">
        <f>'EJE 13'!E248</f>
        <v>1.1137005184940119E-2</v>
      </c>
      <c r="C72" s="46">
        <f>'EJE 13'!D248</f>
        <v>2.1966682811956482E-2</v>
      </c>
      <c r="N72" s="93">
        <f>'EJE 13'!E193</f>
        <v>1.0826003308772645E-2</v>
      </c>
      <c r="O72" s="93">
        <f>'EJE 13'!D193</f>
        <v>0.11400993364444424</v>
      </c>
      <c r="Y72" s="46">
        <f>'EJE 13'!E85</f>
        <v>2.3886495874984204E-2</v>
      </c>
      <c r="Z72" s="46">
        <f>'EJE 13'!D85</f>
        <v>0.14582413020521715</v>
      </c>
    </row>
    <row r="73" spans="2:26" x14ac:dyDescent="0.3">
      <c r="B73" s="46">
        <f>'EJE 13'!E249</f>
        <v>1.1157973825351797E-2</v>
      </c>
      <c r="C73" s="46">
        <f>'EJE 13'!D249</f>
        <v>2.4669694015217347E-2</v>
      </c>
      <c r="N73" s="93">
        <f>'EJE 13'!E194</f>
        <v>7.0105072051529667E-3</v>
      </c>
      <c r="O73" s="93">
        <f>'EJE 13'!D194</f>
        <v>2.1577662007729429E-2</v>
      </c>
      <c r="Y73" s="46">
        <f>'EJE 13'!E86</f>
        <v>1.4382695895484115E-2</v>
      </c>
      <c r="Z73" s="46">
        <f>'EJE 13'!D86</f>
        <v>3.0543503778550671E-2</v>
      </c>
    </row>
    <row r="74" spans="2:26" x14ac:dyDescent="0.3">
      <c r="B74" s="46">
        <f>'EJE 13'!E250</f>
        <v>9.3718905764545099E-3</v>
      </c>
      <c r="C74" s="46">
        <f>'EJE 13'!D250</f>
        <v>0.10980108053985488</v>
      </c>
      <c r="N74" s="93">
        <f>'EJE 13'!E195</f>
        <v>9.1170934450185374E-3</v>
      </c>
      <c r="O74" s="93">
        <f>'EJE 13'!D195</f>
        <v>2.3379660001545854E-2</v>
      </c>
      <c r="Y74" s="46">
        <f>'EJE 13'!E87</f>
        <v>2.5428215308380547E-2</v>
      </c>
      <c r="Z74" s="46">
        <f>'EJE 13'!D87</f>
        <v>3.215681343420284E-2</v>
      </c>
    </row>
    <row r="75" spans="2:26" x14ac:dyDescent="0.3">
      <c r="B75" s="46">
        <f>'EJE 13'!E251</f>
        <v>1.3762369595148054E-2</v>
      </c>
      <c r="C75" s="46">
        <f>'EJE 13'!D251</f>
        <v>0.11250409174311575</v>
      </c>
      <c r="N75" s="93">
        <f>'EJE 13'!E196</f>
        <v>6.5531354304837796E-3</v>
      </c>
      <c r="O75" s="93">
        <f>'EJE 13'!D196</f>
        <v>0.11220793565062782</v>
      </c>
      <c r="Y75" s="46">
        <f>'EJE 13'!E88</f>
        <v>1.7779881649065292E-2</v>
      </c>
      <c r="Z75" s="46">
        <f>'EJE 13'!D88</f>
        <v>0.14421082054956497</v>
      </c>
    </row>
    <row r="76" spans="2:26" x14ac:dyDescent="0.3">
      <c r="B76" s="46">
        <f>'EJE 13'!E252</f>
        <v>4.8452389823566396E-3</v>
      </c>
      <c r="C76" s="46">
        <f>'EJE 13'!D252</f>
        <v>5.139231782644918E-2</v>
      </c>
      <c r="N76" s="93">
        <f>'EJE 13'!E197</f>
        <v>1.0826003308772645E-2</v>
      </c>
      <c r="O76" s="93">
        <f>'EJE 13'!D197</f>
        <v>0.11400993364444424</v>
      </c>
      <c r="Y76" s="46">
        <f>'EJE 13'!E89</f>
        <v>2.3886495874984204E-2</v>
      </c>
      <c r="Z76" s="46">
        <f>'EJE 13'!D89</f>
        <v>0.14582413020521715</v>
      </c>
    </row>
    <row r="77" spans="2:26" x14ac:dyDescent="0.3">
      <c r="B77" s="46">
        <f>'EJE 13'!E253</f>
        <v>2.4796550170132284E-3</v>
      </c>
      <c r="C77" s="46">
        <f>'EJE 13'!D253</f>
        <v>5.4095329029710051E-2</v>
      </c>
      <c r="N77" s="93">
        <f>'EJE 13'!E198</f>
        <v>2.3114335157039794E-3</v>
      </c>
      <c r="O77" s="93">
        <f>'EJE 13'!D198</f>
        <v>5.5035905202511982E-2</v>
      </c>
      <c r="Y77" s="46">
        <f>'EJE 13'!E90</f>
        <v>2.6461800378071785E-3</v>
      </c>
      <c r="Z77" s="46">
        <f>'EJE 13'!D90</f>
        <v>7.4657526980869429E-2</v>
      </c>
    </row>
    <row r="78" spans="2:26" x14ac:dyDescent="0.3">
      <c r="B78" s="46">
        <f>'EJE 13'!E254</f>
        <v>3.0801449717496273E-3</v>
      </c>
      <c r="C78" s="46">
        <f>'EJE 13'!D254</f>
        <v>8.0375445525362174E-2</v>
      </c>
      <c r="N78" s="93">
        <f>'EJE 13'!E199</f>
        <v>2.3000085590422137E-3</v>
      </c>
      <c r="O78" s="93">
        <f>'EJE 13'!D199</f>
        <v>5.6837903196328407E-2</v>
      </c>
      <c r="Y78" s="46">
        <f>'EJE 13'!E91</f>
        <v>5.9141005674438031E-3</v>
      </c>
      <c r="Z78" s="46">
        <f>'EJE 13'!D91</f>
        <v>7.6270836636521608E-2</v>
      </c>
    </row>
    <row r="79" spans="2:26" x14ac:dyDescent="0.3">
      <c r="B79" s="46">
        <f>'EJE 13'!E255</f>
        <v>5.0840507868094853E-3</v>
      </c>
      <c r="C79" s="46">
        <f>'EJE 13'!D255</f>
        <v>8.307838566594189E-2</v>
      </c>
      <c r="N79" s="93">
        <f>'EJE 13'!E200</f>
        <v>1.8540617410347936E-3</v>
      </c>
      <c r="O79" s="93">
        <f>'EJE 13'!D200</f>
        <v>7.8749730355941891E-2</v>
      </c>
      <c r="Y79" s="46">
        <f>'EJE 13'!E92</f>
        <v>6.0433657913883535E-3</v>
      </c>
      <c r="Z79" s="46">
        <f>'EJE 13'!D92</f>
        <v>0.1000967648614491</v>
      </c>
    </row>
    <row r="80" spans="2:26" x14ac:dyDescent="0.3">
      <c r="B80" s="46">
        <f>'EJE 13'!E256</f>
        <v>4.8452389823566396E-3</v>
      </c>
      <c r="C80" s="46">
        <f>'EJE 13'!D256</f>
        <v>5.139231782644918E-2</v>
      </c>
      <c r="N80" s="93">
        <f>'EJE 13'!E201</f>
        <v>4.0089184227963233E-3</v>
      </c>
      <c r="O80" s="93">
        <f>'EJE 13'!D201</f>
        <v>8.0551728349758309E-2</v>
      </c>
      <c r="Y80" s="46">
        <f>'EJE 13'!E93</f>
        <v>4.3723717178743883E-3</v>
      </c>
      <c r="Z80" s="46">
        <f>'EJE 13'!D93</f>
        <v>0.10171007451710126</v>
      </c>
    </row>
    <row r="81" spans="2:26" x14ac:dyDescent="0.3">
      <c r="B81" s="46">
        <f>'EJE 13'!E257</f>
        <v>2.4796550170132284E-3</v>
      </c>
      <c r="C81" s="46">
        <f>'EJE 13'!D257</f>
        <v>5.4095329029710051E-2</v>
      </c>
      <c r="N81" s="93">
        <f>'EJE 13'!E202</f>
        <v>2.3114335157039794E-3</v>
      </c>
      <c r="O81" s="93">
        <f>'EJE 13'!D202</f>
        <v>5.5035905202511982E-2</v>
      </c>
      <c r="Y81" s="46">
        <f>'EJE 13'!E94</f>
        <v>2.6461800378071785E-3</v>
      </c>
      <c r="Z81" s="46">
        <f>'EJE 13'!D94</f>
        <v>7.4657526980869429E-2</v>
      </c>
    </row>
    <row r="82" spans="2:26" x14ac:dyDescent="0.3">
      <c r="B82" s="46">
        <f>'EJE 13'!E258</f>
        <v>3.0801449717496273E-3</v>
      </c>
      <c r="C82" s="46">
        <f>'EJE 13'!D258</f>
        <v>8.0375445525362174E-2</v>
      </c>
      <c r="N82" s="93">
        <f>'EJE 13'!E203</f>
        <v>2.3000085590422137E-3</v>
      </c>
      <c r="O82" s="93">
        <f>'EJE 13'!D203</f>
        <v>5.6837903196328407E-2</v>
      </c>
      <c r="Y82" s="46">
        <f>'EJE 13'!E95</f>
        <v>5.9141005674438031E-3</v>
      </c>
      <c r="Z82" s="46">
        <f>'EJE 13'!D95</f>
        <v>7.6270836636521608E-2</v>
      </c>
    </row>
    <row r="83" spans="2:26" x14ac:dyDescent="0.3">
      <c r="B83" s="46">
        <f>'EJE 13'!E259</f>
        <v>5.0840507868094853E-3</v>
      </c>
      <c r="C83" s="46">
        <f>'EJE 13'!D259</f>
        <v>8.307838566594189E-2</v>
      </c>
      <c r="N83" s="93">
        <f>'EJE 13'!E204</f>
        <v>1.8540617410347936E-3</v>
      </c>
      <c r="O83" s="93">
        <f>'EJE 13'!D204</f>
        <v>7.8749730355941891E-2</v>
      </c>
      <c r="Y83" s="46">
        <f>'EJE 13'!E96</f>
        <v>6.0433657913883535E-3</v>
      </c>
      <c r="Z83" s="46">
        <f>'EJE 13'!D96</f>
        <v>0.1000967648614491</v>
      </c>
    </row>
    <row r="84" spans="2:26" x14ac:dyDescent="0.3">
      <c r="B84" s="46">
        <f>'EJE 13'!E260</f>
        <v>1.1809010974165072E-2</v>
      </c>
      <c r="C84" s="46">
        <f>'EJE 13'!D260</f>
        <v>6.245080801775351E-2</v>
      </c>
      <c r="N84" s="93">
        <f>'EJE 13'!E205</f>
        <v>4.0089184227963233E-3</v>
      </c>
      <c r="O84" s="93">
        <f>'EJE 13'!D205</f>
        <v>8.0551728349758309E-2</v>
      </c>
      <c r="Y84" s="46">
        <f>'EJE 13'!E97</f>
        <v>4.3723717178743883E-3</v>
      </c>
      <c r="Z84" s="46">
        <f>'EJE 13'!D97</f>
        <v>0.10171007451710126</v>
      </c>
    </row>
    <row r="85" spans="2:26" x14ac:dyDescent="0.3">
      <c r="B85" s="46">
        <f>'EJE 13'!E261</f>
        <v>1.0406460224742684E-2</v>
      </c>
      <c r="C85" s="46">
        <f>'EJE 13'!D261</f>
        <v>6.6054822955434661E-2</v>
      </c>
      <c r="N85" s="93">
        <f>'EJE 13'!E206</f>
        <v>7.2372816093537653E-3</v>
      </c>
      <c r="O85" s="93">
        <f>'EJE 13'!D206</f>
        <v>6.21981138610627E-2</v>
      </c>
      <c r="Y85" s="46">
        <f>'EJE 13'!E98</f>
        <v>1.3291709834740576E-2</v>
      </c>
      <c r="Z85" s="46">
        <f>'EJE 13'!D98</f>
        <v>8.3339291284637532E-2</v>
      </c>
    </row>
    <row r="86" spans="2:26" x14ac:dyDescent="0.3">
      <c r="B86" s="46">
        <f>'EJE 13'!E262</f>
        <v>8.6999053851081563E-3</v>
      </c>
      <c r="C86" s="46">
        <f>'EJE 13'!D262</f>
        <v>0.15028527680833306</v>
      </c>
      <c r="N86" s="93">
        <f>'EJE 13'!E207</f>
        <v>8.6635226655464373E-3</v>
      </c>
      <c r="O86" s="93">
        <f>'EJE 13'!D207</f>
        <v>6.4600752586086843E-2</v>
      </c>
      <c r="Y86" s="46">
        <f>'EJE 13'!E99</f>
        <v>2.5900492885024107E-2</v>
      </c>
      <c r="Z86" s="46">
        <f>'EJE 13'!D99</f>
        <v>8.5490370825507089E-2</v>
      </c>
    </row>
    <row r="87" spans="2:26" x14ac:dyDescent="0.3">
      <c r="B87" s="46">
        <f>'EJE 13'!E263</f>
        <v>1.4513903793635765E-2</v>
      </c>
      <c r="C87" s="46">
        <f>'EJE 13'!D263</f>
        <v>0.15388929174601423</v>
      </c>
      <c r="N87" s="93">
        <f>'EJE 13'!E208</f>
        <v>6.3263610262829818E-3</v>
      </c>
      <c r="O87" s="93">
        <f>'EJE 13'!D208</f>
        <v>0.15282834960386446</v>
      </c>
      <c r="Y87" s="46">
        <f>'EJE 13'!E100</f>
        <v>1.8870877125981903E-2</v>
      </c>
      <c r="Z87" s="46">
        <f>'EJE 13'!D100</f>
        <v>0.19700664054144895</v>
      </c>
    </row>
    <row r="88" spans="2:26" x14ac:dyDescent="0.3">
      <c r="B88" s="46">
        <f>'EJE 13'!E264</f>
        <v>1.1809010974165072E-2</v>
      </c>
      <c r="C88" s="46">
        <f>'EJE 13'!D264</f>
        <v>6.245080801775351E-2</v>
      </c>
      <c r="N88" s="93">
        <f>'EJE 13'!E209</f>
        <v>1.1279574088244745E-2</v>
      </c>
      <c r="O88" s="93">
        <f>'EJE 13'!D209</f>
        <v>0.15523102622898524</v>
      </c>
      <c r="Y88" s="46">
        <f>'EJE 13'!E101</f>
        <v>2.3414218298340644E-2</v>
      </c>
      <c r="Z88" s="46">
        <f>'EJE 13'!D101</f>
        <v>0.19915772008231847</v>
      </c>
    </row>
    <row r="89" spans="2:26" x14ac:dyDescent="0.3">
      <c r="B89" s="46">
        <f>'EJE 13'!E265</f>
        <v>1.0406460224742684E-2</v>
      </c>
      <c r="C89" s="46">
        <f>'EJE 13'!D265</f>
        <v>6.6054822955434661E-2</v>
      </c>
      <c r="N89" s="93">
        <f>'EJE 13'!E210</f>
        <v>7.2372816093537653E-3</v>
      </c>
      <c r="O89" s="93">
        <f>'EJE 13'!D210</f>
        <v>6.21981138610627E-2</v>
      </c>
      <c r="Y89" s="46">
        <f>'EJE 13'!E102</f>
        <v>1.3291709834740576E-2</v>
      </c>
      <c r="Z89" s="46">
        <f>'EJE 13'!D102</f>
        <v>8.3339291284637532E-2</v>
      </c>
    </row>
    <row r="90" spans="2:26" x14ac:dyDescent="0.3">
      <c r="B90" s="46">
        <f>'EJE 13'!E266</f>
        <v>8.6999053851081563E-3</v>
      </c>
      <c r="C90" s="46">
        <f>'EJE 13'!D266</f>
        <v>0.15028527680833306</v>
      </c>
      <c r="N90" s="93">
        <f>'EJE 13'!E211</f>
        <v>8.6635226655464373E-3</v>
      </c>
      <c r="O90" s="93">
        <f>'EJE 13'!D211</f>
        <v>6.4600752586086843E-2</v>
      </c>
      <c r="Y90" s="46">
        <f>'EJE 13'!E103</f>
        <v>2.5900492885024107E-2</v>
      </c>
      <c r="Z90" s="46">
        <f>'EJE 13'!D103</f>
        <v>8.5490370825507089E-2</v>
      </c>
    </row>
    <row r="91" spans="2:26" x14ac:dyDescent="0.3">
      <c r="B91" s="46">
        <f>'EJE 13'!E267</f>
        <v>1.4513903793635765E-2</v>
      </c>
      <c r="C91" s="46">
        <f>'EJE 13'!D267</f>
        <v>0.15388929174601423</v>
      </c>
      <c r="N91" s="93">
        <f>'EJE 13'!E212</f>
        <v>6.3263610262829818E-3</v>
      </c>
      <c r="O91" s="93">
        <f>'EJE 13'!D212</f>
        <v>0.15282834960386446</v>
      </c>
      <c r="Y91" s="46">
        <f>'EJE 13'!E104</f>
        <v>1.8870877125981903E-2</v>
      </c>
      <c r="Z91" s="46">
        <f>'EJE 13'!D104</f>
        <v>0.19700664054144895</v>
      </c>
    </row>
    <row r="92" spans="2:26" x14ac:dyDescent="0.3">
      <c r="B92" s="46">
        <f>'EJE 13'!E268</f>
        <v>5.5172447715815913E-3</v>
      </c>
      <c r="C92" s="46">
        <f>'EJE 13'!D268</f>
        <v>9.1876514094927364E-2</v>
      </c>
      <c r="N92" s="93">
        <f>'EJE 13'!E213</f>
        <v>1.1279574088244745E-2</v>
      </c>
      <c r="O92" s="93">
        <f>'EJE 13'!D213</f>
        <v>0.15523102622898524</v>
      </c>
      <c r="Y92" s="46">
        <f>'EJE 13'!E105</f>
        <v>2.3414218298340644E-2</v>
      </c>
      <c r="Z92" s="46">
        <f>'EJE 13'!D105</f>
        <v>0.19915772008231847</v>
      </c>
    </row>
    <row r="93" spans="2:26" x14ac:dyDescent="0.3">
      <c r="B93" s="46">
        <f>'EJE 13'!E269</f>
        <v>1.728141416404114E-3</v>
      </c>
      <c r="C93" s="46">
        <f>'EJE 13'!D269</f>
        <v>9.5480529032608522E-2</v>
      </c>
      <c r="N93" s="93">
        <f>'EJE 13'!E214</f>
        <v>2.5382079199047771E-3</v>
      </c>
      <c r="O93" s="93">
        <f>'EJE 13'!D214</f>
        <v>9.5656319155748626E-2</v>
      </c>
      <c r="Y93" s="46">
        <f>'EJE 13'!E106</f>
        <v>1.5551845608905667E-3</v>
      </c>
      <c r="Z93" s="46">
        <f>'EJE 13'!D106</f>
        <v>0.1274533469727534</v>
      </c>
    </row>
    <row r="94" spans="2:26" x14ac:dyDescent="0.3">
      <c r="B94" s="46">
        <f>'EJE 13'!E270</f>
        <v>2.4081391825246756E-3</v>
      </c>
      <c r="C94" s="46">
        <f>'EJE 13'!D270</f>
        <v>0.1208595707311592</v>
      </c>
      <c r="N94" s="93">
        <f>'EJE 13'!E215</f>
        <v>1.8464377795701153E-3</v>
      </c>
      <c r="O94" s="93">
        <f>'EJE 13'!D215</f>
        <v>9.8058995780869393E-2</v>
      </c>
      <c r="Y94" s="46">
        <f>'EJE 13'!E107</f>
        <v>6.3863687279142939E-3</v>
      </c>
      <c r="Z94" s="46">
        <f>'EJE 13'!D107</f>
        <v>0.12960442651362297</v>
      </c>
    </row>
    <row r="95" spans="2:26" x14ac:dyDescent="0.3">
      <c r="B95" s="46">
        <f>'EJE 13'!E271</f>
        <v>5.8355643874185995E-3</v>
      </c>
      <c r="C95" s="46">
        <f>'EJE 13'!D271</f>
        <v>0.12446358566884035</v>
      </c>
      <c r="N95" s="93">
        <f>'EJE 13'!E216</f>
        <v>1.6272873368339954E-3</v>
      </c>
      <c r="O95" s="93">
        <f>'EJE 13'!D216</f>
        <v>0.11937014430917853</v>
      </c>
      <c r="Y95" s="46">
        <f>'EJE 13'!E108</f>
        <v>7.1343518521318925E-3</v>
      </c>
      <c r="Z95" s="46">
        <f>'EJE 13'!D108</f>
        <v>0.15289258485333307</v>
      </c>
    </row>
    <row r="96" spans="2:26" x14ac:dyDescent="0.3">
      <c r="B96" s="46">
        <f>'EJE 13'!E272</f>
        <v>5.5172447715815913E-3</v>
      </c>
      <c r="C96" s="46">
        <f>'EJE 13'!D272</f>
        <v>9.1876514094927364E-2</v>
      </c>
      <c r="N96" s="93">
        <f>'EJE 13'!E217</f>
        <v>4.4624892022684225E-3</v>
      </c>
      <c r="O96" s="93">
        <f>'EJE 13'!D217</f>
        <v>0.12177278303420266</v>
      </c>
      <c r="Y96" s="46">
        <f>'EJE 13'!E109</f>
        <v>3.9001035574038993E-3</v>
      </c>
      <c r="Z96" s="46">
        <f>'EJE 13'!D109</f>
        <v>0.15504366439420261</v>
      </c>
    </row>
    <row r="97" spans="2:26" x14ac:dyDescent="0.3">
      <c r="B97" s="46">
        <f>'EJE 13'!E273</f>
        <v>1.728141416404114E-3</v>
      </c>
      <c r="C97" s="46">
        <f>'EJE 13'!D273</f>
        <v>9.5480529032608522E-2</v>
      </c>
      <c r="N97" s="93">
        <f>'EJE 13'!E218</f>
        <v>2.5382079199047771E-3</v>
      </c>
      <c r="O97" s="93">
        <f>'EJE 13'!D218</f>
        <v>9.5656319155748626E-2</v>
      </c>
      <c r="Y97" s="46">
        <f>'EJE 13'!E110</f>
        <v>1.5551845608905667E-3</v>
      </c>
      <c r="Z97" s="46">
        <f>'EJE 13'!D110</f>
        <v>0.1274533469727534</v>
      </c>
    </row>
    <row r="98" spans="2:26" x14ac:dyDescent="0.3">
      <c r="B98" s="46">
        <f>'EJE 13'!E274</f>
        <v>2.4081391825246756E-3</v>
      </c>
      <c r="C98" s="46">
        <f>'EJE 13'!D274</f>
        <v>0.1208595707311592</v>
      </c>
      <c r="N98" s="93">
        <f>'EJE 13'!E219</f>
        <v>1.8464377795701153E-3</v>
      </c>
      <c r="O98" s="93">
        <f>'EJE 13'!D219</f>
        <v>9.8058995780869393E-2</v>
      </c>
      <c r="Y98" s="46">
        <f>'EJE 13'!E111</f>
        <v>6.3863687279142939E-3</v>
      </c>
      <c r="Z98" s="46">
        <f>'EJE 13'!D111</f>
        <v>0.12960442651362297</v>
      </c>
    </row>
    <row r="99" spans="2:26" x14ac:dyDescent="0.3">
      <c r="B99" s="46">
        <f>'EJE 13'!E275</f>
        <v>5.8355643874185995E-3</v>
      </c>
      <c r="C99" s="46">
        <f>'EJE 13'!D275</f>
        <v>0.12446358566884035</v>
      </c>
      <c r="N99" s="93">
        <f>'EJE 13'!E220</f>
        <v>1.6272873368339954E-3</v>
      </c>
      <c r="O99" s="93">
        <f>'EJE 13'!D220</f>
        <v>0.11937014430917853</v>
      </c>
      <c r="Y99" s="46">
        <f>'EJE 13'!E112</f>
        <v>7.1343518521318925E-3</v>
      </c>
      <c r="Z99" s="46">
        <f>'EJE 13'!D112</f>
        <v>0.15289258485333307</v>
      </c>
    </row>
    <row r="100" spans="2:26" x14ac:dyDescent="0.3">
      <c r="B100" s="46">
        <f>'EJE 13'!E276</f>
        <v>1.1809010974165072E-2</v>
      </c>
      <c r="C100" s="46">
        <f>'EJE 13'!D276</f>
        <v>2.1966682811956482E-2</v>
      </c>
      <c r="N100" s="93">
        <f>'EJE 13'!E221</f>
        <v>4.4624892022684225E-3</v>
      </c>
      <c r="O100" s="93">
        <f>'EJE 13'!D221</f>
        <v>0.12177278303420266</v>
      </c>
      <c r="Y100" s="46">
        <f>'EJE 13'!E113</f>
        <v>3.9001035574038993E-3</v>
      </c>
      <c r="Z100" s="46">
        <f>'EJE 13'!D113</f>
        <v>0.15504366439420261</v>
      </c>
    </row>
    <row r="101" spans="2:26" x14ac:dyDescent="0.3">
      <c r="B101" s="46">
        <f>'EJE 13'!E277</f>
        <v>1.1157973825351797E-2</v>
      </c>
      <c r="C101" s="46">
        <f>'EJE 13'!D277</f>
        <v>2.4669694015217347E-2</v>
      </c>
      <c r="N101" s="93">
        <f>'EJE 13'!E222</f>
        <v>7.2372816093537653E-3</v>
      </c>
      <c r="O101" s="93">
        <f>'EJE 13'!D222</f>
        <v>2.1577662007729429E-2</v>
      </c>
      <c r="Y101" s="46">
        <f>'EJE 13'!E114</f>
        <v>1.4382695895484115E-2</v>
      </c>
      <c r="Z101" s="46">
        <f>'EJE 13'!D114</f>
        <v>3.0543503778550671E-2</v>
      </c>
    </row>
    <row r="102" spans="2:26" x14ac:dyDescent="0.3">
      <c r="B102" s="46">
        <f>'EJE 13'!E278</f>
        <v>9.3718905764545099E-3</v>
      </c>
      <c r="C102" s="46">
        <f>'EJE 13'!D278</f>
        <v>0.15028527680833306</v>
      </c>
      <c r="N102" s="93">
        <f>'EJE 13'!E223</f>
        <v>9.1170934450185374E-3</v>
      </c>
      <c r="O102" s="93">
        <f>'EJE 13'!D223</f>
        <v>2.3379660001545854E-2</v>
      </c>
      <c r="Y102" s="46">
        <f>'EJE 13'!E115</f>
        <v>2.5900492885024107E-2</v>
      </c>
      <c r="Z102" s="46">
        <f>'EJE 13'!D115</f>
        <v>3.215681343420284E-2</v>
      </c>
    </row>
    <row r="103" spans="2:26" x14ac:dyDescent="0.3">
      <c r="B103" s="46">
        <f>'EJE 13'!E279</f>
        <v>1.4513903793635765E-2</v>
      </c>
      <c r="C103" s="46">
        <f>'EJE 13'!D279</f>
        <v>0.15388929174601423</v>
      </c>
      <c r="N103" s="93">
        <f>'EJE 13'!E224</f>
        <v>6.5531354304837796E-3</v>
      </c>
      <c r="O103" s="93">
        <f>'EJE 13'!D224</f>
        <v>0.15282834960386446</v>
      </c>
      <c r="Y103" s="46">
        <f>'EJE 13'!E116</f>
        <v>1.8870877125981903E-2</v>
      </c>
      <c r="Z103" s="46">
        <f>'EJE 13'!D116</f>
        <v>0.19700664054144895</v>
      </c>
    </row>
    <row r="104" spans="2:26" x14ac:dyDescent="0.3">
      <c r="B104" s="46">
        <f>'EJE 11'!$E284</f>
        <v>7.5195565938847222E-4</v>
      </c>
      <c r="C104" s="46">
        <f>'EJE 11'!$D284</f>
        <v>3.9433603579009362E-3</v>
      </c>
      <c r="N104" s="93">
        <f>'EJE 13'!E225</f>
        <v>1.1279574088244745E-2</v>
      </c>
      <c r="O104" s="93">
        <f>'EJE 13'!D225</f>
        <v>0.15523102622898524</v>
      </c>
      <c r="Y104" s="46">
        <f>'EJE 13'!E117</f>
        <v>2.3886495874984204E-2</v>
      </c>
      <c r="Z104" s="46">
        <f>'EJE 13'!D117</f>
        <v>0.19915772008231847</v>
      </c>
    </row>
    <row r="105" spans="2:26" s="92" customFormat="1" x14ac:dyDescent="0.3">
      <c r="B105" s="92">
        <f>'EJE 11'!$E285</f>
        <v>5.68385235608015E-4</v>
      </c>
      <c r="C105" s="92">
        <f>'EJE 11'!$D285</f>
        <v>6.8522039467374101E-3</v>
      </c>
      <c r="N105" s="92">
        <f>'EJE 11'!E176</f>
        <v>6.1832206400063176E-4</v>
      </c>
      <c r="O105" s="92">
        <f>'EJE 11'!D176</f>
        <v>7.2280828701152919E-2</v>
      </c>
      <c r="Y105" s="46">
        <f>'EJE 13'!E122</f>
        <v>3.373155679899175E-4</v>
      </c>
      <c r="Z105" s="46">
        <f>'EJE 13'!D122</f>
        <v>8.6968864423188255E-2</v>
      </c>
    </row>
    <row r="106" spans="2:26" x14ac:dyDescent="0.3">
      <c r="B106" s="46">
        <f>'EJE 11'!$E286</f>
        <v>1.3537917210553355E-4</v>
      </c>
      <c r="C106" s="46">
        <f>'EJE 11'!$D286</f>
        <v>8.3934747287735712E-4</v>
      </c>
      <c r="N106" s="93">
        <f>'EJE 11'!E177</f>
        <v>1.394424867983859E-4</v>
      </c>
      <c r="O106" s="93">
        <f>'EJE 11'!D177</f>
        <v>7.4220057760377225E-2</v>
      </c>
      <c r="Y106" s="46">
        <f>'EJE 13'!E123</f>
        <v>2.9685050582650653E-3</v>
      </c>
      <c r="Z106" s="46">
        <f>'EJE 13'!D123</f>
        <v>8.8685024112463623E-2</v>
      </c>
    </row>
    <row r="107" spans="2:26" x14ac:dyDescent="0.3">
      <c r="B107" s="46">
        <f>'EJE 11'!$E287</f>
        <v>1.753092395227638E-4</v>
      </c>
      <c r="C107" s="46">
        <f>'EJE 11'!$D287</f>
        <v>8.3934747287735712E-4</v>
      </c>
      <c r="N107" s="93">
        <f>'EJE 11'!E178</f>
        <v>1.5406330808380442E-5</v>
      </c>
      <c r="O107" s="93">
        <f>'EJE 11'!D178</f>
        <v>1.6305539569916119E-2</v>
      </c>
      <c r="Y107" s="46">
        <f>'EJE 13'!E124</f>
        <v>1.8341763528670417E-4</v>
      </c>
      <c r="Z107" s="46">
        <f>'EJE 13'!D124</f>
        <v>2.1246198591304312E-2</v>
      </c>
    </row>
    <row r="108" spans="2:26" x14ac:dyDescent="0.3">
      <c r="B108" s="46">
        <f>'EJE 11'!$E288</f>
        <v>1.6772264793409547E-3</v>
      </c>
      <c r="C108" s="46">
        <f>'EJE 11'!$D288</f>
        <v>1.9286797148191791E-3</v>
      </c>
      <c r="N108" s="93">
        <f>'EJE 11'!E179</f>
        <v>9.4144770974249271E-5</v>
      </c>
      <c r="O108" s="93">
        <f>'EJE 11'!D179</f>
        <v>1.6305539569916119E-2</v>
      </c>
      <c r="Y108" s="46">
        <f>'EJE 13'!E125</f>
        <v>5.6502688141146719E-4</v>
      </c>
      <c r="Z108" s="46">
        <f>'EJE 13'!D125</f>
        <v>2.1246198591304312E-2</v>
      </c>
    </row>
    <row r="109" spans="2:26" x14ac:dyDescent="0.3">
      <c r="B109" s="46">
        <f>'EJE 11'!$E289</f>
        <v>2.0831639816586527E-3</v>
      </c>
      <c r="C109" s="46">
        <f>'EJE 11'!$D289</f>
        <v>1.9286797148191791E-3</v>
      </c>
      <c r="N109" s="93">
        <f>'EJE 11'!E180</f>
        <v>7.6590604991231747E-3</v>
      </c>
      <c r="O109" s="93">
        <f>'EJE 11'!D180</f>
        <v>4.2345649234381486E-2</v>
      </c>
      <c r="Y109" s="46">
        <f>'EJE 13'!E126</f>
        <v>1.0198007339298449E-2</v>
      </c>
      <c r="Z109" s="46">
        <f>'EJE 13'!D126</f>
        <v>3.7876035471304283E-2</v>
      </c>
    </row>
    <row r="110" spans="2:26" x14ac:dyDescent="0.3">
      <c r="B110" s="46">
        <f>'EJE 11'!$E290</f>
        <v>3.3878734795894091E-4</v>
      </c>
      <c r="C110" s="46">
        <f>'EJE 11'!$D290</f>
        <v>6.0270036458333234E-4</v>
      </c>
      <c r="N110" s="93">
        <f>'EJE 11'!E181</f>
        <v>1.0247227098446771E-2</v>
      </c>
      <c r="O110" s="93">
        <f>'EJE 11'!D181</f>
        <v>4.2345649234381486E-2</v>
      </c>
      <c r="Y110" s="46">
        <f>'EJE 13'!E127</f>
        <v>1.8018091995463108E-2</v>
      </c>
      <c r="Z110" s="46">
        <f>'EJE 13'!D127</f>
        <v>3.7876035471304283E-2</v>
      </c>
    </row>
    <row r="111" spans="2:26" x14ac:dyDescent="0.3">
      <c r="B111" s="46">
        <f>'EJE 11'!$E291</f>
        <v>1.2203217734847792E-3</v>
      </c>
      <c r="C111" s="46">
        <f>'EJE 11'!$D291</f>
        <v>6.0270036458333234E-4</v>
      </c>
      <c r="N111" s="93">
        <f>'EJE 11'!E182</f>
        <v>1.6417698563314976E-3</v>
      </c>
      <c r="O111" s="93">
        <f>'EJE 11'!D182</f>
        <v>1.8440634361949655E-2</v>
      </c>
      <c r="Y111" s="46">
        <f>'EJE 13'!E128</f>
        <v>3.586337838269265E-3</v>
      </c>
      <c r="Z111" s="46">
        <f>'EJE 13'!D128</f>
        <v>8.7980634573912881E-3</v>
      </c>
    </row>
    <row r="112" spans="2:26" x14ac:dyDescent="0.3">
      <c r="B112" s="46">
        <f>'EJE 11'!$E292</f>
        <v>8.8733483149400585E-4</v>
      </c>
      <c r="C112" s="46">
        <f>'EJE 11'!$D292</f>
        <v>4.782707830778294E-3</v>
      </c>
      <c r="N112" s="93">
        <f>'EJE 11'!E183</f>
        <v>2.3006345558752913E-3</v>
      </c>
      <c r="O112" s="93">
        <f>'EJE 11'!D183</f>
        <v>1.8440634361949655E-2</v>
      </c>
      <c r="Y112" s="46">
        <f>'EJE 13'!E129</f>
        <v>7.0070263598403576E-3</v>
      </c>
      <c r="Z112" s="46">
        <f>'EJE 13'!D129</f>
        <v>8.7980634573912881E-3</v>
      </c>
    </row>
    <row r="113" spans="2:26" x14ac:dyDescent="0.3">
      <c r="B113" s="46">
        <f>'EJE 11'!$E293</f>
        <v>7.4369447513077862E-4</v>
      </c>
      <c r="C113" s="46">
        <f>'EJE 11'!$D293</f>
        <v>7.6915514196147661E-3</v>
      </c>
      <c r="N113" s="93">
        <f>'EJE 11'!E184</f>
        <v>6.3372839480901227E-4</v>
      </c>
      <c r="O113" s="93">
        <f>'EJE 11'!D184</f>
        <v>8.8586368271069041E-2</v>
      </c>
      <c r="Y113" s="46">
        <f>'EJE 13'!E130</f>
        <v>5.2072378710354874E-4</v>
      </c>
      <c r="Z113" s="46">
        <f>'EJE 13'!D130</f>
        <v>0.10821503052869545</v>
      </c>
    </row>
    <row r="114" spans="2:26" x14ac:dyDescent="0.3">
      <c r="B114" s="46">
        <f>'EJE 11'!$E294</f>
        <v>1.052740347555969E-3</v>
      </c>
      <c r="C114" s="46">
        <f>'EJE 11'!$D294</f>
        <v>5.5207122106918144E-3</v>
      </c>
      <c r="N114" s="93">
        <f>'EJE 11'!E185</f>
        <v>4.5297715824136623E-5</v>
      </c>
      <c r="O114" s="93">
        <f>'EJE 11'!D185</f>
        <v>9.0525597330293348E-2</v>
      </c>
      <c r="Y114" s="46">
        <f>'EJE 13'!E131</f>
        <v>3.5335319396765327E-3</v>
      </c>
      <c r="Z114" s="46">
        <f>'EJE 13'!D131</f>
        <v>0.10993122270376794</v>
      </c>
    </row>
    <row r="115" spans="2:26" x14ac:dyDescent="0.3">
      <c r="B115" s="46">
        <f>'EJE 11'!$E295</f>
        <v>7.9574054205727479E-4</v>
      </c>
      <c r="C115" s="46">
        <f>'EJE 11'!$D295</f>
        <v>9.5930932350628776E-3</v>
      </c>
      <c r="N115" s="93">
        <f>'EJE 11'!E186</f>
        <v>8.6565088960088453E-4</v>
      </c>
      <c r="O115" s="93">
        <f>'EJE 11'!D186</f>
        <v>0.10119315606981115</v>
      </c>
      <c r="Y115" s="46">
        <f>'EJE 13'!E132</f>
        <v>4.7223991195126993E-4</v>
      </c>
      <c r="Z115" s="46">
        <f>'EJE 13'!D132</f>
        <v>0.12175637770666646</v>
      </c>
    </row>
    <row r="116" spans="2:26" x14ac:dyDescent="0.3">
      <c r="B116" s="46">
        <f>'EJE 11'!$E296</f>
        <v>1.1189510422229126E-3</v>
      </c>
      <c r="C116" s="46">
        <f>'EJE 11'!$D296</f>
        <v>6.0749575475628828E-3</v>
      </c>
      <c r="N116" s="93">
        <f>'EJE 11'!E187</f>
        <v>1.9522012802763568E-4</v>
      </c>
      <c r="O116" s="93">
        <f>'EJE 11'!D187</f>
        <v>0.10390807675272519</v>
      </c>
      <c r="Y116" s="46">
        <f>'EJE 13'!E133</f>
        <v>4.155912731274935E-3</v>
      </c>
      <c r="Z116" s="46">
        <f>'EJE 13'!D133</f>
        <v>0.12415905974608675</v>
      </c>
    </row>
    <row r="117" spans="2:26" x14ac:dyDescent="0.3">
      <c r="B117" s="46">
        <f>'EJE 11'!$E297</f>
        <v>9.6255827817209394E-4</v>
      </c>
      <c r="C117" s="46">
        <f>'EJE 11'!$D297</f>
        <v>9.5655698541666501E-3</v>
      </c>
      <c r="N117" s="93">
        <f>'EJE 11'!E188</f>
        <v>7.6663789911395768E-4</v>
      </c>
      <c r="O117" s="93">
        <f>'EJE 11'!D188</f>
        <v>0.11282587831226397</v>
      </c>
      <c r="Y117" s="46">
        <f>'EJE 13'!E134</f>
        <v>6.9823748187355472E-4</v>
      </c>
      <c r="Z117" s="46">
        <f>'EJE 13'!D134</f>
        <v>0.1383565225681157</v>
      </c>
    </row>
    <row r="118" spans="2:26" x14ac:dyDescent="0.3">
      <c r="B118" s="46">
        <f>'EJE 11'!$E298</f>
        <v>1.6713594020398195E-3</v>
      </c>
      <c r="C118" s="46">
        <f>'EJE 11'!$D298</f>
        <v>8.4890741470125639E-4</v>
      </c>
      <c r="N118" s="93">
        <f>'EJE 11'!E189</f>
        <v>1.6696118049787032E-5</v>
      </c>
      <c r="O118" s="93">
        <f>'EJE 11'!D189</f>
        <v>0.11515295318333313</v>
      </c>
      <c r="Y118" s="46">
        <f>'EJE 13'!E135</f>
        <v>4.4662509634110399E-3</v>
      </c>
      <c r="Z118" s="46">
        <f>'EJE 13'!D135</f>
        <v>0.14041595967536208</v>
      </c>
    </row>
    <row r="119" spans="2:26" x14ac:dyDescent="0.3">
      <c r="B119" s="46">
        <f>'EJE 11'!$E299</f>
        <v>3.4279793168844625E-3</v>
      </c>
      <c r="C119" s="46">
        <f>'EJE 11'!$D299</f>
        <v>3.4668666446540822E-3</v>
      </c>
      <c r="N119" s="93">
        <f>'EJE 11'!E190</f>
        <v>1.0166193548152085E-2</v>
      </c>
      <c r="O119" s="93">
        <f>'EJE 11'!D190</f>
        <v>5.7688389588050216E-3</v>
      </c>
      <c r="Y119" s="46">
        <f>'EJE 13'!E136</f>
        <v>1.4580783928418372E-2</v>
      </c>
      <c r="Z119" s="46">
        <f>'EJE 13'!D136</f>
        <v>2.5245492586666626E-2</v>
      </c>
    </row>
    <row r="120" spans="2:26" x14ac:dyDescent="0.3">
      <c r="B120" s="46">
        <f>'EJE 11'!$E300</f>
        <v>3.0248783767330154E-3</v>
      </c>
      <c r="C120" s="46">
        <f>'EJE 11'!$D300</f>
        <v>6.2491566487814362E-3</v>
      </c>
      <c r="N120" s="93">
        <f>'EJE 11'!E191</f>
        <v>1.4220618729942092E-2</v>
      </c>
      <c r="O120" s="93">
        <f>'EJE 11'!D191</f>
        <v>7.5141348325995696E-3</v>
      </c>
      <c r="Y120" s="46">
        <f>'EJE 13'!E137</f>
        <v>2.2553674241209791E-2</v>
      </c>
      <c r="Z120" s="46">
        <f>'EJE 13'!D137</f>
        <v>2.6790062295652128E-2</v>
      </c>
    </row>
    <row r="121" spans="2:26" x14ac:dyDescent="0.3">
      <c r="B121" s="46">
        <f>'EJE 11'!$E301</f>
        <v>2.4048834683779276E-3</v>
      </c>
      <c r="C121" s="46">
        <f>'EJE 11'!$D301</f>
        <v>8.8671158787342625E-3</v>
      </c>
      <c r="N121" s="93">
        <f>'EJE 11'!E192</f>
        <v>1.1279176495902699E-2</v>
      </c>
      <c r="O121" s="93">
        <f>'EJE 11'!D192</f>
        <v>0.12433666503867905</v>
      </c>
      <c r="Y121" s="46">
        <f>'EJE 13'!E138</f>
        <v>1.3973629088678823E-2</v>
      </c>
      <c r="Z121" s="46">
        <f>'EJE 13'!D138</f>
        <v>0.13129843088927515</v>
      </c>
    </row>
    <row r="122" spans="2:26" x14ac:dyDescent="0.3">
      <c r="B122" s="46">
        <f>'EJE 11'!$E302</f>
        <v>1.6713594020398195E-3</v>
      </c>
      <c r="C122" s="46">
        <f>'EJE 11'!$D302</f>
        <v>8.4890741470125639E-4</v>
      </c>
      <c r="N122" s="93">
        <f>'EJE 11'!E193</f>
        <v>1.4471616499198977E-2</v>
      </c>
      <c r="O122" s="93">
        <f>'EJE 11'!D193</f>
        <v>0.12608196091247359</v>
      </c>
      <c r="Y122" s="46">
        <f>'EJE 13'!E139</f>
        <v>2.7896994645494597E-2</v>
      </c>
      <c r="Z122" s="46">
        <f>'EJE 13'!D139</f>
        <v>0.13284300059826065</v>
      </c>
    </row>
    <row r="123" spans="2:26" x14ac:dyDescent="0.3">
      <c r="B123" s="46">
        <f>'EJE 11'!$E303</f>
        <v>3.4279793168844625E-3</v>
      </c>
      <c r="C123" s="46">
        <f>'EJE 11'!$D303</f>
        <v>3.4668666446540822E-3</v>
      </c>
      <c r="N123" s="93">
        <f>'EJE 11'!E194</f>
        <v>1.0166193548152085E-2</v>
      </c>
      <c r="O123" s="93">
        <f>'EJE 11'!D194</f>
        <v>5.7688389588050216E-3</v>
      </c>
      <c r="Y123" s="46">
        <f>'EJE 13'!E140</f>
        <v>1.4580783928418372E-2</v>
      </c>
      <c r="Z123" s="46">
        <f>'EJE 13'!D140</f>
        <v>2.5245492586666626E-2</v>
      </c>
    </row>
    <row r="124" spans="2:26" x14ac:dyDescent="0.3">
      <c r="B124" s="46">
        <f>'EJE 11'!$E304</f>
        <v>3.0248783767330154E-3</v>
      </c>
      <c r="C124" s="46">
        <f>'EJE 11'!$D304</f>
        <v>6.2491566487814362E-3</v>
      </c>
      <c r="N124" s="93">
        <f>'EJE 11'!E195</f>
        <v>1.4220618729942092E-2</v>
      </c>
      <c r="O124" s="93">
        <f>'EJE 11'!D195</f>
        <v>7.5141348325995696E-3</v>
      </c>
      <c r="Y124" s="46">
        <f>'EJE 13'!E141</f>
        <v>2.2553674241209791E-2</v>
      </c>
      <c r="Z124" s="46">
        <f>'EJE 13'!D141</f>
        <v>2.6790062295652128E-2</v>
      </c>
    </row>
    <row r="125" spans="2:26" x14ac:dyDescent="0.3">
      <c r="B125" s="46">
        <f>'EJE 11'!$E305</f>
        <v>2.4048834683779276E-3</v>
      </c>
      <c r="C125" s="46">
        <f>'EJE 11'!$D305</f>
        <v>8.8671158787342625E-3</v>
      </c>
      <c r="N125" s="93">
        <f>'EJE 11'!E196</f>
        <v>1.1279176495902699E-2</v>
      </c>
      <c r="O125" s="93">
        <f>'EJE 11'!D196</f>
        <v>0.12433666503867905</v>
      </c>
      <c r="Y125" s="46">
        <f>'EJE 13'!E142</f>
        <v>1.3973629088678823E-2</v>
      </c>
      <c r="Z125" s="46">
        <f>'EJE 13'!D142</f>
        <v>0.13129843088927515</v>
      </c>
    </row>
    <row r="126" spans="2:26" x14ac:dyDescent="0.3">
      <c r="B126" s="46">
        <f>'EJE 11'!$E306</f>
        <v>2.0245659410105381E-4</v>
      </c>
      <c r="C126" s="46">
        <f>'EJE 11'!$D306</f>
        <v>2.7052707954009388E-3</v>
      </c>
      <c r="N126" s="93">
        <f>'EJE 11'!E197</f>
        <v>1.4471616499198977E-2</v>
      </c>
      <c r="O126" s="93">
        <f>'EJE 11'!D197</f>
        <v>0.12608196091247359</v>
      </c>
      <c r="Y126" s="46">
        <f>'EJE 13'!E143</f>
        <v>2.7896994645494597E-2</v>
      </c>
      <c r="Z126" s="46">
        <f>'EJE 13'!D143</f>
        <v>0.13284300059826065</v>
      </c>
    </row>
    <row r="127" spans="2:26" x14ac:dyDescent="0.3">
      <c r="B127" s="46">
        <f>'EJE 11'!$E307</f>
        <v>2.2199978010289307E-3</v>
      </c>
      <c r="C127" s="46">
        <f>'EJE 11'!$D307</f>
        <v>5.3232300253537651E-3</v>
      </c>
      <c r="N127" s="93">
        <f>'EJE 11'!E198</f>
        <v>1.7419885877734236E-3</v>
      </c>
      <c r="O127" s="93">
        <f>'EJE 11'!D198</f>
        <v>3.923585155660371E-2</v>
      </c>
      <c r="Y127" s="46">
        <f>'EJE 13'!E144</f>
        <v>5.3244503934467453E-3</v>
      </c>
      <c r="Z127" s="46">
        <f>'EJE 13'!D144</f>
        <v>6.5954679394782487E-2</v>
      </c>
    </row>
    <row r="128" spans="2:26" x14ac:dyDescent="0.3">
      <c r="B128" s="46">
        <f>'EJE 11'!$E308</f>
        <v>1.1510623805921422E-3</v>
      </c>
      <c r="C128" s="46">
        <f>'EJE 11'!$D308</f>
        <v>4.3927932680817537E-3</v>
      </c>
      <c r="N128" s="93">
        <f>'EJE 11'!E199</f>
        <v>3.0953891703420166E-3</v>
      </c>
      <c r="O128" s="93">
        <f>'EJE 11'!D199</f>
        <v>4.0981147430398254E-2</v>
      </c>
      <c r="Y128" s="46">
        <f>'EJE 13'!E145</f>
        <v>7.1381842345725564E-3</v>
      </c>
      <c r="Z128" s="46">
        <f>'EJE 13'!D145</f>
        <v>6.7499249103767991E-2</v>
      </c>
    </row>
    <row r="129" spans="2:26" x14ac:dyDescent="0.3">
      <c r="B129" s="46">
        <f>'EJE 11'!$E309</f>
        <v>1.1969019525223962E-3</v>
      </c>
      <c r="C129" s="46">
        <f>'EJE 11'!$D309</f>
        <v>7.0107524980345792E-3</v>
      </c>
      <c r="N129" s="93">
        <f>'EJE 11'!E200</f>
        <v>2.8549683029745606E-3</v>
      </c>
      <c r="O129" s="93">
        <f>'EJE 11'!D200</f>
        <v>9.0869652440880341E-2</v>
      </c>
      <c r="Y129" s="46">
        <f>'EJE 13'!E146</f>
        <v>4.7172861375341232E-3</v>
      </c>
      <c r="Z129" s="46">
        <f>'EJE 13'!D146</f>
        <v>9.0589276566956353E-2</v>
      </c>
    </row>
    <row r="130" spans="2:26" x14ac:dyDescent="0.3">
      <c r="B130" s="46">
        <f>'EJE 11'!$E310</f>
        <v>2.0245659410105381E-4</v>
      </c>
      <c r="C130" s="46">
        <f>'EJE 11'!$D310</f>
        <v>2.7052707954009388E-3</v>
      </c>
      <c r="N130" s="93">
        <f>'EJE 11'!E201</f>
        <v>3.3463837070494252E-3</v>
      </c>
      <c r="O130" s="93">
        <f>'EJE 11'!D201</f>
        <v>9.26149483146749E-2</v>
      </c>
      <c r="Y130" s="46">
        <f>'EJE 13'!E147</f>
        <v>1.2481495222684286E-2</v>
      </c>
      <c r="Z130" s="46">
        <f>'EJE 13'!D147</f>
        <v>9.2133846275941872E-2</v>
      </c>
    </row>
    <row r="131" spans="2:26" x14ac:dyDescent="0.3">
      <c r="B131" s="46">
        <f>'EJE 11'!$E311</f>
        <v>2.2199978010289307E-3</v>
      </c>
      <c r="C131" s="46">
        <f>'EJE 11'!$D311</f>
        <v>5.3232300253537651E-3</v>
      </c>
      <c r="N131" s="93">
        <f>'EJE 11'!E202</f>
        <v>1.7419885877734236E-3</v>
      </c>
      <c r="O131" s="93">
        <f>'EJE 11'!D202</f>
        <v>3.923585155660371E-2</v>
      </c>
      <c r="Y131" s="46">
        <f>'EJE 13'!E148</f>
        <v>5.3244503934467453E-3</v>
      </c>
      <c r="Z131" s="46">
        <f>'EJE 13'!D148</f>
        <v>6.5954679394782487E-2</v>
      </c>
    </row>
    <row r="132" spans="2:26" x14ac:dyDescent="0.3">
      <c r="B132" s="46">
        <f>'EJE 11'!$E312</f>
        <v>1.1510623805921422E-3</v>
      </c>
      <c r="C132" s="46">
        <f>'EJE 11'!$D312</f>
        <v>4.3927932680817537E-3</v>
      </c>
      <c r="N132" s="93">
        <f>'EJE 11'!E203</f>
        <v>3.0953891703420166E-3</v>
      </c>
      <c r="O132" s="93">
        <f>'EJE 11'!D203</f>
        <v>4.0981147430398254E-2</v>
      </c>
      <c r="Y132" s="46">
        <f>'EJE 13'!E149</f>
        <v>7.1381842345725564E-3</v>
      </c>
      <c r="Z132" s="46">
        <f>'EJE 13'!D149</f>
        <v>6.7499249103767991E-2</v>
      </c>
    </row>
    <row r="133" spans="2:26" x14ac:dyDescent="0.3">
      <c r="B133" s="46">
        <f>'EJE 11'!$E313</f>
        <v>1.1969019525223962E-3</v>
      </c>
      <c r="C133" s="46">
        <f>'EJE 11'!$D313</f>
        <v>7.0107524980345792E-3</v>
      </c>
      <c r="N133" s="93">
        <f>'EJE 11'!E204</f>
        <v>2.8549683029745606E-3</v>
      </c>
      <c r="O133" s="93">
        <f>'EJE 11'!D204</f>
        <v>9.0869652440880341E-2</v>
      </c>
      <c r="Y133" s="46">
        <f>'EJE 13'!E150</f>
        <v>4.7172861375341232E-3</v>
      </c>
      <c r="Z133" s="46">
        <f>'EJE 13'!D150</f>
        <v>9.0589276566956353E-2</v>
      </c>
    </row>
    <row r="134" spans="2:26" x14ac:dyDescent="0.3">
      <c r="B134" s="46">
        <f>'EJE 11'!$E314</f>
        <v>1.3103947443237982E-3</v>
      </c>
      <c r="C134" s="46">
        <f>'EJE 11'!$D314</f>
        <v>2.8712591401336431E-3</v>
      </c>
      <c r="N134" s="93">
        <f>'EJE 11'!E205</f>
        <v>3.3463837070494252E-3</v>
      </c>
      <c r="O134" s="93">
        <f>'EJE 11'!D205</f>
        <v>9.26149483146749E-2</v>
      </c>
      <c r="Y134" s="46">
        <f>'EJE 13'!E151</f>
        <v>1.2481495222684286E-2</v>
      </c>
      <c r="Z134" s="46">
        <f>'EJE 13'!D151</f>
        <v>9.2133846275941872E-2</v>
      </c>
    </row>
    <row r="135" spans="2:26" x14ac:dyDescent="0.3">
      <c r="B135" s="46">
        <f>'EJE 11'!$E315</f>
        <v>3.7738035209866033E-3</v>
      </c>
      <c r="C135" s="46">
        <f>'EJE 11'!$D315</f>
        <v>6.3618714467374091E-3</v>
      </c>
      <c r="N135" s="93">
        <f>'EJE 11'!E206</f>
        <v>9.9652905981435173E-3</v>
      </c>
      <c r="O135" s="93">
        <f>'EJE 11'!D206</f>
        <v>4.3758629194968479E-2</v>
      </c>
      <c r="Y135" s="46">
        <f>'EJE 13'!E152</f>
        <v>1.486539717571936E-2</v>
      </c>
      <c r="Z135" s="46">
        <f>'EJE 13'!D152</f>
        <v>7.2582334262028855E-2</v>
      </c>
    </row>
    <row r="136" spans="2:26" x14ac:dyDescent="0.3">
      <c r="B136" s="46">
        <f>'EJE 11'!$E316</f>
        <v>3.3858430344490369E-3</v>
      </c>
      <c r="C136" s="46">
        <f>'EJE 11'!$D316</f>
        <v>8.2715083742138217E-3</v>
      </c>
      <c r="N136" s="93">
        <f>'EJE 11'!E207</f>
        <v>1.4272934310681251E-2</v>
      </c>
      <c r="O136" s="93">
        <f>'EJE 11'!D207</f>
        <v>4.608570406603766E-2</v>
      </c>
      <c r="Y136" s="46">
        <f>'EJE 13'!E153</f>
        <v>2.1098093959084189E-2</v>
      </c>
      <c r="Z136" s="46">
        <f>'EJE 13'!D153</f>
        <v>7.4641771369275245E-2</v>
      </c>
    </row>
    <row r="137" spans="2:26" x14ac:dyDescent="0.3">
      <c r="B137" s="46">
        <f>'EJE 11'!$E317</f>
        <v>2.0590592642757864E-3</v>
      </c>
      <c r="C137" s="46">
        <f>'EJE 11'!$D317</f>
        <v>1.1762120680817589E-2</v>
      </c>
      <c r="N137" s="93">
        <f>'EJE 11'!E208</f>
        <v>1.148007944591127E-2</v>
      </c>
      <c r="O137" s="93">
        <f>'EJE 11'!D208</f>
        <v>0.16232645527484249</v>
      </c>
      <c r="Y137" s="46">
        <f>'EJE 13'!E154</f>
        <v>1.3689015841377839E-2</v>
      </c>
      <c r="Z137" s="46">
        <f>'EJE 13'!D154</f>
        <v>0.17863527256463735</v>
      </c>
    </row>
    <row r="138" spans="2:26" x14ac:dyDescent="0.3">
      <c r="B138" s="46">
        <f>'EJE 11'!$E318</f>
        <v>1.3103947443237982E-3</v>
      </c>
      <c r="C138" s="46">
        <f>'EJE 11'!$D318</f>
        <v>2.8712591401336431E-3</v>
      </c>
      <c r="N138" s="93">
        <f>'EJE 11'!E209</f>
        <v>1.4419304151009296E-2</v>
      </c>
      <c r="O138" s="93">
        <f>'EJE 11'!D209</f>
        <v>0.16465353014591166</v>
      </c>
      <c r="Y138" s="46">
        <f>'EJE 13'!E155</f>
        <v>2.9352574927620192E-2</v>
      </c>
      <c r="Z138" s="46">
        <f>'EJE 13'!D155</f>
        <v>0.18069470967188375</v>
      </c>
    </row>
    <row r="139" spans="2:26" x14ac:dyDescent="0.3">
      <c r="B139" s="46">
        <f>'EJE 11'!$E319</f>
        <v>3.7738035209866033E-3</v>
      </c>
      <c r="C139" s="46">
        <f>'EJE 11'!$D319</f>
        <v>6.3618714467374091E-3</v>
      </c>
      <c r="N139" s="93">
        <f>'EJE 11'!E210</f>
        <v>9.9652905981435173E-3</v>
      </c>
      <c r="O139" s="93">
        <f>'EJE 11'!D210</f>
        <v>4.3758629194968479E-2</v>
      </c>
      <c r="Y139" s="46">
        <f>'EJE 13'!E156</f>
        <v>1.486539717571936E-2</v>
      </c>
      <c r="Z139" s="46">
        <f>'EJE 13'!D156</f>
        <v>7.2582334262028855E-2</v>
      </c>
    </row>
    <row r="140" spans="2:26" x14ac:dyDescent="0.3">
      <c r="B140" s="46">
        <f>'EJE 11'!$E320</f>
        <v>3.3858430344490369E-3</v>
      </c>
      <c r="C140" s="46">
        <f>'EJE 11'!$D320</f>
        <v>8.2715083742138217E-3</v>
      </c>
      <c r="N140" s="93">
        <f>'EJE 11'!E211</f>
        <v>1.4272934310681251E-2</v>
      </c>
      <c r="O140" s="93">
        <f>'EJE 11'!D211</f>
        <v>4.608570406603766E-2</v>
      </c>
      <c r="Y140" s="46">
        <f>'EJE 13'!E157</f>
        <v>2.1098093959084189E-2</v>
      </c>
      <c r="Z140" s="46">
        <f>'EJE 13'!D157</f>
        <v>7.4641771369275245E-2</v>
      </c>
    </row>
    <row r="141" spans="2:26" x14ac:dyDescent="0.3">
      <c r="B141" s="46">
        <f>'EJE 11'!$E321</f>
        <v>2.0590592642757864E-3</v>
      </c>
      <c r="C141" s="46">
        <f>'EJE 11'!$D321</f>
        <v>1.1762120680817589E-2</v>
      </c>
      <c r="N141" s="93">
        <f>'EJE 11'!E212</f>
        <v>1.148007944591127E-2</v>
      </c>
      <c r="O141" s="93">
        <f>'EJE 11'!D212</f>
        <v>0.16232645527484249</v>
      </c>
      <c r="Y141" s="46">
        <f>'EJE 13'!E158</f>
        <v>1.3689015841377839E-2</v>
      </c>
      <c r="Z141" s="46">
        <f>'EJE 13'!D158</f>
        <v>0.17863527256463735</v>
      </c>
    </row>
    <row r="142" spans="2:26" x14ac:dyDescent="0.3">
      <c r="B142" s="46">
        <f>'EJE 11'!$E322</f>
        <v>5.6342125181707504E-4</v>
      </c>
      <c r="C142" s="46">
        <f>'EJE 11'!$D322</f>
        <v>4.7276225208333252E-3</v>
      </c>
      <c r="N142" s="93">
        <f>'EJE 11'!E213</f>
        <v>1.4419304151009296E-2</v>
      </c>
      <c r="O142" s="93">
        <f>'EJE 11'!D213</f>
        <v>0.16465353014591166</v>
      </c>
      <c r="Y142" s="46">
        <f>'EJE 13'!E159</f>
        <v>2.9352574927620192E-2</v>
      </c>
      <c r="Z142" s="46">
        <f>'EJE 13'!D159</f>
        <v>0.18069470967188375</v>
      </c>
    </row>
    <row r="143" spans="2:26" x14ac:dyDescent="0.3">
      <c r="B143" s="46">
        <f>'EJE 11'!$E323</f>
        <v>2.5658220051310724E-3</v>
      </c>
      <c r="C143" s="46">
        <f>'EJE 11'!$D323</f>
        <v>8.2182348274370941E-3</v>
      </c>
      <c r="N143" s="93">
        <f>'EJE 11'!E214</f>
        <v>1.5410824052153763E-3</v>
      </c>
      <c r="O143" s="93">
        <f>'EJE 11'!D214</f>
        <v>7.7225641792767155E-2</v>
      </c>
      <c r="Y143" s="46">
        <f>'EJE 13'!E160</f>
        <v>5.609063640747731E-3</v>
      </c>
      <c r="Z143" s="46">
        <f>'EJE 13'!D160</f>
        <v>0.11329152107014472</v>
      </c>
    </row>
    <row r="144" spans="2:26" x14ac:dyDescent="0.3">
      <c r="B144" s="46">
        <f>'EJE 11'!$E324</f>
        <v>1.5120270383081635E-3</v>
      </c>
      <c r="C144" s="46">
        <f>'EJE 11'!$D324</f>
        <v>6.415144993514141E-3</v>
      </c>
      <c r="N144" s="93">
        <f>'EJE 11'!E215</f>
        <v>3.1477015185316986E-3</v>
      </c>
      <c r="O144" s="93">
        <f>'EJE 11'!D215</f>
        <v>7.9552716663836356E-2</v>
      </c>
      <c r="Y144" s="46">
        <f>'EJE 13'!E161</f>
        <v>5.6826039524469551E-3</v>
      </c>
      <c r="Z144" s="46">
        <f>'EJE 13'!D161</f>
        <v>0.115350925691594</v>
      </c>
    </row>
    <row r="145" spans="2:26" x14ac:dyDescent="0.3">
      <c r="B145" s="46">
        <f>'EJE 11'!$E325</f>
        <v>8.510777484202548E-4</v>
      </c>
      <c r="C145" s="46">
        <f>'EJE 11'!$D325</f>
        <v>9.9057573001179074E-3</v>
      </c>
      <c r="N145" s="93">
        <f>'EJE 11'!E216</f>
        <v>3.0558712529831309E-3</v>
      </c>
      <c r="O145" s="93">
        <f>'EJE 11'!D216</f>
        <v>0.1288594426770438</v>
      </c>
      <c r="Y145" s="46">
        <f>'EJE 13'!E162</f>
        <v>4.4326823064062097E-3</v>
      </c>
      <c r="Z145" s="46">
        <f>'EJE 13'!D162</f>
        <v>0.1379261182423186</v>
      </c>
    </row>
    <row r="146" spans="2:26" x14ac:dyDescent="0.3">
      <c r="B146" s="46">
        <f>'EJE 11'!$E326</f>
        <v>5.6342125181707504E-4</v>
      </c>
      <c r="C146" s="46">
        <f>'EJE 11'!$D326</f>
        <v>4.7276225208333252E-3</v>
      </c>
      <c r="N146" s="93">
        <f>'EJE 11'!E217</f>
        <v>3.294071358859744E-3</v>
      </c>
      <c r="O146" s="93">
        <f>'EJE 11'!D217</f>
        <v>0.131186517548113</v>
      </c>
      <c r="Y146" s="46">
        <f>'EJE 13'!E163</f>
        <v>1.393707550480989E-2</v>
      </c>
      <c r="Z146" s="46">
        <f>'EJE 13'!D163</f>
        <v>0.13998552286376786</v>
      </c>
    </row>
    <row r="147" spans="2:26" x14ac:dyDescent="0.3">
      <c r="B147" s="46">
        <f>'EJE 11'!$E327</f>
        <v>2.5658220051310724E-3</v>
      </c>
      <c r="C147" s="46">
        <f>'EJE 11'!$D327</f>
        <v>8.2182348274370941E-3</v>
      </c>
      <c r="N147" s="93">
        <f>'EJE 11'!E218</f>
        <v>1.5410824052153763E-3</v>
      </c>
      <c r="O147" s="93">
        <f>'EJE 11'!D218</f>
        <v>7.7225641792767155E-2</v>
      </c>
      <c r="Y147" s="46">
        <f>'EJE 13'!E164</f>
        <v>5.609063640747731E-3</v>
      </c>
      <c r="Z147" s="46">
        <f>'EJE 13'!D164</f>
        <v>0.11329152107014472</v>
      </c>
    </row>
    <row r="148" spans="2:26" x14ac:dyDescent="0.3">
      <c r="B148" s="46">
        <f>'EJE 11'!$E328</f>
        <v>1.5120270383081635E-3</v>
      </c>
      <c r="C148" s="46">
        <f>'EJE 11'!$D328</f>
        <v>6.415144993514141E-3</v>
      </c>
      <c r="N148" s="93">
        <f>'EJE 11'!E219</f>
        <v>3.1477015185316986E-3</v>
      </c>
      <c r="O148" s="93">
        <f>'EJE 11'!D219</f>
        <v>7.9552716663836356E-2</v>
      </c>
      <c r="Y148" s="46">
        <f>'EJE 13'!E165</f>
        <v>5.6826039524469551E-3</v>
      </c>
      <c r="Z148" s="46">
        <f>'EJE 13'!D165</f>
        <v>0.115350925691594</v>
      </c>
    </row>
    <row r="149" spans="2:26" x14ac:dyDescent="0.3">
      <c r="B149" s="46">
        <f>'EJE 11'!$E329</f>
        <v>8.510777484202548E-4</v>
      </c>
      <c r="C149" s="46">
        <f>'EJE 11'!$D329</f>
        <v>9.9057573001179074E-3</v>
      </c>
      <c r="N149" s="93">
        <f>'EJE 11'!E220</f>
        <v>3.0558712529831309E-3</v>
      </c>
      <c r="O149" s="93">
        <f>'EJE 11'!D220</f>
        <v>0.1288594426770438</v>
      </c>
      <c r="Y149" s="46">
        <f>'EJE 13'!E166</f>
        <v>4.4326823064062097E-3</v>
      </c>
      <c r="Z149" s="46">
        <f>'EJE 13'!D166</f>
        <v>0.1379261182423186</v>
      </c>
    </row>
    <row r="150" spans="2:26" x14ac:dyDescent="0.3">
      <c r="B150" s="46">
        <f>'EJE 11'!$E330</f>
        <v>1.6713594020398195E-3</v>
      </c>
      <c r="C150" s="46">
        <f>'EJE 11'!$D330</f>
        <v>8.4890741470125639E-4</v>
      </c>
      <c r="N150" s="93">
        <f>'EJE 11'!E221</f>
        <v>3.294071358859744E-3</v>
      </c>
      <c r="O150" s="93">
        <f>'EJE 11'!D221</f>
        <v>0.131186517548113</v>
      </c>
      <c r="Y150" s="46">
        <f>'EJE 13'!E167</f>
        <v>1.393707550480989E-2</v>
      </c>
      <c r="Z150" s="46">
        <f>'EJE 13'!D167</f>
        <v>0.13998552286376786</v>
      </c>
    </row>
    <row r="151" spans="2:26" x14ac:dyDescent="0.3">
      <c r="B151" s="46">
        <f>'EJE 11'!$E331</f>
        <v>3.7738035209866033E-3</v>
      </c>
      <c r="C151" s="46">
        <f>'EJE 11'!$D331</f>
        <v>3.4668666446540822E-3</v>
      </c>
      <c r="N151" s="93">
        <f>'EJE 11'!E222</f>
        <v>1.0166193548152085E-2</v>
      </c>
      <c r="O151" s="93">
        <f>'EJE 11'!D222</f>
        <v>5.7688389588050216E-3</v>
      </c>
      <c r="Y151" s="46">
        <f>'EJE 13'!E168</f>
        <v>1.486539717571936E-2</v>
      </c>
      <c r="Z151" s="46">
        <f>'EJE 13'!D168</f>
        <v>2.5245492586666626E-2</v>
      </c>
    </row>
    <row r="152" spans="2:26" x14ac:dyDescent="0.3">
      <c r="B152" s="46">
        <f>'EJE 11'!$E332</f>
        <v>3.3858430344490369E-3</v>
      </c>
      <c r="C152" s="46">
        <f>'EJE 11'!$D332</f>
        <v>8.2715083742138217E-3</v>
      </c>
      <c r="N152" s="93">
        <f>'EJE 11'!E223</f>
        <v>1.4272934310681251E-2</v>
      </c>
      <c r="O152" s="93">
        <f>'EJE 11'!D223</f>
        <v>7.5141348325995696E-3</v>
      </c>
      <c r="Y152" s="46">
        <f>'EJE 13'!E169</f>
        <v>2.2553674241209791E-2</v>
      </c>
      <c r="Z152" s="46">
        <f>'EJE 13'!D169</f>
        <v>2.6790062295652128E-2</v>
      </c>
    </row>
    <row r="153" spans="2:26" x14ac:dyDescent="0.3">
      <c r="B153" s="46">
        <f>'EJE 11'!$E333</f>
        <v>2.4048834683779276E-3</v>
      </c>
      <c r="C153" s="46">
        <f>'EJE 11'!$D333</f>
        <v>1.1762120680817589E-2</v>
      </c>
      <c r="N153" s="93">
        <f>'EJE 11'!E224</f>
        <v>1.148007944591127E-2</v>
      </c>
      <c r="O153" s="93">
        <f>'EJE 11'!D224</f>
        <v>0.16232645527484249</v>
      </c>
      <c r="Y153" s="46">
        <f>'EJE 13'!E170</f>
        <v>1.3973629088678823E-2</v>
      </c>
      <c r="Z153" s="46">
        <f>'EJE 13'!D170</f>
        <v>0.17863527256463735</v>
      </c>
    </row>
    <row r="154" spans="2:26" x14ac:dyDescent="0.3">
      <c r="B154" s="46">
        <f>'EJE 11'!E230</f>
        <v>7.2594171747062883E-4</v>
      </c>
      <c r="C154" s="46">
        <f>'EJE 11'!D230</f>
        <v>7.1155263765723148E-2</v>
      </c>
      <c r="N154" s="93">
        <f>'EJE 11'!E225</f>
        <v>1.4471616499198977E-2</v>
      </c>
      <c r="O154" s="93">
        <f>'EJE 11'!D225</f>
        <v>0.16465353014591166</v>
      </c>
      <c r="Y154" s="46">
        <f>'EJE 13'!E171</f>
        <v>2.9352574927620192E-2</v>
      </c>
      <c r="Z154" s="46">
        <f>'EJE 13'!D171</f>
        <v>0.18069470967188375</v>
      </c>
    </row>
    <row r="155" spans="2:26" s="92" customFormat="1" x14ac:dyDescent="0.3">
      <c r="B155" s="92">
        <f>'EJE 11'!E231</f>
        <v>1.4419191011777595E-5</v>
      </c>
      <c r="C155" s="92">
        <f>'EJE 11'!D231</f>
        <v>7.4064107354559622E-2</v>
      </c>
      <c r="N155" s="92">
        <f>'EJE G ENTRE 3-6'!E176</f>
        <v>4.6963163201008105E-5</v>
      </c>
      <c r="O155" s="92">
        <f>'EJE G ENTRE 3-6'!D176</f>
        <v>7.6423251875072346E-2</v>
      </c>
      <c r="Y155" s="46">
        <f>'EJE 11'!E14</f>
        <v>4.47591687873312E-3</v>
      </c>
      <c r="Z155" s="46">
        <f>'EJE 11'!D14</f>
        <v>0.10506103606350496</v>
      </c>
    </row>
    <row r="156" spans="2:26" x14ac:dyDescent="0.3">
      <c r="B156" s="46">
        <f>'EJE 11'!E232</f>
        <v>2.8171668693880733E-5</v>
      </c>
      <c r="C156" s="46">
        <f>'EJE 11'!D232</f>
        <v>1.648465484551884E-2</v>
      </c>
      <c r="N156" s="93">
        <f>'EJE G ENTRE 3-6'!E177</f>
        <v>4.3028762410207862E-4</v>
      </c>
      <c r="O156" s="93">
        <f>'EJE G ENTRE 3-6'!D177</f>
        <v>7.8381938343333193E-2</v>
      </c>
      <c r="Y156" s="46">
        <f>'EJE 11'!E15</f>
        <v>2.8026361352747318E-3</v>
      </c>
      <c r="Z156" s="46">
        <f>'EJE 11'!D15</f>
        <v>0.1067400038688658</v>
      </c>
    </row>
    <row r="157" spans="2:26" x14ac:dyDescent="0.3">
      <c r="B157" s="46">
        <f>'EJE 11'!E233</f>
        <v>1.4488892859879925E-4</v>
      </c>
      <c r="C157" s="46">
        <f>'EJE 11'!D233</f>
        <v>1.648465484551884E-2</v>
      </c>
      <c r="N157" s="93">
        <f>'EJE G ENTRE 3-6'!E178</f>
        <v>8.5182526937617996E-5</v>
      </c>
      <c r="O157" s="93">
        <f>'EJE G ENTRE 3-6'!D178</f>
        <v>1.7826300969420256E-2</v>
      </c>
      <c r="Y157" s="46">
        <f>'EJE 11'!E16</f>
        <v>1.259982477202676E-3</v>
      </c>
      <c r="Z157" s="46">
        <f>'EJE 11'!D16</f>
        <v>2.585429249979377E-2</v>
      </c>
    </row>
    <row r="158" spans="2:26" x14ac:dyDescent="0.3">
      <c r="B158" s="46">
        <f>'EJE 11'!E234</f>
        <v>9.0538276132829353E-3</v>
      </c>
      <c r="C158" s="46">
        <f>'EJE 11'!D234</f>
        <v>4.1336725868710622E-2</v>
      </c>
      <c r="N158" s="93">
        <f>'EJE G ENTRE 3-6'!E179</f>
        <v>3.024798471959667E-5</v>
      </c>
      <c r="O158" s="93">
        <f>'EJE G ENTRE 3-6'!D179</f>
        <v>1.7826300969420256E-2</v>
      </c>
      <c r="Y158" s="46">
        <f>'EJE 11'!E17</f>
        <v>7.3861288213412555E-4</v>
      </c>
      <c r="Z158" s="46">
        <f>'EJE 11'!D17</f>
        <v>2.585429249979377E-2</v>
      </c>
    </row>
    <row r="159" spans="2:26" x14ac:dyDescent="0.3">
      <c r="B159" s="46">
        <f>'EJE 11'!E235</f>
        <v>1.2348361226717919E-2</v>
      </c>
      <c r="C159" s="46">
        <f>'EJE 11'!D235</f>
        <v>4.1336725868710622E-2</v>
      </c>
      <c r="N159" s="93">
        <f>'EJE G ENTRE 3-6'!E180</f>
        <v>1.8920716930056678E-3</v>
      </c>
      <c r="O159" s="93">
        <f>'EJE G ENTRE 3-6'!D180</f>
        <v>6.6489086999999879E-3</v>
      </c>
      <c r="Y159" s="46">
        <f>'EJE 11'!E18</f>
        <v>1.2045217120799213E-2</v>
      </c>
      <c r="Z159" s="46">
        <f>'EJE 11'!D18</f>
        <v>6.767802849237102E-2</v>
      </c>
    </row>
    <row r="160" spans="2:26" x14ac:dyDescent="0.3">
      <c r="B160" s="46">
        <f>'EJE 11'!E236</f>
        <v>2.3417820822393752E-3</v>
      </c>
      <c r="C160" s="46">
        <f>'EJE 11'!D236</f>
        <v>1.6578442500589593E-2</v>
      </c>
      <c r="K160" s="94"/>
      <c r="N160" s="93">
        <f>'EJE G ENTRE 3-6'!E181</f>
        <v>2.2246882963768075E-3</v>
      </c>
      <c r="O160" s="93">
        <f>'EJE G ENTRE 3-6'!D181</f>
        <v>6.6489086999999879E-3</v>
      </c>
      <c r="Y160" s="46">
        <f>'EJE 11'!E19</f>
        <v>9.5835521743011833E-3</v>
      </c>
      <c r="Z160" s="46">
        <f>'EJE 11'!D19</f>
        <v>6.767802849237102E-2</v>
      </c>
    </row>
    <row r="161" spans="2:26" x14ac:dyDescent="0.3">
      <c r="B161" s="46">
        <f>'EJE 11'!E237</f>
        <v>2.7173113956936485E-3</v>
      </c>
      <c r="C161" s="46">
        <f>'EJE 11'!D237</f>
        <v>1.6578442500589593E-2</v>
      </c>
      <c r="N161" s="93">
        <f>'EJE G ENTRE 3-6'!E182</f>
        <v>4.6119371104284728E-3</v>
      </c>
      <c r="O161" s="93">
        <f>'EJE G ENTRE 3-6'!D182</f>
        <v>1.3367089301594179E-2</v>
      </c>
      <c r="Y161" s="46">
        <f>'EJE 11'!E20</f>
        <v>1.6861643019236872E-3</v>
      </c>
      <c r="Z161" s="46">
        <f>'EJE 11'!D20</f>
        <v>2.2227536248247384E-2</v>
      </c>
    </row>
    <row r="162" spans="2:26" x14ac:dyDescent="0.3">
      <c r="B162" s="46">
        <f>'EJE 11'!E238</f>
        <v>7.541073251342398E-4</v>
      </c>
      <c r="C162" s="46">
        <f>'EJE 11'!D238</f>
        <v>8.7639918611241985E-2</v>
      </c>
      <c r="N162" s="93">
        <f>'EJE G ENTRE 3-6'!E183</f>
        <v>6.6697640520793832E-3</v>
      </c>
      <c r="O162" s="93">
        <f>'EJE G ENTRE 3-6'!D183</f>
        <v>1.3367089301594179E-2</v>
      </c>
      <c r="Y162" s="46">
        <f>'EJE 11'!E21</f>
        <v>1.1854064945477712E-3</v>
      </c>
      <c r="Z162" s="46">
        <f>'EJE 11'!D21</f>
        <v>2.2227536248247384E-2</v>
      </c>
    </row>
    <row r="163" spans="2:26" x14ac:dyDescent="0.3">
      <c r="B163" s="46">
        <f>'EJE 11'!E239</f>
        <v>1.3046973758702165E-4</v>
      </c>
      <c r="C163" s="46">
        <f>'EJE 11'!D239</f>
        <v>9.0548762200078459E-2</v>
      </c>
      <c r="N163" s="93">
        <f>'EJE G ENTRE 3-6'!E184</f>
        <v>3.8213184373030808E-5</v>
      </c>
      <c r="O163" s="93">
        <f>'EJE G ENTRE 3-6'!D184</f>
        <v>9.424958126956505E-2</v>
      </c>
      <c r="Y163" s="46">
        <f>'EJE 11'!E22</f>
        <v>5.7358993559357956E-3</v>
      </c>
      <c r="Z163" s="46">
        <f>'EJE 11'!D22</f>
        <v>0.13091530545484514</v>
      </c>
    </row>
    <row r="164" spans="2:26" x14ac:dyDescent="0.3">
      <c r="B164" s="46">
        <f>'EJE 11'!E240</f>
        <v>1.0163196166649345E-3</v>
      </c>
      <c r="C164" s="46">
        <f>'EJE 11'!D240</f>
        <v>9.961736927201241E-2</v>
      </c>
      <c r="N164" s="93">
        <f>'EJE G ENTRE 3-6'!E185</f>
        <v>4.0003963938248195E-4</v>
      </c>
      <c r="O164" s="93">
        <f>'EJE G ENTRE 3-6'!D185</f>
        <v>9.6208239312753463E-2</v>
      </c>
      <c r="Y164" s="46">
        <f>'EJE 11'!E23</f>
        <v>3.5412490174088576E-3</v>
      </c>
      <c r="Z164" s="46">
        <f>'EJE 11'!D23</f>
        <v>0.13259429636865955</v>
      </c>
    </row>
    <row r="165" spans="2:26" x14ac:dyDescent="0.3">
      <c r="B165" s="46">
        <f>'EJE 11'!E241</f>
        <v>2.0189291828596539E-5</v>
      </c>
      <c r="C165" s="46">
        <f>'EJE 11'!D241</f>
        <v>0.10368975029638346</v>
      </c>
      <c r="N165" s="93">
        <f>'EJE G ENTRE 3-6'!E186</f>
        <v>6.5748428481411344E-5</v>
      </c>
      <c r="O165" s="93">
        <f>'EJE G ENTRE 3-6'!D186</f>
        <v>0.10699256968014476</v>
      </c>
      <c r="Y165" s="46">
        <f>'EJE 11'!E24</f>
        <v>6.2662788655967576E-3</v>
      </c>
      <c r="Z165" s="46">
        <f>'EJE 11'!D24</f>
        <v>0.14708544586721622</v>
      </c>
    </row>
    <row r="166" spans="2:26" x14ac:dyDescent="0.3">
      <c r="B166" s="46">
        <f>'EJE 11'!E242</f>
        <v>9.1619745763864009E-4</v>
      </c>
      <c r="C166" s="46">
        <f>'EJE 11'!D242</f>
        <v>0.1117617334331759</v>
      </c>
      <c r="N166" s="93">
        <f>'EJE G ENTRE 3-6'!E187</f>
        <v>6.0240143787019423E-4</v>
      </c>
      <c r="O166" s="93">
        <f>'EJE G ENTRE 3-6'!D187</f>
        <v>0.10973470799565198</v>
      </c>
      <c r="Y166" s="46">
        <f>'EJE 11'!E25</f>
        <v>3.923686777680937E-3</v>
      </c>
      <c r="Z166" s="46">
        <f>'EJE 11'!D25</f>
        <v>0.14943601465979356</v>
      </c>
    </row>
    <row r="167" spans="2:26" x14ac:dyDescent="0.3">
      <c r="B167" s="46">
        <f>'EJE 11'!E243</f>
        <v>2.145241053681615E-4</v>
      </c>
      <c r="C167" s="46">
        <f>'EJE 11'!D243</f>
        <v>0.11525234573977967</v>
      </c>
      <c r="N167" s="93">
        <f>'EJE G ENTRE 3-6'!E188</f>
        <v>7.9930067895399984E-5</v>
      </c>
      <c r="O167" s="93">
        <f>'EJE G ENTRE 3-6'!D188</f>
        <v>0.12023001222623167</v>
      </c>
      <c r="Y167" s="46">
        <f>'EJE 11'!E26</f>
        <v>7.387072218004026E-3</v>
      </c>
      <c r="Z167" s="46">
        <f>'EJE 11'!D26</f>
        <v>0.1674400881674224</v>
      </c>
    </row>
    <row r="168" spans="2:26" x14ac:dyDescent="0.3">
      <c r="B168" s="46">
        <f>'EJE 11'!E244</f>
        <v>1.2022017173902812E-2</v>
      </c>
      <c r="C168" s="46">
        <f>'EJE 11'!D244</f>
        <v>6.1683211729559647E-3</v>
      </c>
      <c r="N168" s="93">
        <f>'EJE G ENTRE 3-6'!E189</f>
        <v>4.6794466575299221E-4</v>
      </c>
      <c r="O168" s="93">
        <f>'EJE G ENTRE 3-6'!D189</f>
        <v>0.12258039619304327</v>
      </c>
      <c r="Y168" s="46">
        <f>'EJE 11'!E27</f>
        <v>4.5449420678924353E-3</v>
      </c>
      <c r="Z168" s="46">
        <f>'EJE 11'!D27</f>
        <v>0.16945486802061827</v>
      </c>
    </row>
    <row r="169" spans="2:26" x14ac:dyDescent="0.3">
      <c r="B169" s="46">
        <f>'EJE 11'!E245</f>
        <v>1.7274730263803571E-2</v>
      </c>
      <c r="C169" s="46">
        <f>'EJE 11'!D245</f>
        <v>8.7862804029087901E-3</v>
      </c>
      <c r="N169" s="93">
        <f>'EJE G ENTRE 3-6'!E190</f>
        <v>2.6066347591997426E-3</v>
      </c>
      <c r="O169" s="93">
        <f>'EJE G ENTRE 3-6'!D190</f>
        <v>5.9472443137536135E-2</v>
      </c>
      <c r="Y169" s="46">
        <f>'EJE 11'!E28</f>
        <v>1.2834983066425739E-2</v>
      </c>
      <c r="Z169" s="46">
        <f>'EJE 11'!D28</f>
        <v>1.9429587793814399E-4</v>
      </c>
    </row>
    <row r="170" spans="2:26" x14ac:dyDescent="0.3">
      <c r="B170" s="46">
        <f>'EJE 11'!E246</f>
        <v>1.3328708628731782E-2</v>
      </c>
      <c r="C170" s="46">
        <f>'EJE 11'!D246</f>
        <v>0.1219111536053457</v>
      </c>
      <c r="N170" s="93">
        <f>'EJE G ENTRE 3-6'!E191</f>
        <v>3.5018206228103282E-3</v>
      </c>
      <c r="O170" s="93">
        <f>'EJE G ENTRE 3-6'!D191</f>
        <v>6.1235252431449165E-2</v>
      </c>
      <c r="Y170" s="46">
        <f>'EJE 11'!E29</f>
        <v>1.0894601951663281E-2</v>
      </c>
      <c r="Z170" s="46">
        <f>'EJE 11'!D29</f>
        <v>1.3167659035051523E-3</v>
      </c>
    </row>
    <row r="171" spans="2:26" x14ac:dyDescent="0.3">
      <c r="B171" s="46">
        <f>'EJE 11'!E247</f>
        <v>1.7300683595418712E-2</v>
      </c>
      <c r="C171" s="46">
        <f>'EJE 11'!D247</f>
        <v>0.12452911283529854</v>
      </c>
      <c r="N171" s="93">
        <f>'EJE G ENTRE 3-6'!E192</f>
        <v>2.6911684529615579E-3</v>
      </c>
      <c r="O171" s="93">
        <f>'EJE G ENTRE 3-6'!D192</f>
        <v>7.808941592260854E-2</v>
      </c>
      <c r="Y171" s="46">
        <f>'EJE 11'!E30</f>
        <v>2.0891628683515746E-2</v>
      </c>
      <c r="Z171" s="46">
        <f>'EJE 11'!D30</f>
        <v>0.18930415154886565</v>
      </c>
    </row>
    <row r="172" spans="2:26" x14ac:dyDescent="0.3">
      <c r="B172" s="46">
        <f>'EJE 11'!E248</f>
        <v>1.2022017173902812E-2</v>
      </c>
      <c r="C172" s="46">
        <f>'EJE 11'!D248</f>
        <v>6.1683211729559647E-3</v>
      </c>
      <c r="N172" s="93">
        <f>'EJE G ENTRE 3-6'!E193</f>
        <v>2.7273053711720178E-3</v>
      </c>
      <c r="O172" s="93">
        <f>'EJE G ENTRE 3-6'!D193</f>
        <v>7.9852225216521605E-2</v>
      </c>
      <c r="Y172" s="46">
        <f>'EJE 11'!E31</f>
        <v>1.5939344136380033E-2</v>
      </c>
      <c r="Z172" s="46">
        <f>'EJE 11'!D31</f>
        <v>0.19081523643876255</v>
      </c>
    </row>
    <row r="173" spans="2:26" x14ac:dyDescent="0.3">
      <c r="B173" s="46">
        <f>'EJE 11'!E249</f>
        <v>1.7274730263803571E-2</v>
      </c>
      <c r="C173" s="46">
        <f>'EJE 11'!D249</f>
        <v>8.7862804029087901E-3</v>
      </c>
      <c r="N173" s="93">
        <f>'EJE G ENTRE 3-6'!E194</f>
        <v>2.6066347591997426E-3</v>
      </c>
      <c r="O173" s="93">
        <f>'EJE G ENTRE 3-6'!D194</f>
        <v>5.9472443137536135E-2</v>
      </c>
      <c r="Y173" s="46">
        <f>'EJE 11'!E32</f>
        <v>1.2834983066425739E-2</v>
      </c>
      <c r="Z173" s="46">
        <f>'EJE 11'!D32</f>
        <v>1.9429587793814399E-4</v>
      </c>
    </row>
    <row r="174" spans="2:26" x14ac:dyDescent="0.3">
      <c r="B174" s="46">
        <f>'EJE 11'!E250</f>
        <v>1.3328708628731782E-2</v>
      </c>
      <c r="C174" s="46">
        <f>'EJE 11'!D250</f>
        <v>0.1219111536053457</v>
      </c>
      <c r="N174" s="93">
        <f>'EJE G ENTRE 3-6'!E195</f>
        <v>3.5018206228103282E-3</v>
      </c>
      <c r="O174" s="93">
        <f>'EJE G ENTRE 3-6'!D195</f>
        <v>6.1235252431449165E-2</v>
      </c>
      <c r="Y174" s="46">
        <f>'EJE 11'!E33</f>
        <v>1.0894601951663281E-2</v>
      </c>
      <c r="Z174" s="46">
        <f>'EJE 11'!D33</f>
        <v>1.3167659035051523E-3</v>
      </c>
    </row>
    <row r="175" spans="2:26" x14ac:dyDescent="0.3">
      <c r="B175" s="46">
        <f>'EJE 11'!E251</f>
        <v>1.7300683595418712E-2</v>
      </c>
      <c r="C175" s="46">
        <f>'EJE 11'!D251</f>
        <v>0.12452911283529854</v>
      </c>
      <c r="N175" s="93">
        <f>'EJE G ENTRE 3-6'!E196</f>
        <v>2.6911684529615579E-3</v>
      </c>
      <c r="O175" s="93">
        <f>'EJE G ENTRE 3-6'!D196</f>
        <v>7.808941592260854E-2</v>
      </c>
      <c r="Y175" s="46">
        <f>'EJE 11'!E34</f>
        <v>2.0891628683515746E-2</v>
      </c>
      <c r="Z175" s="46">
        <f>'EJE 11'!D34</f>
        <v>0.18930415154886565</v>
      </c>
    </row>
    <row r="176" spans="2:26" x14ac:dyDescent="0.3">
      <c r="B176" s="46">
        <f>'EJE 11'!E252</f>
        <v>2.6251473694115595E-3</v>
      </c>
      <c r="C176" s="46">
        <f>'EJE 11'!D252</f>
        <v>4.0829933307586407E-2</v>
      </c>
      <c r="N176" s="93">
        <f>'EJE G ENTRE 3-6'!E197</f>
        <v>2.7273053711720178E-3</v>
      </c>
      <c r="O176" s="93">
        <f>'EJE G ENTRE 3-6'!D197</f>
        <v>7.9852225216521605E-2</v>
      </c>
      <c r="Y176" s="46">
        <f>'EJE 11'!E35</f>
        <v>1.5939344136380033E-2</v>
      </c>
      <c r="Z176" s="46">
        <f>'EJE 11'!D35</f>
        <v>0.19081523643876255</v>
      </c>
    </row>
    <row r="177" spans="2:26" x14ac:dyDescent="0.3">
      <c r="B177" s="46">
        <f>'EJE 11'!E253</f>
        <v>3.7912592881635351E-3</v>
      </c>
      <c r="C177" s="46">
        <f>'EJE 11'!D253</f>
        <v>4.344789253753923E-2</v>
      </c>
      <c r="N177" s="93">
        <f>'EJE G ENTRE 3-6'!E198</f>
        <v>6.4144451077189548E-3</v>
      </c>
      <c r="O177" s="93">
        <f>'EJE G ENTRE 3-6'!D198</f>
        <v>5.0066984610289765E-2</v>
      </c>
      <c r="Y177" s="46">
        <f>'EJE 11'!E36</f>
        <v>1.667691832925919E-3</v>
      </c>
      <c r="Z177" s="46">
        <f>'EJE 11'!D36</f>
        <v>6.343637939876276E-2</v>
      </c>
    </row>
    <row r="178" spans="2:26" x14ac:dyDescent="0.3">
      <c r="B178" s="46">
        <f>'EJE 11'!E254</f>
        <v>3.9318388242405291E-3</v>
      </c>
      <c r="C178" s="46">
        <f>'EJE 11'!D254</f>
        <v>8.7249541470715258E-2</v>
      </c>
      <c r="N178" s="93">
        <f>'EJE G ENTRE 3-6'!E199</f>
        <v>9.7249279166666501E-3</v>
      </c>
      <c r="O178" s="93">
        <f>'EJE G ENTRE 3-6'!D199</f>
        <v>5.1829793904202809E-2</v>
      </c>
      <c r="Y178" s="46">
        <f>'EJE 11'!E37</f>
        <v>8.628029529174179E-4</v>
      </c>
      <c r="Z178" s="46">
        <f>'EJE 11'!D37</f>
        <v>6.4947441180206067E-2</v>
      </c>
    </row>
    <row r="179" spans="2:26" x14ac:dyDescent="0.3">
      <c r="B179" s="46">
        <f>'EJE 11'!E255</f>
        <v>3.8172186808089507E-3</v>
      </c>
      <c r="C179" s="46">
        <f>'EJE 11'!D255</f>
        <v>8.9867500700668082E-2</v>
      </c>
      <c r="N179" s="93">
        <f>'EJE G ENTRE 3-6'!E200</f>
        <v>6.4989788014807696E-3</v>
      </c>
      <c r="O179" s="93">
        <f>'EJE G ENTRE 3-6'!D200</f>
        <v>8.7494874449854931E-2</v>
      </c>
      <c r="Y179" s="46">
        <f>'EJE 11'!E38</f>
        <v>6.3889537841640854E-3</v>
      </c>
      <c r="Z179" s="46">
        <f>'EJE 11'!D38</f>
        <v>0.12567347627216471</v>
      </c>
    </row>
    <row r="180" spans="2:26" x14ac:dyDescent="0.3">
      <c r="B180" s="46">
        <f>'EJE 11'!E256</f>
        <v>2.6251473694115595E-3</v>
      </c>
      <c r="C180" s="46">
        <f>'EJE 11'!D256</f>
        <v>4.0829933307586407E-2</v>
      </c>
      <c r="N180" s="93">
        <f>'EJE G ENTRE 3-6'!E201</f>
        <v>8.9504126650283393E-3</v>
      </c>
      <c r="O180" s="93">
        <f>'EJE G ENTRE 3-6'!D201</f>
        <v>8.9257683743767968E-2</v>
      </c>
      <c r="Y180" s="46">
        <f>'EJE 11'!E39</f>
        <v>4.1819439964289433E-3</v>
      </c>
      <c r="Z180" s="46">
        <f>'EJE 11'!D39</f>
        <v>0.12718456116206162</v>
      </c>
    </row>
    <row r="181" spans="2:26" x14ac:dyDescent="0.3">
      <c r="B181" s="46">
        <f>'EJE 11'!E257</f>
        <v>3.7912592881635351E-3</v>
      </c>
      <c r="C181" s="46">
        <f>'EJE 11'!D257</f>
        <v>4.344789253753923E-2</v>
      </c>
      <c r="N181" s="93">
        <f>'EJE G ENTRE 3-6'!E202</f>
        <v>6.4144451077189548E-3</v>
      </c>
      <c r="O181" s="93">
        <f>'EJE G ENTRE 3-6'!D202</f>
        <v>5.0066984610289765E-2</v>
      </c>
      <c r="Y181" s="46">
        <f>'EJE 11'!E40</f>
        <v>1.667691832925919E-3</v>
      </c>
      <c r="Z181" s="46">
        <f>'EJE 11'!D40</f>
        <v>6.343637939876276E-2</v>
      </c>
    </row>
    <row r="182" spans="2:26" x14ac:dyDescent="0.3">
      <c r="B182" s="46">
        <f>'EJE 11'!E258</f>
        <v>3.9318388242405291E-3</v>
      </c>
      <c r="C182" s="46">
        <f>'EJE 11'!D258</f>
        <v>8.7249541470715258E-2</v>
      </c>
      <c r="N182" s="93">
        <f>'EJE G ENTRE 3-6'!E203</f>
        <v>9.7249279166666501E-3</v>
      </c>
      <c r="O182" s="93">
        <f>'EJE G ENTRE 3-6'!D203</f>
        <v>5.1829793904202809E-2</v>
      </c>
      <c r="Y182" s="46">
        <f>'EJE 11'!E41</f>
        <v>8.628029529174179E-4</v>
      </c>
      <c r="Z182" s="46">
        <f>'EJE 11'!D41</f>
        <v>6.4947441180206067E-2</v>
      </c>
    </row>
    <row r="183" spans="2:26" x14ac:dyDescent="0.3">
      <c r="B183" s="46">
        <f>'EJE 11'!E259</f>
        <v>3.8172186808089507E-3</v>
      </c>
      <c r="C183" s="46">
        <f>'EJE 11'!D259</f>
        <v>8.9867500700668082E-2</v>
      </c>
      <c r="N183" s="93">
        <f>'EJE G ENTRE 3-6'!E204</f>
        <v>6.4989788014807696E-3</v>
      </c>
      <c r="O183" s="93">
        <f>'EJE G ENTRE 3-6'!D204</f>
        <v>8.7494874449854931E-2</v>
      </c>
      <c r="Y183" s="46">
        <f>'EJE 11'!E42</f>
        <v>6.3889537841640854E-3</v>
      </c>
      <c r="Z183" s="46">
        <f>'EJE 11'!D42</f>
        <v>0.12567347627216471</v>
      </c>
    </row>
    <row r="184" spans="2:26" x14ac:dyDescent="0.3">
      <c r="B184" s="46">
        <f>'EJE 11'!E260</f>
        <v>1.1776066626585903E-2</v>
      </c>
      <c r="C184" s="46">
        <f>'EJE 11'!D260</f>
        <v>4.3999555148191753E-2</v>
      </c>
      <c r="N184" s="93">
        <f>'EJE G ENTRE 3-6'!E205</f>
        <v>8.9504126650283393E-3</v>
      </c>
      <c r="O184" s="93">
        <f>'EJE G ENTRE 3-6'!D205</f>
        <v>8.9257683743767968E-2</v>
      </c>
      <c r="Y184" s="46">
        <f>'EJE 11'!E43</f>
        <v>4.1819439964289433E-3</v>
      </c>
      <c r="Z184" s="46">
        <f>'EJE 11'!D43</f>
        <v>0.12718456116206162</v>
      </c>
    </row>
    <row r="185" spans="2:26" x14ac:dyDescent="0.3">
      <c r="B185" s="46">
        <f>'EJE 11'!E261</f>
        <v>1.7415297677820022E-2</v>
      </c>
      <c r="C185" s="46">
        <f>'EJE 11'!D261</f>
        <v>4.7490167454795514E-2</v>
      </c>
      <c r="N185" s="93">
        <f>'EJE G ENTRE 3-6'!E206</f>
        <v>2.6777221578134797E-3</v>
      </c>
      <c r="O185" s="93">
        <f>'EJE G ENTRE 3-6'!D206</f>
        <v>0.10022572535449258</v>
      </c>
      <c r="Y185" s="46">
        <f>'EJE 11'!E44</f>
        <v>1.0232227907917932E-2</v>
      </c>
      <c r="Z185" s="46">
        <f>'EJE 11'!D44</f>
        <v>5.7178286643298867E-2</v>
      </c>
    </row>
    <row r="186" spans="2:26" x14ac:dyDescent="0.3">
      <c r="B186" s="46">
        <f>'EJE 11'!E262</f>
        <v>1.3574659176048689E-2</v>
      </c>
      <c r="C186" s="46">
        <f>'EJE 11'!D262</f>
        <v>0.15974238758058149</v>
      </c>
      <c r="N186" s="93">
        <f>'EJE G ENTRE 3-6'!E207</f>
        <v>3.6006595432577127E-3</v>
      </c>
      <c r="O186" s="93">
        <f>'EJE G ENTRE 3-6'!D207</f>
        <v>0.10257613774637662</v>
      </c>
      <c r="Y186" s="46">
        <f>'EJE 11'!E45</f>
        <v>9.3151939407800869E-3</v>
      </c>
      <c r="Z186" s="46">
        <f>'EJE 11'!D45</f>
        <v>5.9193066496494737E-2</v>
      </c>
    </row>
    <row r="187" spans="2:26" x14ac:dyDescent="0.3">
      <c r="B187" s="46">
        <f>'EJE 11'!E263</f>
        <v>1.7160122242432529E-2</v>
      </c>
      <c r="C187" s="46">
        <f>'EJE 11'!D263</f>
        <v>0.16323299988718526</v>
      </c>
      <c r="N187" s="93">
        <f>'EJE G ENTRE 3-6'!E208</f>
        <v>2.6200748749842418E-3</v>
      </c>
      <c r="O187" s="93">
        <f>'EJE G ENTRE 3-6'!D208</f>
        <v>0.118842698139565</v>
      </c>
      <c r="Y187" s="46">
        <f>'EJE 11'!E46</f>
        <v>2.3494388606653163E-2</v>
      </c>
      <c r="Z187" s="46">
        <f>'EJE 11'!D46</f>
        <v>0.24667675717855622</v>
      </c>
    </row>
    <row r="188" spans="2:26" x14ac:dyDescent="0.3">
      <c r="B188" s="46">
        <f>'EJE 11'!E264</f>
        <v>1.1776066626585903E-2</v>
      </c>
      <c r="C188" s="46">
        <f>'EJE 11'!D264</f>
        <v>4.3999555148191753E-2</v>
      </c>
      <c r="N188" s="93">
        <f>'EJE G ENTRE 3-6'!E209</f>
        <v>2.6284664507246328E-3</v>
      </c>
      <c r="O188" s="93">
        <f>'EJE G ENTRE 3-6'!D209</f>
        <v>0.12119311053144906</v>
      </c>
      <c r="Y188" s="46">
        <f>'EJE 11'!E47</f>
        <v>1.7518747382633617E-2</v>
      </c>
      <c r="Z188" s="46">
        <f>'EJE 11'!D47</f>
        <v>0.24869151392329855</v>
      </c>
    </row>
    <row r="189" spans="2:26" x14ac:dyDescent="0.3">
      <c r="B189" s="46">
        <f>'EJE 11'!E265</f>
        <v>1.7415297677820022E-2</v>
      </c>
      <c r="C189" s="46">
        <f>'EJE 11'!D265</f>
        <v>4.7490167454795514E-2</v>
      </c>
      <c r="N189" s="93">
        <f>'EJE G ENTRE 3-6'!E210</f>
        <v>2.6777221578134797E-3</v>
      </c>
      <c r="O189" s="93">
        <f>'EJE G ENTRE 3-6'!D210</f>
        <v>0.10022572535449258</v>
      </c>
      <c r="Y189" s="46">
        <f>'EJE 11'!E48</f>
        <v>1.0232227907917932E-2</v>
      </c>
      <c r="Z189" s="46">
        <f>'EJE 11'!D48</f>
        <v>5.7178286643298867E-2</v>
      </c>
    </row>
    <row r="190" spans="2:26" x14ac:dyDescent="0.3">
      <c r="B190" s="46">
        <f>'EJE 11'!E266</f>
        <v>1.3574659176048689E-2</v>
      </c>
      <c r="C190" s="46">
        <f>'EJE 11'!D266</f>
        <v>0.15974238758058149</v>
      </c>
      <c r="N190" s="93">
        <f>'EJE G ENTRE 3-6'!E211</f>
        <v>3.6006595432577127E-3</v>
      </c>
      <c r="O190" s="93">
        <f>'EJE G ENTRE 3-6'!D211</f>
        <v>0.10257613774637662</v>
      </c>
      <c r="Y190" s="46">
        <f>'EJE 11'!E49</f>
        <v>9.3151939407800869E-3</v>
      </c>
      <c r="Z190" s="46">
        <f>'EJE 11'!D49</f>
        <v>5.9193066496494737E-2</v>
      </c>
    </row>
    <row r="191" spans="2:26" x14ac:dyDescent="0.3">
      <c r="B191" s="46">
        <f>'EJE 11'!E267</f>
        <v>1.7160122242432529E-2</v>
      </c>
      <c r="C191" s="46">
        <f>'EJE 11'!D267</f>
        <v>0.16323299988718526</v>
      </c>
      <c r="N191" s="93">
        <f>'EJE G ENTRE 3-6'!E212</f>
        <v>2.6200748749842418E-3</v>
      </c>
      <c r="O191" s="93">
        <f>'EJE G ENTRE 3-6'!D212</f>
        <v>0.118842698139565</v>
      </c>
      <c r="Y191" s="46">
        <f>'EJE 11'!E50</f>
        <v>2.3494388606653163E-2</v>
      </c>
      <c r="Z191" s="46">
        <f>'EJE 11'!D50</f>
        <v>0.24667675717855622</v>
      </c>
    </row>
    <row r="192" spans="2:26" x14ac:dyDescent="0.3">
      <c r="B192" s="46">
        <f>'EJE 11'!E268</f>
        <v>2.379196822094652E-3</v>
      </c>
      <c r="C192" s="46">
        <f>'EJE 11'!D268</f>
        <v>7.8661167282822186E-2</v>
      </c>
      <c r="N192" s="93">
        <f>'EJE G ENTRE 3-6'!E213</f>
        <v>2.6284664507246328E-3</v>
      </c>
      <c r="O192" s="93">
        <f>'EJE G ENTRE 3-6'!D213</f>
        <v>0.12119311053144906</v>
      </c>
      <c r="Y192" s="46">
        <f>'EJE 11'!E51</f>
        <v>1.7518747382633617E-2</v>
      </c>
      <c r="Z192" s="46">
        <f>'EJE 11'!D51</f>
        <v>0.24869151392329855</v>
      </c>
    </row>
    <row r="193" spans="2:26" x14ac:dyDescent="0.3">
      <c r="B193" s="46">
        <f>'EJE 11'!E269</f>
        <v>3.9318267021799897E-3</v>
      </c>
      <c r="C193" s="46">
        <f>'EJE 11'!D269</f>
        <v>8.2151779589425961E-2</v>
      </c>
      <c r="N193" s="93">
        <f>'EJE G ENTRE 3-6'!E214</f>
        <v>6.4855325063326915E-3</v>
      </c>
      <c r="O193" s="93">
        <f>'EJE G ENTRE 3-6'!D214</f>
        <v>9.0820266827246227E-2</v>
      </c>
      <c r="Y193" s="46">
        <f>'EJE 11'!E52</f>
        <v>4.2704469914337257E-3</v>
      </c>
      <c r="Z193" s="46">
        <f>'EJE 11'!D52</f>
        <v>0.12080896191999979</v>
      </c>
    </row>
    <row r="194" spans="2:26" x14ac:dyDescent="0.3">
      <c r="B194" s="46">
        <f>'EJE 11'!E270</f>
        <v>4.1777893715574379E-3</v>
      </c>
      <c r="C194" s="46">
        <f>'EJE 11'!D270</f>
        <v>0.12508077544595106</v>
      </c>
      <c r="N194" s="93">
        <f>'EJE G ENTRE 3-6'!E215</f>
        <v>9.8237668371140337E-3</v>
      </c>
      <c r="O194" s="93">
        <f>'EJE G ENTRE 3-6'!D215</f>
        <v>9.3170679219130276E-2</v>
      </c>
      <c r="Y194" s="46">
        <f>'EJE 11'!E53</f>
        <v>2.4422061991710019E-3</v>
      </c>
      <c r="Z194" s="46">
        <f>'EJE 11'!D53</f>
        <v>0.12282374177319566</v>
      </c>
    </row>
    <row r="195" spans="2:26" x14ac:dyDescent="0.3">
      <c r="B195" s="46">
        <f>'EJE 11'!E271</f>
        <v>3.676651266792496E-3</v>
      </c>
      <c r="C195" s="46">
        <f>'EJE 11'!D271</f>
        <v>0.12857138775255481</v>
      </c>
      <c r="N195" s="93">
        <f>'EJE G ENTRE 3-6'!E216</f>
        <v>6.4278914028670329E-3</v>
      </c>
      <c r="O195" s="93">
        <f>'EJE G ENTRE 3-6'!D216</f>
        <v>0.12824815666681136</v>
      </c>
      <c r="Y195" s="46">
        <f>'EJE 11'!E54</f>
        <v>8.991713707301504E-3</v>
      </c>
      <c r="Z195" s="46">
        <f>'EJE 11'!D54</f>
        <v>0.18304608190185534</v>
      </c>
    </row>
    <row r="196" spans="2:26" x14ac:dyDescent="0.3">
      <c r="B196" s="46">
        <f>'EJE 11'!E272</f>
        <v>2.379196822094652E-3</v>
      </c>
      <c r="C196" s="46">
        <f>'EJE 11'!D272</f>
        <v>7.8661167282822186E-2</v>
      </c>
      <c r="N196" s="93">
        <f>'EJE G ENTRE 3-6'!E217</f>
        <v>8.8515737445809539E-3</v>
      </c>
      <c r="O196" s="93">
        <f>'EJE G ENTRE 3-6'!D217</f>
        <v>0.13059856905869544</v>
      </c>
      <c r="Y196" s="46">
        <f>'EJE 11'!E55</f>
        <v>5.7613472426825277E-3</v>
      </c>
      <c r="Z196" s="46">
        <f>'EJE 11'!D55</f>
        <v>0.18506083864659761</v>
      </c>
    </row>
    <row r="197" spans="2:26" x14ac:dyDescent="0.3">
      <c r="B197" s="46">
        <f>'EJE 11'!E273</f>
        <v>3.9318267021799897E-3</v>
      </c>
      <c r="C197" s="46">
        <f>'EJE 11'!D273</f>
        <v>8.2151779589425961E-2</v>
      </c>
      <c r="N197" s="93">
        <f>'EJE G ENTRE 3-6'!E218</f>
        <v>6.4855325063326915E-3</v>
      </c>
      <c r="O197" s="93">
        <f>'EJE G ENTRE 3-6'!D218</f>
        <v>9.0820266827246227E-2</v>
      </c>
      <c r="Y197" s="46">
        <f>'EJE 11'!E56</f>
        <v>4.2704469914337257E-3</v>
      </c>
      <c r="Z197" s="46">
        <f>'EJE 11'!D56</f>
        <v>0.12080896191999979</v>
      </c>
    </row>
    <row r="198" spans="2:26" x14ac:dyDescent="0.3">
      <c r="B198" s="46">
        <f>'EJE 11'!E274</f>
        <v>4.1777893715574379E-3</v>
      </c>
      <c r="C198" s="46">
        <f>'EJE 11'!D274</f>
        <v>0.12508077544595106</v>
      </c>
      <c r="N198" s="93">
        <f>'EJE G ENTRE 3-6'!E219</f>
        <v>9.8237668371140337E-3</v>
      </c>
      <c r="O198" s="93">
        <f>'EJE G ENTRE 3-6'!D219</f>
        <v>9.3170679219130276E-2</v>
      </c>
      <c r="Y198" s="46">
        <f>'EJE 11'!E57</f>
        <v>2.4422061991710019E-3</v>
      </c>
      <c r="Z198" s="46">
        <f>'EJE 11'!D57</f>
        <v>0.12282374177319566</v>
      </c>
    </row>
    <row r="199" spans="2:26" x14ac:dyDescent="0.3">
      <c r="B199" s="46">
        <f>'EJE 11'!E275</f>
        <v>3.676651266792496E-3</v>
      </c>
      <c r="C199" s="46">
        <f>'EJE 11'!D275</f>
        <v>0.12857138775255481</v>
      </c>
      <c r="N199" s="93">
        <f>'EJE G ENTRE 3-6'!E220</f>
        <v>6.4278914028670329E-3</v>
      </c>
      <c r="O199" s="93">
        <f>'EJE G ENTRE 3-6'!D220</f>
        <v>0.12824815666681136</v>
      </c>
      <c r="Y199" s="46">
        <f>'EJE 11'!E58</f>
        <v>8.991713707301504E-3</v>
      </c>
      <c r="Z199" s="46">
        <f>'EJE 11'!D58</f>
        <v>0.18304608190185534</v>
      </c>
    </row>
    <row r="200" spans="2:26" x14ac:dyDescent="0.3">
      <c r="B200" s="46">
        <f>'EJE 11'!E276</f>
        <v>1.2022017173902812E-2</v>
      </c>
      <c r="C200" s="46">
        <f>'EJE 11'!D276</f>
        <v>6.1683211729559647E-3</v>
      </c>
      <c r="N200" s="93">
        <f>'EJE G ENTRE 3-6'!E221</f>
        <v>8.8515737445809539E-3</v>
      </c>
      <c r="O200" s="93">
        <f>'EJE G ENTRE 3-6'!D221</f>
        <v>0.13059856905869544</v>
      </c>
      <c r="Y200" s="46">
        <f>'EJE 11'!E59</f>
        <v>5.7613472426825277E-3</v>
      </c>
      <c r="Z200" s="46">
        <f>'EJE 11'!D59</f>
        <v>0.18506083864659761</v>
      </c>
    </row>
    <row r="201" spans="2:26" x14ac:dyDescent="0.3">
      <c r="B201" s="46">
        <f>'EJE 11'!E277</f>
        <v>1.7415297677820022E-2</v>
      </c>
      <c r="C201" s="46">
        <f>'EJE 11'!D277</f>
        <v>8.7862804029087901E-3</v>
      </c>
      <c r="N201" s="93">
        <f>'EJE G ENTRE 3-6'!E222</f>
        <v>6.4855325063326915E-3</v>
      </c>
      <c r="O201" s="93">
        <f>'EJE G ENTRE 3-6'!D222</f>
        <v>5.0066984610289765E-2</v>
      </c>
      <c r="Y201" s="46">
        <f>'EJE 11'!E60</f>
        <v>1.2834983066425739E-2</v>
      </c>
      <c r="Z201" s="46">
        <f>'EJE 11'!D60</f>
        <v>1.9429587793814399E-4</v>
      </c>
    </row>
    <row r="202" spans="2:26" x14ac:dyDescent="0.3">
      <c r="B202" s="46">
        <f>'EJE 11'!E278</f>
        <v>1.3574659176048689E-2</v>
      </c>
      <c r="C202" s="46">
        <f>'EJE 11'!D278</f>
        <v>0.15974238758058149</v>
      </c>
      <c r="N202" s="93">
        <f>'EJE G ENTRE 3-6'!E223</f>
        <v>9.8237668371140337E-3</v>
      </c>
      <c r="O202" s="93">
        <f>'EJE G ENTRE 3-6'!D223</f>
        <v>5.1829793904202809E-2</v>
      </c>
      <c r="Y202" s="46">
        <f>'EJE 11'!E61</f>
        <v>1.0894601951663281E-2</v>
      </c>
      <c r="Z202" s="46">
        <f>'EJE 11'!D61</f>
        <v>1.3167659035051523E-3</v>
      </c>
    </row>
    <row r="203" spans="2:26" x14ac:dyDescent="0.3">
      <c r="B203" s="46">
        <f>'EJE 11'!E279</f>
        <v>1.7300683595418712E-2</v>
      </c>
      <c r="C203" s="46">
        <f>'EJE 11'!D279</f>
        <v>0.16323299988718526</v>
      </c>
      <c r="N203" s="93">
        <f>'EJE G ENTRE 3-6'!E224</f>
        <v>6.4989788014807696E-3</v>
      </c>
      <c r="O203" s="93">
        <f>'EJE G ENTRE 3-6'!D224</f>
        <v>0.12824815666681136</v>
      </c>
      <c r="Y203" s="46">
        <f>'EJE 11'!E62</f>
        <v>2.3494388606653163E-2</v>
      </c>
      <c r="Z203" s="46">
        <f>'EJE 11'!D62</f>
        <v>0.24667675717855622</v>
      </c>
    </row>
    <row r="204" spans="2:26" x14ac:dyDescent="0.3">
      <c r="B204" s="46">
        <f>'EJE 6'!E339</f>
        <v>5.0176239088272723E-4</v>
      </c>
      <c r="C204" s="46">
        <f>'EJE 6'!D339</f>
        <v>4.2875568117138295E-3</v>
      </c>
      <c r="N204" s="93">
        <f>'EJE G ENTRE 3-6'!E225</f>
        <v>8.9504126650283393E-3</v>
      </c>
      <c r="O204" s="93">
        <f>'EJE G ENTRE 3-6'!D225</f>
        <v>0.13059856905869544</v>
      </c>
      <c r="Y204" s="46">
        <f>'EJE 11'!E63</f>
        <v>1.7518747382633617E-2</v>
      </c>
      <c r="Z204" s="46">
        <f>'EJE 11'!D63</f>
        <v>0.24869151392329855</v>
      </c>
    </row>
    <row r="205" spans="2:26" s="92" customFormat="1" x14ac:dyDescent="0.3">
      <c r="B205" s="92">
        <f>'EJE 6'!E340</f>
        <v>9.1224566590275151E-5</v>
      </c>
      <c r="C205" s="92">
        <f>'EJE 6'!D340</f>
        <v>7.1964004005503034E-3</v>
      </c>
      <c r="N205" s="92">
        <f>'EJE I'!E176</f>
        <v>1.7593883982356615E-4</v>
      </c>
      <c r="O205" s="92">
        <f>'EJE I'!D176</f>
        <v>5.6771919128115841E-2</v>
      </c>
      <c r="Y205" s="46">
        <f>'EJE 11'!E68</f>
        <v>3.9474527501753573E-3</v>
      </c>
      <c r="Z205" s="46">
        <f>'EJE 11'!D68</f>
        <v>0.10350086881814415</v>
      </c>
    </row>
    <row r="206" spans="2:26" x14ac:dyDescent="0.3">
      <c r="B206" s="46">
        <f>'EJE 6'!E341</f>
        <v>4.9154955487816855E-5</v>
      </c>
      <c r="C206" s="46">
        <f>'EJE 6'!D341</f>
        <v>9.6667202063679069E-4</v>
      </c>
      <c r="N206" s="93">
        <f>'EJE I'!E177</f>
        <v>5.9915109262759822E-4</v>
      </c>
      <c r="O206" s="93">
        <f>'EJE I'!D177</f>
        <v>5.8687029960289745E-2</v>
      </c>
      <c r="Y206" s="46">
        <f>'EJE 11'!E69</f>
        <v>2.5768308088000803E-3</v>
      </c>
      <c r="Z206" s="46">
        <f>'EJE 11'!D69</f>
        <v>0.10516641061195858</v>
      </c>
    </row>
    <row r="207" spans="2:26" x14ac:dyDescent="0.3">
      <c r="B207" s="46">
        <f>'EJE 6'!E342</f>
        <v>2.7547382576094647E-5</v>
      </c>
      <c r="C207" s="46">
        <f>'EJE 6'!D342</f>
        <v>9.6667202063679069E-4</v>
      </c>
      <c r="N207" s="93">
        <f>'EJE I'!E178</f>
        <v>2.7572320289855025E-4</v>
      </c>
      <c r="O207" s="93">
        <f>'EJE I'!D178</f>
        <v>1.6105475507536205E-2</v>
      </c>
      <c r="Y207" s="46">
        <f>'EJE 11'!E70</f>
        <v>1.1972799515357615E-3</v>
      </c>
      <c r="Z207" s="46">
        <f>'EJE 11'!D70</f>
        <v>2.4261311250309232E-2</v>
      </c>
    </row>
    <row r="208" spans="2:26" x14ac:dyDescent="0.3">
      <c r="B208" s="46">
        <f>'EJE 6'!E343</f>
        <v>1.2950482156807465E-3</v>
      </c>
      <c r="C208" s="46">
        <f>'EJE 6'!D343</f>
        <v>2.2514048476808138E-3</v>
      </c>
      <c r="N208" s="93">
        <f>'EJE I'!E179</f>
        <v>3.4999915311909198E-4</v>
      </c>
      <c r="O208" s="93">
        <f>'EJE I'!D179</f>
        <v>1.6105475507536205E-2</v>
      </c>
      <c r="Y208" s="46">
        <f>'EJE 11'!E71</f>
        <v>3.745665921564453E-4</v>
      </c>
      <c r="Z208" s="46">
        <f>'EJE 11'!D71</f>
        <v>2.4261311250309232E-2</v>
      </c>
    </row>
    <row r="209" spans="2:26" x14ac:dyDescent="0.3">
      <c r="B209" s="46">
        <f>'EJE 6'!E344</f>
        <v>2.6260625849822946E-3</v>
      </c>
      <c r="C209" s="46">
        <f>'EJE 6'!D344</f>
        <v>2.2514048476808138E-3</v>
      </c>
      <c r="N209" s="93">
        <f>'EJE I'!E180</f>
        <v>1.5249186265910496E-3</v>
      </c>
      <c r="O209" s="93">
        <f>'EJE I'!D180</f>
        <v>4.7706026516521657E-2</v>
      </c>
      <c r="Y209" s="46">
        <f>'EJE 11'!E72</f>
        <v>8.8864296868104847E-3</v>
      </c>
      <c r="Z209" s="46">
        <f>'EJE 11'!D72</f>
        <v>6.9087782813195761E-2</v>
      </c>
    </row>
    <row r="210" spans="2:26" x14ac:dyDescent="0.3">
      <c r="B210" s="46">
        <f>'EJE 6'!E345</f>
        <v>7.9744975259334939E-4</v>
      </c>
      <c r="C210" s="46">
        <f>'EJE 6'!D345</f>
        <v>1.0247640864779856E-3</v>
      </c>
      <c r="N210" s="93">
        <f>'EJE I'!E181</f>
        <v>1.9983814640201604E-3</v>
      </c>
      <c r="O210" s="93">
        <f>'EJE I'!D181</f>
        <v>4.7706026516521657E-2</v>
      </c>
      <c r="Y210" s="46">
        <f>'EJE 11'!E73</f>
        <v>1.1804503268275035E-2</v>
      </c>
      <c r="Z210" s="46">
        <f>'EJE 11'!D73</f>
        <v>6.9087782813195761E-2</v>
      </c>
    </row>
    <row r="211" spans="2:26" x14ac:dyDescent="0.3">
      <c r="B211" s="46">
        <f>'EJE 6'!E346</f>
        <v>2.1491564792358851E-3</v>
      </c>
      <c r="C211" s="46">
        <f>'EJE 6'!D346</f>
        <v>1.0247640864779856E-3</v>
      </c>
      <c r="N211" s="93">
        <f>'EJE I'!E182</f>
        <v>1.8801825974795177E-3</v>
      </c>
      <c r="O211" s="93">
        <f>'EJE I'!D182</f>
        <v>1.3870866860869541E-2</v>
      </c>
      <c r="Y211" s="46">
        <f>'EJE 11'!E74</f>
        <v>3.8162824970134914E-3</v>
      </c>
      <c r="Z211" s="46">
        <f>'EJE 11'!D74</f>
        <v>1.8080678031340173E-2</v>
      </c>
    </row>
    <row r="212" spans="2:26" x14ac:dyDescent="0.3">
      <c r="B212" s="46">
        <f>'EJE 6'!E347</f>
        <v>5.5091734637054417E-4</v>
      </c>
      <c r="C212" s="46">
        <f>'EJE 6'!D347</f>
        <v>5.2542288323506195E-3</v>
      </c>
      <c r="N212" s="93">
        <f>'EJE I'!E183</f>
        <v>2.5187827471959629E-3</v>
      </c>
      <c r="O212" s="93">
        <f>'EJE I'!D183</f>
        <v>1.3870866860869541E-2</v>
      </c>
      <c r="Y212" s="46">
        <f>'EJE 11'!E75</f>
        <v>2.6861409413115054E-3</v>
      </c>
      <c r="Z212" s="46">
        <f>'EJE 11'!D75</f>
        <v>1.8080678031340173E-2</v>
      </c>
    </row>
    <row r="213" spans="2:26" x14ac:dyDescent="0.3">
      <c r="B213" s="46">
        <f>'EJE 6'!E348</f>
        <v>1.1876588813610003E-4</v>
      </c>
      <c r="C213" s="46">
        <f>'EJE 6'!D348</f>
        <v>8.1630724211870943E-3</v>
      </c>
      <c r="N213" s="93">
        <f>'EJE I'!E184</f>
        <v>4.516620427221164E-4</v>
      </c>
      <c r="O213" s="93">
        <f>'EJE I'!D184</f>
        <v>7.2877394635652043E-2</v>
      </c>
      <c r="Y213" s="46">
        <f>'EJE 11'!E76</f>
        <v>5.144732701711118E-3</v>
      </c>
      <c r="Z213" s="46">
        <f>'EJE 11'!D76</f>
        <v>0.12776215695999976</v>
      </c>
    </row>
    <row r="214" spans="2:26" x14ac:dyDescent="0.3">
      <c r="B214" s="46">
        <f>'EJE 6'!E349</f>
        <v>7.0246128620554845E-4</v>
      </c>
      <c r="C214" s="46">
        <f>'EJE 6'!D349</f>
        <v>6.0026026652908702E-3</v>
      </c>
      <c r="N214" s="93">
        <f>'EJE I'!E185</f>
        <v>9.491502457466902E-4</v>
      </c>
      <c r="O214" s="93">
        <f>'EJE I'!D185</f>
        <v>7.4792505467825954E-2</v>
      </c>
      <c r="Y214" s="46">
        <f>'EJE 11'!E77</f>
        <v>2.9513974009565255E-3</v>
      </c>
      <c r="Z214" s="46">
        <f>'EJE 11'!D77</f>
        <v>0.12942769875381421</v>
      </c>
    </row>
    <row r="215" spans="2:26" x14ac:dyDescent="0.3">
      <c r="B215" s="46">
        <f>'EJE 6'!E350</f>
        <v>1.2771196881427731E-4</v>
      </c>
      <c r="C215" s="46">
        <f>'EJE 6'!D350</f>
        <v>1.0074983689661933E-2</v>
      </c>
      <c r="N215" s="93">
        <f>'EJE I'!E186</f>
        <v>2.4630943226212936E-4</v>
      </c>
      <c r="O215" s="93">
        <f>'EJE I'!D186</f>
        <v>7.9480652669275217E-2</v>
      </c>
      <c r="Y215" s="46">
        <f>'EJE 11'!E78</f>
        <v>5.5264367090232655E-3</v>
      </c>
      <c r="Z215" s="46">
        <f>'EJE 11'!D78</f>
        <v>0.14490121172371109</v>
      </c>
    </row>
    <row r="216" spans="2:26" x14ac:dyDescent="0.3">
      <c r="B216" s="46">
        <f>'EJE 6'!E351</f>
        <v>6.8076279783977971E-4</v>
      </c>
      <c r="C216" s="46">
        <f>'EJE 6'!D351</f>
        <v>6.6917665359669696E-3</v>
      </c>
      <c r="N216" s="93">
        <f>'EJE I'!E187</f>
        <v>8.3881152967863761E-4</v>
      </c>
      <c r="O216" s="93">
        <f>'EJE I'!D187</f>
        <v>8.2161819204347675E-2</v>
      </c>
      <c r="Y216" s="46">
        <f>'EJE 11'!E79</f>
        <v>3.6075583676905029E-3</v>
      </c>
      <c r="Z216" s="46">
        <f>'EJE 11'!D79</f>
        <v>0.14723297023505127</v>
      </c>
    </row>
    <row r="217" spans="2:26" x14ac:dyDescent="0.3">
      <c r="B217" s="46">
        <f>'EJE 6'!E352</f>
        <v>1.5353801879375788E-4</v>
      </c>
      <c r="C217" s="46">
        <f>'EJE 6'!D352</f>
        <v>1.0182378842570738E-2</v>
      </c>
      <c r="N217" s="93">
        <f>'EJE I'!E188</f>
        <v>6.5226890195336997E-4</v>
      </c>
      <c r="O217" s="93">
        <f>'EJE I'!D188</f>
        <v>9.3895006915652002E-2</v>
      </c>
      <c r="Y217" s="46">
        <f>'EJE 11'!E80</f>
        <v>6.6525902697417245E-3</v>
      </c>
      <c r="Z217" s="46">
        <f>'EJE 11'!D80</f>
        <v>0.16301911747381415</v>
      </c>
    </row>
    <row r="218" spans="2:26" x14ac:dyDescent="0.3">
      <c r="B218" s="46">
        <f>'EJE 6'!E353</f>
        <v>1.3614831684676709E-3</v>
      </c>
      <c r="C218" s="46">
        <f>'EJE 6'!D353</f>
        <v>7.0685747268081644E-4</v>
      </c>
      <c r="N218" s="93">
        <f>'EJE I'!E189</f>
        <v>1.2789799561436651E-3</v>
      </c>
      <c r="O218" s="93">
        <f>'EJE I'!D189</f>
        <v>9.6193174024347669E-2</v>
      </c>
      <c r="Y218" s="46">
        <f>'EJE 11'!E81</f>
        <v>3.691501612158565E-3</v>
      </c>
      <c r="Z218" s="46">
        <f>'EJE 11'!D81</f>
        <v>0.16501776762639148</v>
      </c>
    </row>
    <row r="219" spans="2:26" x14ac:dyDescent="0.3">
      <c r="B219" s="46">
        <f>'EJE 6'!E354</f>
        <v>3.7585903350094868E-3</v>
      </c>
      <c r="C219" s="46">
        <f>'EJE 6'!D354</f>
        <v>3.3248167026336422E-3</v>
      </c>
      <c r="N219" s="93">
        <f>'EJE I'!E190</f>
        <v>1.9765312344045332E-3</v>
      </c>
      <c r="O219" s="93">
        <f>'EJE I'!D190</f>
        <v>1.5693709907826058E-2</v>
      </c>
      <c r="Y219" s="46">
        <f>'EJE 11'!E82</f>
        <v>8.8882926569879752E-3</v>
      </c>
      <c r="Z219" s="46">
        <f>'EJE 11'!D82</f>
        <v>3.5721047587628802E-3</v>
      </c>
    </row>
    <row r="220" spans="2:26" x14ac:dyDescent="0.3">
      <c r="B220" s="46">
        <f>'EJE 6'!E355</f>
        <v>2.2646494110263103E-3</v>
      </c>
      <c r="C220" s="46">
        <f>'EJE 6'!D355</f>
        <v>7.0107524980345792E-3</v>
      </c>
      <c r="N220" s="93">
        <f>'EJE I'!E191</f>
        <v>3.3369799199747894E-3</v>
      </c>
      <c r="O220" s="93">
        <f>'EJE I'!D191</f>
        <v>1.3970070363768091E-2</v>
      </c>
      <c r="Y220" s="46">
        <f>'EJE 11'!E83</f>
        <v>1.4207158277053858E-2</v>
      </c>
      <c r="Z220" s="46">
        <f>'EJE 11'!D83</f>
        <v>2.0731286985566973E-3</v>
      </c>
    </row>
    <row r="221" spans="2:26" x14ac:dyDescent="0.3">
      <c r="B221" s="46">
        <f>'EJE 6'!E356</f>
        <v>3.5943849029409377E-3</v>
      </c>
      <c r="C221" s="46">
        <f>'EJE 6'!D356</f>
        <v>9.6287117279874063E-3</v>
      </c>
      <c r="N221" s="93">
        <f>'EJE I'!E192</f>
        <v>2.2932112591052254E-3</v>
      </c>
      <c r="O221" s="93">
        <f>'EJE I'!D192</f>
        <v>0.11788309611826064</v>
      </c>
      <c r="Y221" s="46">
        <f>'EJE 11'!E84</f>
        <v>1.599371332485915E-2</v>
      </c>
      <c r="Z221" s="46">
        <f>'EJE 11'!D84</f>
        <v>0.18987365938804088</v>
      </c>
    </row>
    <row r="222" spans="2:26" x14ac:dyDescent="0.3">
      <c r="B222" s="46">
        <f>'EJE 6'!E357</f>
        <v>1.3614831684676709E-3</v>
      </c>
      <c r="C222" s="46">
        <f>'EJE 6'!D357</f>
        <v>7.0685747268081644E-4</v>
      </c>
      <c r="N222" s="93">
        <f>'EJE I'!E193</f>
        <v>2.2584832357907965E-3</v>
      </c>
      <c r="O222" s="93">
        <f>'EJE I'!D193</f>
        <v>0.11960673566231864</v>
      </c>
      <c r="Y222" s="46">
        <f>'EJE 11'!E85</f>
        <v>1.8845448968264393E-2</v>
      </c>
      <c r="Z222" s="46">
        <f>'EJE 11'!D85</f>
        <v>0.19137265855670069</v>
      </c>
    </row>
    <row r="223" spans="2:26" x14ac:dyDescent="0.3">
      <c r="B223" s="46">
        <f>'EJE 6'!E358</f>
        <v>3.7585903350094868E-3</v>
      </c>
      <c r="C223" s="46">
        <f>'EJE 6'!D358</f>
        <v>3.3248167026336422E-3</v>
      </c>
      <c r="N223" s="93">
        <f>'EJE I'!E194</f>
        <v>1.9765312344045332E-3</v>
      </c>
      <c r="O223" s="93">
        <f>'EJE I'!D194</f>
        <v>1.5693709907826058E-2</v>
      </c>
      <c r="Y223" s="46">
        <f>'EJE 11'!E86</f>
        <v>8.8882926569879752E-3</v>
      </c>
      <c r="Z223" s="46">
        <f>'EJE 11'!D86</f>
        <v>3.5721047587628802E-3</v>
      </c>
    </row>
    <row r="224" spans="2:26" x14ac:dyDescent="0.3">
      <c r="B224" s="46">
        <f>'EJE 6'!E359</f>
        <v>2.2646494110263103E-3</v>
      </c>
      <c r="C224" s="46">
        <f>'EJE 6'!D359</f>
        <v>7.0107524980345792E-3</v>
      </c>
      <c r="N224" s="93">
        <f>'EJE I'!E195</f>
        <v>3.3369799199747894E-3</v>
      </c>
      <c r="O224" s="93">
        <f>'EJE I'!D195</f>
        <v>1.3970070363768091E-2</v>
      </c>
      <c r="Y224" s="46">
        <f>'EJE 11'!E87</f>
        <v>1.4207158277053858E-2</v>
      </c>
      <c r="Z224" s="46">
        <f>'EJE 11'!D87</f>
        <v>2.0731286985566973E-3</v>
      </c>
    </row>
    <row r="225" spans="2:26" x14ac:dyDescent="0.3">
      <c r="B225" s="46">
        <f>'EJE 6'!E360</f>
        <v>3.5943849029409377E-3</v>
      </c>
      <c r="C225" s="46">
        <f>'EJE 6'!D360</f>
        <v>9.6287117279874063E-3</v>
      </c>
      <c r="N225" s="93">
        <f>'EJE I'!E196</f>
        <v>2.2932112591052254E-3</v>
      </c>
      <c r="O225" s="93">
        <f>'EJE I'!D196</f>
        <v>0.11788309611826064</v>
      </c>
      <c r="Y225" s="46">
        <f>'EJE 11'!E88</f>
        <v>1.599371332485915E-2</v>
      </c>
      <c r="Z225" s="46">
        <f>'EJE 11'!D88</f>
        <v>0.18987365938804088</v>
      </c>
    </row>
    <row r="226" spans="2:26" x14ac:dyDescent="0.3">
      <c r="B226" s="46">
        <f>'EJE 6'!E361</f>
        <v>6.6484047132109954E-4</v>
      </c>
      <c r="C226" s="46">
        <f>'EJE 6'!D361</f>
        <v>2.4241391191037694E-3</v>
      </c>
      <c r="N226" s="93">
        <f>'EJE I'!E197</f>
        <v>2.2584832357907965E-3</v>
      </c>
      <c r="O226" s="93">
        <f>'EJE I'!D197</f>
        <v>0.11960673566231864</v>
      </c>
      <c r="Y226" s="46">
        <f>'EJE 11'!E89</f>
        <v>1.8845448968264393E-2</v>
      </c>
      <c r="Z226" s="46">
        <f>'EJE 11'!D89</f>
        <v>0.19137265855670069</v>
      </c>
    </row>
    <row r="227" spans="2:26" x14ac:dyDescent="0.3">
      <c r="B227" s="46">
        <f>'EJE 6'!E362</f>
        <v>3.0909193625524053E-3</v>
      </c>
      <c r="C227" s="46">
        <f>'EJE 6'!D362</f>
        <v>5.0420983490565953E-3</v>
      </c>
      <c r="N227" s="93">
        <f>'EJE I'!E198</f>
        <v>2.4738958501575254E-3</v>
      </c>
      <c r="O227" s="93">
        <f>'EJE I'!D198</f>
        <v>3.1675479499999944E-2</v>
      </c>
      <c r="Y227" s="46">
        <f>'EJE 11'!E90</f>
        <v>1.7900856383462611E-3</v>
      </c>
      <c r="Z227" s="46">
        <f>'EJE 11'!D90</f>
        <v>6.7837846557525658E-2</v>
      </c>
    </row>
    <row r="228" spans="2:26" x14ac:dyDescent="0.3">
      <c r="B228" s="46">
        <f>'EJE 6'!E363</f>
        <v>1.568006713879739E-3</v>
      </c>
      <c r="C228" s="46">
        <f>'EJE 6'!D363</f>
        <v>5.2934708516116265E-3</v>
      </c>
      <c r="N228" s="93">
        <f>'EJE I'!E199</f>
        <v>4.0655268859483232E-3</v>
      </c>
      <c r="O228" s="93">
        <f>'EJE I'!D199</f>
        <v>3.3399119044057915E-2</v>
      </c>
      <c r="Y228" s="46">
        <f>'EJE 11'!E91</f>
        <v>1.4414481605271522E-3</v>
      </c>
      <c r="Z228" s="46">
        <f>'EJE 11'!D91</f>
        <v>6.933682261773183E-2</v>
      </c>
    </row>
    <row r="229" spans="2:26" x14ac:dyDescent="0.3">
      <c r="B229" s="46">
        <f>'EJE 6'!E364</f>
        <v>2.9267139304838563E-3</v>
      </c>
      <c r="C229" s="46">
        <f>'EJE 6'!D364</f>
        <v>7.9114300815644519E-3</v>
      </c>
      <c r="N229" s="93">
        <f>'EJE I'!E200</f>
        <v>2.790575874858218E-3</v>
      </c>
      <c r="O229" s="93">
        <f>'EJE I'!D200</f>
        <v>7.0513906710434657E-2</v>
      </c>
      <c r="Y229" s="46">
        <f>'EJE 11'!E92</f>
        <v>8.895501541587825E-3</v>
      </c>
      <c r="Z229" s="46">
        <f>'EJE 11'!D92</f>
        <v>0.11846370807175237</v>
      </c>
    </row>
    <row r="230" spans="2:26" x14ac:dyDescent="0.3">
      <c r="B230" s="46">
        <f>'EJE 6'!E365</f>
        <v>6.6484047132109954E-4</v>
      </c>
      <c r="C230" s="46">
        <f>'EJE 6'!D365</f>
        <v>2.4241391191037694E-3</v>
      </c>
      <c r="N230" s="93">
        <f>'EJE I'!E201</f>
        <v>2.9870549192186464E-3</v>
      </c>
      <c r="O230" s="93">
        <f>'EJE I'!D201</f>
        <v>7.2237546254492621E-2</v>
      </c>
      <c r="Y230" s="46">
        <f>'EJE 11'!E93</f>
        <v>6.0797436163672969E-3</v>
      </c>
      <c r="Z230" s="46">
        <f>'EJE 11'!D93</f>
        <v>0.11996270724041215</v>
      </c>
    </row>
    <row r="231" spans="2:26" x14ac:dyDescent="0.3">
      <c r="B231" s="46">
        <f>'EJE 6'!E366</f>
        <v>3.0909193625524053E-3</v>
      </c>
      <c r="C231" s="46">
        <f>'EJE 6'!D366</f>
        <v>5.0420983490565953E-3</v>
      </c>
      <c r="N231" s="93">
        <f>'EJE I'!E202</f>
        <v>2.4738958501575254E-3</v>
      </c>
      <c r="O231" s="93">
        <f>'EJE I'!D202</f>
        <v>3.1675479499999944E-2</v>
      </c>
      <c r="Y231" s="46">
        <f>'EJE 11'!E94</f>
        <v>1.7900856383462611E-3</v>
      </c>
      <c r="Z231" s="46">
        <f>'EJE 11'!D94</f>
        <v>6.7837846557525658E-2</v>
      </c>
    </row>
    <row r="232" spans="2:26" x14ac:dyDescent="0.3">
      <c r="B232" s="46">
        <f>'EJE 6'!E367</f>
        <v>1.568006713879739E-3</v>
      </c>
      <c r="C232" s="46">
        <f>'EJE 6'!D367</f>
        <v>5.2934708516116265E-3</v>
      </c>
      <c r="N232" s="93">
        <f>'EJE I'!E203</f>
        <v>4.0655268859483232E-3</v>
      </c>
      <c r="O232" s="93">
        <f>'EJE I'!D203</f>
        <v>3.3399119044057915E-2</v>
      </c>
      <c r="Y232" s="46">
        <f>'EJE 11'!E95</f>
        <v>1.4414481605271522E-3</v>
      </c>
      <c r="Z232" s="46">
        <f>'EJE 11'!D95</f>
        <v>6.933682261773183E-2</v>
      </c>
    </row>
    <row r="233" spans="2:26" x14ac:dyDescent="0.3">
      <c r="B233" s="46">
        <f>'EJE 6'!E368</f>
        <v>2.9267139304838563E-3</v>
      </c>
      <c r="C233" s="46">
        <f>'EJE 6'!D368</f>
        <v>7.9114300815644519E-3</v>
      </c>
      <c r="N233" s="93">
        <f>'EJE I'!E204</f>
        <v>2.790575874858218E-3</v>
      </c>
      <c r="O233" s="93">
        <f>'EJE I'!D204</f>
        <v>7.0513906710434657E-2</v>
      </c>
      <c r="Y233" s="46">
        <f>'EJE 11'!E96</f>
        <v>8.895501541587825E-3</v>
      </c>
      <c r="Z233" s="46">
        <f>'EJE 11'!D96</f>
        <v>0.11846370807175237</v>
      </c>
    </row>
    <row r="234" spans="2:26" x14ac:dyDescent="0.3">
      <c r="B234" s="46">
        <f>'EJE 6'!E369</f>
        <v>1.161796465199901E-3</v>
      </c>
      <c r="C234" s="46">
        <f>'EJE 6'!D369</f>
        <v>2.9598042464622594E-3</v>
      </c>
      <c r="N234" s="93">
        <f>'EJE I'!E205</f>
        <v>2.9870549192186464E-3</v>
      </c>
      <c r="O234" s="93">
        <f>'EJE I'!D205</f>
        <v>7.2237546254492621E-2</v>
      </c>
      <c r="Y234" s="46">
        <f>'EJE 11'!E97</f>
        <v>6.0797436163672969E-3</v>
      </c>
      <c r="Z234" s="46">
        <f>'EJE 11'!D97</f>
        <v>0.11996270724041215</v>
      </c>
    </row>
    <row r="235" spans="2:26" x14ac:dyDescent="0.3">
      <c r="B235" s="46">
        <f>'EJE 6'!E370</f>
        <v>3.8134972082233131E-3</v>
      </c>
      <c r="C235" s="46">
        <f>'EJE 6'!D370</f>
        <v>6.4504165530660258E-3</v>
      </c>
      <c r="N235" s="93">
        <f>'EJE I'!E206</f>
        <v>1.6480362665406397E-3</v>
      </c>
      <c r="O235" s="93">
        <f>'EJE I'!D206</f>
        <v>1.7443329968115911E-2</v>
      </c>
      <c r="Y235" s="46">
        <f>'EJE 11'!E98</f>
        <v>6.5067783097884895E-3</v>
      </c>
      <c r="Z235" s="46">
        <f>'EJE 11'!D98</f>
        <v>5.1739457893608162E-2</v>
      </c>
    </row>
    <row r="236" spans="2:26" x14ac:dyDescent="0.3">
      <c r="B236" s="46">
        <f>'EJE 6'!E371</f>
        <v>2.4643361142940804E-3</v>
      </c>
      <c r="C236" s="46">
        <f>'EJE 6'!D371</f>
        <v>9.2636992718160213E-3</v>
      </c>
      <c r="N236" s="93">
        <f>'EJE I'!E207</f>
        <v>3.8667244008821606E-3</v>
      </c>
      <c r="O236" s="93">
        <f>'EJE I'!D207</f>
        <v>1.9741497076811561E-2</v>
      </c>
      <c r="Y236" s="46">
        <f>'EJE 11'!E99</f>
        <v>1.3059544824572193E-2</v>
      </c>
      <c r="Z236" s="46">
        <f>'EJE 11'!D99</f>
        <v>5.3738108046185479E-2</v>
      </c>
    </row>
    <row r="237" spans="2:26" x14ac:dyDescent="0.3">
      <c r="B237" s="46">
        <f>'EJE 6'!E372</f>
        <v>3.5394719686968413E-3</v>
      </c>
      <c r="C237" s="46">
        <f>'EJE 6'!D372</f>
        <v>1.2754311578419789E-2</v>
      </c>
      <c r="N237" s="93">
        <f>'EJE I'!E208</f>
        <v>2.6217062269691194E-3</v>
      </c>
      <c r="O237" s="93">
        <f>'EJE I'!D208</f>
        <v>0.15102013599420264</v>
      </c>
      <c r="Y237" s="46">
        <f>'EJE 11'!E100</f>
        <v>1.8375227672058635E-2</v>
      </c>
      <c r="Z237" s="46">
        <f>'EJE 11'!D100</f>
        <v>0.24518522204041196</v>
      </c>
    </row>
    <row r="238" spans="2:26" x14ac:dyDescent="0.3">
      <c r="B238" s="46">
        <f>'EJE 6'!E373</f>
        <v>1.161796465199901E-3</v>
      </c>
      <c r="C238" s="46">
        <f>'EJE 6'!D373</f>
        <v>2.9598042464622594E-3</v>
      </c>
      <c r="N238" s="93">
        <f>'EJE I'!E209</f>
        <v>1.7287634723377411E-3</v>
      </c>
      <c r="O238" s="93">
        <f>'EJE I'!D209</f>
        <v>0.15331830310289829</v>
      </c>
      <c r="Y238" s="46">
        <f>'EJE 11'!E101</f>
        <v>1.9993062420746055E-2</v>
      </c>
      <c r="Z238" s="46">
        <f>'EJE 11'!D101</f>
        <v>0.24718387219298923</v>
      </c>
    </row>
    <row r="239" spans="2:26" x14ac:dyDescent="0.3">
      <c r="B239" s="46">
        <f>'EJE 6'!E374</f>
        <v>3.8134972082233131E-3</v>
      </c>
      <c r="C239" s="46">
        <f>'EJE 6'!D374</f>
        <v>6.4504165530660258E-3</v>
      </c>
      <c r="N239" s="93">
        <f>'EJE I'!E210</f>
        <v>1.6480362665406397E-3</v>
      </c>
      <c r="O239" s="93">
        <f>'EJE I'!D210</f>
        <v>1.7443329968115911E-2</v>
      </c>
      <c r="Y239" s="46">
        <f>'EJE 11'!E102</f>
        <v>6.5067783097884895E-3</v>
      </c>
      <c r="Z239" s="46">
        <f>'EJE 11'!D102</f>
        <v>5.1739457893608162E-2</v>
      </c>
    </row>
    <row r="240" spans="2:26" x14ac:dyDescent="0.3">
      <c r="B240" s="46">
        <f>'EJE 6'!E375</f>
        <v>2.4643361142940804E-3</v>
      </c>
      <c r="C240" s="46">
        <f>'EJE 6'!D375</f>
        <v>9.2636992718160213E-3</v>
      </c>
      <c r="N240" s="93">
        <f>'EJE I'!E211</f>
        <v>3.8667244008821606E-3</v>
      </c>
      <c r="O240" s="93">
        <f>'EJE I'!D211</f>
        <v>1.9741497076811561E-2</v>
      </c>
      <c r="Y240" s="46">
        <f>'EJE 11'!E103</f>
        <v>1.3059544824572193E-2</v>
      </c>
      <c r="Z240" s="46">
        <f>'EJE 11'!D103</f>
        <v>5.3738108046185479E-2</v>
      </c>
    </row>
    <row r="241" spans="2:26" x14ac:dyDescent="0.3">
      <c r="B241" s="46">
        <f>'EJE 6'!E376</f>
        <v>3.5394719686968413E-3</v>
      </c>
      <c r="C241" s="46">
        <f>'EJE 6'!D376</f>
        <v>1.2754311578419789E-2</v>
      </c>
      <c r="N241" s="93">
        <f>'EJE I'!E212</f>
        <v>2.6217062269691194E-3</v>
      </c>
      <c r="O241" s="93">
        <f>'EJE I'!D212</f>
        <v>0.15102013599420264</v>
      </c>
      <c r="Y241" s="46">
        <f>'EJE 11'!E104</f>
        <v>1.8375227672058635E-2</v>
      </c>
      <c r="Z241" s="46">
        <f>'EJE 11'!D104</f>
        <v>0.24518522204041196</v>
      </c>
    </row>
    <row r="242" spans="2:26" x14ac:dyDescent="0.3">
      <c r="B242" s="46">
        <f>'EJE 6'!E377</f>
        <v>4.651598290835995E-4</v>
      </c>
      <c r="C242" s="46">
        <f>'EJE 6'!D377</f>
        <v>4.677085892885212E-3</v>
      </c>
      <c r="N242" s="93">
        <f>'EJE I'!E213</f>
        <v>1.7287634723377411E-3</v>
      </c>
      <c r="O242" s="93">
        <f>'EJE I'!D213</f>
        <v>0.15331830310289829</v>
      </c>
      <c r="Y242" s="46">
        <f>'EJE 11'!E105</f>
        <v>1.9993062420746055E-2</v>
      </c>
      <c r="Z242" s="46">
        <f>'EJE 11'!D105</f>
        <v>0.24718387219298923</v>
      </c>
    </row>
    <row r="243" spans="2:26" x14ac:dyDescent="0.3">
      <c r="B243" s="46">
        <f>'EJE 6'!E378</f>
        <v>3.1458322967965018E-3</v>
      </c>
      <c r="C243" s="46">
        <f>'EJE 6'!D378</f>
        <v>8.1676981994889802E-3</v>
      </c>
      <c r="N243" s="93">
        <f>'EJE I'!E214</f>
        <v>2.1454008822936322E-3</v>
      </c>
      <c r="O243" s="93">
        <f>'EJE I'!D214</f>
        <v>6.4812519375941915E-2</v>
      </c>
      <c r="Y243" s="46">
        <f>'EJE 11'!E106</f>
        <v>5.9143347348283447E-4</v>
      </c>
      <c r="Z243" s="46">
        <f>'EJE 11'!D106</f>
        <v>0.1231494092098967</v>
      </c>
    </row>
    <row r="244" spans="2:26" x14ac:dyDescent="0.3">
      <c r="B244" s="46">
        <f>'EJE 6'!E379</f>
        <v>1.7676934171475089E-3</v>
      </c>
      <c r="C244" s="46">
        <f>'EJE 6'!D379</f>
        <v>7.5464176253930686E-3</v>
      </c>
      <c r="N244" s="93">
        <f>'EJE I'!E215</f>
        <v>4.595271366855694E-3</v>
      </c>
      <c r="O244" s="93">
        <f>'EJE I'!D215</f>
        <v>6.7110686484637555E-2</v>
      </c>
      <c r="Y244" s="46">
        <f>'EJE 11'!E107</f>
        <v>2.9383470804548783E-4</v>
      </c>
      <c r="Z244" s="46">
        <f>'EJE 11'!D107</f>
        <v>0.12514805936247403</v>
      </c>
    </row>
    <row r="245" spans="2:26" x14ac:dyDescent="0.3">
      <c r="B245" s="46">
        <f>'EJE 6'!E380</f>
        <v>2.8718009962397603E-3</v>
      </c>
      <c r="C245" s="46">
        <f>'EJE 6'!D380</f>
        <v>1.1037029931996836E-2</v>
      </c>
      <c r="N245" s="93">
        <f>'EJE I'!E216</f>
        <v>3.1190708427221115E-3</v>
      </c>
      <c r="O245" s="93">
        <f>'EJE I'!D216</f>
        <v>0.10365094658637664</v>
      </c>
      <c r="Y245" s="46">
        <f>'EJE 11'!E108</f>
        <v>1.1277015888787312E-2</v>
      </c>
      <c r="Z245" s="46">
        <f>'EJE 11'!D108</f>
        <v>0.17377527072412338</v>
      </c>
    </row>
    <row r="246" spans="2:26" x14ac:dyDescent="0.3">
      <c r="B246" s="46">
        <f>'EJE 6'!E381</f>
        <v>4.651598290835995E-4</v>
      </c>
      <c r="C246" s="46">
        <f>'EJE 6'!D381</f>
        <v>4.677085892885212E-3</v>
      </c>
      <c r="N246" s="93">
        <f>'EJE I'!E217</f>
        <v>2.4573104383112743E-3</v>
      </c>
      <c r="O246" s="93">
        <f>'EJE I'!D217</f>
        <v>0.10594911369507228</v>
      </c>
      <c r="Y246" s="46">
        <f>'EJE 11'!E109</f>
        <v>7.2273570688489623E-3</v>
      </c>
      <c r="Z246" s="46">
        <f>'EJE 11'!D109</f>
        <v>0.17577392087670071</v>
      </c>
    </row>
    <row r="247" spans="2:26" x14ac:dyDescent="0.3">
      <c r="B247" s="46">
        <f>'EJE 6'!E382</f>
        <v>3.1458322967965018E-3</v>
      </c>
      <c r="C247" s="46">
        <f>'EJE 6'!D382</f>
        <v>8.1676981994889802E-3</v>
      </c>
      <c r="N247" s="93">
        <f>'EJE I'!E218</f>
        <v>2.1454008822936322E-3</v>
      </c>
      <c r="O247" s="93">
        <f>'EJE I'!D218</f>
        <v>6.4812519375941915E-2</v>
      </c>
      <c r="Y247" s="46">
        <f>'EJE 11'!E110</f>
        <v>5.9143347348283447E-4</v>
      </c>
      <c r="Z247" s="46">
        <f>'EJE 11'!D110</f>
        <v>0.1231494092098967</v>
      </c>
    </row>
    <row r="248" spans="2:26" x14ac:dyDescent="0.3">
      <c r="B248" s="46">
        <f>'EJE 6'!E383</f>
        <v>1.7676934171475089E-3</v>
      </c>
      <c r="C248" s="46">
        <f>'EJE 6'!D383</f>
        <v>7.5464176253930686E-3</v>
      </c>
      <c r="N248" s="93">
        <f>'EJE I'!E219</f>
        <v>4.595271366855694E-3</v>
      </c>
      <c r="O248" s="93">
        <f>'EJE I'!D219</f>
        <v>6.7110686484637555E-2</v>
      </c>
      <c r="Y248" s="46">
        <f>'EJE 11'!E111</f>
        <v>2.9383470804548783E-4</v>
      </c>
      <c r="Z248" s="46">
        <f>'EJE 11'!D111</f>
        <v>0.12514805936247403</v>
      </c>
    </row>
    <row r="249" spans="2:26" x14ac:dyDescent="0.3">
      <c r="B249" s="46">
        <f>'EJE 6'!E384</f>
        <v>2.8718009962397603E-3</v>
      </c>
      <c r="C249" s="46">
        <f>'EJE 6'!D384</f>
        <v>1.1037029931996836E-2</v>
      </c>
      <c r="N249" s="93">
        <f>'EJE I'!E220</f>
        <v>3.1190708427221115E-3</v>
      </c>
      <c r="O249" s="93">
        <f>'EJE I'!D220</f>
        <v>0.10365094658637664</v>
      </c>
      <c r="Y249" s="46">
        <f>'EJE 11'!E112</f>
        <v>1.1277015888787312E-2</v>
      </c>
      <c r="Z249" s="46">
        <f>'EJE 11'!D112</f>
        <v>0.17377527072412338</v>
      </c>
    </row>
    <row r="250" spans="2:26" x14ac:dyDescent="0.3">
      <c r="B250" s="46">
        <f>'EJE 6'!E385</f>
        <v>1.3614831684676709E-3</v>
      </c>
      <c r="C250" s="46">
        <f>'EJE 6'!D385</f>
        <v>7.0685747268081644E-4</v>
      </c>
      <c r="N250" s="93">
        <f>'EJE I'!E221</f>
        <v>2.4573104383112743E-3</v>
      </c>
      <c r="O250" s="93">
        <f>'EJE I'!D221</f>
        <v>0.10594911369507228</v>
      </c>
      <c r="Y250" s="46">
        <f>'EJE 11'!E113</f>
        <v>7.2273570688489623E-3</v>
      </c>
      <c r="Z250" s="46">
        <f>'EJE 11'!D113</f>
        <v>0.17577392087670071</v>
      </c>
    </row>
    <row r="251" spans="2:26" x14ac:dyDescent="0.3">
      <c r="B251" s="46">
        <f>'EJE 6'!E386</f>
        <v>3.8134972082233131E-3</v>
      </c>
      <c r="C251" s="46">
        <f>'EJE 6'!D386</f>
        <v>3.3248167026336422E-3</v>
      </c>
      <c r="N251" s="93">
        <f>'EJE I'!E222</f>
        <v>2.4738958501575254E-3</v>
      </c>
      <c r="O251" s="93">
        <f>'EJE I'!D222</f>
        <v>1.5693709907826058E-2</v>
      </c>
      <c r="Y251" s="46">
        <f>'EJE 11'!E114</f>
        <v>8.8882926569879752E-3</v>
      </c>
      <c r="Z251" s="46">
        <f>'EJE 11'!D114</f>
        <v>3.5721047587628802E-3</v>
      </c>
    </row>
    <row r="252" spans="2:26" x14ac:dyDescent="0.3">
      <c r="B252" s="46">
        <f>'EJE 6'!E387</f>
        <v>2.4643361142940804E-3</v>
      </c>
      <c r="C252" s="46">
        <f>'EJE 6'!D387</f>
        <v>9.2636992718160213E-3</v>
      </c>
      <c r="N252" s="93">
        <f>'EJE I'!E223</f>
        <v>4.595271366855694E-3</v>
      </c>
      <c r="O252" s="93">
        <f>'EJE I'!D223</f>
        <v>1.3970070363768091E-2</v>
      </c>
      <c r="Y252" s="46">
        <f>'EJE 11'!E115</f>
        <v>1.4207158277053858E-2</v>
      </c>
      <c r="Z252" s="46">
        <f>'EJE 11'!D115</f>
        <v>2.0731286985566973E-3</v>
      </c>
    </row>
    <row r="253" spans="2:26" x14ac:dyDescent="0.3">
      <c r="B253" s="46">
        <f>'EJE 6'!E388</f>
        <v>3.5943849029409377E-3</v>
      </c>
      <c r="C253" s="46">
        <f>'EJE 6'!D388</f>
        <v>1.2754311578419789E-2</v>
      </c>
      <c r="N253" s="93">
        <f>'EJE I'!E224</f>
        <v>3.1190708427221115E-3</v>
      </c>
      <c r="O253" s="93">
        <f>'EJE I'!D224</f>
        <v>0.15102013599420264</v>
      </c>
      <c r="Y253" s="46">
        <f>'EJE 11'!E116</f>
        <v>1.8375227672058635E-2</v>
      </c>
      <c r="Z253" s="46">
        <f>'EJE 11'!D116</f>
        <v>0.24518522204041196</v>
      </c>
    </row>
    <row r="254" spans="2:26" x14ac:dyDescent="0.3">
      <c r="B254" s="46">
        <f>'EJE 6'!E285</f>
        <v>4.1462901972454537E-4</v>
      </c>
      <c r="C254" s="46">
        <f>'EJE 6'!D285</f>
        <v>7.127410771992912E-2</v>
      </c>
      <c r="N254" s="93">
        <f>'EJE I'!E225</f>
        <v>2.9870549192186464E-3</v>
      </c>
      <c r="O254" s="93">
        <f>'EJE I'!D225</f>
        <v>0.15331830310289829</v>
      </c>
      <c r="Y254" s="46">
        <f>'EJE 11'!E117</f>
        <v>1.9993062420746055E-2</v>
      </c>
      <c r="Z254" s="46">
        <f>'EJE 11'!D117</f>
        <v>0.24718387219298923</v>
      </c>
    </row>
    <row r="255" spans="2:26" s="92" customFormat="1" x14ac:dyDescent="0.3">
      <c r="B255" s="92">
        <f>'EJE 6'!E286</f>
        <v>4.3141201254153242E-4</v>
      </c>
      <c r="C255" s="92">
        <f>'EJE 6'!D286</f>
        <v>7.4182951308765593E-2</v>
      </c>
      <c r="N255" s="93">
        <f>'EJE 11'!E122</f>
        <v>1.5102896006882612E-3</v>
      </c>
      <c r="O255" s="93">
        <f>'EJE 11'!D122</f>
        <v>7.9225660921383514E-2</v>
      </c>
      <c r="Y255" s="100">
        <f>'EJE I'!E279</f>
        <v>4.2030949676275919E-3</v>
      </c>
      <c r="Z255" s="100">
        <f>'EJE I'!D279</f>
        <v>0.16009835798097796</v>
      </c>
    </row>
    <row r="256" spans="2:26" x14ac:dyDescent="0.3">
      <c r="B256" s="46">
        <f>'EJE 6'!E287</f>
        <v>8.399375747844216E-5</v>
      </c>
      <c r="C256" s="46">
        <f>'EJE 6'!D287</f>
        <v>1.6778854345518839E-2</v>
      </c>
      <c r="N256" s="93">
        <f>'EJE 11'!E123</f>
        <v>3.9271735626557423E-3</v>
      </c>
      <c r="O256" s="93">
        <f>'EJE 11'!D123</f>
        <v>8.088785725786149E-2</v>
      </c>
      <c r="Y256" s="46">
        <f>'EJE 6'!E15</f>
        <v>6.882889811892426E-4</v>
      </c>
      <c r="Z256" s="46">
        <f>'EJE 6'!D15</f>
        <v>0.11585327602022452</v>
      </c>
    </row>
    <row r="257" spans="2:26" x14ac:dyDescent="0.3">
      <c r="B257" s="46">
        <f>'EJE 6'!E288</f>
        <v>2.6766115774321583E-4</v>
      </c>
      <c r="C257" s="46">
        <f>'EJE 6'!D288</f>
        <v>1.6778854345518839E-2</v>
      </c>
      <c r="N257" s="93">
        <f>'EJE 11'!E124</f>
        <v>4.6298513142280684E-4</v>
      </c>
      <c r="O257" s="93">
        <f>'EJE 11'!D124</f>
        <v>1.7797281115723242E-2</v>
      </c>
      <c r="Y257" s="46">
        <f>'EJE 6'!E16</f>
        <v>8.8754542229516325E-4</v>
      </c>
      <c r="Z257" s="46">
        <f>'EJE 6'!D16</f>
        <v>0.11733884969662901</v>
      </c>
    </row>
    <row r="258" spans="2:26" x14ac:dyDescent="0.3">
      <c r="B258" s="46">
        <f>'EJE 6'!E289</f>
        <v>6.5902188226212256E-3</v>
      </c>
      <c r="C258" s="46">
        <f>'EJE 6'!D289</f>
        <v>3.6245517173349E-2</v>
      </c>
      <c r="N258" s="93">
        <f>'EJE 11'!E125</f>
        <v>9.8684932894268248E-4</v>
      </c>
      <c r="O258" s="93">
        <f>'EJE 11'!D125</f>
        <v>1.7797281115723242E-2</v>
      </c>
      <c r="Y258" s="46">
        <f>'EJE 6'!E17</f>
        <v>3.6961309304380695E-4</v>
      </c>
      <c r="Z258" s="46">
        <f>'EJE 6'!D17</f>
        <v>2.8999979820224668E-2</v>
      </c>
    </row>
    <row r="259" spans="2:26" x14ac:dyDescent="0.3">
      <c r="B259" s="46">
        <f>'EJE 6'!E290</f>
        <v>9.8193721025362241E-3</v>
      </c>
      <c r="C259" s="46">
        <f>'EJE 6'!D290</f>
        <v>3.6245517173349E-2</v>
      </c>
      <c r="N259" s="93">
        <f>'EJE 11'!E126</f>
        <v>1.1144374102982458E-2</v>
      </c>
      <c r="O259" s="93">
        <f>'EJE 11'!D126</f>
        <v>4.3736654545282944E-2</v>
      </c>
      <c r="Y259" s="46">
        <f>'EJE 6'!E18</f>
        <v>8.0049232420148833E-5</v>
      </c>
      <c r="Z259" s="46">
        <f>'EJE 6'!D18</f>
        <v>2.8999979820224668E-2</v>
      </c>
    </row>
    <row r="260" spans="2:26" x14ac:dyDescent="0.3">
      <c r="B260" s="46">
        <f>'EJE 6'!E291</f>
        <v>3.7561901670226587E-3</v>
      </c>
      <c r="C260" s="46">
        <f>'EJE 6'!D291</f>
        <v>1.4190191711477963E-2</v>
      </c>
      <c r="N260" s="93">
        <f>'EJE 11'!E127</f>
        <v>1.3223835314663163E-2</v>
      </c>
      <c r="O260" s="93">
        <f>'EJE 11'!D127</f>
        <v>4.3736654545282944E-2</v>
      </c>
      <c r="Y260" s="46">
        <f>'EJE 6'!E19</f>
        <v>3.9075557038252681E-3</v>
      </c>
      <c r="Z260" s="46">
        <f>'EJE 6'!D19</f>
        <v>9.8100374656179601E-2</v>
      </c>
    </row>
    <row r="261" spans="2:26" x14ac:dyDescent="0.3">
      <c r="B261" s="46">
        <f>'EJE 6'!E292</f>
        <v>3.1541662134174329E-3</v>
      </c>
      <c r="C261" s="46">
        <f>'EJE 6'!D292</f>
        <v>1.4190191711477963E-2</v>
      </c>
      <c r="N261" s="93">
        <f>'EJE 11'!E128</f>
        <v>3.2696120423440474E-3</v>
      </c>
      <c r="O261" s="93">
        <f>'EJE 11'!D128</f>
        <v>2.2028414445911911E-2</v>
      </c>
      <c r="Y261" s="46">
        <f>'EJE 6'!E20</f>
        <v>1.8138950902663778E-3</v>
      </c>
      <c r="Z261" s="46">
        <f>'EJE 6'!D20</f>
        <v>9.8100374656179601E-2</v>
      </c>
    </row>
    <row r="262" spans="2:26" x14ac:dyDescent="0.3">
      <c r="B262" s="46">
        <f>'EJE 6'!E293</f>
        <v>3.3062920121583347E-4</v>
      </c>
      <c r="C262" s="46">
        <f>'EJE 6'!D293</f>
        <v>8.8052962065447965E-2</v>
      </c>
      <c r="N262" s="93">
        <f>'EJE 11'!E129</f>
        <v>3.384936477492973E-3</v>
      </c>
      <c r="O262" s="93">
        <f>'EJE 11'!D129</f>
        <v>2.2028414445911911E-2</v>
      </c>
      <c r="Y262" s="46">
        <f>'EJE 6'!E21</f>
        <v>1.5628524908471127E-3</v>
      </c>
      <c r="Z262" s="46">
        <f>'EJE 6'!D21</f>
        <v>3.6667804177528025E-2</v>
      </c>
    </row>
    <row r="263" spans="2:26" x14ac:dyDescent="0.3">
      <c r="B263" s="46">
        <f>'EJE 6'!E294</f>
        <v>6.9907317028474825E-4</v>
      </c>
      <c r="C263" s="46">
        <f>'EJE 6'!D294</f>
        <v>9.0961805654284439E-2</v>
      </c>
      <c r="N263" s="93">
        <f>'EJE 11'!E130</f>
        <v>1.9732775028677629E-3</v>
      </c>
      <c r="O263" s="93">
        <f>'EJE 11'!D130</f>
        <v>9.7022924415094164E-2</v>
      </c>
      <c r="Y263" s="46">
        <f>'EJE 6'!E22</f>
        <v>5.8836008963514611E-4</v>
      </c>
      <c r="Z263" s="46">
        <f>'EJE 6'!D22</f>
        <v>3.6667804177528025E-2</v>
      </c>
    </row>
    <row r="264" spans="2:26" x14ac:dyDescent="0.3">
      <c r="B264" s="46">
        <f>'EJE 6'!E295</f>
        <v>5.8047699099620157E-4</v>
      </c>
      <c r="C264" s="46">
        <f>'EJE 6'!D295</f>
        <v>9.9783743098270275E-2</v>
      </c>
      <c r="N264" s="93">
        <f>'EJE 11'!E131</f>
        <v>4.914022891598425E-3</v>
      </c>
      <c r="O264" s="93">
        <f>'EJE 11'!D131</f>
        <v>9.8685120751572153E-2</v>
      </c>
      <c r="Y264" s="46">
        <f>'EJE 6'!E23</f>
        <v>3.186758881454357E-4</v>
      </c>
      <c r="Z264" s="46">
        <f>'EJE 6'!D23</f>
        <v>0.14485325584044917</v>
      </c>
    </row>
    <row r="265" spans="2:26" x14ac:dyDescent="0.3">
      <c r="B265" s="46">
        <f>'EJE 6'!E296</f>
        <v>6.0397560535209146E-4</v>
      </c>
      <c r="C265" s="46">
        <f>'EJE 6'!D296</f>
        <v>0.10385612412264134</v>
      </c>
      <c r="N265" s="93">
        <f>'EJE 11'!E132</f>
        <v>2.1144059951149047E-3</v>
      </c>
      <c r="O265" s="93">
        <f>'EJE 11'!D132</f>
        <v>0.11091592528993692</v>
      </c>
      <c r="Y265" s="46">
        <f>'EJE 6'!E24</f>
        <v>8.0749618987501436E-4</v>
      </c>
      <c r="Z265" s="46">
        <f>'EJE 6'!D24</f>
        <v>0.14633882951685367</v>
      </c>
    </row>
    <row r="266" spans="2:26" x14ac:dyDescent="0.3">
      <c r="B266" s="46">
        <f>'EJE 6'!E297</f>
        <v>3.6315875067367723E-4</v>
      </c>
      <c r="C266" s="46">
        <f>'EJE 6'!D297</f>
        <v>0.11237507308785359</v>
      </c>
      <c r="N266" s="93">
        <f>'EJE 11'!E133</f>
        <v>5.4980429877180383E-3</v>
      </c>
      <c r="O266" s="93">
        <f>'EJE 11'!D133</f>
        <v>0.11324300016100609</v>
      </c>
      <c r="Y266" s="46">
        <f>'EJE 6'!E25</f>
        <v>9.6359749905314826E-4</v>
      </c>
      <c r="Z266" s="46">
        <f>'EJE 6'!D25</f>
        <v>0.1621946242067413</v>
      </c>
    </row>
    <row r="267" spans="2:26" x14ac:dyDescent="0.3">
      <c r="B267" s="46">
        <f>'EJE 6'!E298</f>
        <v>9.4595105523293021E-4</v>
      </c>
      <c r="C267" s="46">
        <f>'EJE 6'!D298</f>
        <v>0.11586568539445734</v>
      </c>
      <c r="N267" s="93">
        <f>'EJE 11'!E134</f>
        <v>2.5531276101617771E-3</v>
      </c>
      <c r="O267" s="93">
        <f>'EJE 11'!D134</f>
        <v>0.12354643231760985</v>
      </c>
      <c r="Y267" s="46">
        <f>'EJE 6'!E26</f>
        <v>1.2425494419896457E-3</v>
      </c>
      <c r="Z267" s="46">
        <f>'EJE 6'!D26</f>
        <v>0.16427438957528062</v>
      </c>
    </row>
    <row r="268" spans="2:26" x14ac:dyDescent="0.3">
      <c r="B268" s="46">
        <f>'EJE 6'!E299</f>
        <v>8.8531408400206527E-3</v>
      </c>
      <c r="C268" s="46">
        <f>'EJE 6'!D299</f>
        <v>1.3402999888954379E-2</v>
      </c>
      <c r="N268" s="93">
        <f>'EJE 11'!E135</f>
        <v>6.291568309797861E-3</v>
      </c>
      <c r="O268" s="93">
        <f>'EJE 11'!D135</f>
        <v>0.12554106792138342</v>
      </c>
      <c r="Y268" s="46">
        <f>'EJE 6'!E27</f>
        <v>2.3455875394520854E-4</v>
      </c>
      <c r="Z268" s="46">
        <f>'EJE 6'!D27</f>
        <v>0.18542394930786485</v>
      </c>
    </row>
    <row r="269" spans="2:26" x14ac:dyDescent="0.3">
      <c r="B269" s="46">
        <f>'EJE 6'!E300</f>
        <v>1.4135389330425987E-2</v>
      </c>
      <c r="C269" s="46">
        <f>'EJE 6'!D300</f>
        <v>1.6020959118907205E-2</v>
      </c>
      <c r="N269" s="93">
        <f>'EJE 11'!E136</f>
        <v>1.6961383830643537E-2</v>
      </c>
      <c r="O269" s="93">
        <f>'EJE 11'!D136</f>
        <v>1.0071773179245265E-2</v>
      </c>
      <c r="Y269" s="46">
        <f>'EJE 6'!E28</f>
        <v>9.3699695871733192E-4</v>
      </c>
      <c r="Z269" s="46">
        <f>'EJE 6'!D28</f>
        <v>0.18720658734831427</v>
      </c>
    </row>
    <row r="270" spans="2:26" x14ac:dyDescent="0.3">
      <c r="B270" s="46">
        <f>'EJE 6'!E301</f>
        <v>9.5994718633187811E-3</v>
      </c>
      <c r="C270" s="46">
        <f>'EJE 6'!D301</f>
        <v>0.11489037858765704</v>
      </c>
      <c r="N270" s="93">
        <f>'EJE 11'!E137</f>
        <v>2.2047822599086234E-2</v>
      </c>
      <c r="O270" s="93">
        <f>'EJE 11'!D137</f>
        <v>1.1567741071069162E-2</v>
      </c>
      <c r="Y270" s="46">
        <f>'EJE 6'!E29</f>
        <v>6.0900380684256929E-3</v>
      </c>
      <c r="Z270" s="46">
        <f>'EJE 6'!D29</f>
        <v>3.3072557211235899E-2</v>
      </c>
    </row>
    <row r="271" spans="2:26" x14ac:dyDescent="0.3">
      <c r="B271" s="46">
        <f>'EJE 6'!E302</f>
        <v>1.3358850132263336E-2</v>
      </c>
      <c r="C271" s="46">
        <f>'EJE 6'!D302</f>
        <v>0.11750833781760987</v>
      </c>
      <c r="N271" s="93">
        <f>'EJE 11'!E138</f>
        <v>1.4242861441101987E-2</v>
      </c>
      <c r="O271" s="93">
        <f>'EJE 11'!D138</f>
        <v>0.13253441647924505</v>
      </c>
      <c r="Y271" s="46">
        <f>'EJE 6'!E30</f>
        <v>1.7406374851660115E-3</v>
      </c>
      <c r="Z271" s="46">
        <f>'EJE 6'!D30</f>
        <v>3.1735578680898824E-2</v>
      </c>
    </row>
    <row r="272" spans="2:26" x14ac:dyDescent="0.3">
      <c r="B272" s="46">
        <f>'EJE 6'!E303</f>
        <v>8.8531408400206527E-3</v>
      </c>
      <c r="C272" s="46">
        <f>'EJE 6'!D303</f>
        <v>1.3402999888954379E-2</v>
      </c>
      <c r="N272" s="93">
        <f>'EJE 11'!E139</f>
        <v>1.4978912957062593E-2</v>
      </c>
      <c r="O272" s="93">
        <f>'EJE 11'!D139</f>
        <v>0.13403038437106896</v>
      </c>
      <c r="Y272" s="46">
        <f>'EJE 6'!E31</f>
        <v>4.8511320515086396E-3</v>
      </c>
      <c r="Z272" s="46">
        <f>'EJE 6'!D31</f>
        <v>0.241608529604494</v>
      </c>
    </row>
    <row r="273" spans="2:26" x14ac:dyDescent="0.3">
      <c r="B273" s="46">
        <f>'EJE 6'!E304</f>
        <v>1.4135389330425987E-2</v>
      </c>
      <c r="C273" s="46">
        <f>'EJE 6'!D304</f>
        <v>1.6020959118907205E-2</v>
      </c>
      <c r="N273" s="93">
        <f>'EJE 11'!E140</f>
        <v>1.6961383830643537E-2</v>
      </c>
      <c r="O273" s="93">
        <f>'EJE 11'!D140</f>
        <v>1.0071773179245265E-2</v>
      </c>
      <c r="Y273" s="46">
        <f>'EJE 6'!E32</f>
        <v>3.3382263199090972E-3</v>
      </c>
      <c r="Z273" s="46">
        <f>'EJE 6'!D32</f>
        <v>0.24294550813483104</v>
      </c>
    </row>
    <row r="274" spans="2:26" x14ac:dyDescent="0.3">
      <c r="B274" s="46">
        <f>'EJE 6'!E305</f>
        <v>9.5994718633187811E-3</v>
      </c>
      <c r="C274" s="46">
        <f>'EJE 6'!D305</f>
        <v>0.11489037858765704</v>
      </c>
      <c r="N274" s="93">
        <f>'EJE 11'!E141</f>
        <v>2.2047822599086234E-2</v>
      </c>
      <c r="O274" s="93">
        <f>'EJE 11'!D141</f>
        <v>1.1567741071069162E-2</v>
      </c>
      <c r="Y274" s="46">
        <f>'EJE 6'!E33</f>
        <v>6.0900380684256929E-3</v>
      </c>
      <c r="Z274" s="46">
        <f>'EJE 6'!D33</f>
        <v>3.3072557211235899E-2</v>
      </c>
    </row>
    <row r="275" spans="2:26" x14ac:dyDescent="0.3">
      <c r="B275" s="46">
        <f>'EJE 6'!E306</f>
        <v>1.3358850132263336E-2</v>
      </c>
      <c r="C275" s="46">
        <f>'EJE 6'!D306</f>
        <v>0.11750833781760987</v>
      </c>
      <c r="N275" s="93">
        <f>'EJE 11'!E142</f>
        <v>1.4242861441101987E-2</v>
      </c>
      <c r="O275" s="93">
        <f>'EJE 11'!D142</f>
        <v>0.13253441647924505</v>
      </c>
      <c r="Y275" s="46">
        <f>'EJE 6'!E34</f>
        <v>1.7406374851660115E-3</v>
      </c>
      <c r="Z275" s="46">
        <f>'EJE 6'!D34</f>
        <v>3.1735578680898824E-2</v>
      </c>
    </row>
    <row r="276" spans="2:26" x14ac:dyDescent="0.3">
      <c r="B276" s="46">
        <f>'EJE 6'!E307</f>
        <v>4.8854995099766041E-3</v>
      </c>
      <c r="C276" s="46">
        <f>'EJE 6'!D307</f>
        <v>4.4280416987421314E-2</v>
      </c>
      <c r="N276" s="93">
        <f>'EJE 11'!E143</f>
        <v>1.4978912957062593E-2</v>
      </c>
      <c r="O276" s="93">
        <f>'EJE 11'!D143</f>
        <v>0.13403038437106896</v>
      </c>
      <c r="Y276" s="46">
        <f>'EJE 6'!E35</f>
        <v>4.8511320515086396E-3</v>
      </c>
      <c r="Z276" s="46">
        <f>'EJE 6'!D35</f>
        <v>0.241608529604494</v>
      </c>
    </row>
    <row r="277" spans="2:26" x14ac:dyDescent="0.3">
      <c r="B277" s="46">
        <f>'EJE 6'!E308</f>
        <v>4.8040998734536237E-3</v>
      </c>
      <c r="C277" s="46">
        <f>'EJE 6'!D308</f>
        <v>4.6898376217374138E-2</v>
      </c>
      <c r="N277" s="93">
        <f>'EJE 11'!E144</f>
        <v>5.9367174999011016E-3</v>
      </c>
      <c r="O277" s="93">
        <f>'EJE 11'!D144</f>
        <v>4.0463295220754647E-2</v>
      </c>
      <c r="Y277" s="46">
        <f>'EJE 6'!E36</f>
        <v>3.3382263199090972E-3</v>
      </c>
      <c r="Z277" s="46">
        <f>'EJE 6'!D36</f>
        <v>0.24294550813483104</v>
      </c>
    </row>
    <row r="278" spans="2:26" x14ac:dyDescent="0.3">
      <c r="B278" s="46">
        <f>'EJE 6'!E309</f>
        <v>5.6318305332747325E-3</v>
      </c>
      <c r="C278" s="46">
        <f>'EJE 6'!D309</f>
        <v>8.4012922941037599E-2</v>
      </c>
      <c r="N278" s="93">
        <f>'EJE 11'!E145</f>
        <v>8.273365889501982E-3</v>
      </c>
      <c r="O278" s="93">
        <f>'EJE 11'!D145</f>
        <v>4.1959280734591126E-2</v>
      </c>
      <c r="Y278" s="46">
        <f>'EJE 6'!E37</f>
        <v>2.8074535702562759E-3</v>
      </c>
      <c r="Z278" s="46">
        <f>'EJE 6'!D37</f>
        <v>5.2933054051685309E-2</v>
      </c>
    </row>
    <row r="279" spans="2:26" x14ac:dyDescent="0.3">
      <c r="B279" s="46">
        <f>'EJE 6'!E310</f>
        <v>4.0275606752909728E-3</v>
      </c>
      <c r="C279" s="46">
        <f>'EJE 6'!D310</f>
        <v>8.6630882170990409E-2</v>
      </c>
      <c r="N279" s="93">
        <f>'EJE 11'!E146</f>
        <v>3.2181923396028583E-3</v>
      </c>
      <c r="O279" s="93">
        <f>'EJE 11'!D146</f>
        <v>0.10214287681572308</v>
      </c>
      <c r="Y279" s="46">
        <f>'EJE 6'!E38</f>
        <v>2.4902633505870432E-5</v>
      </c>
      <c r="Z279" s="46">
        <f>'EJE 6'!D38</f>
        <v>5.4270095546067321E-2</v>
      </c>
    </row>
    <row r="280" spans="2:26" x14ac:dyDescent="0.3">
      <c r="B280" s="46">
        <f>'EJE 6'!E311</f>
        <v>4.8854995099766041E-3</v>
      </c>
      <c r="C280" s="46">
        <f>'EJE 6'!D311</f>
        <v>4.4280416987421314E-2</v>
      </c>
      <c r="N280" s="93">
        <f>'EJE 11'!E147</f>
        <v>1.2044534767216466E-3</v>
      </c>
      <c r="O280" s="93">
        <f>'EJE 11'!D147</f>
        <v>0.10363886232955956</v>
      </c>
      <c r="Y280" s="46">
        <f>'EJE 6'!E39</f>
        <v>1.5685121802802651E-3</v>
      </c>
      <c r="Z280" s="46">
        <f>'EJE 6'!D39</f>
        <v>0.15560285537752783</v>
      </c>
    </row>
    <row r="281" spans="2:26" x14ac:dyDescent="0.3">
      <c r="B281" s="46">
        <f>'EJE 6'!E312</f>
        <v>4.8040998734536237E-3</v>
      </c>
      <c r="C281" s="46">
        <f>'EJE 6'!D312</f>
        <v>4.6898376217374138E-2</v>
      </c>
      <c r="N281" s="93">
        <f>'EJE 11'!E148</f>
        <v>5.9367174999011016E-3</v>
      </c>
      <c r="O281" s="93">
        <f>'EJE 11'!D148</f>
        <v>4.0463295220754647E-2</v>
      </c>
      <c r="Y281" s="46">
        <f>'EJE 6'!E40</f>
        <v>1.6224914682489557E-3</v>
      </c>
      <c r="Z281" s="46">
        <f>'EJE 6'!D40</f>
        <v>0.15693989687190985</v>
      </c>
    </row>
    <row r="282" spans="2:26" x14ac:dyDescent="0.3">
      <c r="B282" s="46">
        <f>'EJE 6'!E313</f>
        <v>5.6318305332747325E-3</v>
      </c>
      <c r="C282" s="46">
        <f>'EJE 6'!D313</f>
        <v>8.4012922941037599E-2</v>
      </c>
      <c r="N282" s="93">
        <f>'EJE 11'!E149</f>
        <v>8.273365889501982E-3</v>
      </c>
      <c r="O282" s="93">
        <f>'EJE 11'!D149</f>
        <v>4.1959280734591126E-2</v>
      </c>
      <c r="Y282" s="46">
        <f>'EJE 6'!E41</f>
        <v>2.8074535702562759E-3</v>
      </c>
      <c r="Z282" s="46">
        <f>'EJE 6'!D41</f>
        <v>5.2933054051685309E-2</v>
      </c>
    </row>
    <row r="283" spans="2:26" x14ac:dyDescent="0.3">
      <c r="B283" s="46">
        <f>'EJE 6'!E314</f>
        <v>4.0275606752909728E-3</v>
      </c>
      <c r="C283" s="46">
        <f>'EJE 6'!D314</f>
        <v>8.6630882170990409E-2</v>
      </c>
      <c r="N283" s="93">
        <f>'EJE 11'!E150</f>
        <v>3.2181923396028583E-3</v>
      </c>
      <c r="O283" s="93">
        <f>'EJE 11'!D150</f>
        <v>0.10214287681572308</v>
      </c>
      <c r="Y283" s="46">
        <f>'EJE 6'!E42</f>
        <v>2.4902633505870432E-5</v>
      </c>
      <c r="Z283" s="46">
        <f>'EJE 6'!D42</f>
        <v>5.4270095546067321E-2</v>
      </c>
    </row>
    <row r="284" spans="2:26" x14ac:dyDescent="0.3">
      <c r="B284" s="46">
        <f>'EJE 6'!E315</f>
        <v>8.8127501343029206E-3</v>
      </c>
      <c r="C284" s="46">
        <f>'EJE 6'!D315</f>
        <v>5.1564090405267209E-2</v>
      </c>
      <c r="N284" s="93">
        <f>'EJE 11'!E151</f>
        <v>1.2044534767216466E-3</v>
      </c>
      <c r="O284" s="93">
        <f>'EJE 11'!D151</f>
        <v>0.10363886232955956</v>
      </c>
      <c r="Y284" s="46">
        <f>'EJE 6'!E43</f>
        <v>1.5685121802802651E-3</v>
      </c>
      <c r="Z284" s="46">
        <f>'EJE 6'!D43</f>
        <v>0.15560285537752783</v>
      </c>
    </row>
    <row r="285" spans="2:26" x14ac:dyDescent="0.3">
      <c r="B285" s="46">
        <f>'EJE 6'!E316</f>
        <v>1.4532477728549825E-2</v>
      </c>
      <c r="C285" s="46">
        <f>'EJE 6'!D316</f>
        <v>5.5054702711870976E-2</v>
      </c>
      <c r="N285" s="93">
        <f>'EJE 11'!E152</f>
        <v>1.7877456950575497E-2</v>
      </c>
      <c r="O285" s="93">
        <f>'EJE 11'!D152</f>
        <v>5.1636743760377267E-2</v>
      </c>
      <c r="Y285" s="46">
        <f>'EJE 6'!E44</f>
        <v>1.6224914682489557E-3</v>
      </c>
      <c r="Z285" s="46">
        <f>'EJE 6'!D44</f>
        <v>0.15693989687190985</v>
      </c>
    </row>
    <row r="286" spans="2:26" x14ac:dyDescent="0.3">
      <c r="B286" s="46">
        <f>'EJE 6'!E317</f>
        <v>9.6398686300667811E-3</v>
      </c>
      <c r="C286" s="46">
        <f>'EJE 6'!D317</f>
        <v>0.15305146910396986</v>
      </c>
      <c r="N286" s="93">
        <f>'EJE 11'!E153</f>
        <v>2.4212825382203984E-2</v>
      </c>
      <c r="O286" s="93">
        <f>'EJE 11'!D153</f>
        <v>5.3631379364150848E-2</v>
      </c>
      <c r="Y286" s="46">
        <f>'EJE 6'!E45</f>
        <v>5.9269328935740336E-3</v>
      </c>
      <c r="Z286" s="46">
        <f>'EJE 6'!D45</f>
        <v>3.0683386525842644E-2</v>
      </c>
    </row>
    <row r="287" spans="2:26" x14ac:dyDescent="0.3">
      <c r="B287" s="46">
        <f>'EJE 6'!E318</f>
        <v>1.2961767795169769E-2</v>
      </c>
      <c r="C287" s="46">
        <f>'EJE 6'!D318</f>
        <v>0.15654208141057363</v>
      </c>
      <c r="N287" s="93">
        <f>'EJE 11'!E154</f>
        <v>1.3326788321170025E-2</v>
      </c>
      <c r="O287" s="93">
        <f>'EJE 11'!D154</f>
        <v>0.17409938706037706</v>
      </c>
      <c r="Y287" s="46">
        <f>'EJE 6'!E46</f>
        <v>1.5544337028152984E-3</v>
      </c>
      <c r="Z287" s="46">
        <f>'EJE 6'!D46</f>
        <v>3.2466087530337022E-2</v>
      </c>
    </row>
    <row r="288" spans="2:26" x14ac:dyDescent="0.3">
      <c r="B288" s="46">
        <f>'EJE 6'!E319</f>
        <v>8.8127501343029206E-3</v>
      </c>
      <c r="C288" s="46">
        <f>'EJE 6'!D319</f>
        <v>5.1564090405267209E-2</v>
      </c>
      <c r="N288" s="93">
        <f>'EJE 11'!E155</f>
        <v>1.2813910173944837E-2</v>
      </c>
      <c r="O288" s="93">
        <f>'EJE 11'!D155</f>
        <v>0.17609402266415064</v>
      </c>
      <c r="Y288" s="46">
        <f>'EJE 6'!E47</f>
        <v>5.0142372263602998E-3</v>
      </c>
      <c r="Z288" s="46">
        <f>'EJE 6'!D47</f>
        <v>0.30536447334157252</v>
      </c>
    </row>
    <row r="289" spans="2:26" x14ac:dyDescent="0.3">
      <c r="B289" s="46">
        <f>'EJE 6'!E320</f>
        <v>1.4532477728549825E-2</v>
      </c>
      <c r="C289" s="46">
        <f>'EJE 6'!D320</f>
        <v>5.5054702711870976E-2</v>
      </c>
      <c r="N289" s="93">
        <f>'EJE 11'!E156</f>
        <v>1.7877456950575497E-2</v>
      </c>
      <c r="O289" s="93">
        <f>'EJE 11'!D156</f>
        <v>5.1636743760377267E-2</v>
      </c>
      <c r="Y289" s="46">
        <f>'EJE 6'!E48</f>
        <v>3.5244654753187666E-3</v>
      </c>
      <c r="Z289" s="46">
        <f>'EJE 6'!D48</f>
        <v>0.30714717434606692</v>
      </c>
    </row>
    <row r="290" spans="2:26" x14ac:dyDescent="0.3">
      <c r="B290" s="46">
        <f>'EJE 6'!E321</f>
        <v>9.6398686300667811E-3</v>
      </c>
      <c r="C290" s="46">
        <f>'EJE 6'!D321</f>
        <v>0.15305146910396986</v>
      </c>
      <c r="N290" s="93">
        <f>'EJE 11'!E157</f>
        <v>2.4212825382203984E-2</v>
      </c>
      <c r="O290" s="93">
        <f>'EJE 11'!D157</f>
        <v>5.3631379364150848E-2</v>
      </c>
      <c r="Y290" s="46">
        <f>'EJE 6'!E49</f>
        <v>5.9269328935740336E-3</v>
      </c>
      <c r="Z290" s="46">
        <f>'EJE 6'!D49</f>
        <v>3.0683386525842644E-2</v>
      </c>
    </row>
    <row r="291" spans="2:26" x14ac:dyDescent="0.3">
      <c r="B291" s="46">
        <f>'EJE 6'!E322</f>
        <v>1.2961767795169769E-2</v>
      </c>
      <c r="C291" s="46">
        <f>'EJE 6'!D322</f>
        <v>0.15654208141057363</v>
      </c>
      <c r="N291" s="93">
        <f>'EJE 11'!E158</f>
        <v>1.3326788321170025E-2</v>
      </c>
      <c r="O291" s="93">
        <f>'EJE 11'!D158</f>
        <v>0.17409938706037706</v>
      </c>
      <c r="Y291" s="46">
        <f>'EJE 6'!E50</f>
        <v>1.5544337028152984E-3</v>
      </c>
      <c r="Z291" s="46">
        <f>'EJE 6'!D50</f>
        <v>3.2466087530337022E-2</v>
      </c>
    </row>
    <row r="292" spans="2:26" x14ac:dyDescent="0.3">
      <c r="B292" s="46">
        <f>'EJE 6'!E323</f>
        <v>4.8451027432286015E-3</v>
      </c>
      <c r="C292" s="46">
        <f>'EJE 6'!D323</f>
        <v>8.2441507503734135E-2</v>
      </c>
      <c r="N292" s="93">
        <f>'EJE 11'!E159</f>
        <v>1.2813910173944837E-2</v>
      </c>
      <c r="O292" s="93">
        <f>'EJE 11'!D159</f>
        <v>0.17609402266415064</v>
      </c>
      <c r="Y292" s="46">
        <f>'EJE 6'!E51</f>
        <v>5.0142372263602998E-3</v>
      </c>
      <c r="Z292" s="46">
        <f>'EJE 6'!D51</f>
        <v>0.30536447334157252</v>
      </c>
    </row>
    <row r="293" spans="2:26" x14ac:dyDescent="0.3">
      <c r="B293" s="46">
        <f>'EJE 6'!E324</f>
        <v>5.20118827157746E-3</v>
      </c>
      <c r="C293" s="46">
        <f>'EJE 6'!D324</f>
        <v>8.5932119810337909E-2</v>
      </c>
      <c r="N293" s="93">
        <f>'EJE 11'!E160</f>
        <v>6.8527906198330643E-3</v>
      </c>
      <c r="O293" s="93">
        <f>'EJE 11'!D160</f>
        <v>8.2028265801886643E-2</v>
      </c>
      <c r="Y293" s="46">
        <f>'EJE 6'!E52</f>
        <v>3.5244654753187666E-3</v>
      </c>
      <c r="Z293" s="46">
        <f>'EJE 6'!D52</f>
        <v>0.30714717434606692</v>
      </c>
    </row>
    <row r="294" spans="2:26" x14ac:dyDescent="0.3">
      <c r="B294" s="46">
        <f>'EJE 6'!E325</f>
        <v>5.6722212389924646E-3</v>
      </c>
      <c r="C294" s="46">
        <f>'EJE 6'!D325</f>
        <v>0.12217401345735042</v>
      </c>
      <c r="N294" s="93">
        <f>'EJE 11'!E161</f>
        <v>1.0438368672619736E-2</v>
      </c>
      <c r="O294" s="93">
        <f>'EJE 11'!D161</f>
        <v>8.4022901405660225E-2</v>
      </c>
      <c r="Y294" s="46">
        <f>'EJE 6'!E53</f>
        <v>2.6443130223456589E-3</v>
      </c>
      <c r="Z294" s="46">
        <f>'EJE 6'!D53</f>
        <v>0.11668906075280878</v>
      </c>
    </row>
    <row r="295" spans="2:26" x14ac:dyDescent="0.3">
      <c r="B295" s="46">
        <f>'EJE 6'!E326</f>
        <v>3.6304783381974049E-3</v>
      </c>
      <c r="C295" s="46">
        <f>'EJE 6'!D326</f>
        <v>0.12566462576395421</v>
      </c>
      <c r="N295" s="93">
        <f>'EJE 11'!E162</f>
        <v>2.3021192196708948E-3</v>
      </c>
      <c r="O295" s="93">
        <f>'EJE 11'!D162</f>
        <v>0.1437078473968551</v>
      </c>
      <c r="Y295" s="46">
        <f>'EJE 6'!E54</f>
        <v>1.6133652190379976E-4</v>
      </c>
      <c r="Z295" s="46">
        <f>'EJE 6'!D54</f>
        <v>0.11847169879325824</v>
      </c>
    </row>
    <row r="296" spans="2:26" x14ac:dyDescent="0.3">
      <c r="B296" s="46">
        <f>'EJE 6'!E327</f>
        <v>4.8451027432286015E-3</v>
      </c>
      <c r="C296" s="46">
        <f>'EJE 6'!D327</f>
        <v>8.2441507503734135E-2</v>
      </c>
      <c r="N296" s="93">
        <f>'EJE 11'!E163</f>
        <v>9.6054653563941125E-4</v>
      </c>
      <c r="O296" s="93">
        <f>'EJE 11'!D163</f>
        <v>0.14570248300062869</v>
      </c>
      <c r="Y296" s="46">
        <f>'EJE 6'!E55</f>
        <v>1.7316173551319249E-3</v>
      </c>
      <c r="Z296" s="46">
        <f>'EJE 6'!D55</f>
        <v>0.2193588620786513</v>
      </c>
    </row>
    <row r="297" spans="2:26" x14ac:dyDescent="0.3">
      <c r="B297" s="46">
        <f>'EJE 6'!E328</f>
        <v>5.20118827157746E-3</v>
      </c>
      <c r="C297" s="46">
        <f>'EJE 6'!D328</f>
        <v>8.5932119810337909E-2</v>
      </c>
      <c r="N297" s="93">
        <f>'EJE 11'!E164</f>
        <v>6.8527906198330643E-3</v>
      </c>
      <c r="O297" s="93">
        <f>'EJE 11'!D164</f>
        <v>8.2028265801886643E-2</v>
      </c>
      <c r="Y297" s="46">
        <f>'EJE 6'!E56</f>
        <v>1.8086952505996688E-3</v>
      </c>
      <c r="Z297" s="46">
        <f>'EJE 6'!D56</f>
        <v>0.22114150011910075</v>
      </c>
    </row>
    <row r="298" spans="2:26" x14ac:dyDescent="0.3">
      <c r="B298" s="46">
        <f>'EJE 6'!E329</f>
        <v>5.6722212389924646E-3</v>
      </c>
      <c r="C298" s="46">
        <f>'EJE 6'!D329</f>
        <v>0.12217401345735042</v>
      </c>
      <c r="N298" s="93">
        <f>'EJE 11'!E165</f>
        <v>1.0438368672619736E-2</v>
      </c>
      <c r="O298" s="93">
        <f>'EJE 11'!D165</f>
        <v>8.4022901405660225E-2</v>
      </c>
      <c r="Y298" s="46">
        <f>'EJE 6'!E57</f>
        <v>2.6443130223456589E-3</v>
      </c>
      <c r="Z298" s="46">
        <f>'EJE 6'!D57</f>
        <v>0.11668906075280878</v>
      </c>
    </row>
    <row r="299" spans="2:26" x14ac:dyDescent="0.3">
      <c r="B299" s="46">
        <f>'EJE 6'!E330</f>
        <v>3.6304783381974049E-3</v>
      </c>
      <c r="C299" s="46">
        <f>'EJE 6'!D330</f>
        <v>0.12566462576395421</v>
      </c>
      <c r="N299" s="93">
        <f>'EJE 11'!E166</f>
        <v>2.3021192196708948E-3</v>
      </c>
      <c r="O299" s="93">
        <f>'EJE 11'!D166</f>
        <v>0.1437078473968551</v>
      </c>
      <c r="Y299" s="46">
        <f>'EJE 6'!E58</f>
        <v>1.6133652190379976E-4</v>
      </c>
      <c r="Z299" s="46">
        <f>'EJE 6'!D58</f>
        <v>0.11847169879325824</v>
      </c>
    </row>
    <row r="300" spans="2:26" x14ac:dyDescent="0.3">
      <c r="B300" s="46">
        <f>'EJE 6'!E331</f>
        <v>8.8531408400206527E-3</v>
      </c>
      <c r="C300" s="46">
        <f>'EJE 6'!D331</f>
        <v>1.3402999888954379E-2</v>
      </c>
      <c r="N300" s="93">
        <f>'EJE 11'!E167</f>
        <v>9.6054653563941125E-4</v>
      </c>
      <c r="O300" s="93">
        <f>'EJE 11'!D167</f>
        <v>0.14570248300062869</v>
      </c>
      <c r="Y300" s="46">
        <f>'EJE 6'!E59</f>
        <v>1.7316173551319249E-3</v>
      </c>
      <c r="Z300" s="46">
        <f>'EJE 6'!D59</f>
        <v>0.2193588620786513</v>
      </c>
    </row>
    <row r="301" spans="2:26" x14ac:dyDescent="0.3">
      <c r="B301" s="46">
        <f>'EJE 6'!E332</f>
        <v>1.4532477728549825E-2</v>
      </c>
      <c r="C301" s="46">
        <f>'EJE 6'!D332</f>
        <v>1.6020959118907205E-2</v>
      </c>
      <c r="N301" s="93">
        <f>'EJE 11'!E168</f>
        <v>1.7877456950575497E-2</v>
      </c>
      <c r="O301" s="93">
        <f>'EJE 11'!D168</f>
        <v>1.0071773179245265E-2</v>
      </c>
      <c r="Y301" s="46">
        <f>'EJE 6'!E60</f>
        <v>1.8086952505996688E-3</v>
      </c>
      <c r="Z301" s="46">
        <f>'EJE 6'!D60</f>
        <v>0.22114150011910075</v>
      </c>
    </row>
    <row r="302" spans="2:26" x14ac:dyDescent="0.3">
      <c r="B302" s="46">
        <f>'EJE 6'!E333</f>
        <v>9.6398686300667811E-3</v>
      </c>
      <c r="C302" s="46">
        <f>'EJE 6'!D333</f>
        <v>0.15305146910396986</v>
      </c>
      <c r="N302" s="93">
        <f>'EJE 11'!E169</f>
        <v>2.4212825382203984E-2</v>
      </c>
      <c r="O302" s="93">
        <f>'EJE 11'!D169</f>
        <v>1.1567741071069162E-2</v>
      </c>
      <c r="Y302" s="46">
        <f>'EJE 6'!E61</f>
        <v>6.0900380684256929E-3</v>
      </c>
      <c r="Z302" s="46">
        <f>'EJE 6'!D61</f>
        <v>3.3072557211235899E-2</v>
      </c>
    </row>
    <row r="303" spans="2:26" x14ac:dyDescent="0.3">
      <c r="B303" s="46">
        <f>'EJE 6'!E334</f>
        <v>1.3358850132263336E-2</v>
      </c>
      <c r="C303" s="46">
        <f>'EJE 6'!D334</f>
        <v>0.15654208141057363</v>
      </c>
      <c r="N303" s="93">
        <f>'EJE 11'!E170</f>
        <v>1.4242861441101987E-2</v>
      </c>
      <c r="O303" s="93">
        <f>'EJE 11'!D170</f>
        <v>0.17409938706037706</v>
      </c>
      <c r="Y303" s="46">
        <f>'EJE 6'!E62</f>
        <v>1.7406374851660115E-3</v>
      </c>
      <c r="Z303" s="46">
        <f>'EJE 6'!D62</f>
        <v>3.1735578680898824E-2</v>
      </c>
    </row>
    <row r="304" spans="2:26" x14ac:dyDescent="0.3">
      <c r="B304" s="46">
        <f>'EJE G ENTRE 3-6'!E284</f>
        <v>3.1344435544659676E-4</v>
      </c>
      <c r="C304" s="46">
        <f>'EJE G ENTRE 3-6'!D284</f>
        <v>4.2682911154891231E-3</v>
      </c>
      <c r="N304" s="93">
        <f>'EJE 11'!E171</f>
        <v>1.4978912957062593E-2</v>
      </c>
      <c r="O304" s="93">
        <f>'EJE 11'!D171</f>
        <v>0.17609402266415064</v>
      </c>
      <c r="Y304" s="46">
        <f>'EJE 6'!E63</f>
        <v>5.0142372263602998E-3</v>
      </c>
      <c r="Z304" s="46">
        <f>'EJE 6'!D63</f>
        <v>0.30536447334157252</v>
      </c>
    </row>
    <row r="305" spans="2:26" s="92" customFormat="1" x14ac:dyDescent="0.3">
      <c r="B305" s="92">
        <f>'EJE G ENTRE 3-6'!E285</f>
        <v>9.3605771916351432E-5</v>
      </c>
      <c r="C305" s="92">
        <f>'EJE G ENTRE 3-6'!D285</f>
        <v>7.2062888396738998E-3</v>
      </c>
      <c r="N305" s="93"/>
      <c r="O305" s="93"/>
      <c r="Y305" s="100">
        <f>'EJE 6'!E64</f>
        <v>3.5244654753187666E-3</v>
      </c>
      <c r="Z305" s="100">
        <f>'EJE 6'!D64</f>
        <v>0.30714717434606692</v>
      </c>
    </row>
    <row r="306" spans="2:26" x14ac:dyDescent="0.3">
      <c r="B306" s="46">
        <f>'EJE G ENTRE 3-6'!E286</f>
        <v>3.8370371934073655E-4</v>
      </c>
      <c r="C306" s="46">
        <f>'EJE G ENTRE 3-6'!D286</f>
        <v>1.4256417437499974E-3</v>
      </c>
      <c r="N306" s="93"/>
      <c r="O306" s="93"/>
      <c r="Y306" s="46">
        <f>'EJE 6'!E69</f>
        <v>9.0255012253294097E-3</v>
      </c>
      <c r="Z306">
        <f>'EJE 6'!D69</f>
        <v>0.10763092759647559</v>
      </c>
    </row>
    <row r="307" spans="2:26" x14ac:dyDescent="0.3">
      <c r="B307" s="46">
        <f>'EJE G ENTRE 3-6'!E287</f>
        <v>3.0880983276228676E-4</v>
      </c>
      <c r="C307" s="46">
        <f>'EJE G ENTRE 3-6'!D287</f>
        <v>1.4256417437499974E-3</v>
      </c>
      <c r="N307" s="93"/>
      <c r="O307" s="93"/>
      <c r="Y307" s="46">
        <f>'EJE 6'!E70</f>
        <v>8.641525269265834E-4</v>
      </c>
      <c r="Z307" s="46">
        <f>'EJE 6'!D70</f>
        <v>0.10943609178678396</v>
      </c>
    </row>
    <row r="308" spans="2:26" x14ac:dyDescent="0.3">
      <c r="B308" s="46">
        <f>'EJE G ENTRE 3-6'!E288</f>
        <v>1.2752700207348748E-3</v>
      </c>
      <c r="C308" s="46">
        <f>'EJE G ENTRE 3-6'!D288</f>
        <v>2.6835044972826037E-3</v>
      </c>
      <c r="N308" s="93"/>
      <c r="O308" s="93"/>
      <c r="Y308" s="46">
        <f>'EJE 6'!E71</f>
        <v>2.2645533373440154E-3</v>
      </c>
      <c r="Z308" s="46">
        <f>'EJE 6'!D71</f>
        <v>2.5863585966519779E-2</v>
      </c>
    </row>
    <row r="309" spans="2:26" x14ac:dyDescent="0.3">
      <c r="B309" s="46">
        <f>'EJE G ENTRE 3-6'!E289</f>
        <v>8.519295461365769E-4</v>
      </c>
      <c r="C309" s="46">
        <f>'EJE G ENTRE 3-6'!D289</f>
        <v>2.6835044972826037E-3</v>
      </c>
      <c r="N309" s="93"/>
      <c r="O309" s="93"/>
      <c r="Y309" s="46">
        <f>'EJE 6'!E72</f>
        <v>2.0875729162219293E-4</v>
      </c>
      <c r="Z309" s="46">
        <f>'EJE 6'!D72</f>
        <v>2.5863585966519779E-2</v>
      </c>
    </row>
    <row r="310" spans="2:26" x14ac:dyDescent="0.3">
      <c r="B310" s="46">
        <f>'EJE G ENTRE 3-6'!E290</f>
        <v>3.4224675529891243E-3</v>
      </c>
      <c r="C310" s="46">
        <f>'EJE G ENTRE 3-6'!D290</f>
        <v>7.0825331804347698E-3</v>
      </c>
      <c r="N310" s="93"/>
      <c r="O310" s="93"/>
      <c r="Y310" s="46">
        <f>'EJE 6'!E73</f>
        <v>9.970846810145725E-3</v>
      </c>
      <c r="Z310" s="46">
        <f>'EJE 6'!D73</f>
        <v>3.6587333631717997E-2</v>
      </c>
    </row>
    <row r="311" spans="2:26" x14ac:dyDescent="0.3">
      <c r="B311" s="46">
        <f>'EJE G ENTRE 3-6'!E291</f>
        <v>1.1165028598771247E-3</v>
      </c>
      <c r="C311" s="46">
        <f>'EJE G ENTRE 3-6'!D291</f>
        <v>7.0825331804347698E-3</v>
      </c>
      <c r="N311" s="93"/>
      <c r="O311" s="93"/>
      <c r="Y311" s="46">
        <f>'EJE 6'!E74</f>
        <v>4.2074664550059105E-3</v>
      </c>
      <c r="Z311" s="46">
        <f>'EJE 6'!D74</f>
        <v>3.6587333631717997E-2</v>
      </c>
    </row>
    <row r="312" spans="2:26" x14ac:dyDescent="0.3">
      <c r="B312" s="46">
        <f>'EJE G ENTRE 3-6'!E292</f>
        <v>7.0247777587428983E-5</v>
      </c>
      <c r="C312" s="46">
        <f>'EJE G ENTRE 3-6'!D292</f>
        <v>5.6939328592391213E-3</v>
      </c>
      <c r="N312" s="93"/>
      <c r="O312" s="93"/>
      <c r="Y312" s="46">
        <f>'EJE 6'!E75</f>
        <v>5.5362877439888115E-3</v>
      </c>
      <c r="Z312" s="46">
        <f>'EJE 6'!D75</f>
        <v>1.8684451635242256E-2</v>
      </c>
    </row>
    <row r="313" spans="2:26" x14ac:dyDescent="0.3">
      <c r="B313" s="46">
        <f>'EJE G ENTRE 3-6'!E293</f>
        <v>2.1519247453922457E-4</v>
      </c>
      <c r="C313" s="46">
        <f>'EJE G ENTRE 3-6'!D293</f>
        <v>8.6319305834238989E-3</v>
      </c>
      <c r="N313" s="93"/>
      <c r="O313" s="93"/>
      <c r="Y313" s="46">
        <f>'EJE 6'!E76</f>
        <v>7.2645275475945442E-4</v>
      </c>
      <c r="Z313" s="46">
        <f>'EJE 6'!D76</f>
        <v>1.8684451635242256E-2</v>
      </c>
    </row>
    <row r="314" spans="2:26" x14ac:dyDescent="0.3">
      <c r="B314" s="46">
        <f>'EJE G ENTRE 3-6'!E294</f>
        <v>4.3883136667060413E-4</v>
      </c>
      <c r="C314" s="46">
        <f>'EJE G ENTRE 3-6'!D294</f>
        <v>5.9755542646739027E-3</v>
      </c>
      <c r="N314" s="93"/>
      <c r="O314" s="93"/>
      <c r="Y314" s="46">
        <f>'EJE 6'!E77</f>
        <v>1.1290054562673424E-2</v>
      </c>
      <c r="Z314" s="46">
        <f>'EJE 6'!D77</f>
        <v>0.13349451356299535</v>
      </c>
    </row>
    <row r="315" spans="2:26" x14ac:dyDescent="0.3">
      <c r="B315" s="46">
        <f>'EJE G ENTRE 3-6'!E295</f>
        <v>1.3105271520557631E-4</v>
      </c>
      <c r="C315" s="46">
        <f>'EJE G ENTRE 3-6'!D295</f>
        <v>1.0088751078532592E-2</v>
      </c>
      <c r="N315" s="93"/>
      <c r="O315" s="93"/>
      <c r="Y315" s="46">
        <f>'EJE 6'!E78</f>
        <v>1.0729315686312541E-3</v>
      </c>
      <c r="Z315" s="46">
        <f>'EJE 6'!D78</f>
        <v>0.13529967775330373</v>
      </c>
    </row>
    <row r="316" spans="2:26" x14ac:dyDescent="0.3">
      <c r="B316" s="46">
        <f>'EJE G ENTRE 3-6'!E296</f>
        <v>2.3778577262523583E-4</v>
      </c>
      <c r="C316" s="46">
        <f>'EJE G ENTRE 3-6'!D296</f>
        <v>7.4029548097825958E-3</v>
      </c>
      <c r="N316" s="93"/>
      <c r="O316" s="93"/>
      <c r="Y316" s="46">
        <f>'EJE 6'!E79</f>
        <v>1.2635688665411687E-2</v>
      </c>
      <c r="Z316" s="46">
        <f>'EJE 6'!D79</f>
        <v>0.15068326901145351</v>
      </c>
    </row>
    <row r="317" spans="2:26" x14ac:dyDescent="0.3">
      <c r="B317" s="46">
        <f>'EJE G ENTRE 3-6'!E297</f>
        <v>3.8175721981332632E-4</v>
      </c>
      <c r="C317" s="46">
        <f>'EJE G ENTRE 3-6'!D297</f>
        <v>1.0928552078804329E-2</v>
      </c>
      <c r="N317" s="93"/>
      <c r="O317" s="93"/>
      <c r="Y317" s="46">
        <f>'EJE 6'!E80</f>
        <v>1.2098265877467035E-3</v>
      </c>
      <c r="Z317" s="46">
        <f>'EJE 6'!D80</f>
        <v>0.15321050875242265</v>
      </c>
    </row>
    <row r="318" spans="2:26" x14ac:dyDescent="0.3">
      <c r="B318" s="46">
        <f>'EJE G ENTRE 3-6'!E298</f>
        <v>1.5032885368029274E-3</v>
      </c>
      <c r="C318" s="46">
        <f>'EJE G ENTRE 3-6'!D298</f>
        <v>8.4529059239130274E-5</v>
      </c>
      <c r="N318" s="93"/>
      <c r="O318" s="93"/>
      <c r="Y318" s="46">
        <f>'EJE 6'!E81</f>
        <v>1.4453865060063237E-2</v>
      </c>
      <c r="Z318" s="46">
        <f>'EJE 6'!D81</f>
        <v>0.1705388407876649</v>
      </c>
    </row>
    <row r="319" spans="2:26" x14ac:dyDescent="0.3">
      <c r="B319" s="46">
        <f>'EJE G ENTRE 3-6'!E299</f>
        <v>1.2769384489012263E-3</v>
      </c>
      <c r="C319" s="46">
        <f>'EJE G ENTRE 3-6'!D299</f>
        <v>2.7287003624999946E-3</v>
      </c>
      <c r="N319" s="93"/>
      <c r="O319" s="93"/>
      <c r="Y319" s="46">
        <f>'EJE 6'!E82</f>
        <v>1.3710164489898866E-3</v>
      </c>
      <c r="Z319" s="46">
        <f>'EJE 6'!D82</f>
        <v>0.17270506743964731</v>
      </c>
    </row>
    <row r="320" spans="2:26" x14ac:dyDescent="0.3">
      <c r="B320" s="46">
        <f>'EJE G ENTRE 3-6'!E300</f>
        <v>2.0674837420841174E-3</v>
      </c>
      <c r="C320" s="46">
        <f>'EJE G ENTRE 3-6'!D300</f>
        <v>7.5983416516304213E-3</v>
      </c>
      <c r="N320" s="93"/>
      <c r="O320" s="93"/>
      <c r="Y320" s="46">
        <f>'EJE 6'!E83</f>
        <v>5.8362431314405369E-3</v>
      </c>
      <c r="Z320" s="46">
        <f>'EJE 6'!D83</f>
        <v>4.5645543066079215E-2</v>
      </c>
    </row>
    <row r="321" spans="2:26" x14ac:dyDescent="0.3">
      <c r="B321" s="46">
        <f>'EJE G ENTRE 3-6'!E301</f>
        <v>1.1084503767131359E-3</v>
      </c>
      <c r="C321" s="46">
        <f>'EJE G ENTRE 3-6'!D301</f>
        <v>1.0242566251902157E-2</v>
      </c>
      <c r="N321" s="93"/>
      <c r="O321" s="93"/>
      <c r="Y321" s="46">
        <f>'EJE 6'!E84</f>
        <v>6.668205536299935E-3</v>
      </c>
      <c r="Z321" s="46">
        <f>'EJE 6'!D84</f>
        <v>4.7270200711894195E-2</v>
      </c>
    </row>
    <row r="322" spans="2:26" x14ac:dyDescent="0.3">
      <c r="B322" s="46">
        <f>'EJE G ENTRE 3-6'!E302</f>
        <v>1.5032885368029274E-3</v>
      </c>
      <c r="C322" s="46">
        <f>'EJE G ENTRE 3-6'!D302</f>
        <v>8.4529059239130274E-5</v>
      </c>
      <c r="N322" s="93"/>
      <c r="O322" s="93"/>
      <c r="Y322" s="46">
        <f>'EJE 6'!E85</f>
        <v>2.2082140987016982E-2</v>
      </c>
      <c r="Z322" s="46">
        <f>'EJE 6'!D85</f>
        <v>0.1480901167330394</v>
      </c>
    </row>
    <row r="323" spans="2:26" x14ac:dyDescent="0.3">
      <c r="B323" s="46">
        <f>'EJE G ENTRE 3-6'!E303</f>
        <v>1.2769384489012263E-3</v>
      </c>
      <c r="C323" s="46">
        <f>'EJE G ENTRE 3-6'!D303</f>
        <v>2.7287003624999946E-3</v>
      </c>
      <c r="N323" s="93"/>
      <c r="O323" s="93"/>
      <c r="Y323" s="46">
        <f>'EJE 6'!E86</f>
        <v>5.1127266378155883E-3</v>
      </c>
      <c r="Z323" s="46">
        <f>'EJE 6'!D86</f>
        <v>0.14971477437885436</v>
      </c>
    </row>
    <row r="324" spans="2:26" x14ac:dyDescent="0.3">
      <c r="B324" s="46">
        <f>'EJE G ENTRE 3-6'!E304</f>
        <v>2.0674837420841174E-3</v>
      </c>
      <c r="C324" s="46">
        <f>'EJE G ENTRE 3-6'!D304</f>
        <v>7.5983416516304213E-3</v>
      </c>
      <c r="N324" s="93"/>
      <c r="O324" s="93"/>
      <c r="Y324" s="46">
        <f>'EJE 6'!E87</f>
        <v>5.8362431314405369E-3</v>
      </c>
      <c r="Z324" s="46">
        <f>'EJE 6'!D87</f>
        <v>4.5645543066079215E-2</v>
      </c>
    </row>
    <row r="325" spans="2:26" x14ac:dyDescent="0.3">
      <c r="B325" s="46">
        <f>'EJE G ENTRE 3-6'!E305</f>
        <v>1.1084503767131359E-3</v>
      </c>
      <c r="C325" s="46">
        <f>'EJE G ENTRE 3-6'!D305</f>
        <v>1.0242566251902157E-2</v>
      </c>
      <c r="N325" s="93"/>
      <c r="O325" s="93"/>
      <c r="Y325" s="46">
        <f>'EJE 6'!E88</f>
        <v>6.668205536299935E-3</v>
      </c>
      <c r="Z325" s="46">
        <f>'EJE 6'!D88</f>
        <v>4.7270200711894195E-2</v>
      </c>
    </row>
    <row r="326" spans="2:26" x14ac:dyDescent="0.3">
      <c r="B326" s="46">
        <f>'EJE G ENTRE 3-6'!E306</f>
        <v>4.509355812913507E-3</v>
      </c>
      <c r="C326" s="46">
        <f>'EJE G ENTRE 3-6'!D306</f>
        <v>6.0741537347825982E-3</v>
      </c>
      <c r="N326" s="93"/>
      <c r="O326" s="93"/>
      <c r="Y326" s="46">
        <f>'EJE 6'!E89</f>
        <v>2.2082140987016982E-2</v>
      </c>
      <c r="Z326" s="46">
        <f>'EJE 6'!D89</f>
        <v>0.1480901167330394</v>
      </c>
    </row>
    <row r="327" spans="2:26" x14ac:dyDescent="0.3">
      <c r="B327" s="46">
        <f>'EJE G ENTRE 3-6'!E307</f>
        <v>1.647352674444704E-3</v>
      </c>
      <c r="C327" s="46">
        <f>'EJE G ENTRE 3-6'!D307</f>
        <v>3.4299291345108633E-3</v>
      </c>
      <c r="N327" s="93"/>
      <c r="O327" s="93"/>
      <c r="Y327" s="46">
        <f>'EJE 6'!E90</f>
        <v>5.1127266378155883E-3</v>
      </c>
      <c r="Z327" s="46">
        <f>'EJE 6'!D90</f>
        <v>0.14971477437885436</v>
      </c>
    </row>
    <row r="328" spans="2:26" x14ac:dyDescent="0.3">
      <c r="B328" s="46">
        <f>'EJE G ENTRE 3-6'!E308</f>
        <v>5.0735626045014083E-3</v>
      </c>
      <c r="C328" s="46">
        <f>'EJE G ENTRE 3-6'!D308</f>
        <v>1.3757024445652149E-2</v>
      </c>
      <c r="N328" s="93"/>
      <c r="O328" s="93"/>
      <c r="Y328" s="46">
        <f>'EJE 6'!E91</f>
        <v>3.721439111956367E-4</v>
      </c>
      <c r="Z328" s="46">
        <f>'EJE 6'!D91</f>
        <v>7.0709538362995469E-2</v>
      </c>
    </row>
    <row r="329" spans="2:26" x14ac:dyDescent="0.3">
      <c r="B329" s="46">
        <f>'EJE G ENTRE 3-6'!E309</f>
        <v>1.4788646022566136E-3</v>
      </c>
      <c r="C329" s="46">
        <f>'EJE G ENTRE 3-6'!D309</f>
        <v>1.6401195748913015E-2</v>
      </c>
      <c r="N329" s="93"/>
      <c r="O329" s="93"/>
      <c r="Y329" s="46">
        <f>'EJE 6'!E92</f>
        <v>1.7947733059054088E-3</v>
      </c>
      <c r="Z329" s="46">
        <f>'EJE 6'!D92</f>
        <v>7.2334245381497672E-2</v>
      </c>
    </row>
    <row r="330" spans="2:26" x14ac:dyDescent="0.3">
      <c r="B330" s="46">
        <f>'EJE G ENTRE 3-6'!E310</f>
        <v>4.509355812913507E-3</v>
      </c>
      <c r="C330" s="46">
        <f>'EJE G ENTRE 3-6'!D310</f>
        <v>6.0741537347825982E-3</v>
      </c>
      <c r="N330" s="93"/>
      <c r="O330" s="93"/>
      <c r="Y330" s="46">
        <f>'EJE 6'!E93</f>
        <v>1.5873753944380804E-2</v>
      </c>
      <c r="Z330" s="46">
        <f>'EJE 6'!D93</f>
        <v>0.12302607206343592</v>
      </c>
    </row>
    <row r="331" spans="2:26" x14ac:dyDescent="0.3">
      <c r="B331" s="46">
        <f>'EJE G ENTRE 3-6'!E311</f>
        <v>1.647352674444704E-3</v>
      </c>
      <c r="C331" s="46">
        <f>'EJE G ENTRE 3-6'!D311</f>
        <v>3.4299291345108633E-3</v>
      </c>
      <c r="N331" s="93"/>
      <c r="O331" s="93"/>
      <c r="Y331" s="46">
        <f>'EJE 6'!E94</f>
        <v>2.3927265733858562E-4</v>
      </c>
      <c r="Z331" s="46">
        <f>'EJE 6'!D94</f>
        <v>0.12465072970925088</v>
      </c>
    </row>
    <row r="332" spans="2:26" x14ac:dyDescent="0.3">
      <c r="B332" s="46">
        <f>'EJE G ENTRE 3-6'!E312</f>
        <v>5.0735626045014083E-3</v>
      </c>
      <c r="C332" s="46">
        <f>'EJE G ENTRE 3-6'!D312</f>
        <v>1.3757024445652149E-2</v>
      </c>
      <c r="N332" s="93"/>
      <c r="O332" s="93"/>
      <c r="Y332" s="46">
        <f>'EJE 6'!E95</f>
        <v>3.721439111956367E-4</v>
      </c>
      <c r="Z332" s="46">
        <f>'EJE 6'!D95</f>
        <v>7.0709538362995469E-2</v>
      </c>
    </row>
    <row r="333" spans="2:26" x14ac:dyDescent="0.3">
      <c r="B333" s="46">
        <f>'EJE G ENTRE 3-6'!E313</f>
        <v>1.4788646022566136E-3</v>
      </c>
      <c r="C333" s="46">
        <f>'EJE G ENTRE 3-6'!D313</f>
        <v>1.6401195748913015E-2</v>
      </c>
      <c r="N333" s="93"/>
      <c r="O333" s="93"/>
      <c r="Y333" s="46">
        <f>'EJE 6'!E96</f>
        <v>1.7947733059054088E-3</v>
      </c>
      <c r="Z333" s="46">
        <f>'EJE 6'!D96</f>
        <v>7.2334245381497672E-2</v>
      </c>
    </row>
    <row r="334" spans="2:26" x14ac:dyDescent="0.3">
      <c r="B334" s="46">
        <f>'EJE G ENTRE 3-6'!E314</f>
        <v>1.792946204572303E-3</v>
      </c>
      <c r="C334" s="46">
        <f>'EJE G ENTRE 3-6'!D314</f>
        <v>2.7906314891304298E-3</v>
      </c>
      <c r="N334" s="93"/>
      <c r="O334" s="93"/>
      <c r="Y334" s="46">
        <f>'EJE 6'!E97</f>
        <v>1.5873753944380804E-2</v>
      </c>
      <c r="Z334" s="46">
        <f>'EJE 6'!D97</f>
        <v>0.12302607206343592</v>
      </c>
    </row>
    <row r="335" spans="2:26" x14ac:dyDescent="0.3">
      <c r="B335" s="46">
        <f>'EJE G ENTRE 3-6'!E315</f>
        <v>9.9622540991256905E-4</v>
      </c>
      <c r="C335" s="46">
        <f>'EJE G ENTRE 3-6'!D315</f>
        <v>6.3162287581521627E-3</v>
      </c>
      <c r="N335" s="93"/>
      <c r="O335" s="93"/>
      <c r="Y335" s="46">
        <f>'EJE 6'!E98</f>
        <v>2.3927265733858562E-4</v>
      </c>
      <c r="Z335" s="46">
        <f>'EJE 6'!D98</f>
        <v>0.12465072970925088</v>
      </c>
    </row>
    <row r="336" spans="2:26" x14ac:dyDescent="0.3">
      <c r="B336" s="46">
        <f>'EJE G ENTRE 3-6'!E316</f>
        <v>1.7778260743147416E-3</v>
      </c>
      <c r="C336" s="46">
        <f>'EJE G ENTRE 3-6'!D316</f>
        <v>1.030449737853259E-2</v>
      </c>
      <c r="N336" s="93"/>
      <c r="O336" s="93"/>
      <c r="Y336" s="46">
        <f>'EJE 6'!E99</f>
        <v>8.640437765141943E-4</v>
      </c>
      <c r="Z336" s="46">
        <f>'EJE 6'!D99</f>
        <v>0.10379837275066062</v>
      </c>
    </row>
    <row r="337" spans="2:26" x14ac:dyDescent="0.3">
      <c r="B337" s="46">
        <f>'EJE G ENTRE 3-6'!E317</f>
        <v>1.3891750020085041E-3</v>
      </c>
      <c r="C337" s="46">
        <f>'EJE G ENTRE 3-6'!D317</f>
        <v>1.3830094647554324E-2</v>
      </c>
      <c r="N337" s="93"/>
      <c r="O337" s="93"/>
      <c r="Y337" s="46">
        <f>'EJE 6'!E100</f>
        <v>7.1362238110578378E-3</v>
      </c>
      <c r="Z337" s="46">
        <f>'EJE 6'!D100</f>
        <v>0.10596459940264299</v>
      </c>
    </row>
    <row r="338" spans="2:26" x14ac:dyDescent="0.3">
      <c r="B338" s="46">
        <f>'EJE G ENTRE 3-6'!E318</f>
        <v>1.792946204572303E-3</v>
      </c>
      <c r="C338" s="46">
        <f>'EJE G ENTRE 3-6'!D318</f>
        <v>2.7906314891304298E-3</v>
      </c>
      <c r="N338" s="93"/>
      <c r="O338" s="93"/>
      <c r="Y338" s="46">
        <f>'EJE 6'!E101</f>
        <v>2.7054340341943321E-2</v>
      </c>
      <c r="Z338" s="46">
        <f>'EJE 6'!D101</f>
        <v>0.20624299579030803</v>
      </c>
    </row>
    <row r="339" spans="2:26" x14ac:dyDescent="0.3">
      <c r="B339" s="46">
        <f>'EJE G ENTRE 3-6'!E319</f>
        <v>9.9622540991256905E-4</v>
      </c>
      <c r="C339" s="46">
        <f>'EJE G ENTRE 3-6'!D319</f>
        <v>6.3162287581521627E-3</v>
      </c>
      <c r="N339" s="93"/>
      <c r="O339" s="93"/>
      <c r="Y339" s="46">
        <f>'EJE 6'!E102</f>
        <v>4.6447083630576872E-3</v>
      </c>
      <c r="Z339" s="46">
        <f>'EJE 6'!D102</f>
        <v>0.20840922244229038</v>
      </c>
    </row>
    <row r="340" spans="2:26" x14ac:dyDescent="0.3">
      <c r="B340" s="46">
        <f>'EJE G ENTRE 3-6'!E320</f>
        <v>1.7778260743147416E-3</v>
      </c>
      <c r="C340" s="46">
        <f>'EJE G ENTRE 3-6'!D320</f>
        <v>1.030449737853259E-2</v>
      </c>
      <c r="N340" s="93"/>
      <c r="O340" s="93"/>
      <c r="Y340" s="46">
        <f>'EJE 6'!E103</f>
        <v>8.640437765141943E-4</v>
      </c>
      <c r="Z340" s="46">
        <f>'EJE 6'!D103</f>
        <v>0.10379837275066062</v>
      </c>
    </row>
    <row r="341" spans="2:26" x14ac:dyDescent="0.3">
      <c r="B341" s="46">
        <f>'EJE G ENTRE 3-6'!E321</f>
        <v>1.3891750020085041E-3</v>
      </c>
      <c r="C341" s="46">
        <f>'EJE G ENTRE 3-6'!D321</f>
        <v>1.3830094647554324E-2</v>
      </c>
      <c r="N341" s="93"/>
      <c r="O341" s="93"/>
      <c r="Y341" s="46">
        <f>'EJE 6'!E104</f>
        <v>7.1362238110578378E-3</v>
      </c>
      <c r="Z341" s="46">
        <f>'EJE 6'!D104</f>
        <v>0.10596459940264299</v>
      </c>
    </row>
    <row r="342" spans="2:26" x14ac:dyDescent="0.3">
      <c r="B342" s="46">
        <f>'EJE G ENTRE 3-6'!E322</f>
        <v>4.7990250669895946E-3</v>
      </c>
      <c r="C342" s="46">
        <f>'EJE G ENTRE 3-6'!D322</f>
        <v>3.367998007880429E-3</v>
      </c>
      <c r="N342" s="93"/>
      <c r="O342" s="93"/>
      <c r="Y342" s="46">
        <f>'EJE 6'!E105</f>
        <v>2.7054340341943321E-2</v>
      </c>
      <c r="Z342" s="46">
        <f>'EJE 6'!D105</f>
        <v>0.20624299579030803</v>
      </c>
    </row>
    <row r="343" spans="2:26" x14ac:dyDescent="0.3">
      <c r="B343" s="46">
        <f>'EJE G ENTRE 3-6'!E323</f>
        <v>1.3666280491493358E-3</v>
      </c>
      <c r="C343" s="46">
        <f>'EJE G ENTRE 3-6'!D323</f>
        <v>1.5759926114130408E-4</v>
      </c>
      <c r="N343" s="93"/>
      <c r="O343" s="93"/>
      <c r="Y343" s="46">
        <f>'EJE 6'!E106</f>
        <v>4.6447083630576872E-3</v>
      </c>
      <c r="Z343" s="46">
        <f>'EJE 6'!D106</f>
        <v>0.20840922244229038</v>
      </c>
    </row>
    <row r="344" spans="2:26" x14ac:dyDescent="0.3">
      <c r="B344" s="46">
        <f>'EJE G ENTRE 3-6'!E324</f>
        <v>4.7838933504253224E-3</v>
      </c>
      <c r="C344" s="46">
        <f>'EJE G ENTRE 3-6'!D324</f>
        <v>1.6463126875543448E-2</v>
      </c>
      <c r="N344" s="93"/>
      <c r="O344" s="93"/>
      <c r="Y344" s="46">
        <f>'EJE 6'!E107</f>
        <v>5.3443432661219792E-3</v>
      </c>
      <c r="Z344" s="46">
        <f>'EJE 6'!D107</f>
        <v>0.12886241742026408</v>
      </c>
    </row>
    <row r="345" spans="2:26" x14ac:dyDescent="0.3">
      <c r="B345" s="46">
        <f>'EJE G ENTRE 3-6'!E325</f>
        <v>1.7595892275519818E-3</v>
      </c>
      <c r="C345" s="46">
        <f>'EJE G ENTRE 3-6'!D325</f>
        <v>1.9988724144565179E-2</v>
      </c>
      <c r="N345" s="93"/>
      <c r="O345" s="93"/>
      <c r="Y345" s="46">
        <f>'EJE 6'!E108</f>
        <v>2.2627698305808337E-3</v>
      </c>
      <c r="Z345" s="46">
        <f>'EJE 6'!D108</f>
        <v>0.13102864407224649</v>
      </c>
    </row>
    <row r="346" spans="2:26" x14ac:dyDescent="0.3">
      <c r="B346" s="46">
        <f>'EJE G ENTRE 3-6'!E326</f>
        <v>4.7990250669895946E-3</v>
      </c>
      <c r="C346" s="46">
        <f>'EJE G ENTRE 3-6'!D326</f>
        <v>3.367998007880429E-3</v>
      </c>
      <c r="N346" s="93"/>
      <c r="O346" s="93"/>
      <c r="Y346" s="46">
        <f>'EJE 6'!E109</f>
        <v>2.0845953299307145E-2</v>
      </c>
      <c r="Z346" s="46">
        <f>'EJE 6'!D109</f>
        <v>0.18117895112070453</v>
      </c>
    </row>
    <row r="347" spans="2:26" x14ac:dyDescent="0.3">
      <c r="B347" s="46">
        <f>'EJE G ENTRE 3-6'!E327</f>
        <v>1.3666280491493358E-3</v>
      </c>
      <c r="C347" s="46">
        <f>'EJE G ENTRE 3-6'!D327</f>
        <v>1.5759926114130408E-4</v>
      </c>
      <c r="N347" s="93"/>
      <c r="O347" s="93"/>
      <c r="Y347" s="46">
        <f>'EJE 6'!E110</f>
        <v>2.2872386733683905E-4</v>
      </c>
      <c r="Z347" s="46">
        <f>'EJE 6'!D110</f>
        <v>0.18334517777268691</v>
      </c>
    </row>
    <row r="348" spans="2:26" x14ac:dyDescent="0.3">
      <c r="B348" s="46">
        <f>'EJE G ENTRE 3-6'!E328</f>
        <v>4.7838933504253224E-3</v>
      </c>
      <c r="C348" s="46">
        <f>'EJE G ENTRE 3-6'!D328</f>
        <v>1.6463126875543448E-2</v>
      </c>
      <c r="N348" s="93"/>
      <c r="O348" s="93"/>
      <c r="Y348" s="46">
        <f>'EJE 6'!E111</f>
        <v>5.3443432661219792E-3</v>
      </c>
      <c r="Z348" s="46">
        <f>'EJE 6'!D111</f>
        <v>0.12886241742026408</v>
      </c>
    </row>
    <row r="349" spans="2:26" x14ac:dyDescent="0.3">
      <c r="B349" s="46">
        <f>'EJE G ENTRE 3-6'!E329</f>
        <v>1.7595892275519818E-3</v>
      </c>
      <c r="C349" s="46">
        <f>'EJE G ENTRE 3-6'!D329</f>
        <v>1.9988724144565179E-2</v>
      </c>
      <c r="N349" s="93"/>
      <c r="O349" s="93"/>
      <c r="Y349" s="46">
        <f>'EJE 6'!E112</f>
        <v>2.2627698305808337E-3</v>
      </c>
      <c r="Z349" s="46">
        <f>'EJE 6'!D112</f>
        <v>0.13102864407224649</v>
      </c>
    </row>
    <row r="350" spans="2:26" x14ac:dyDescent="0.3">
      <c r="B350" s="46">
        <f>'EJE G ENTRE 3-6'!E330</f>
        <v>4.7990250669895946E-3</v>
      </c>
      <c r="C350" s="46">
        <f>'EJE G ENTRE 3-6'!D330</f>
        <v>6.0741537347825982E-3</v>
      </c>
      <c r="N350" s="93"/>
      <c r="O350" s="93"/>
      <c r="Y350" s="46">
        <f>'EJE 6'!E113</f>
        <v>2.0845953299307145E-2</v>
      </c>
      <c r="Z350" s="46">
        <f>'EJE 6'!D113</f>
        <v>0.18117895112070453</v>
      </c>
    </row>
    <row r="351" spans="2:26" x14ac:dyDescent="0.3">
      <c r="B351" s="46">
        <f>'EJE G ENTRE 3-6'!E331</f>
        <v>1.647352674444704E-3</v>
      </c>
      <c r="C351" s="46">
        <f>'EJE G ENTRE 3-6'!D331</f>
        <v>3.4299291345108633E-3</v>
      </c>
      <c r="N351" s="93"/>
      <c r="O351" s="93"/>
      <c r="Y351" s="46">
        <f>'EJE 6'!E114</f>
        <v>2.2872386733683905E-4</v>
      </c>
      <c r="Z351" s="46">
        <f>'EJE 6'!D114</f>
        <v>0.18334517777268691</v>
      </c>
    </row>
    <row r="352" spans="2:26" x14ac:dyDescent="0.3">
      <c r="B352" s="46">
        <f>'EJE G ENTRE 3-6'!E332</f>
        <v>5.0735626045014083E-3</v>
      </c>
      <c r="C352" s="46">
        <f>'EJE G ENTRE 3-6'!D332</f>
        <v>1.6463126875543448E-2</v>
      </c>
      <c r="N352" s="93"/>
      <c r="O352" s="93"/>
      <c r="Y352" s="46">
        <f>'EJE 6'!E115</f>
        <v>5.8362431314405369E-3</v>
      </c>
      <c r="Z352" s="46">
        <f>'EJE 6'!D115</f>
        <v>4.5645543066079215E-2</v>
      </c>
    </row>
    <row r="353" spans="2:26" x14ac:dyDescent="0.3">
      <c r="B353" s="46">
        <f>'EJE G ENTRE 3-6'!E333</f>
        <v>1.7595892275519818E-3</v>
      </c>
      <c r="C353" s="46">
        <f>'EJE G ENTRE 3-6'!D333</f>
        <v>1.9988724144565179E-2</v>
      </c>
      <c r="N353" s="93"/>
      <c r="O353" s="93"/>
      <c r="Y353" s="46">
        <f>'EJE 6'!E116</f>
        <v>7.1362238110578378E-3</v>
      </c>
      <c r="Z353" s="46">
        <f>'EJE 6'!D116</f>
        <v>4.7270200711894195E-2</v>
      </c>
    </row>
    <row r="354" spans="2:26" x14ac:dyDescent="0.3">
      <c r="B354" s="46">
        <f>'EJE G ENTRE 3-6'!E230</f>
        <v>4.665342260160673E-4</v>
      </c>
      <c r="C354" s="46">
        <f>'EJE G ENTRE 3-6'!D230</f>
        <v>7.2658482493206389E-2</v>
      </c>
      <c r="N354" s="93"/>
      <c r="O354" s="93"/>
      <c r="Y354" s="46">
        <f>'EJE 6'!E117</f>
        <v>2.7054340341943321E-2</v>
      </c>
      <c r="Z354" s="46">
        <f>'EJE 6'!D117</f>
        <v>0.20624299579030803</v>
      </c>
    </row>
    <row r="355" spans="2:26" x14ac:dyDescent="0.3">
      <c r="B355" s="46">
        <f>'EJE G ENTRE 3-6'!E231</f>
        <v>5.1358621756852462E-4</v>
      </c>
      <c r="C355" s="46">
        <f>'EJE G ENTRE 3-6'!D231</f>
        <v>7.5596480217391168E-2</v>
      </c>
      <c r="N355" s="93"/>
      <c r="O355" s="93"/>
      <c r="Y355" s="100">
        <f>'EJE 6'!E118</f>
        <v>5.1127266378155883E-3</v>
      </c>
      <c r="Z355" s="46">
        <f>'EJE 6'!D118</f>
        <v>0.20840922244229038</v>
      </c>
    </row>
    <row r="356" spans="2:26" x14ac:dyDescent="0.3">
      <c r="B356" s="46">
        <f>'EJE G ENTRE 3-6'!E232</f>
        <v>1.3533964868856307E-4</v>
      </c>
      <c r="C356" s="46">
        <f>'EJE G ENTRE 3-6'!D232</f>
        <v>1.7881946601902142E-2</v>
      </c>
      <c r="N356" s="93"/>
      <c r="O356" s="93"/>
      <c r="Y356" s="46">
        <f>'EJE 6'!E123</f>
        <v>2.4680763440127953E-3</v>
      </c>
      <c r="Z356">
        <f>'EJE 6'!D123</f>
        <v>9.385359005823983E-2</v>
      </c>
    </row>
    <row r="357" spans="2:26" x14ac:dyDescent="0.3">
      <c r="B357" s="46">
        <f>'EJE G ENTRE 3-6'!E233</f>
        <v>1.2746096012523607E-4</v>
      </c>
      <c r="C357" s="46">
        <f>'EJE G ENTRE 3-6'!D233</f>
        <v>1.7881946601902142E-2</v>
      </c>
      <c r="N357" s="93"/>
      <c r="O357" s="93"/>
      <c r="Y357" s="46">
        <f>'EJE 6'!E124</f>
        <v>1.9340193203199964E-3</v>
      </c>
      <c r="Z357" s="46">
        <f>'EJE 6'!D124</f>
        <v>9.5535178362239848E-2</v>
      </c>
    </row>
    <row r="358" spans="2:26" x14ac:dyDescent="0.3">
      <c r="B358" s="46">
        <f>'EJE G ENTRE 3-6'!E234</f>
        <v>2.1673692922377086E-3</v>
      </c>
      <c r="C358" s="46">
        <f>'EJE G ENTRE 3-6'!D234</f>
        <v>8.3944391029891156E-3</v>
      </c>
      <c r="N358" s="93"/>
      <c r="O358" s="93"/>
      <c r="Y358" s="46">
        <f>'EJE 6'!E125</f>
        <v>7.8889166673919858E-4</v>
      </c>
      <c r="Z358" s="46">
        <f>'EJE 6'!D125</f>
        <v>2.1949232822399963E-2</v>
      </c>
    </row>
    <row r="359" spans="2:26" x14ac:dyDescent="0.3">
      <c r="B359" s="46">
        <f>'EJE G ENTRE 3-6'!E235</f>
        <v>2.4522997468690881E-3</v>
      </c>
      <c r="C359" s="46">
        <f>'EJE G ENTRE 3-6'!D235</f>
        <v>8.3944391029891156E-3</v>
      </c>
      <c r="N359" s="93"/>
      <c r="O359" s="93"/>
      <c r="Y359" s="46">
        <f>'EJE 6'!E126</f>
        <v>2.5779273215999953E-4</v>
      </c>
      <c r="Z359" s="46">
        <f>'EJE 6'!D126</f>
        <v>2.1949232822399963E-2</v>
      </c>
    </row>
    <row r="360" spans="2:26" x14ac:dyDescent="0.3">
      <c r="B360" s="46">
        <f>'EJE G ENTRE 3-6'!E236</f>
        <v>8.0519733664933674E-3</v>
      </c>
      <c r="C360" s="46">
        <f>'EJE G ENTRE 3-6'!D236</f>
        <v>3.0064150970380382E-2</v>
      </c>
      <c r="N360" s="93"/>
      <c r="O360" s="93"/>
      <c r="Y360" s="46">
        <f>'EJE 6'!E127</f>
        <v>9.0386206082047841E-3</v>
      </c>
      <c r="Z360" s="46">
        <f>'EJE 6'!D127</f>
        <v>3.7067191360639934E-2</v>
      </c>
    </row>
    <row r="361" spans="2:26" x14ac:dyDescent="0.3">
      <c r="B361" s="46">
        <f>'EJE G ENTRE 3-6'!E237</f>
        <v>8.4151229777291916E-3</v>
      </c>
      <c r="C361" s="46">
        <f>'EJE G ENTRE 3-6'!D237</f>
        <v>3.0064150970380382E-2</v>
      </c>
      <c r="N361" s="93"/>
      <c r="O361" s="93"/>
      <c r="Y361" s="46">
        <f>'EJE 6'!E128</f>
        <v>1.627862548439037E-2</v>
      </c>
      <c r="Z361" s="46">
        <f>'EJE 6'!D128</f>
        <v>3.7067191360639934E-2</v>
      </c>
    </row>
    <row r="362" spans="2:26" x14ac:dyDescent="0.3">
      <c r="B362" s="46">
        <f>'EJE G ENTRE 3-6'!E238</f>
        <v>3.3120616363421492E-4</v>
      </c>
      <c r="C362" s="46">
        <f>'EJE G ENTRE 3-6'!D238</f>
        <v>9.0540375798097664E-2</v>
      </c>
      <c r="N362" s="93"/>
      <c r="O362" s="93"/>
      <c r="Y362" s="46">
        <f>'EJE 6'!E129</f>
        <v>4.550146446438392E-3</v>
      </c>
      <c r="Z362" s="46">
        <f>'EJE 6'!D129</f>
        <v>1.817293511231997E-2</v>
      </c>
    </row>
    <row r="363" spans="2:26" x14ac:dyDescent="0.3">
      <c r="B363" s="46">
        <f>'EJE G ENTRE 3-6'!E239</f>
        <v>3.8613684374999932E-4</v>
      </c>
      <c r="C363" s="46">
        <f>'EJE G ENTRE 3-6'!D239</f>
        <v>9.3478373522282443E-2</v>
      </c>
      <c r="N363" s="93"/>
      <c r="O363" s="93"/>
      <c r="Y363" s="46">
        <f>'EJE 6'!E130</f>
        <v>4.704495003135991E-3</v>
      </c>
      <c r="Z363" s="46">
        <f>'EJE 6'!D130</f>
        <v>1.817293511231997E-2</v>
      </c>
    </row>
    <row r="364" spans="2:26" x14ac:dyDescent="0.3">
      <c r="B364" s="46">
        <f>'EJE G ENTRE 3-6'!E240</f>
        <v>6.5315486820652054E-4</v>
      </c>
      <c r="C364" s="46">
        <f>'EJE G ENTRE 3-6'!D240</f>
        <v>0.10172182219347807</v>
      </c>
      <c r="N364" s="93"/>
      <c r="O364" s="93"/>
      <c r="Y364" s="46">
        <f>'EJE 6'!E131</f>
        <v>3.2569680107519942E-3</v>
      </c>
      <c r="Z364" s="46">
        <f>'EJE 6'!D131</f>
        <v>0.11580280494847979</v>
      </c>
    </row>
    <row r="365" spans="2:26" x14ac:dyDescent="0.3">
      <c r="B365" s="46">
        <f>'EJE G ENTRE 3-6'!E241</f>
        <v>7.1902302185727657E-4</v>
      </c>
      <c r="C365" s="46">
        <f>'EJE G ENTRE 3-6'!D241</f>
        <v>0.10583501900733676</v>
      </c>
      <c r="N365" s="93"/>
      <c r="O365" s="93"/>
      <c r="Y365" s="46">
        <f>'EJE 6'!E132</f>
        <v>2.1918120524799961E-3</v>
      </c>
      <c r="Z365" s="46">
        <f>'EJE 6'!D132</f>
        <v>0.11748439325247981</v>
      </c>
    </row>
    <row r="366" spans="2:26" x14ac:dyDescent="0.3">
      <c r="B366" s="46">
        <f>'EJE G ENTRE 3-6'!E242</f>
        <v>3.4331385414697481E-4</v>
      </c>
      <c r="C366" s="46">
        <f>'EJE G ENTRE 3-6'!D242</f>
        <v>0.11580124025788022</v>
      </c>
      <c r="N366" s="93"/>
      <c r="O366" s="93"/>
      <c r="Y366" s="46">
        <f>'EJE 6'!E133</f>
        <v>3.4553063077887936E-3</v>
      </c>
      <c r="Z366" s="46">
        <f>'EJE 6'!D133</f>
        <v>0.13139501532223977</v>
      </c>
    </row>
    <row r="367" spans="2:26" x14ac:dyDescent="0.3">
      <c r="B367" s="46">
        <f>'EJE G ENTRE 3-6'!E243</f>
        <v>4.1237982844990475E-4</v>
      </c>
      <c r="C367" s="46">
        <f>'EJE G ENTRE 3-6'!D243</f>
        <v>0.11932683752690196</v>
      </c>
      <c r="Y367" s="46">
        <f>'EJE 6'!E134</f>
        <v>2.707627048447995E-3</v>
      </c>
      <c r="Z367" s="46">
        <f>'EJE 6'!D134</f>
        <v>0.13374923894783977</v>
      </c>
    </row>
    <row r="368" spans="2:26" x14ac:dyDescent="0.3">
      <c r="B368" s="46">
        <f>'EJE G ENTRE 3-6'!E244</f>
        <v>2.6144385229796741E-3</v>
      </c>
      <c r="C368" s="46">
        <f>'EJE G ENTRE 3-6'!D244</f>
        <v>5.3640403510597734E-2</v>
      </c>
      <c r="Y368" s="46">
        <f>'EJE 6'!E135</f>
        <v>4.2239188534271927E-3</v>
      </c>
      <c r="Z368" s="46">
        <f>'EJE 6'!D135</f>
        <v>0.14774306623999975</v>
      </c>
    </row>
    <row r="369" spans="2:26" x14ac:dyDescent="0.3">
      <c r="B369" s="46">
        <f>'EJE G ENTRE 3-6'!E245</f>
        <v>3.8954437655363823E-3</v>
      </c>
      <c r="C369" s="46">
        <f>'EJE G ENTRE 3-6'!D245</f>
        <v>5.6284574813858596E-2</v>
      </c>
      <c r="Y369" s="46">
        <f>'EJE 6'!E136</f>
        <v>2.7332915558399948E-3</v>
      </c>
      <c r="Z369" s="46">
        <f>'EJE 6'!D136</f>
        <v>0.14976097220479975</v>
      </c>
    </row>
    <row r="370" spans="2:26" x14ac:dyDescent="0.3">
      <c r="B370" s="46">
        <f>'EJE G ENTRE 3-6'!E246</f>
        <v>3.454202447069937E-3</v>
      </c>
      <c r="C370" s="46">
        <f>'EJE G ENTRE 3-6'!D246</f>
        <v>7.7144811680162906E-2</v>
      </c>
      <c r="Y370" s="46">
        <f>'EJE 6'!E137</f>
        <v>1.0432798707302382E-2</v>
      </c>
      <c r="Z370" s="46">
        <f>'EJE 6'!D137</f>
        <v>3.2574163147519944E-2</v>
      </c>
    </row>
    <row r="371" spans="2:26" x14ac:dyDescent="0.3">
      <c r="B371" s="46">
        <f>'EJE G ENTRE 3-6'!E247</f>
        <v>2.9709839393903537E-3</v>
      </c>
      <c r="C371" s="46">
        <f>'EJE G ENTRE 3-6'!D247</f>
        <v>7.9789036280434641E-2</v>
      </c>
      <c r="Y371" s="46">
        <f>'EJE 6'!E138</f>
        <v>2.1049458002943961E-2</v>
      </c>
      <c r="Z371" s="46">
        <f>'EJE 6'!D138</f>
        <v>3.4087583655039944E-2</v>
      </c>
    </row>
    <row r="372" spans="2:26" x14ac:dyDescent="0.3">
      <c r="B372" s="46">
        <f>'EJE G ENTRE 3-6'!E248</f>
        <v>2.6144385229796741E-3</v>
      </c>
      <c r="C372" s="46">
        <f>'EJE G ENTRE 3-6'!D248</f>
        <v>5.3640403510597734E-2</v>
      </c>
      <c r="Y372" s="46">
        <f>'EJE 6'!E139</f>
        <v>1.4875337848012773E-2</v>
      </c>
      <c r="Z372" s="46">
        <f>'EJE 6'!D139</f>
        <v>0.13636229537087977</v>
      </c>
    </row>
    <row r="373" spans="2:26" x14ac:dyDescent="0.3">
      <c r="B373" s="46">
        <f>'EJE G ENTRE 3-6'!E249</f>
        <v>3.8954437655363823E-3</v>
      </c>
      <c r="C373" s="46">
        <f>'EJE G ENTRE 3-6'!D249</f>
        <v>5.6284574813858596E-2</v>
      </c>
      <c r="Y373" s="46">
        <f>'EJE 6'!E140</f>
        <v>2.4530692779519955E-2</v>
      </c>
      <c r="Z373" s="46">
        <f>'EJE 6'!D140</f>
        <v>0.13787571587839978</v>
      </c>
    </row>
    <row r="374" spans="2:26" x14ac:dyDescent="0.3">
      <c r="B374" s="46">
        <f>'EJE G ENTRE 3-6'!E250</f>
        <v>3.454202447069937E-3</v>
      </c>
      <c r="C374" s="46">
        <f>'EJE G ENTRE 3-6'!D250</f>
        <v>7.7144811680162906E-2</v>
      </c>
      <c r="Y374" s="46">
        <f>'EJE 6'!E141</f>
        <v>1.0432798707302382E-2</v>
      </c>
      <c r="Z374" s="46">
        <f>'EJE 6'!D141</f>
        <v>3.2574163147519944E-2</v>
      </c>
    </row>
    <row r="375" spans="2:26" x14ac:dyDescent="0.3">
      <c r="B375" s="46">
        <f>'EJE G ENTRE 3-6'!E251</f>
        <v>2.9709839393903537E-3</v>
      </c>
      <c r="C375" s="46">
        <f>'EJE G ENTRE 3-6'!D251</f>
        <v>7.9789036280434641E-2</v>
      </c>
      <c r="Y375" s="46">
        <f>'EJE 6'!E142</f>
        <v>2.1049458002943961E-2</v>
      </c>
      <c r="Z375" s="46">
        <f>'EJE 6'!D142</f>
        <v>3.4087583655039944E-2</v>
      </c>
    </row>
    <row r="376" spans="2:26" x14ac:dyDescent="0.3">
      <c r="B376" s="46">
        <f>'EJE G ENTRE 3-6'!E252</f>
        <v>1.0852881909676256E-2</v>
      </c>
      <c r="C376" s="46">
        <f>'EJE G ENTRE 3-6'!D252</f>
        <v>2.3302785577445612E-2</v>
      </c>
      <c r="Y376" s="46">
        <f>'EJE 6'!E143</f>
        <v>1.4875337848012773E-2</v>
      </c>
      <c r="Z376" s="46">
        <f>'EJE 6'!D143</f>
        <v>0.13636229537087977</v>
      </c>
    </row>
    <row r="377" spans="2:26" x14ac:dyDescent="0.3">
      <c r="B377" s="46">
        <f>'EJE G ENTRE 3-6'!E253</f>
        <v>1.2243412509569921E-2</v>
      </c>
      <c r="C377" s="46">
        <f>'EJE G ENTRE 3-6'!D253</f>
        <v>2.5946956880706477E-2</v>
      </c>
      <c r="Y377" s="46">
        <f>'EJE 6'!E144</f>
        <v>2.4530692779519955E-2</v>
      </c>
      <c r="Z377" s="46">
        <f>'EJE 6'!D144</f>
        <v>0.13787571587839978</v>
      </c>
    </row>
    <row r="378" spans="2:26" x14ac:dyDescent="0.3">
      <c r="B378" s="46">
        <f>'EJE G ENTRE 3-6'!E254</f>
        <v>1.169265742007323E-2</v>
      </c>
      <c r="C378" s="46">
        <f>'EJE G ENTRE 3-6'!D254</f>
        <v>0.10748242961331503</v>
      </c>
      <c r="Y378" s="46">
        <f>'EJE 6'!E145</f>
        <v>4.1489366023167917E-3</v>
      </c>
      <c r="Z378" s="46">
        <f>'EJE 6'!D145</f>
        <v>5.9026107549439905E-2</v>
      </c>
    </row>
    <row r="379" spans="2:26" x14ac:dyDescent="0.3">
      <c r="B379" s="46">
        <f>'EJE G ENTRE 3-6'!E255</f>
        <v>1.1318952683423892E-2</v>
      </c>
      <c r="C379" s="46">
        <f>'EJE G ENTRE 3-6'!D255</f>
        <v>0.11012665421358675</v>
      </c>
      <c r="Y379" s="46">
        <f>'EJE 6'!E146</f>
        <v>4.8456741815295912E-3</v>
      </c>
      <c r="Z379" s="46">
        <f>'EJE 6'!D146</f>
        <v>6.0539545989119897E-2</v>
      </c>
    </row>
    <row r="380" spans="2:26" x14ac:dyDescent="0.3">
      <c r="B380" s="46">
        <f>'EJE G ENTRE 3-6'!E256</f>
        <v>1.0852881909676256E-2</v>
      </c>
      <c r="C380" s="46">
        <f>'EJE G ENTRE 3-6'!D256</f>
        <v>2.3302785577445612E-2</v>
      </c>
      <c r="Y380" s="46">
        <f>'EJE 6'!E147</f>
        <v>8.5914757430271826E-3</v>
      </c>
      <c r="Z380" s="46">
        <f>'EJE 6'!D147</f>
        <v>0.10991033303679981</v>
      </c>
    </row>
    <row r="381" spans="2:26" x14ac:dyDescent="0.3">
      <c r="B381" s="46">
        <f>'EJE G ENTRE 3-6'!E257</f>
        <v>1.2243412509569921E-2</v>
      </c>
      <c r="C381" s="46">
        <f>'EJE G ENTRE 3-6'!D257</f>
        <v>2.5946956880706477E-2</v>
      </c>
      <c r="Y381" s="46">
        <f>'EJE 6'!E148</f>
        <v>8.3269118272511836E-3</v>
      </c>
      <c r="Z381" s="46">
        <f>'EJE 6'!D148</f>
        <v>0.11142377147647982</v>
      </c>
    </row>
    <row r="382" spans="2:26" x14ac:dyDescent="0.3">
      <c r="B382" s="46">
        <f>'EJE G ENTRE 3-6'!E258</f>
        <v>1.169265742007323E-2</v>
      </c>
      <c r="C382" s="46">
        <f>'EJE G ENTRE 3-6'!D258</f>
        <v>0.10748242961331503</v>
      </c>
      <c r="Y382" s="46">
        <f>'EJE 6'!E149</f>
        <v>4.1489366023167917E-3</v>
      </c>
      <c r="Z382" s="46">
        <f>'EJE 6'!D149</f>
        <v>5.9026107549439905E-2</v>
      </c>
    </row>
    <row r="383" spans="2:26" x14ac:dyDescent="0.3">
      <c r="B383" s="46">
        <f>'EJE G ENTRE 3-6'!E259</f>
        <v>1.1318952683423892E-2</v>
      </c>
      <c r="C383" s="46">
        <f>'EJE G ENTRE 3-6'!D259</f>
        <v>0.11012665421358675</v>
      </c>
      <c r="Y383" s="46">
        <f>'EJE 6'!E150</f>
        <v>4.8456741815295912E-3</v>
      </c>
      <c r="Z383" s="46">
        <f>'EJE 6'!D150</f>
        <v>6.0539545989119897E-2</v>
      </c>
    </row>
    <row r="384" spans="2:26" x14ac:dyDescent="0.3">
      <c r="B384" s="46">
        <f>'EJE G ENTRE 3-6'!E260</f>
        <v>2.6098040002953639E-3</v>
      </c>
      <c r="C384" s="46">
        <f>'EJE G ENTRE 3-6'!D260</f>
        <v>9.3319868211956356E-2</v>
      </c>
      <c r="Y384" s="46">
        <f>'EJE 6'!E151</f>
        <v>8.5914757430271826E-3</v>
      </c>
      <c r="Z384" s="46">
        <f>'EJE 6'!D151</f>
        <v>0.10991033303679981</v>
      </c>
    </row>
    <row r="385" spans="2:26" x14ac:dyDescent="0.3">
      <c r="B385" s="46">
        <f>'EJE G ENTRE 3-6'!E261</f>
        <v>3.9220690983577432E-3</v>
      </c>
      <c r="C385" s="46">
        <f>'EJE G ENTRE 3-6'!D261</f>
        <v>9.6845465480978082E-2</v>
      </c>
      <c r="Y385" s="46">
        <f>'EJE 6'!E152</f>
        <v>8.3269118272511836E-3</v>
      </c>
      <c r="Z385" s="46">
        <f>'EJE 6'!D152</f>
        <v>0.11142377147647982</v>
      </c>
    </row>
    <row r="386" spans="2:26" x14ac:dyDescent="0.3">
      <c r="B386" s="46">
        <f>'EJE G ENTRE 3-6'!E262</f>
        <v>3.4588369697542472E-3</v>
      </c>
      <c r="C386" s="46">
        <f>'EJE G ENTRE 3-6'!D262</f>
        <v>0.11682427638152153</v>
      </c>
      <c r="Y386" s="46">
        <f>'EJE 6'!E153</f>
        <v>8.9034867195903842E-3</v>
      </c>
      <c r="Z386" s="46">
        <f>'EJE 6'!D153</f>
        <v>8.2679469400959868E-2</v>
      </c>
    </row>
    <row r="387" spans="2:26" x14ac:dyDescent="0.3">
      <c r="B387" s="46">
        <f>'EJE G ENTRE 3-6'!E263</f>
        <v>2.9443586065689927E-3</v>
      </c>
      <c r="C387" s="46">
        <f>'EJE G ENTRE 3-6'!D263</f>
        <v>0.12034987365054325</v>
      </c>
      <c r="Y387" s="46">
        <f>'EJE 6'!E154</f>
        <v>2.0211458040115163E-2</v>
      </c>
      <c r="Z387" s="46">
        <f>'EJE 6'!D154</f>
        <v>8.4697375365759858E-2</v>
      </c>
    </row>
    <row r="388" spans="2:26" x14ac:dyDescent="0.3">
      <c r="B388" s="46">
        <f>'EJE G ENTRE 3-6'!E264</f>
        <v>2.6098040002953639E-3</v>
      </c>
      <c r="C388" s="46">
        <f>'EJE G ENTRE 3-6'!D264</f>
        <v>9.3319868211956356E-2</v>
      </c>
      <c r="Y388" s="46">
        <f>'EJE 6'!E155</f>
        <v>1.6404652704870369E-2</v>
      </c>
      <c r="Z388" s="46">
        <f>'EJE 6'!D155</f>
        <v>0.18646758369215971</v>
      </c>
    </row>
    <row r="389" spans="2:26" x14ac:dyDescent="0.3">
      <c r="B389" s="46">
        <f>'EJE G ENTRE 3-6'!E265</f>
        <v>3.9220690983577432E-3</v>
      </c>
      <c r="C389" s="46">
        <f>'EJE G ENTRE 3-6'!D265</f>
        <v>9.6845465480978082E-2</v>
      </c>
      <c r="Y389" s="46">
        <f>'EJE 6'!E156</f>
        <v>2.5368692742348754E-2</v>
      </c>
      <c r="Z389" s="46">
        <f>'EJE 6'!D156</f>
        <v>0.18848548965695969</v>
      </c>
    </row>
    <row r="390" spans="2:26" x14ac:dyDescent="0.3">
      <c r="B390" s="46">
        <f>'EJE G ENTRE 3-6'!E266</f>
        <v>3.4588369697542472E-3</v>
      </c>
      <c r="C390" s="46">
        <f>'EJE G ENTRE 3-6'!D266</f>
        <v>0.11682427638152153</v>
      </c>
      <c r="Y390" s="46">
        <f>'EJE 6'!E157</f>
        <v>8.9034867195903842E-3</v>
      </c>
      <c r="Z390" s="46">
        <f>'EJE 6'!D157</f>
        <v>8.2679469400959868E-2</v>
      </c>
    </row>
    <row r="391" spans="2:26" x14ac:dyDescent="0.3">
      <c r="B391" s="46">
        <f>'EJE G ENTRE 3-6'!E267</f>
        <v>2.9443586065689927E-3</v>
      </c>
      <c r="C391" s="46">
        <f>'EJE G ENTRE 3-6'!D267</f>
        <v>0.12034987365054325</v>
      </c>
      <c r="Y391" s="46">
        <f>'EJE 6'!E158</f>
        <v>2.0211458040115163E-2</v>
      </c>
      <c r="Z391" s="46">
        <f>'EJE 6'!D158</f>
        <v>8.4697375365759858E-2</v>
      </c>
    </row>
    <row r="392" spans="2:26" x14ac:dyDescent="0.3">
      <c r="B392" s="46">
        <f>'EJE G ENTRE 3-6'!E268</f>
        <v>1.0848258973298656E-2</v>
      </c>
      <c r="C392" s="46">
        <f>'EJE G ENTRE 3-6'!D268</f>
        <v>6.2982250278804233E-2</v>
      </c>
      <c r="Y392" s="46">
        <f>'EJE 6'!E159</f>
        <v>1.6404652704870369E-2</v>
      </c>
      <c r="Z392" s="46">
        <f>'EJE 6'!D159</f>
        <v>0.18646758369215971</v>
      </c>
    </row>
    <row r="393" spans="2:26" x14ac:dyDescent="0.3">
      <c r="B393" s="46">
        <f>'EJE G ENTRE 3-6'!E269</f>
        <v>1.2270026256084572E-2</v>
      </c>
      <c r="C393" s="46">
        <f>'EJE G ENTRE 3-6'!D269</f>
        <v>6.650784754782596E-2</v>
      </c>
      <c r="Y393" s="46">
        <f>'EJE 6'!E160</f>
        <v>2.5368692742348754E-2</v>
      </c>
      <c r="Z393" s="46">
        <f>'EJE 6'!D160</f>
        <v>0.18848548965695969</v>
      </c>
    </row>
    <row r="394" spans="2:26" x14ac:dyDescent="0.3">
      <c r="B394" s="46">
        <f>'EJE G ENTRE 3-6'!E270</f>
        <v>1.169728035645083E-2</v>
      </c>
      <c r="C394" s="46">
        <f>'EJE G ENTRE 3-6'!D270</f>
        <v>0.1471619476116845</v>
      </c>
      <c r="Y394" s="46">
        <f>'EJE 6'!E161</f>
        <v>2.6196246146047947E-3</v>
      </c>
      <c r="Z394" s="46">
        <f>'EJE 6'!D161</f>
        <v>0.10913141380287983</v>
      </c>
    </row>
    <row r="395" spans="2:26" x14ac:dyDescent="0.3">
      <c r="B395" s="46">
        <f>'EJE G ENTRE 3-6'!E271</f>
        <v>1.1292327350602531E-2</v>
      </c>
      <c r="C395" s="46">
        <f>'EJE G ENTRE 3-6'!D271</f>
        <v>0.15068754488070626</v>
      </c>
      <c r="Y395" s="46">
        <f>'EJE 6'!E162</f>
        <v>4.0076770878463936E-3</v>
      </c>
      <c r="Z395" s="46">
        <f>'EJE 6'!D162</f>
        <v>0.11114931976767982</v>
      </c>
    </row>
    <row r="396" spans="2:26" x14ac:dyDescent="0.3">
      <c r="B396" s="46">
        <f>'EJE G ENTRE 3-6'!E272</f>
        <v>1.0848258973298656E-2</v>
      </c>
      <c r="C396" s="46">
        <f>'EJE G ENTRE 3-6'!D272</f>
        <v>6.2982250278804233E-2</v>
      </c>
      <c r="Y396" s="46">
        <f>'EJE 6'!E163</f>
        <v>1.0120790599884782E-2</v>
      </c>
      <c r="Z396" s="46">
        <f>'EJE 6'!D163</f>
        <v>0.16001563929023974</v>
      </c>
    </row>
    <row r="397" spans="2:26" x14ac:dyDescent="0.3">
      <c r="B397" s="46">
        <f>'EJE G ENTRE 3-6'!E273</f>
        <v>1.2270026256084572E-2</v>
      </c>
      <c r="C397" s="46">
        <f>'EJE G ENTRE 3-6'!D273</f>
        <v>6.650784754782596E-2</v>
      </c>
      <c r="Y397" s="46">
        <f>'EJE 6'!E164</f>
        <v>9.164908920934382E-3</v>
      </c>
      <c r="Z397" s="46">
        <f>'EJE 6'!D164</f>
        <v>0.16203354525503974</v>
      </c>
    </row>
    <row r="398" spans="2:26" x14ac:dyDescent="0.3">
      <c r="B398" s="46">
        <f>'EJE G ENTRE 3-6'!E274</f>
        <v>1.169728035645083E-2</v>
      </c>
      <c r="C398" s="46">
        <f>'EJE G ENTRE 3-6'!D274</f>
        <v>0.1471619476116845</v>
      </c>
      <c r="Y398" s="46">
        <f>'EJE 6'!E165</f>
        <v>2.6196246146047947E-3</v>
      </c>
      <c r="Z398" s="46">
        <f>'EJE 6'!D165</f>
        <v>0.10913141380287983</v>
      </c>
    </row>
    <row r="399" spans="2:26" x14ac:dyDescent="0.3">
      <c r="B399" s="46">
        <f>'EJE G ENTRE 3-6'!E275</f>
        <v>1.1292327350602531E-2</v>
      </c>
      <c r="C399" s="46">
        <f>'EJE G ENTRE 3-6'!D275</f>
        <v>0.15068754488070626</v>
      </c>
      <c r="Y399" s="46">
        <f>'EJE 6'!E166</f>
        <v>4.0076770878463936E-3</v>
      </c>
      <c r="Z399" s="46">
        <f>'EJE 6'!D166</f>
        <v>0.11114931976767982</v>
      </c>
    </row>
    <row r="400" spans="2:26" x14ac:dyDescent="0.3">
      <c r="B400" s="46">
        <f>'EJE G ENTRE 3-6'!E276</f>
        <v>1.0852881909676256E-2</v>
      </c>
      <c r="C400" s="46">
        <f>'EJE G ENTRE 3-6'!D276</f>
        <v>2.3302785577445612E-2</v>
      </c>
      <c r="Y400" s="46">
        <f>'EJE 6'!E167</f>
        <v>1.0120790599884782E-2</v>
      </c>
      <c r="Z400" s="46">
        <f>'EJE 6'!D167</f>
        <v>0.16001563929023974</v>
      </c>
    </row>
    <row r="401" spans="2:26" x14ac:dyDescent="0.3">
      <c r="B401" s="46">
        <f>'EJE G ENTRE 3-6'!E277</f>
        <v>1.2270026256084572E-2</v>
      </c>
      <c r="C401" s="46">
        <f>'EJE G ENTRE 3-6'!D277</f>
        <v>2.5946956880706477E-2</v>
      </c>
      <c r="Y401" s="46">
        <f>'EJE 6'!E168</f>
        <v>9.164908920934382E-3</v>
      </c>
      <c r="Z401" s="46">
        <f>'EJE 6'!D168</f>
        <v>0.16203354525503974</v>
      </c>
    </row>
    <row r="402" spans="2:26" x14ac:dyDescent="0.3">
      <c r="B402" s="46">
        <f>'EJE G ENTRE 3-6'!E278</f>
        <v>1.169728035645083E-2</v>
      </c>
      <c r="C402" s="46">
        <f>'EJE G ENTRE 3-6'!D278</f>
        <v>0.1471619476116845</v>
      </c>
      <c r="Y402" s="46">
        <f>'EJE 6'!E169</f>
        <v>1.0432798707302382E-2</v>
      </c>
      <c r="Z402" s="46">
        <f>'EJE 6'!D169</f>
        <v>3.2574163147519944E-2</v>
      </c>
    </row>
    <row r="403" spans="2:26" x14ac:dyDescent="0.3">
      <c r="B403" s="46">
        <f>'EJE G ENTRE 3-6'!E279</f>
        <v>1.1318952683423892E-2</v>
      </c>
      <c r="C403" s="46">
        <f>'EJE G ENTRE 3-6'!D279</f>
        <v>0.15068754488070626</v>
      </c>
      <c r="Y403" s="46">
        <f>'EJE 6'!E170</f>
        <v>2.1049458002943961E-2</v>
      </c>
      <c r="Z403" s="46">
        <f>'EJE 6'!D170</f>
        <v>3.4087583655039944E-2</v>
      </c>
    </row>
    <row r="404" spans="2:26" x14ac:dyDescent="0.3">
      <c r="B404" s="46">
        <f>'EJE I'!E284</f>
        <v>3.4049838161625649E-3</v>
      </c>
      <c r="C404">
        <f>'EJE I'!D284</f>
        <v>1.95992295891304E-2</v>
      </c>
      <c r="Y404" s="46">
        <f>'EJE 6'!E171</f>
        <v>1.6404652704870369E-2</v>
      </c>
      <c r="Z404" s="46">
        <f>'EJE 6'!D171</f>
        <v>0.18646758369215971</v>
      </c>
    </row>
    <row r="405" spans="2:26" x14ac:dyDescent="0.3">
      <c r="B405" s="46">
        <f>'EJE I'!E285</f>
        <v>1.1919528891776916E-3</v>
      </c>
      <c r="C405" s="46">
        <f>'EJE I'!D285</f>
        <v>2.2471938474999963E-2</v>
      </c>
      <c r="Y405" s="100">
        <f>'EJE 6'!E172</f>
        <v>2.5368692742348754E-2</v>
      </c>
      <c r="Z405" s="100">
        <f>'EJE 6'!D172</f>
        <v>0.18848548965695969</v>
      </c>
    </row>
    <row r="406" spans="2:26" x14ac:dyDescent="0.3">
      <c r="B406" s="46">
        <f>'EJE I'!E286</f>
        <v>1.4693290718336457E-3</v>
      </c>
      <c r="C406" s="46">
        <f>'EJE I'!D286</f>
        <v>4.5477273434782525E-3</v>
      </c>
      <c r="Y406">
        <f>'EJE G ENTRE 3-6'!E14</f>
        <v>4.2121052995605394E-3</v>
      </c>
      <c r="Z406">
        <f>'EJE G ENTRE 3-6'!D14</f>
        <v>6.1158516029687388E-2</v>
      </c>
    </row>
    <row r="407" spans="2:26" x14ac:dyDescent="0.3">
      <c r="B407" s="46">
        <f>'EJE I'!E287</f>
        <v>7.768850375708871E-4</v>
      </c>
      <c r="C407" s="46">
        <f>'EJE I'!D287</f>
        <v>4.5477273434782525E-3</v>
      </c>
      <c r="Y407" s="46">
        <f>'EJE G ENTRE 3-6'!E15</f>
        <v>2.3573788386230428E-3</v>
      </c>
      <c r="Z407" s="46">
        <f>'EJE G ENTRE 3-6'!D15</f>
        <v>6.2854978920312388E-2</v>
      </c>
    </row>
    <row r="408" spans="2:26" x14ac:dyDescent="0.3">
      <c r="B408" s="46">
        <f>'EJE I'!E288</f>
        <v>3.0568848173440398E-3</v>
      </c>
      <c r="C408" s="46">
        <f>'EJE I'!D288</f>
        <v>4.6677522119565129E-3</v>
      </c>
      <c r="Y408" s="46">
        <f>'EJE G ENTRE 3-6'!E16</f>
        <v>8.6352925382486827E-4</v>
      </c>
      <c r="Z408" s="46">
        <f>'EJE G ENTRE 3-6'!D16</f>
        <v>1.4251908129687475E-2</v>
      </c>
    </row>
    <row r="409" spans="2:26" x14ac:dyDescent="0.3">
      <c r="B409" s="46">
        <f>'EJE I'!E289</f>
        <v>5.2717695534026368E-4</v>
      </c>
      <c r="C409" s="46">
        <f>'EJE I'!D289</f>
        <v>4.6677522119565129E-3</v>
      </c>
      <c r="Y409" s="46">
        <f>'EJE G ENTRE 3-6'!E17</f>
        <v>4.9286123299153561E-4</v>
      </c>
      <c r="Z409" s="46">
        <f>'EJE G ENTRE 3-6'!D17</f>
        <v>1.4251908129687475E-2</v>
      </c>
    </row>
    <row r="410" spans="2:26" x14ac:dyDescent="0.3">
      <c r="B410" s="46">
        <f>'EJE I'!E290</f>
        <v>6.3521694815689865E-3</v>
      </c>
      <c r="C410" s="46">
        <f>'EJE I'!D290</f>
        <v>1.1872228953260849E-2</v>
      </c>
      <c r="Y410" s="46">
        <f>'EJE G ENTRE 3-6'!E18</f>
        <v>7.1243460734049361E-4</v>
      </c>
      <c r="Z410" s="46">
        <f>'EJE G ENTRE 3-6'!D18</f>
        <v>1.2505098598437479E-2</v>
      </c>
    </row>
    <row r="411" spans="2:26" x14ac:dyDescent="0.3">
      <c r="B411" s="46">
        <f>'EJE I'!E291</f>
        <v>4.4848276016067973E-4</v>
      </c>
      <c r="C411" s="46">
        <f>'EJE I'!D291</f>
        <v>1.1872228953260849E-2</v>
      </c>
      <c r="Y411" s="46">
        <f>'EJE G ENTRE 3-6'!E19</f>
        <v>5.8252750545247296E-4</v>
      </c>
      <c r="Z411" s="46">
        <f>'EJE G ENTRE 3-6'!D19</f>
        <v>1.2505098598437479E-2</v>
      </c>
    </row>
    <row r="412" spans="2:26" x14ac:dyDescent="0.3">
      <c r="B412" s="46">
        <f>'EJE I'!E292</f>
        <v>4.8743128879962109E-3</v>
      </c>
      <c r="C412" s="46">
        <f>'EJE I'!D292</f>
        <v>2.4146956932608651E-2</v>
      </c>
      <c r="Y412" s="46">
        <f>'EJE G ENTRE 3-6'!E20</f>
        <v>1.6179809602050756E-3</v>
      </c>
      <c r="Z412" s="46">
        <f>'EJE G ENTRE 3-6'!D20</f>
        <v>8.0025474510416524E-3</v>
      </c>
    </row>
    <row r="413" spans="2:26" x14ac:dyDescent="0.3">
      <c r="B413" s="46">
        <f>'EJE I'!E293</f>
        <v>1.9688379267485787E-3</v>
      </c>
      <c r="C413" s="46">
        <f>'EJE I'!D293</f>
        <v>2.7019665818478211E-2</v>
      </c>
      <c r="Y413" s="46">
        <f>'EJE G ENTRE 3-6'!E21</f>
        <v>3.5488407537434831E-3</v>
      </c>
      <c r="Z413" s="46">
        <f>'EJE G ENTRE 3-6'!D21</f>
        <v>8.0025474510416524E-3</v>
      </c>
    </row>
    <row r="414" spans="2:26" x14ac:dyDescent="0.3">
      <c r="B414" s="46">
        <f>'EJE I'!E294</f>
        <v>4.7669773426275899E-3</v>
      </c>
      <c r="C414" s="46">
        <f>'EJE I'!D294</f>
        <v>2.7438900105978211E-2</v>
      </c>
      <c r="Y414" s="46">
        <f>'EJE G ENTRE 3-6'!E22</f>
        <v>5.0756345533854077E-3</v>
      </c>
      <c r="Z414" s="46">
        <f>'EJE G ENTRE 3-6'!D22</f>
        <v>7.5410424159374864E-2</v>
      </c>
    </row>
    <row r="415" spans="2:26" x14ac:dyDescent="0.3">
      <c r="B415" s="46">
        <f>'EJE I'!E295</f>
        <v>1.6687062377126623E-3</v>
      </c>
      <c r="C415" s="46">
        <f>'EJE I'!D295</f>
        <v>3.1460692546195594E-2</v>
      </c>
      <c r="Y415" s="46">
        <f>'EJE G ENTRE 3-6'!E23</f>
        <v>2.8502400716145784E-3</v>
      </c>
      <c r="Z415" s="46">
        <f>'EJE G ENTRE 3-6'!D23</f>
        <v>7.7106887049999864E-2</v>
      </c>
    </row>
    <row r="416" spans="2:26" x14ac:dyDescent="0.3">
      <c r="B416" s="46">
        <f>'EJE I'!E296</f>
        <v>6.4368885562381736E-3</v>
      </c>
      <c r="C416" s="46">
        <f>'EJE I'!D296</f>
        <v>3.0795439256521687E-2</v>
      </c>
      <c r="Y416" s="46">
        <f>'EJE G ENTRE 3-6'!E24</f>
        <v>5.8969483314615786E-3</v>
      </c>
      <c r="Z416" s="46">
        <f>'EJE G ENTRE 3-6'!D24</f>
        <v>8.5621919522916506E-2</v>
      </c>
    </row>
    <row r="417" spans="2:26" x14ac:dyDescent="0.3">
      <c r="B417" s="46">
        <f>'EJE I'!E297</f>
        <v>2.6733317199905435E-3</v>
      </c>
      <c r="C417" s="46">
        <f>'EJE I'!D297</f>
        <v>3.424268991956516E-2</v>
      </c>
      <c r="Y417" s="46">
        <f>'EJE G ENTRE 3-6'!E25</f>
        <v>3.300329461995437E-3</v>
      </c>
      <c r="Z417" s="46">
        <f>'EJE G ENTRE 3-6'!D25</f>
        <v>8.7996967569791501E-2</v>
      </c>
    </row>
    <row r="418" spans="2:26" x14ac:dyDescent="0.3">
      <c r="B418" s="46">
        <f>'EJE I'!E298</f>
        <v>1.2151718478260849E-3</v>
      </c>
      <c r="C418" s="46">
        <f>'EJE I'!D298</f>
        <v>1.1104432214673892E-2</v>
      </c>
      <c r="Y418" s="46">
        <f>'EJE G ENTRE 3-6'!E26</f>
        <v>6.4361749897460822E-3</v>
      </c>
      <c r="Z418" s="46">
        <f>'EJE G ENTRE 3-6'!D26</f>
        <v>9.6193269324478983E-2</v>
      </c>
    </row>
    <row r="419" spans="2:26" x14ac:dyDescent="0.3">
      <c r="B419" s="46">
        <f>'EJE I'!E299</f>
        <v>1.8107543579867643E-3</v>
      </c>
      <c r="C419" s="46">
        <f>'EJE I'!D299</f>
        <v>1.3689870211956497E-2</v>
      </c>
      <c r="Y419" s="46">
        <f>'EJE G ENTRE 3-6'!E27</f>
        <v>3.6174334912109315E-3</v>
      </c>
      <c r="Z419" s="46">
        <f>'EJE G ENTRE 3-6'!D27</f>
        <v>9.8229024793228981E-2</v>
      </c>
    </row>
    <row r="420" spans="2:26" x14ac:dyDescent="0.3">
      <c r="B420" s="46">
        <f>'EJE I'!E300</f>
        <v>7.3441427169187012E-3</v>
      </c>
      <c r="C420" s="46">
        <f>'EJE I'!D300</f>
        <v>2.4174138408152131E-2</v>
      </c>
      <c r="Y420" s="46">
        <f>'EJE G ENTRE 3-6'!E28</f>
        <v>2.7934860913085891E-3</v>
      </c>
      <c r="Z420" s="46">
        <f>'EJE G ENTRE 3-6'!D28</f>
        <v>3.7535522010937433E-2</v>
      </c>
    </row>
    <row r="421" spans="2:26" x14ac:dyDescent="0.3">
      <c r="B421" s="46">
        <f>'EJE I'!E301</f>
        <v>3.3475157348771207E-4</v>
      </c>
      <c r="C421" s="46">
        <f>'EJE I'!D301</f>
        <v>2.6759576405434731E-2</v>
      </c>
      <c r="Y421" s="46">
        <f>'EJE G ENTRE 3-6'!E29</f>
        <v>1.3061031311848935E-3</v>
      </c>
      <c r="Z421" s="46">
        <f>'EJE G ENTRE 3-6'!D29</f>
        <v>3.9062338612499928E-2</v>
      </c>
    </row>
    <row r="422" spans="2:26" x14ac:dyDescent="0.3">
      <c r="B422" s="46">
        <f>'EJE I'!E302</f>
        <v>1.2151718478260849E-3</v>
      </c>
      <c r="C422" s="46">
        <f>'EJE I'!D302</f>
        <v>1.1104432214673892E-2</v>
      </c>
      <c r="Y422" s="46">
        <f>'EJE G ENTRE 3-6'!E30</f>
        <v>4.7883029918619714E-3</v>
      </c>
      <c r="Z422" s="46">
        <f>'EJE G ENTRE 3-6'!D30</f>
        <v>7.2549786411979039E-2</v>
      </c>
    </row>
    <row r="423" spans="2:26" x14ac:dyDescent="0.3">
      <c r="B423" s="46">
        <f>'EJE I'!E303</f>
        <v>1.8107543579867643E-3</v>
      </c>
      <c r="C423" s="46">
        <f>'EJE I'!D303</f>
        <v>1.3689870211956497E-2</v>
      </c>
      <c r="Y423" s="46">
        <f>'EJE G ENTRE 3-6'!E31</f>
        <v>2.9371769541829381E-3</v>
      </c>
      <c r="Z423" s="46">
        <f>'EJE G ENTRE 3-6'!D31</f>
        <v>7.4076603013541534E-2</v>
      </c>
    </row>
    <row r="424" spans="2:26" x14ac:dyDescent="0.3">
      <c r="B424" s="46">
        <f>'EJE I'!E304</f>
        <v>7.3441427169187012E-3</v>
      </c>
      <c r="C424" s="46">
        <f>'EJE I'!D304</f>
        <v>2.4174138408152131E-2</v>
      </c>
      <c r="Y424" s="46">
        <f>'EJE G ENTRE 3-6'!E32</f>
        <v>2.7934860913085891E-3</v>
      </c>
      <c r="Z424" s="46">
        <f>'EJE G ENTRE 3-6'!D32</f>
        <v>3.7535522010937433E-2</v>
      </c>
    </row>
    <row r="425" spans="2:26" x14ac:dyDescent="0.3">
      <c r="B425" s="46">
        <f>'EJE I'!E305</f>
        <v>3.3475157348771207E-4</v>
      </c>
      <c r="C425" s="46">
        <f>'EJE I'!D305</f>
        <v>2.6759576405434731E-2</v>
      </c>
      <c r="Y425" s="46">
        <f>'EJE G ENTRE 3-6'!E33</f>
        <v>1.3061031311848935E-3</v>
      </c>
      <c r="Z425" s="46">
        <f>'EJE G ENTRE 3-6'!D33</f>
        <v>3.9062338612499928E-2</v>
      </c>
    </row>
    <row r="426" spans="2:26" x14ac:dyDescent="0.3">
      <c r="B426" s="46">
        <f>'EJE I'!E306</f>
        <v>5.8285611086956414E-3</v>
      </c>
      <c r="C426" s="46">
        <f>'EJE I'!D306</f>
        <v>1.0181860956521721E-3</v>
      </c>
      <c r="Y426" s="46">
        <f>'EJE G ENTRE 3-6'!E34</f>
        <v>4.7883029918619714E-3</v>
      </c>
      <c r="Z426" s="46">
        <f>'EJE G ENTRE 3-6'!D34</f>
        <v>7.2549786411979039E-2</v>
      </c>
    </row>
    <row r="427" spans="2:26" x14ac:dyDescent="0.3">
      <c r="B427" s="46">
        <f>'EJE I'!E307</f>
        <v>1.7006380990075584E-3</v>
      </c>
      <c r="C427" s="46">
        <f>'EJE I'!D307</f>
        <v>3.6036240929347759E-3</v>
      </c>
      <c r="Y427" s="46">
        <f>'EJE G ENTRE 3-6'!E35</f>
        <v>2.9371769541829381E-3</v>
      </c>
      <c r="Z427" s="46">
        <f>'EJE G ENTRE 3-6'!D35</f>
        <v>7.4076603013541534E-2</v>
      </c>
    </row>
    <row r="428" spans="2:26" x14ac:dyDescent="0.3">
      <c r="B428" s="46">
        <f>'EJE I'!E308</f>
        <v>1.1957578323015101E-2</v>
      </c>
      <c r="C428" s="46">
        <f>'EJE I'!D308</f>
        <v>3.4260384527173851E-2</v>
      </c>
      <c r="Y428" s="46">
        <f>'EJE G ENTRE 3-6'!E36</f>
        <v>1.5257198291829402E-3</v>
      </c>
      <c r="Z428" s="46">
        <f>'EJE G ENTRE 3-6'!D36</f>
        <v>4.3839096535937427E-2</v>
      </c>
    </row>
    <row r="429" spans="2:26" x14ac:dyDescent="0.3">
      <c r="B429" s="46">
        <f>'EJE I'!E309</f>
        <v>4.4482148724007481E-4</v>
      </c>
      <c r="C429" s="46">
        <f>'EJE I'!D309</f>
        <v>3.6845822524456458E-2</v>
      </c>
      <c r="Y429" s="46">
        <f>'EJE G ENTRE 3-6'!E37</f>
        <v>2.8467376966145783E-3</v>
      </c>
      <c r="Z429" s="46">
        <f>'EJE G ENTRE 3-6'!D37</f>
        <v>4.5365913137499915E-2</v>
      </c>
    </row>
    <row r="430" spans="2:26" x14ac:dyDescent="0.3">
      <c r="B430" s="46">
        <f>'EJE I'!E310</f>
        <v>5.8285611086956414E-3</v>
      </c>
      <c r="C430" s="46">
        <f>'EJE I'!D310</f>
        <v>1.0181860956521721E-3</v>
      </c>
      <c r="Y430" s="46">
        <f>'EJE G ENTRE 3-6'!E38</f>
        <v>6.0560692539876199E-3</v>
      </c>
      <c r="Z430" s="46">
        <f>'EJE G ENTRE 3-6'!D38</f>
        <v>6.6246226480208212E-2</v>
      </c>
    </row>
    <row r="431" spans="2:26" x14ac:dyDescent="0.3">
      <c r="B431" s="46">
        <f>'EJE I'!E311</f>
        <v>1.7006380990075584E-3</v>
      </c>
      <c r="C431" s="46">
        <f>'EJE I'!D311</f>
        <v>3.6036240929347759E-3</v>
      </c>
      <c r="Y431" s="46">
        <f>'EJE G ENTRE 3-6'!E39</f>
        <v>7.0900177819824099E-3</v>
      </c>
      <c r="Z431" s="46">
        <f>'EJE G ENTRE 3-6'!D39</f>
        <v>6.777304308177072E-2</v>
      </c>
    </row>
    <row r="432" spans="2:26" x14ac:dyDescent="0.3">
      <c r="B432" s="46">
        <f>'EJE I'!E312</f>
        <v>1.1957578323015101E-2</v>
      </c>
      <c r="C432" s="46">
        <f>'EJE I'!D312</f>
        <v>3.4260384527173851E-2</v>
      </c>
      <c r="Y432" s="46">
        <f>'EJE G ENTRE 3-6'!E40</f>
        <v>1.5257198291829402E-3</v>
      </c>
      <c r="Z432" s="46">
        <f>'EJE G ENTRE 3-6'!D40</f>
        <v>4.3839096535937427E-2</v>
      </c>
    </row>
    <row r="433" spans="2:26" x14ac:dyDescent="0.3">
      <c r="B433" s="46">
        <f>'EJE I'!E313</f>
        <v>4.4482148724007481E-4</v>
      </c>
      <c r="C433" s="46">
        <f>'EJE I'!D313</f>
        <v>3.6845822524456458E-2</v>
      </c>
      <c r="Y433" s="46">
        <f>'EJE G ENTRE 3-6'!E41</f>
        <v>2.8467376966145783E-3</v>
      </c>
      <c r="Z433" s="46">
        <f>'EJE G ENTRE 3-6'!D41</f>
        <v>4.5365913137499915E-2</v>
      </c>
    </row>
    <row r="434" spans="2:26" x14ac:dyDescent="0.3">
      <c r="B434" s="46">
        <f>'EJE I'!E314</f>
        <v>1.2756523688563304E-3</v>
      </c>
      <c r="C434" s="46">
        <f>'EJE I'!D314</f>
        <v>2.1531885797282567E-2</v>
      </c>
      <c r="Y434" s="46">
        <f>'EJE G ENTRE 3-6'!E42</f>
        <v>6.0560692539876199E-3</v>
      </c>
      <c r="Z434" s="46">
        <f>'EJE G ENTRE 3-6'!D42</f>
        <v>6.6246226480208212E-2</v>
      </c>
    </row>
    <row r="435" spans="2:26" x14ac:dyDescent="0.3">
      <c r="B435" s="46">
        <f>'EJE I'!E315</f>
        <v>2.9452391658790116E-3</v>
      </c>
      <c r="C435" s="46">
        <f>'EJE I'!D315</f>
        <v>2.4979136460326044E-2</v>
      </c>
      <c r="Y435" s="46">
        <f>'EJE G ENTRE 3-6'!E43</f>
        <v>7.0900177819824099E-3</v>
      </c>
      <c r="Z435" s="46">
        <f>'EJE G ENTRE 3-6'!D43</f>
        <v>6.777304308177072E-2</v>
      </c>
    </row>
    <row r="436" spans="2:26" x14ac:dyDescent="0.3">
      <c r="B436" s="46">
        <f>'EJE I'!E316</f>
        <v>9.8349669336011171E-3</v>
      </c>
      <c r="C436" s="46">
        <f>'EJE I'!D316</f>
        <v>3.4601698584782542E-2</v>
      </c>
      <c r="Y436" s="46">
        <f>'EJE G ENTRE 3-6'!E44</f>
        <v>4.9206476190592364E-3</v>
      </c>
      <c r="Z436" s="46">
        <f>'EJE G ENTRE 3-6'!D44</f>
        <v>7.0134986408854044E-2</v>
      </c>
    </row>
    <row r="437" spans="2:26" x14ac:dyDescent="0.3">
      <c r="B437" s="46">
        <f>'EJE I'!E317</f>
        <v>1.4691900361531167E-3</v>
      </c>
      <c r="C437" s="46">
        <f>'EJE I'!D317</f>
        <v>3.8048949247826015E-2</v>
      </c>
      <c r="Y437" s="46">
        <f>'EJE G ENTRE 3-6'!E45</f>
        <v>2.5061773317057246E-3</v>
      </c>
      <c r="Z437" s="46">
        <f>'EJE G ENTRE 3-6'!D45</f>
        <v>7.2170741877604042E-2</v>
      </c>
    </row>
    <row r="438" spans="2:26" x14ac:dyDescent="0.3">
      <c r="B438" s="46">
        <f>'EJE I'!E318</f>
        <v>1.2756523688563304E-3</v>
      </c>
      <c r="C438" s="46">
        <f>'EJE I'!D318</f>
        <v>2.1531885797282567E-2</v>
      </c>
      <c r="Y438" s="46">
        <f>'EJE G ENTRE 3-6'!E46</f>
        <v>6.9154645196126182E-3</v>
      </c>
      <c r="Z438" s="46">
        <f>'EJE G ENTRE 3-6'!D46</f>
        <v>0.1051492654031248</v>
      </c>
    </row>
    <row r="439" spans="2:26" x14ac:dyDescent="0.3">
      <c r="B439" s="46">
        <f>'EJE I'!E319</f>
        <v>2.9452391658790116E-3</v>
      </c>
      <c r="C439" s="46">
        <f>'EJE I'!D319</f>
        <v>2.4979136460326044E-2</v>
      </c>
      <c r="Y439" s="46">
        <f>'EJE G ENTRE 3-6'!E47</f>
        <v>4.1372534348958264E-3</v>
      </c>
      <c r="Z439" s="46">
        <f>'EJE G ENTRE 3-6'!D47</f>
        <v>0.1071850208718748</v>
      </c>
    </row>
    <row r="440" spans="2:26" x14ac:dyDescent="0.3">
      <c r="B440" s="46">
        <f>'EJE I'!E320</f>
        <v>9.8349669336011171E-3</v>
      </c>
      <c r="C440" s="46">
        <f>'EJE I'!D320</f>
        <v>3.4601698584782542E-2</v>
      </c>
      <c r="Y440" s="46">
        <f>'EJE G ENTRE 3-6'!E48</f>
        <v>4.9206476190592364E-3</v>
      </c>
      <c r="Z440" s="46">
        <f>'EJE G ENTRE 3-6'!D48</f>
        <v>7.0134986408854044E-2</v>
      </c>
    </row>
    <row r="441" spans="2:26" x14ac:dyDescent="0.3">
      <c r="B441" s="46">
        <f>'EJE I'!E321</f>
        <v>1.4691900361531167E-3</v>
      </c>
      <c r="C441" s="46">
        <f>'EJE I'!D321</f>
        <v>3.8048949247826015E-2</v>
      </c>
      <c r="Y441" s="46">
        <f>'EJE G ENTRE 3-6'!E49</f>
        <v>2.5061773317057246E-3</v>
      </c>
      <c r="Z441" s="46">
        <f>'EJE G ENTRE 3-6'!D49</f>
        <v>7.2170741877604042E-2</v>
      </c>
    </row>
    <row r="442" spans="2:26" x14ac:dyDescent="0.3">
      <c r="B442" s="46">
        <f>'EJE I'!E322</f>
        <v>3.3377832372400696E-3</v>
      </c>
      <c r="C442" s="46">
        <f>'EJE I'!D322</f>
        <v>1.1445639678260849E-2</v>
      </c>
      <c r="Y442" s="46">
        <f>'EJE G ENTRE 3-6'!E50</f>
        <v>6.9154645196126182E-3</v>
      </c>
      <c r="Z442" s="46">
        <f>'EJE G ENTRE 3-6'!D50</f>
        <v>0.1051492654031248</v>
      </c>
    </row>
    <row r="443" spans="2:26" x14ac:dyDescent="0.3">
      <c r="B443" s="46">
        <f>'EJE I'!E323</f>
        <v>2.8351229068998059E-3</v>
      </c>
      <c r="C443" s="46">
        <f>'EJE I'!D323</f>
        <v>1.4892890341304322E-2</v>
      </c>
      <c r="Y443" s="46">
        <f>'EJE G ENTRE 3-6'!E51</f>
        <v>4.1372534348958264E-3</v>
      </c>
      <c r="Z443" s="46">
        <f>'EJE G ENTRE 3-6'!D51</f>
        <v>0.1071850208718748</v>
      </c>
    </row>
    <row r="444" spans="2:26" x14ac:dyDescent="0.3">
      <c r="B444" s="46">
        <f>'EJE I'!E324</f>
        <v>1.4448356194470673E-2</v>
      </c>
      <c r="C444" s="46">
        <f>'EJE I'!D324</f>
        <v>4.4687944703804265E-2</v>
      </c>
      <c r="Y444" s="46">
        <f>'EJE G ENTRE 3-6'!E52</f>
        <v>3.6528813569335875E-3</v>
      </c>
      <c r="Z444" s="46">
        <f>'EJE G ENTRE 3-6'!D52</f>
        <v>7.6438560933854038E-2</v>
      </c>
    </row>
    <row r="445" spans="2:26" x14ac:dyDescent="0.3">
      <c r="B445" s="46">
        <f>'EJE I'!E325</f>
        <v>1.5793062951323224E-3</v>
      </c>
      <c r="C445" s="46">
        <f>'EJE I'!D325</f>
        <v>4.8135195366847738E-2</v>
      </c>
      <c r="Y445" s="46">
        <f>'EJE G ENTRE 3-6'!E53</f>
        <v>1.6466612159016902E-3</v>
      </c>
      <c r="Z445" s="46">
        <f>'EJE G ENTRE 3-6'!D53</f>
        <v>7.8474316402604022E-2</v>
      </c>
    </row>
    <row r="446" spans="2:26" x14ac:dyDescent="0.3">
      <c r="B446" s="46">
        <f>'EJE I'!E326</f>
        <v>3.3377832372400696E-3</v>
      </c>
      <c r="C446" s="46">
        <f>'EJE I'!D326</f>
        <v>1.1445639678260849E-2</v>
      </c>
      <c r="Y446" s="46">
        <f>'EJE G ENTRE 3-6'!E54</f>
        <v>8.1832307817382675E-3</v>
      </c>
      <c r="Z446" s="46">
        <f>'EJE G ENTRE 3-6'!D54</f>
        <v>9.8845690878124809E-2</v>
      </c>
    </row>
    <row r="447" spans="2:26" x14ac:dyDescent="0.3">
      <c r="B447" s="46">
        <f>'EJE I'!E327</f>
        <v>2.8351229068998059E-3</v>
      </c>
      <c r="C447" s="46">
        <f>'EJE I'!D327</f>
        <v>1.4892890341304322E-2</v>
      </c>
      <c r="Y447" s="46">
        <f>'EJE G ENTRE 3-6'!E55</f>
        <v>8.2900919825032414E-3</v>
      </c>
      <c r="Z447" s="46">
        <f>'EJE G ENTRE 3-6'!D55</f>
        <v>0.10088144634687482</v>
      </c>
    </row>
    <row r="448" spans="2:26" x14ac:dyDescent="0.3">
      <c r="B448" s="46">
        <f>'EJE I'!E328</f>
        <v>1.4448356194470673E-2</v>
      </c>
      <c r="C448" s="46">
        <f>'EJE I'!D328</f>
        <v>4.4687944703804265E-2</v>
      </c>
      <c r="Y448" s="46">
        <f>'EJE G ENTRE 3-6'!E56</f>
        <v>3.6528813569335875E-3</v>
      </c>
      <c r="Z448" s="46">
        <f>'EJE G ENTRE 3-6'!D56</f>
        <v>7.6438560933854038E-2</v>
      </c>
    </row>
    <row r="449" spans="2:27" x14ac:dyDescent="0.3">
      <c r="B449" s="46">
        <f>'EJE I'!E329</f>
        <v>1.5793062951323224E-3</v>
      </c>
      <c r="C449" s="46">
        <f>'EJE I'!D329</f>
        <v>4.8135195366847738E-2</v>
      </c>
      <c r="Y449" s="46">
        <f>'EJE G ENTRE 3-6'!E57</f>
        <v>1.6466612159016902E-3</v>
      </c>
      <c r="Z449" s="46">
        <f>'EJE G ENTRE 3-6'!D57</f>
        <v>7.8474316402604022E-2</v>
      </c>
    </row>
    <row r="450" spans="2:27" x14ac:dyDescent="0.3">
      <c r="B450" s="46">
        <f>'EJE I'!E330</f>
        <v>5.8285611086956414E-3</v>
      </c>
      <c r="C450" s="46">
        <f>'EJE I'!D330</f>
        <v>1.0181860956521721E-3</v>
      </c>
      <c r="Y450" s="46">
        <f>'EJE G ENTRE 3-6'!E58</f>
        <v>8.1832307817382675E-3</v>
      </c>
      <c r="Z450" s="46">
        <f>'EJE G ENTRE 3-6'!D58</f>
        <v>9.8845690878124809E-2</v>
      </c>
    </row>
    <row r="451" spans="2:27" x14ac:dyDescent="0.3">
      <c r="B451" s="46">
        <f>'EJE I'!E331</f>
        <v>2.9452391658790116E-3</v>
      </c>
      <c r="C451" s="46">
        <f>'EJE I'!D331</f>
        <v>3.6036240929347759E-3</v>
      </c>
      <c r="Y451" s="46">
        <f>'EJE G ENTRE 3-6'!E59</f>
        <v>8.2900919825032414E-3</v>
      </c>
      <c r="Z451" s="46">
        <f>'EJE G ENTRE 3-6'!D59</f>
        <v>0.10088144634687482</v>
      </c>
    </row>
    <row r="452" spans="2:27" x14ac:dyDescent="0.3">
      <c r="B452" s="46">
        <f>'EJE I'!E332</f>
        <v>1.4448356194470673E-2</v>
      </c>
      <c r="C452" s="46">
        <f>'EJE I'!D332</f>
        <v>4.4687944703804265E-2</v>
      </c>
      <c r="Y452" s="46">
        <f>'EJE G ENTRE 3-6'!E60</f>
        <v>1.5257198291829402E-3</v>
      </c>
      <c r="Z452" s="46">
        <f>'EJE G ENTRE 3-6'!D60</f>
        <v>3.7535522010937433E-2</v>
      </c>
    </row>
    <row r="453" spans="2:27" x14ac:dyDescent="0.3">
      <c r="B453" s="46">
        <f>'EJE I'!E333</f>
        <v>3.3475157348771207E-4</v>
      </c>
      <c r="C453" s="46">
        <f>'EJE I'!D333</f>
        <v>4.8135195366847738E-2</v>
      </c>
      <c r="Y453" s="46">
        <f>'EJE G ENTRE 3-6'!E61</f>
        <v>2.8467376966145783E-3</v>
      </c>
      <c r="Z453" s="46">
        <f>'EJE G ENTRE 3-6'!D61</f>
        <v>3.9062338612499928E-2</v>
      </c>
    </row>
    <row r="454" spans="2:27" x14ac:dyDescent="0.3">
      <c r="B454" s="46">
        <f>'EJE I'!E230</f>
        <v>6.4368885562381736E-4</v>
      </c>
      <c r="C454" s="46">
        <f>'EJE I'!D230</f>
        <v>6.0966557327717281E-2</v>
      </c>
      <c r="Y454" s="46">
        <f>'EJE G ENTRE 3-6'!E62</f>
        <v>8.1832307817382675E-3</v>
      </c>
      <c r="Z454" s="46">
        <f>'EJE G ENTRE 3-6'!D62</f>
        <v>0.1051492654031248</v>
      </c>
    </row>
    <row r="455" spans="2:27" x14ac:dyDescent="0.3">
      <c r="B455" s="46">
        <f>'EJE I'!E231</f>
        <v>8.2971859617202116E-4</v>
      </c>
      <c r="C455" s="46">
        <f>'EJE I'!D231</f>
        <v>6.3839266213586834E-2</v>
      </c>
      <c r="X455" s="100"/>
      <c r="Y455" s="100">
        <f>'EJE G ENTRE 3-6'!E63</f>
        <v>8.2900919825032414E-3</v>
      </c>
      <c r="Z455" s="100">
        <f>'EJE G ENTRE 3-6'!D63</f>
        <v>0.1071850208718748</v>
      </c>
      <c r="AA455" s="100"/>
    </row>
    <row r="456" spans="2:27" x14ac:dyDescent="0.3">
      <c r="B456" s="46">
        <f>'EJE I'!E232</f>
        <v>5.7342949172967757E-4</v>
      </c>
      <c r="C456" s="46">
        <f>'EJE I'!D232</f>
        <v>1.7562644209782576E-2</v>
      </c>
      <c r="Y456" s="46">
        <f>'EJE G ENTRE 3-6'!E68</f>
        <v>9.237924120179046E-4</v>
      </c>
      <c r="Z456">
        <f>'EJE G ENTRE 3-6'!D68</f>
        <v>8.1688502986363487E-2</v>
      </c>
    </row>
    <row r="457" spans="2:27" x14ac:dyDescent="0.3">
      <c r="B457" s="46">
        <f>'EJE I'!E233</f>
        <v>5.9224565382797628E-4</v>
      </c>
      <c r="C457" s="46">
        <f>'EJE I'!D233</f>
        <v>1.7562644209782576E-2</v>
      </c>
      <c r="Y457" s="46">
        <f>'EJE G ENTRE 3-6'!E69</f>
        <v>1.3998983226583995E-3</v>
      </c>
      <c r="Z457" s="46">
        <f>'EJE G ENTRE 3-6'!D69</f>
        <v>8.3346718349999849E-2</v>
      </c>
    </row>
    <row r="458" spans="2:27" x14ac:dyDescent="0.3">
      <c r="B458" s="46">
        <f>'EJE I'!E234</f>
        <v>1.8001876462665374E-3</v>
      </c>
      <c r="C458" s="46">
        <f>'EJE I'!D234</f>
        <v>4.7091853082065128E-2</v>
      </c>
      <c r="Y458" s="46">
        <f>'EJE G ENTRE 3-6'!E70</f>
        <v>1.3858984710743774E-4</v>
      </c>
      <c r="Z458" s="46">
        <f>'EJE G ENTRE 3-6'!D70</f>
        <v>1.8400544283333303E-2</v>
      </c>
    </row>
    <row r="459" spans="2:27" x14ac:dyDescent="0.3">
      <c r="B459" s="46">
        <f>'EJE I'!E235</f>
        <v>1.9762995082703177E-3</v>
      </c>
      <c r="C459" s="46">
        <f>'EJE I'!D235</f>
        <v>4.7091853082065128E-2</v>
      </c>
      <c r="Y459" s="46">
        <f>'EJE G ENTRE 3-6'!E71</f>
        <v>3.9276771763085321E-4</v>
      </c>
      <c r="Z459" s="46">
        <f>'EJE G ENTRE 3-6'!D71</f>
        <v>1.8400544283333303E-2</v>
      </c>
    </row>
    <row r="460" spans="2:27" x14ac:dyDescent="0.3">
      <c r="B460" s="46">
        <f>'EJE I'!E236</f>
        <v>3.4050765066162511E-3</v>
      </c>
      <c r="C460" s="46">
        <f>'EJE I'!D236</f>
        <v>1.4318774940217365E-2</v>
      </c>
      <c r="Y460" s="46">
        <f>'EJE G ENTRE 3-6'!E72</f>
        <v>1.743560427169418E-3</v>
      </c>
      <c r="Z460" s="46">
        <f>'EJE G ENTRE 3-6'!D72</f>
        <v>1.5028139235606038E-2</v>
      </c>
    </row>
    <row r="461" spans="2:27" x14ac:dyDescent="0.3">
      <c r="B461" s="46">
        <f>'EJE I'!E237</f>
        <v>3.535584665406421E-3</v>
      </c>
      <c r="C461" s="46">
        <f>'EJE I'!D237</f>
        <v>1.4318774940217365E-2</v>
      </c>
      <c r="Y461" s="46">
        <f>'EJE G ENTRE 3-6'!E73</f>
        <v>8.8961772262396521E-4</v>
      </c>
      <c r="Z461" s="46">
        <f>'EJE G ENTRE 3-6'!D73</f>
        <v>1.5028139235606038E-2</v>
      </c>
    </row>
    <row r="462" spans="2:27" x14ac:dyDescent="0.3">
      <c r="B462" s="46">
        <f>'EJE I'!E238</f>
        <v>1.217118347353495E-3</v>
      </c>
      <c r="C462" s="46">
        <f>'EJE I'!D238</f>
        <v>7.8529308131521605E-2</v>
      </c>
      <c r="Y462" s="46">
        <f>'EJE G ENTRE 3-6'!E74</f>
        <v>2.0313244337121172E-3</v>
      </c>
      <c r="Z462" s="46">
        <f>'EJE G ENTRE 3-6'!D74</f>
        <v>1.1776958815909072E-2</v>
      </c>
    </row>
    <row r="463" spans="2:27" x14ac:dyDescent="0.3">
      <c r="B463" s="46">
        <f>'EJE I'!E239</f>
        <v>1.4219642499999974E-3</v>
      </c>
      <c r="C463" s="46">
        <f>'EJE I'!D239</f>
        <v>8.1402017017391151E-2</v>
      </c>
      <c r="Y463" s="46">
        <f>'EJE G ENTRE 3-6'!E75</f>
        <v>8.6068501763085226E-3</v>
      </c>
      <c r="Z463" s="46">
        <f>'EJE G ENTRE 3-6'!D75</f>
        <v>1.1776958815909072E-2</v>
      </c>
    </row>
    <row r="464" spans="2:27" x14ac:dyDescent="0.3">
      <c r="B464" s="46">
        <f>'EJE I'!E240</f>
        <v>9.011365907372384E-4</v>
      </c>
      <c r="C464" s="46">
        <f>'EJE I'!D240</f>
        <v>8.5353244215217242E-2</v>
      </c>
      <c r="Y464" s="46">
        <f>'EJE G ENTRE 3-6'!E76</f>
        <v>1.0623822591253422E-3</v>
      </c>
      <c r="Z464" s="46">
        <f>'EJE G ENTRE 3-6'!D76</f>
        <v>0.10008904726969679</v>
      </c>
    </row>
    <row r="465" spans="2:26" x14ac:dyDescent="0.3">
      <c r="B465" s="46">
        <f>'EJE I'!E241</f>
        <v>1.1615967655954611E-3</v>
      </c>
      <c r="C465" s="46">
        <f>'EJE I'!D241</f>
        <v>8.9375036655434614E-2</v>
      </c>
      <c r="Y465" s="46">
        <f>'EJE G ENTRE 3-6'!E77</f>
        <v>1.7926660402892525E-3</v>
      </c>
      <c r="Z465" s="46">
        <f>'EJE G ENTRE 3-6'!D77</f>
        <v>0.10174726263333315</v>
      </c>
    </row>
    <row r="466" spans="2:26" x14ac:dyDescent="0.3">
      <c r="B466" s="46">
        <f>'EJE I'!E242</f>
        <v>1.6898860063799591E-3</v>
      </c>
      <c r="C466" s="46">
        <f>'EJE I'!D242</f>
        <v>0.10126016348532589</v>
      </c>
      <c r="Y466" s="46">
        <f>'EJE G ENTRE 3-6'!E78</f>
        <v>1.2933074471418707E-3</v>
      </c>
      <c r="Z466" s="46">
        <f>'EJE G ENTRE 3-6'!D78</f>
        <v>0.11436389993560586</v>
      </c>
    </row>
    <row r="467" spans="2:26" x14ac:dyDescent="0.3">
      <c r="B467" s="46">
        <f>'EJE I'!E243</f>
        <v>1.9432553615311874E-3</v>
      </c>
      <c r="C467" s="46">
        <f>'EJE I'!D243</f>
        <v>0.10470741414836937</v>
      </c>
      <c r="Y467" s="46">
        <f>'EJE G ENTRE 3-6'!E79</f>
        <v>1.9598586165633569E-3</v>
      </c>
      <c r="Z467" s="46">
        <f>'EJE G ENTRE 3-6'!D79</f>
        <v>0.11668540144469676</v>
      </c>
    </row>
    <row r="468" spans="2:26" x14ac:dyDescent="0.3">
      <c r="B468" s="46">
        <f>'EJE I'!E244</f>
        <v>1.9409844454158758E-3</v>
      </c>
      <c r="C468" s="46">
        <f>'EJE I'!D244</f>
        <v>1.1058596785326067E-2</v>
      </c>
      <c r="Y468" s="46">
        <f>'EJE G ENTRE 3-6'!E80</f>
        <v>1.3302946497933859E-3</v>
      </c>
      <c r="Z468" s="46">
        <f>'EJE G ENTRE 3-6'!D80</f>
        <v>0.12746707019166645</v>
      </c>
    </row>
    <row r="469" spans="2:26" x14ac:dyDescent="0.3">
      <c r="B469" s="46">
        <f>'EJE I'!E245</f>
        <v>3.5135243374291051E-3</v>
      </c>
      <c r="C469" s="46">
        <f>'EJE I'!D245</f>
        <v>8.4731587880434635E-3</v>
      </c>
      <c r="Y469" s="46">
        <f>'EJE G ENTRE 3-6'!E81</f>
        <v>2.3083015111914555E-3</v>
      </c>
      <c r="Z469" s="46">
        <f>'EJE G ENTRE 3-6'!D81</f>
        <v>0.12945692862803007</v>
      </c>
    </row>
    <row r="470" spans="2:26" x14ac:dyDescent="0.3">
      <c r="B470" s="46">
        <f>'EJE I'!E246</f>
        <v>3.0996151164933783E-3</v>
      </c>
      <c r="C470" s="46">
        <f>'EJE I'!D246</f>
        <v>0.12079842129402152</v>
      </c>
      <c r="Y470" s="46">
        <f>'EJE G ENTRE 3-6'!E82</f>
        <v>1.6095728744834679E-3</v>
      </c>
      <c r="Z470" s="46">
        <f>'EJE G ENTRE 3-6'!D82</f>
        <v>5.2480245021969608E-2</v>
      </c>
    </row>
    <row r="471" spans="2:26" x14ac:dyDescent="0.3">
      <c r="B471" s="46">
        <f>'EJE I'!E247</f>
        <v>2.0200494024102044E-3</v>
      </c>
      <c r="C471" s="46">
        <f>'EJE I'!D247</f>
        <v>0.12338385929130412</v>
      </c>
      <c r="Y471" s="46">
        <f>'EJE G ENTRE 3-6'!E83</f>
        <v>1.4443678719008234E-5</v>
      </c>
      <c r="Z471" s="46">
        <f>'EJE G ENTRE 3-6'!D83</f>
        <v>5.3972638849242333E-2</v>
      </c>
    </row>
    <row r="472" spans="2:26" x14ac:dyDescent="0.3">
      <c r="B472" s="46">
        <f>'EJE I'!E248</f>
        <v>1.9409844454158758E-3</v>
      </c>
      <c r="C472" s="46">
        <f>'EJE I'!D248</f>
        <v>1.1058596785326067E-2</v>
      </c>
      <c r="Y472" s="46">
        <f>'EJE G ENTRE 3-6'!E84</f>
        <v>3.2724001809572934E-3</v>
      </c>
      <c r="Z472" s="46">
        <f>'EJE G ENTRE 3-6'!D84</f>
        <v>9.4559051862878621E-2</v>
      </c>
    </row>
    <row r="473" spans="2:26" x14ac:dyDescent="0.3">
      <c r="B473" s="46">
        <f>'EJE I'!E249</f>
        <v>3.5135243374291051E-3</v>
      </c>
      <c r="C473" s="46">
        <f>'EJE I'!D249</f>
        <v>8.4731587880434635E-3</v>
      </c>
      <c r="Y473" s="46">
        <f>'EJE G ENTRE 3-6'!E85</f>
        <v>2.5053704075413174E-3</v>
      </c>
      <c r="Z473" s="46">
        <f>'EJE G ENTRE 3-6'!D85</f>
        <v>9.6051445690151338E-2</v>
      </c>
    </row>
    <row r="474" spans="2:26" x14ac:dyDescent="0.3">
      <c r="B474" s="46">
        <f>'EJE I'!E250</f>
        <v>3.0996151164933783E-3</v>
      </c>
      <c r="C474" s="46">
        <f>'EJE I'!D250</f>
        <v>0.12079842129402152</v>
      </c>
      <c r="Y474" s="46">
        <f>'EJE G ENTRE 3-6'!E86</f>
        <v>1.6095728744834679E-3</v>
      </c>
      <c r="Z474" s="46">
        <f>'EJE G ENTRE 3-6'!D86</f>
        <v>5.2480245021969608E-2</v>
      </c>
    </row>
    <row r="475" spans="2:26" x14ac:dyDescent="0.3">
      <c r="B475" s="46">
        <f>'EJE I'!E251</f>
        <v>2.0200494024102044E-3</v>
      </c>
      <c r="C475" s="46">
        <f>'EJE I'!D251</f>
        <v>0.12338385929130412</v>
      </c>
      <c r="Y475" s="46">
        <f>'EJE G ENTRE 3-6'!E87</f>
        <v>1.4443678719008234E-5</v>
      </c>
      <c r="Z475" s="46">
        <f>'EJE G ENTRE 3-6'!D87</f>
        <v>5.3972638849242333E-2</v>
      </c>
    </row>
    <row r="476" spans="2:26" x14ac:dyDescent="0.3">
      <c r="B476" s="46">
        <f>'EJE I'!E252</f>
        <v>4.1878473879962113E-3</v>
      </c>
      <c r="C476" s="46">
        <f>'EJE I'!D252</f>
        <v>3.4823627338043416E-2</v>
      </c>
      <c r="Y476" s="46">
        <f>'EJE G ENTRE 3-6'!E88</f>
        <v>3.2724001809572934E-3</v>
      </c>
      <c r="Z476" s="46">
        <f>'EJE G ENTRE 3-6'!D88</f>
        <v>9.4559051862878621E-2</v>
      </c>
    </row>
    <row r="477" spans="2:26" x14ac:dyDescent="0.3">
      <c r="B477" s="46">
        <f>'EJE I'!E253</f>
        <v>5.6965699026464926E-3</v>
      </c>
      <c r="C477" s="46">
        <f>'EJE I'!D253</f>
        <v>3.7409065335326022E-2</v>
      </c>
      <c r="Y477" s="46">
        <f>'EJE G ENTRE 3-6'!E89</f>
        <v>2.5053704075413174E-3</v>
      </c>
      <c r="Z477" s="46">
        <f>'EJE G ENTRE 3-6'!D89</f>
        <v>9.6051445690151338E-2</v>
      </c>
    </row>
    <row r="478" spans="2:26" x14ac:dyDescent="0.3">
      <c r="B478" s="46">
        <f>'EJE I'!E254</f>
        <v>5.3464317138468701E-3</v>
      </c>
      <c r="C478" s="46">
        <f>'EJE I'!D254</f>
        <v>7.4916197170652038E-2</v>
      </c>
      <c r="Y478" s="46">
        <f>'EJE G ENTRE 3-6'!E90</f>
        <v>2.0124424836432467E-3</v>
      </c>
      <c r="Z478" s="46">
        <f>'EJE G ENTRE 3-6'!D90</f>
        <v>5.7031910345454441E-2</v>
      </c>
    </row>
    <row r="479" spans="2:26" x14ac:dyDescent="0.3">
      <c r="B479" s="46">
        <f>'EJE I'!E255</f>
        <v>4.2030949676275919E-3</v>
      </c>
      <c r="C479" s="46">
        <f>'EJE I'!D255</f>
        <v>7.7501635167934652E-2</v>
      </c>
      <c r="Y479" s="46">
        <f>'EJE G ENTRE 3-6'!E91</f>
        <v>1.078967886191458E-2</v>
      </c>
      <c r="Z479" s="46">
        <f>'EJE G ENTRE 3-6'!D91</f>
        <v>5.8524304172727165E-2</v>
      </c>
    </row>
    <row r="480" spans="2:26" x14ac:dyDescent="0.3">
      <c r="B480" s="46">
        <f>'EJE I'!E256</f>
        <v>4.1878473879962113E-3</v>
      </c>
      <c r="C480" s="46">
        <f>'EJE I'!D256</f>
        <v>3.4823627338043416E-2</v>
      </c>
      <c r="Y480" s="46">
        <f>'EJE G ENTRE 3-6'!E92</f>
        <v>3.6752697901170721E-3</v>
      </c>
      <c r="Z480" s="46">
        <f>'EJE G ENTRE 3-6'!D92</f>
        <v>9.0007407765908931E-2</v>
      </c>
    </row>
    <row r="481" spans="2:26" x14ac:dyDescent="0.3">
      <c r="B481" s="46">
        <f>'EJE I'!E257</f>
        <v>5.6965699026464926E-3</v>
      </c>
      <c r="C481" s="46">
        <f>'EJE I'!D257</f>
        <v>3.7409065335326022E-2</v>
      </c>
      <c r="Y481" s="46">
        <f>'EJE G ENTRE 3-6'!E93</f>
        <v>1.3309497772382894E-2</v>
      </c>
      <c r="Z481" s="46">
        <f>'EJE G ENTRE 3-6'!D93</f>
        <v>9.1499801593181662E-2</v>
      </c>
    </row>
    <row r="482" spans="2:26" x14ac:dyDescent="0.3">
      <c r="B482" s="46">
        <f>'EJE I'!E258</f>
        <v>5.3464317138468701E-3</v>
      </c>
      <c r="C482" s="46">
        <f>'EJE I'!D258</f>
        <v>7.4916197170652038E-2</v>
      </c>
      <c r="Y482" s="46">
        <f>'EJE G ENTRE 3-6'!E94</f>
        <v>2.0124424836432467E-3</v>
      </c>
      <c r="Z482" s="46">
        <f>'EJE G ENTRE 3-6'!D94</f>
        <v>5.7031910345454441E-2</v>
      </c>
    </row>
    <row r="483" spans="2:26" x14ac:dyDescent="0.3">
      <c r="B483" s="46">
        <f>'EJE I'!E259</f>
        <v>4.2030949676275919E-3</v>
      </c>
      <c r="C483" s="46">
        <f>'EJE I'!D259</f>
        <v>7.7501635167934652E-2</v>
      </c>
      <c r="Y483" s="46">
        <f>'EJE G ENTRE 3-6'!E95</f>
        <v>1.078967886191458E-2</v>
      </c>
      <c r="Z483" s="46">
        <f>'EJE G ENTRE 3-6'!D95</f>
        <v>5.8524304172727165E-2</v>
      </c>
    </row>
    <row r="484" spans="2:26" x14ac:dyDescent="0.3">
      <c r="B484" s="46">
        <f>'EJE I'!E260</f>
        <v>1.1744343934309998E-3</v>
      </c>
      <c r="C484" s="46">
        <f>'EJE I'!D260</f>
        <v>2.4794089238586912E-2</v>
      </c>
      <c r="Y484" s="46">
        <f>'EJE G ENTRE 3-6'!E96</f>
        <v>3.6752697901170721E-3</v>
      </c>
      <c r="Z484" s="46">
        <f>'EJE G ENTRE 3-6'!D96</f>
        <v>9.0007407765908931E-2</v>
      </c>
    </row>
    <row r="485" spans="2:26" x14ac:dyDescent="0.3">
      <c r="B485" s="46">
        <f>'EJE I'!E261</f>
        <v>4.3546902046313722E-3</v>
      </c>
      <c r="C485" s="46">
        <f>'EJE I'!D261</f>
        <v>2.8241339901630382E-2</v>
      </c>
      <c r="Y485" s="46">
        <f>'EJE G ENTRE 3-6'!E97</f>
        <v>1.3309497772382894E-2</v>
      </c>
      <c r="Z485" s="46">
        <f>'EJE G ENTRE 3-6'!D97</f>
        <v>9.1499801593181662E-2</v>
      </c>
    </row>
    <row r="486" spans="2:26" x14ac:dyDescent="0.3">
      <c r="B486" s="46">
        <f>'EJE I'!E262</f>
        <v>3.8661188232514106E-3</v>
      </c>
      <c r="C486" s="46">
        <f>'EJE I'!D262</f>
        <v>0.1566511073179345</v>
      </c>
      <c r="Y486" s="46">
        <f>'EJE G ENTRE 3-6'!E98</f>
        <v>1.1938467510330556E-3</v>
      </c>
      <c r="Z486" s="46">
        <f>'EJE G ENTRE 3-6'!D98</f>
        <v>9.5387331710605899E-2</v>
      </c>
    </row>
    <row r="487" spans="2:26" x14ac:dyDescent="0.3">
      <c r="B487" s="46">
        <f>'EJE I'!E263</f>
        <v>1.1788835352079371E-3</v>
      </c>
      <c r="C487" s="46">
        <f>'EJE I'!D263</f>
        <v>0.16009835798097796</v>
      </c>
      <c r="Y487" s="46">
        <f>'EJE G ENTRE 3-6'!E99</f>
        <v>8.2717799862258806E-4</v>
      </c>
      <c r="Z487" s="46">
        <f>'EJE G ENTRE 3-6'!D99</f>
        <v>9.7377190146969522E-2</v>
      </c>
    </row>
    <row r="488" spans="2:26" x14ac:dyDescent="0.3">
      <c r="B488" s="46">
        <f>'EJE I'!E264</f>
        <v>1.1744343934309998E-3</v>
      </c>
      <c r="C488" s="46">
        <f>'EJE I'!D264</f>
        <v>2.4794089238586912E-2</v>
      </c>
      <c r="Y488" s="46">
        <f>'EJE G ENTRE 3-6'!E100</f>
        <v>3.6881263044077068E-3</v>
      </c>
      <c r="Z488" s="46">
        <f>'EJE G ENTRE 3-6'!D100</f>
        <v>0.1374661385515149</v>
      </c>
    </row>
    <row r="489" spans="2:26" x14ac:dyDescent="0.3">
      <c r="B489" s="46">
        <f>'EJE I'!E265</f>
        <v>4.3546902046313722E-3</v>
      </c>
      <c r="C489" s="46">
        <f>'EJE I'!D265</f>
        <v>2.8241339901630382E-2</v>
      </c>
      <c r="Y489" s="46">
        <f>'EJE G ENTRE 3-6'!E101</f>
        <v>3.3181095516528858E-3</v>
      </c>
      <c r="Z489" s="46">
        <f>'EJE G ENTRE 3-6'!D101</f>
        <v>0.13945599698787856</v>
      </c>
    </row>
    <row r="490" spans="2:26" x14ac:dyDescent="0.3">
      <c r="B490" s="46">
        <f>'EJE I'!E266</f>
        <v>3.8661188232514106E-3</v>
      </c>
      <c r="C490" s="46">
        <f>'EJE I'!D266</f>
        <v>0.1566511073179345</v>
      </c>
      <c r="Y490" s="46">
        <f>'EJE G ENTRE 3-6'!E102</f>
        <v>1.1938467510330556E-3</v>
      </c>
      <c r="Z490" s="46">
        <f>'EJE G ENTRE 3-6'!D102</f>
        <v>9.5387331710605899E-2</v>
      </c>
    </row>
    <row r="491" spans="2:26" x14ac:dyDescent="0.3">
      <c r="B491" s="46">
        <f>'EJE I'!E267</f>
        <v>1.1788835352079371E-3</v>
      </c>
      <c r="C491" s="46">
        <f>'EJE I'!D267</f>
        <v>0.16009835798097796</v>
      </c>
      <c r="Y491" s="46">
        <f>'EJE G ENTRE 3-6'!E103</f>
        <v>8.2717799862258806E-4</v>
      </c>
      <c r="Z491" s="46">
        <f>'EJE G ENTRE 3-6'!D103</f>
        <v>9.7377190146969522E-2</v>
      </c>
    </row>
    <row r="492" spans="2:26" x14ac:dyDescent="0.3">
      <c r="B492" s="46">
        <f>'EJE I'!E268</f>
        <v>3.4212973360113362E-3</v>
      </c>
      <c r="C492" s="46">
        <f>'EJE I'!D268</f>
        <v>7.0676313361956386E-2</v>
      </c>
      <c r="Y492" s="46">
        <f>'EJE G ENTRE 3-6'!E104</f>
        <v>3.6881263044077068E-3</v>
      </c>
      <c r="Z492" s="46">
        <f>'EJE G ENTRE 3-6'!D104</f>
        <v>0.1374661385515149</v>
      </c>
    </row>
    <row r="493" spans="2:26" x14ac:dyDescent="0.3">
      <c r="B493" s="46">
        <f>'EJE I'!E269</f>
        <v>6.5377357698487596E-3</v>
      </c>
      <c r="C493" s="46">
        <f>'EJE I'!D269</f>
        <v>7.4123564024999866E-2</v>
      </c>
      <c r="Y493" s="46">
        <f>'EJE G ENTRE 3-6'!E105</f>
        <v>3.3181095516528858E-3</v>
      </c>
      <c r="Z493" s="46">
        <f>'EJE G ENTRE 3-6'!D105</f>
        <v>0.13945599698787856</v>
      </c>
    </row>
    <row r="494" spans="2:26" x14ac:dyDescent="0.3">
      <c r="B494" s="46">
        <f>'EJE I'!E270</f>
        <v>6.1129817658317461E-3</v>
      </c>
      <c r="C494" s="46">
        <f>'EJE I'!D270</f>
        <v>0.11076888319456503</v>
      </c>
      <c r="Y494" s="46">
        <f>'EJE G ENTRE 3-6'!E106</f>
        <v>1.5967115359848453E-3</v>
      </c>
      <c r="Z494" s="46">
        <f>'EJE G ENTRE 3-6'!D106</f>
        <v>9.9938997034090732E-2</v>
      </c>
    </row>
    <row r="495" spans="2:26" x14ac:dyDescent="0.3">
      <c r="B495" s="46">
        <f>'EJE I'!E271</f>
        <v>3.3619291004253248E-3</v>
      </c>
      <c r="C495" s="46">
        <f>'EJE I'!D271</f>
        <v>0.11421613385760848</v>
      </c>
      <c r="Y495" s="46">
        <f>'EJE G ENTRE 3-6'!E107</f>
        <v>9.9769445420110001E-3</v>
      </c>
      <c r="Z495" s="46">
        <f>'EJE G ENTRE 3-6'!D107</f>
        <v>0.10192885547045437</v>
      </c>
    </row>
    <row r="496" spans="2:26" x14ac:dyDescent="0.3">
      <c r="B496" s="46">
        <f>'EJE I'!E272</f>
        <v>3.4212973360113362E-3</v>
      </c>
      <c r="C496" s="46">
        <f>'EJE I'!D272</f>
        <v>7.0676313361956386E-2</v>
      </c>
      <c r="Y496" s="46">
        <f>'EJE G ENTRE 3-6'!E108</f>
        <v>4.0909959135674847E-3</v>
      </c>
      <c r="Z496" s="46">
        <f>'EJE G ENTRE 3-6'!D108</f>
        <v>0.13291449445454523</v>
      </c>
    </row>
    <row r="497" spans="2:27" x14ac:dyDescent="0.3">
      <c r="B497" s="46">
        <f>'EJE I'!E273</f>
        <v>6.5377357698487596E-3</v>
      </c>
      <c r="C497" s="46">
        <f>'EJE I'!D273</f>
        <v>7.4123564024999866E-2</v>
      </c>
      <c r="Y497" s="46">
        <f>'EJE G ENTRE 3-6'!E109</f>
        <v>1.4122232092286474E-2</v>
      </c>
      <c r="Z497" s="46">
        <f>'EJE G ENTRE 3-6'!D109</f>
        <v>0.13490435289090885</v>
      </c>
    </row>
    <row r="498" spans="2:27" x14ac:dyDescent="0.3">
      <c r="B498" s="46">
        <f>'EJE I'!E274</f>
        <v>6.1129817658317461E-3</v>
      </c>
      <c r="C498" s="46">
        <f>'EJE I'!D274</f>
        <v>0.11076888319456503</v>
      </c>
      <c r="Y498" s="46">
        <f>'EJE G ENTRE 3-6'!E110</f>
        <v>1.5967115359848453E-3</v>
      </c>
      <c r="Z498" s="46">
        <f>'EJE G ENTRE 3-6'!D110</f>
        <v>9.9938997034090732E-2</v>
      </c>
    </row>
    <row r="499" spans="2:27" x14ac:dyDescent="0.3">
      <c r="B499" s="46">
        <f>'EJE I'!E275</f>
        <v>3.3619291004253248E-3</v>
      </c>
      <c r="C499" s="46">
        <f>'EJE I'!D275</f>
        <v>0.11421613385760848</v>
      </c>
      <c r="Y499" s="46">
        <f>'EJE G ENTRE 3-6'!E111</f>
        <v>9.9769445420110001E-3</v>
      </c>
      <c r="Z499" s="46">
        <f>'EJE G ENTRE 3-6'!D111</f>
        <v>0.10192885547045437</v>
      </c>
    </row>
    <row r="500" spans="2:27" x14ac:dyDescent="0.3">
      <c r="B500" s="46">
        <f>'EJE I'!E276</f>
        <v>4.1878473879962113E-3</v>
      </c>
      <c r="C500" s="46">
        <f>'EJE I'!D276</f>
        <v>1.1058596785326067E-2</v>
      </c>
      <c r="Y500" s="46">
        <f>'EJE G ENTRE 3-6'!E112</f>
        <v>4.0909959135674847E-3</v>
      </c>
      <c r="Z500" s="46">
        <f>'EJE G ENTRE 3-6'!D112</f>
        <v>0.13291449445454523</v>
      </c>
    </row>
    <row r="501" spans="2:27" x14ac:dyDescent="0.3">
      <c r="B501" s="46">
        <f>'EJE I'!E277</f>
        <v>6.5377357698487596E-3</v>
      </c>
      <c r="C501" s="46">
        <f>'EJE I'!D277</f>
        <v>8.4731587880434635E-3</v>
      </c>
      <c r="Y501" s="46">
        <f>'EJE G ENTRE 3-6'!E113</f>
        <v>1.4122232092286474E-2</v>
      </c>
      <c r="Z501" s="46">
        <f>'EJE G ENTRE 3-6'!D113</f>
        <v>0.13490435289090885</v>
      </c>
    </row>
    <row r="502" spans="2:27" x14ac:dyDescent="0.3">
      <c r="B502" s="46">
        <f>'EJE I'!E278</f>
        <v>6.1129817658317461E-3</v>
      </c>
      <c r="C502" s="46">
        <f>'EJE I'!D278</f>
        <v>0.1566511073179345</v>
      </c>
      <c r="Y502" s="46">
        <f>'EJE G ENTRE 3-6'!E114</f>
        <v>2.0124424836432467E-3</v>
      </c>
      <c r="Z502" s="46">
        <f>'EJE G ENTRE 3-6'!D114</f>
        <v>5.2480245021969608E-2</v>
      </c>
    </row>
    <row r="503" spans="2:27" s="100" customFormat="1" x14ac:dyDescent="0.3">
      <c r="Y503" s="46">
        <f>'EJE G ENTRE 3-6'!E115</f>
        <v>1.078967886191458E-2</v>
      </c>
      <c r="Z503" s="46">
        <f>'EJE G ENTRE 3-6'!D115</f>
        <v>5.3972638849242333E-2</v>
      </c>
    </row>
    <row r="504" spans="2:27" x14ac:dyDescent="0.3">
      <c r="Y504" s="46">
        <f>'EJE G ENTRE 3-6'!E116</f>
        <v>4.0909959135674847E-3</v>
      </c>
      <c r="Z504" s="46">
        <f>'EJE G ENTRE 3-6'!D116</f>
        <v>0.1374661385515149</v>
      </c>
    </row>
    <row r="505" spans="2:27" x14ac:dyDescent="0.3">
      <c r="Y505" s="100">
        <f>'EJE G ENTRE 3-6'!E117</f>
        <v>1.4122232092286474E-2</v>
      </c>
      <c r="Z505" s="100">
        <f>'EJE G ENTRE 3-6'!D117</f>
        <v>0.13945599698787856</v>
      </c>
      <c r="AA505" s="100"/>
    </row>
    <row r="506" spans="2:27" x14ac:dyDescent="0.3">
      <c r="Y506" s="46">
        <f>'EJE G ENTRE 3-6'!E122</f>
        <v>1.6949111531190896E-6</v>
      </c>
      <c r="Z506">
        <f>'EJE G ENTRE 3-6'!D122</f>
        <v>9.4612488230434624E-2</v>
      </c>
    </row>
    <row r="507" spans="2:27" x14ac:dyDescent="0.3">
      <c r="Y507" s="46">
        <f>'EJE G ENTRE 3-6'!E123</f>
        <v>3.6479943510396911E-3</v>
      </c>
      <c r="Z507" s="46">
        <f>'EJE G ENTRE 3-6'!D123</f>
        <v>9.6291337981738959E-2</v>
      </c>
    </row>
    <row r="508" spans="2:27" x14ac:dyDescent="0.3">
      <c r="Y508" s="46">
        <f>'EJE G ENTRE 3-6'!E124</f>
        <v>4.6514717958412017E-5</v>
      </c>
      <c r="Z508" s="46">
        <f>'EJE G ENTRE 3-6'!D124</f>
        <v>2.156936730086953E-2</v>
      </c>
    </row>
    <row r="509" spans="2:27" x14ac:dyDescent="0.3">
      <c r="Y509" s="46">
        <f>'EJE G ENTRE 3-6'!E125</f>
        <v>8.8076058071833493E-4</v>
      </c>
      <c r="Z509" s="46">
        <f>'EJE G ENTRE 3-6'!D125</f>
        <v>2.156936730086953E-2</v>
      </c>
    </row>
    <row r="510" spans="2:27" x14ac:dyDescent="0.3">
      <c r="Y510" s="46">
        <f>'EJE G ENTRE 3-6'!E126</f>
        <v>2.3717050663516026E-3</v>
      </c>
      <c r="Z510" s="46">
        <f>'EJE G ENTRE 3-6'!D126</f>
        <v>5.0628140208695558E-3</v>
      </c>
    </row>
    <row r="511" spans="2:27" x14ac:dyDescent="0.3">
      <c r="Y511" s="46">
        <f>'EJE G ENTRE 3-6'!E127</f>
        <v>3.0903050224952693E-3</v>
      </c>
      <c r="Z511" s="46">
        <f>'EJE G ENTRE 3-6'!D127</f>
        <v>5.0628140208695558E-3</v>
      </c>
    </row>
    <row r="512" spans="2:27" x14ac:dyDescent="0.3">
      <c r="Y512" s="46">
        <f>'EJE G ENTRE 3-6'!E128</f>
        <v>2.6522711247637006E-3</v>
      </c>
      <c r="Z512" s="46">
        <f>'EJE G ENTRE 3-6'!D128</f>
        <v>1.2928185879130413E-2</v>
      </c>
    </row>
    <row r="513" spans="25:26" x14ac:dyDescent="0.3">
      <c r="Y513" s="46">
        <f>'EJE G ENTRE 3-6'!E129</f>
        <v>1.0247808890170114E-2</v>
      </c>
      <c r="Z513" s="46">
        <f>'EJE G ENTRE 3-6'!D129</f>
        <v>1.2928185879130413E-2</v>
      </c>
    </row>
    <row r="514" spans="25:26" x14ac:dyDescent="0.3">
      <c r="Y514" s="46">
        <f>'EJE G ENTRE 3-6'!E130</f>
        <v>4.4819806805292929E-5</v>
      </c>
      <c r="Z514" s="46">
        <f>'EJE G ENTRE 3-6'!D130</f>
        <v>0.11618187989565197</v>
      </c>
    </row>
    <row r="515" spans="25:26" x14ac:dyDescent="0.3">
      <c r="Y515" s="46">
        <f>'EJE G ENTRE 3-6'!E131</f>
        <v>4.5287549317580261E-3</v>
      </c>
      <c r="Z515" s="46">
        <f>'EJE G ENTRE 3-6'!D131</f>
        <v>0.11786072964695632</v>
      </c>
    </row>
    <row r="516" spans="25:26" x14ac:dyDescent="0.3">
      <c r="Y516" s="46">
        <f>'EJE G ENTRE 3-6'!E132</f>
        <v>2.3728756143667255E-6</v>
      </c>
      <c r="Z516" s="46">
        <f>'EJE G ENTRE 3-6'!D132</f>
        <v>0.13245748352260847</v>
      </c>
    </row>
    <row r="517" spans="25:26" x14ac:dyDescent="0.3">
      <c r="Y517" s="46">
        <f>'EJE G ENTRE 3-6'!E133</f>
        <v>5.1071910321360972E-3</v>
      </c>
      <c r="Z517" s="46">
        <f>'EJE G ENTRE 3-6'!D133</f>
        <v>0.13480788779304326</v>
      </c>
    </row>
    <row r="518" spans="25:26" x14ac:dyDescent="0.3">
      <c r="Y518" s="46">
        <f>'EJE G ENTRE 3-6'!E134</f>
        <v>7.2388596030245625E-5</v>
      </c>
      <c r="Z518" s="46">
        <f>'EJE G ENTRE 3-6'!D134</f>
        <v>0.14804598817652148</v>
      </c>
    </row>
    <row r="519" spans="25:26" x14ac:dyDescent="0.3">
      <c r="Y519" s="46">
        <f>'EJE G ENTRE 3-6'!E135</f>
        <v>5.7868133283553776E-3</v>
      </c>
      <c r="Z519" s="46">
        <f>'EJE G ENTRE 3-6'!D135</f>
        <v>0.15006062736956496</v>
      </c>
    </row>
    <row r="520" spans="25:26" x14ac:dyDescent="0.3">
      <c r="Y520" s="46">
        <f>'EJE G ENTRE 3-6'!E136</f>
        <v>3.3188584948960244E-3</v>
      </c>
      <c r="Z520" s="46">
        <f>'EJE G ENTRE 3-6'!D136</f>
        <v>7.8063321706086833E-2</v>
      </c>
    </row>
    <row r="521" spans="25:26" x14ac:dyDescent="0.3">
      <c r="Y521" s="46">
        <f>'EJE G ENTRE 3-6'!E137</f>
        <v>1.0432337045368602E-3</v>
      </c>
      <c r="Z521" s="46">
        <f>'EJE G ENTRE 3-6'!D137</f>
        <v>7.9574276736521593E-2</v>
      </c>
    </row>
    <row r="522" spans="25:26" x14ac:dyDescent="0.3">
      <c r="Y522" s="46">
        <f>'EJE G ENTRE 3-6'!E138</f>
        <v>3.321909334971639E-3</v>
      </c>
      <c r="Z522" s="46">
        <f>'EJE G ENTRE 3-6'!D138</f>
        <v>9.223918147304333E-2</v>
      </c>
    </row>
    <row r="523" spans="25:26" x14ac:dyDescent="0.3">
      <c r="Y523" s="46">
        <f>'EJE G ENTRE 3-6'!E139</f>
        <v>7.6096214177693629E-3</v>
      </c>
      <c r="Z523" s="46">
        <f>'EJE G ENTRE 3-6'!D139</f>
        <v>9.3750136503478104E-2</v>
      </c>
    </row>
    <row r="524" spans="25:26" x14ac:dyDescent="0.3">
      <c r="Y524" s="46">
        <f>'EJE G ENTRE 3-6'!E140</f>
        <v>3.3188584948960244E-3</v>
      </c>
      <c r="Z524" s="46">
        <f>'EJE G ENTRE 3-6'!D140</f>
        <v>7.8063321706086833E-2</v>
      </c>
    </row>
    <row r="525" spans="25:26" x14ac:dyDescent="0.3">
      <c r="Y525" s="46">
        <f>'EJE G ENTRE 3-6'!E141</f>
        <v>1.0432337045368602E-3</v>
      </c>
      <c r="Z525" s="46">
        <f>'EJE G ENTRE 3-6'!D141</f>
        <v>7.9574276736521593E-2</v>
      </c>
    </row>
    <row r="526" spans="25:26" x14ac:dyDescent="0.3">
      <c r="Y526" s="46">
        <f>'EJE G ENTRE 3-6'!E142</f>
        <v>3.321909334971639E-3</v>
      </c>
      <c r="Z526" s="46">
        <f>'EJE G ENTRE 3-6'!D142</f>
        <v>9.223918147304333E-2</v>
      </c>
    </row>
    <row r="527" spans="25:26" x14ac:dyDescent="0.3">
      <c r="Y527" s="46">
        <f>'EJE G ENTRE 3-6'!E143</f>
        <v>7.6096214177693629E-3</v>
      </c>
      <c r="Z527" s="46">
        <f>'EJE G ENTRE 3-6'!D143</f>
        <v>9.3750136503478104E-2</v>
      </c>
    </row>
    <row r="528" spans="25:26" x14ac:dyDescent="0.3">
      <c r="Y528" s="46">
        <f>'EJE G ENTRE 3-6'!E144</f>
        <v>3.7116541546313737E-3</v>
      </c>
      <c r="Z528" s="46">
        <f>'EJE G ENTRE 3-6'!D144</f>
        <v>6.7051781613043357E-2</v>
      </c>
    </row>
    <row r="529" spans="25:26" x14ac:dyDescent="0.3">
      <c r="Y529" s="46">
        <f>'EJE G ENTRE 3-6'!E145</f>
        <v>1.1063733822684291E-2</v>
      </c>
      <c r="Z529" s="46">
        <f>'EJE G ENTRE 3-6'!D145</f>
        <v>6.8562736643478145E-2</v>
      </c>
    </row>
    <row r="530" spans="25:26" x14ac:dyDescent="0.3">
      <c r="Y530" s="46">
        <f>'EJE G ENTRE 3-6'!E146</f>
        <v>3.7147102913043409E-3</v>
      </c>
      <c r="Z530" s="46">
        <f>'EJE G ENTRE 3-6'!D146</f>
        <v>0.10325072156608676</v>
      </c>
    </row>
    <row r="531" spans="25:26" x14ac:dyDescent="0.3">
      <c r="Y531" s="46">
        <f>'EJE G ENTRE 3-6'!E147</f>
        <v>1.7630126832514147E-2</v>
      </c>
      <c r="Z531" s="46">
        <f>'EJE G ENTRE 3-6'!D147</f>
        <v>0.10476167659652157</v>
      </c>
    </row>
    <row r="532" spans="25:26" x14ac:dyDescent="0.3">
      <c r="Y532" s="46">
        <f>'EJE G ENTRE 3-6'!E148</f>
        <v>3.7116541546313737E-3</v>
      </c>
      <c r="Z532" s="46">
        <f>'EJE G ENTRE 3-6'!D148</f>
        <v>6.7051781613043357E-2</v>
      </c>
    </row>
    <row r="533" spans="25:26" x14ac:dyDescent="0.3">
      <c r="Y533" s="46">
        <f>'EJE G ENTRE 3-6'!E149</f>
        <v>1.1063733822684291E-2</v>
      </c>
      <c r="Z533" s="46">
        <f>'EJE G ENTRE 3-6'!D149</f>
        <v>6.8562736643478145E-2</v>
      </c>
    </row>
    <row r="534" spans="25:26" x14ac:dyDescent="0.3">
      <c r="Y534" s="46">
        <f>'EJE G ENTRE 3-6'!E150</f>
        <v>3.7147102913043409E-3</v>
      </c>
      <c r="Z534" s="46">
        <f>'EJE G ENTRE 3-6'!D150</f>
        <v>0.10325072156608676</v>
      </c>
    </row>
    <row r="535" spans="25:26" x14ac:dyDescent="0.3">
      <c r="Y535" s="46">
        <f>'EJE G ENTRE 3-6'!E151</f>
        <v>1.7630126832514147E-2</v>
      </c>
      <c r="Z535" s="46">
        <f>'EJE G ENTRE 3-6'!D151</f>
        <v>0.10476167659652157</v>
      </c>
    </row>
    <row r="536" spans="25:26" x14ac:dyDescent="0.3">
      <c r="Y536" s="46">
        <f>'EJE G ENTRE 3-6'!E152</f>
        <v>3.3648647395085008E-3</v>
      </c>
      <c r="Z536" s="46">
        <f>'EJE G ENTRE 3-6'!D152</f>
        <v>0.12801644765826067</v>
      </c>
    </row>
    <row r="537" spans="25:26" x14ac:dyDescent="0.3">
      <c r="Y537" s="46">
        <f>'EJE G ENTRE 3-6'!E153</f>
        <v>9.3193100775047083E-4</v>
      </c>
      <c r="Z537" s="46">
        <f>'EJE G ENTRE 3-6'!D153</f>
        <v>0.13003106248695628</v>
      </c>
    </row>
    <row r="538" spans="25:26" x14ac:dyDescent="0.3">
      <c r="Y538" s="46">
        <f>'EJE G ENTRE 3-6'!E154</f>
        <v>3.275908386956516E-3</v>
      </c>
      <c r="Z538" s="46">
        <f>'EJE G ENTRE 3-6'!D154</f>
        <v>0.14219230742521716</v>
      </c>
    </row>
    <row r="539" spans="25:26" x14ac:dyDescent="0.3">
      <c r="Y539" s="46">
        <f>'EJE G ENTRE 3-6'!E155</f>
        <v>9.5847808334593391E-3</v>
      </c>
      <c r="Z539" s="46">
        <f>'EJE G ENTRE 3-6'!D155</f>
        <v>0.14420692225391279</v>
      </c>
    </row>
    <row r="540" spans="25:26" x14ac:dyDescent="0.3">
      <c r="Y540" s="46">
        <f>'EJE G ENTRE 3-6'!E156</f>
        <v>3.3648647395085008E-3</v>
      </c>
      <c r="Z540" s="46">
        <f>'EJE G ENTRE 3-6'!D156</f>
        <v>0.12801644765826067</v>
      </c>
    </row>
    <row r="541" spans="25:26" x14ac:dyDescent="0.3">
      <c r="Y541" s="46">
        <f>'EJE G ENTRE 3-6'!E157</f>
        <v>9.3193100775047083E-4</v>
      </c>
      <c r="Z541" s="46">
        <f>'EJE G ENTRE 3-6'!D157</f>
        <v>0.13003106248695628</v>
      </c>
    </row>
    <row r="542" spans="25:26" x14ac:dyDescent="0.3">
      <c r="Y542" s="46">
        <f>'EJE G ENTRE 3-6'!E158</f>
        <v>3.275908386956516E-3</v>
      </c>
      <c r="Z542" s="46">
        <f>'EJE G ENTRE 3-6'!D158</f>
        <v>0.14219230742521716</v>
      </c>
    </row>
    <row r="543" spans="25:26" x14ac:dyDescent="0.3">
      <c r="Y543" s="46">
        <f>'EJE G ENTRE 3-6'!E159</f>
        <v>9.5847808334593391E-3</v>
      </c>
      <c r="Z543" s="46">
        <f>'EJE G ENTRE 3-6'!D159</f>
        <v>0.14420692225391279</v>
      </c>
    </row>
    <row r="544" spans="25:26" x14ac:dyDescent="0.3">
      <c r="Y544" s="46">
        <f>'EJE G ENTRE 3-6'!E160</f>
        <v>3.7576603992438501E-3</v>
      </c>
      <c r="Z544" s="46">
        <f>'EJE G ENTRE 3-6'!D160</f>
        <v>0.11700490756521718</v>
      </c>
    </row>
    <row r="545" spans="24:27" x14ac:dyDescent="0.3">
      <c r="Y545" s="46">
        <f>'EJE G ENTRE 3-6'!E161</f>
        <v>9.0885744069943136E-3</v>
      </c>
      <c r="Z545" s="46">
        <f>'EJE G ENTRE 3-6'!D161</f>
        <v>0.11901952239391284</v>
      </c>
    </row>
    <row r="546" spans="24:27" x14ac:dyDescent="0.3">
      <c r="Y546" s="46">
        <f>'EJE G ENTRE 3-6'!E162</f>
        <v>3.6687040466918653E-3</v>
      </c>
      <c r="Z546" s="46">
        <f>'EJE G ENTRE 3-6'!D162</f>
        <v>0.15320384751826061</v>
      </c>
    </row>
    <row r="547" spans="24:27" x14ac:dyDescent="0.3">
      <c r="Y547" s="46">
        <f>'EJE G ENTRE 3-6'!E163</f>
        <v>1.9605286248204127E-2</v>
      </c>
      <c r="Z547" s="46">
        <f>'EJE G ENTRE 3-6'!D163</f>
        <v>0.15521846234695624</v>
      </c>
    </row>
    <row r="548" spans="24:27" x14ac:dyDescent="0.3">
      <c r="Y548" s="46">
        <f>'EJE G ENTRE 3-6'!E164</f>
        <v>3.7576603992438501E-3</v>
      </c>
      <c r="Z548" s="46">
        <f>'EJE G ENTRE 3-6'!D164</f>
        <v>0.11700490756521718</v>
      </c>
    </row>
    <row r="549" spans="24:27" x14ac:dyDescent="0.3">
      <c r="Y549" s="46">
        <f>'EJE G ENTRE 3-6'!E165</f>
        <v>9.0885744069943136E-3</v>
      </c>
      <c r="Z549" s="46">
        <f>'EJE G ENTRE 3-6'!D165</f>
        <v>0.11901952239391284</v>
      </c>
    </row>
    <row r="550" spans="24:27" x14ac:dyDescent="0.3">
      <c r="Y550" s="46">
        <f>'EJE G ENTRE 3-6'!E166</f>
        <v>3.6687040466918653E-3</v>
      </c>
      <c r="Z550" s="46">
        <f>'EJE G ENTRE 3-6'!D166</f>
        <v>0.15320384751826061</v>
      </c>
    </row>
    <row r="551" spans="24:27" x14ac:dyDescent="0.3">
      <c r="Y551" s="46">
        <f>'EJE G ENTRE 3-6'!E167</f>
        <v>1.9605286248204127E-2</v>
      </c>
      <c r="Z551" s="46">
        <f>'EJE G ENTRE 3-6'!D167</f>
        <v>0.15521846234695624</v>
      </c>
    </row>
    <row r="552" spans="24:27" x14ac:dyDescent="0.3">
      <c r="Y552" s="46">
        <f>'EJE G ENTRE 3-6'!E168</f>
        <v>3.7576603992438501E-3</v>
      </c>
      <c r="Z552" s="46">
        <f>'EJE G ENTRE 3-6'!D168</f>
        <v>6.7051781613043357E-2</v>
      </c>
    </row>
    <row r="553" spans="24:27" s="100" customFormat="1" x14ac:dyDescent="0.3">
      <c r="Y553" s="46">
        <f>'EJE G ENTRE 3-6'!E169</f>
        <v>1.1063733822684291E-2</v>
      </c>
      <c r="Z553" s="46">
        <f>'EJE G ENTRE 3-6'!D169</f>
        <v>6.8562736643478145E-2</v>
      </c>
    </row>
    <row r="554" spans="24:27" x14ac:dyDescent="0.3">
      <c r="Y554" s="46">
        <f>'EJE G ENTRE 3-6'!E170</f>
        <v>3.7147102913043409E-3</v>
      </c>
      <c r="Z554" s="46">
        <f>'EJE G ENTRE 3-6'!D170</f>
        <v>0.15320384751826061</v>
      </c>
    </row>
    <row r="555" spans="24:27" x14ac:dyDescent="0.3">
      <c r="X555" s="110"/>
      <c r="Y555" s="110">
        <f>'EJE G ENTRE 3-6'!E171</f>
        <v>1.9605286248204127E-2</v>
      </c>
      <c r="Z555" s="110">
        <f>'EJE G ENTRE 3-6'!D171</f>
        <v>0.15521846234695624</v>
      </c>
      <c r="AA555" s="110"/>
    </row>
    <row r="556" spans="24:27" x14ac:dyDescent="0.3">
      <c r="Y556" s="46">
        <f>'EJE 11'!E122</f>
        <v>1.5102896006882612E-3</v>
      </c>
      <c r="Z556">
        <f>'EJE 11'!D122</f>
        <v>7.9225660921383514E-2</v>
      </c>
    </row>
    <row r="557" spans="24:27" x14ac:dyDescent="0.3">
      <c r="Y557" s="46">
        <f>'EJE 11'!E123</f>
        <v>3.9271735626557423E-3</v>
      </c>
      <c r="Z557" s="46">
        <f>'EJE 11'!D123</f>
        <v>8.088785725786149E-2</v>
      </c>
    </row>
    <row r="558" spans="24:27" x14ac:dyDescent="0.3">
      <c r="Y558" s="46">
        <f>'EJE 11'!E124</f>
        <v>4.6298513142280684E-4</v>
      </c>
      <c r="Z558" s="46">
        <f>'EJE 11'!D124</f>
        <v>1.7797281115723242E-2</v>
      </c>
    </row>
    <row r="559" spans="24:27" x14ac:dyDescent="0.3">
      <c r="Y559" s="46">
        <f>'EJE 11'!E125</f>
        <v>9.8684932894268248E-4</v>
      </c>
      <c r="Z559" s="46">
        <f>'EJE 11'!D125</f>
        <v>1.7797281115723242E-2</v>
      </c>
    </row>
    <row r="560" spans="24:27" x14ac:dyDescent="0.3">
      <c r="Y560" s="46">
        <f>'EJE 11'!E126</f>
        <v>1.1144374102982458E-2</v>
      </c>
      <c r="Z560" s="46">
        <f>'EJE 11'!D126</f>
        <v>4.3736654545282944E-2</v>
      </c>
    </row>
    <row r="561" spans="25:26" x14ac:dyDescent="0.3">
      <c r="Y561" s="46">
        <f>'EJE 11'!E127</f>
        <v>1.3223835314663163E-2</v>
      </c>
      <c r="Z561" s="46">
        <f>'EJE 11'!D127</f>
        <v>4.3736654545282944E-2</v>
      </c>
    </row>
    <row r="562" spans="25:26" x14ac:dyDescent="0.3">
      <c r="Y562" s="46">
        <f>'EJE 11'!E128</f>
        <v>3.2696120423440474E-3</v>
      </c>
      <c r="Z562" s="46">
        <f>'EJE 11'!D128</f>
        <v>2.2028414445911911E-2</v>
      </c>
    </row>
    <row r="563" spans="25:26" x14ac:dyDescent="0.3">
      <c r="Y563" s="46">
        <f>'EJE 11'!E129</f>
        <v>3.384936477492973E-3</v>
      </c>
      <c r="Z563" s="46">
        <f>'EJE 11'!D129</f>
        <v>2.2028414445911911E-2</v>
      </c>
    </row>
    <row r="564" spans="25:26" x14ac:dyDescent="0.3">
      <c r="Y564" s="46">
        <f>'EJE 11'!E130</f>
        <v>1.9732775028677629E-3</v>
      </c>
      <c r="Z564" s="46">
        <f>'EJE 11'!D130</f>
        <v>9.7022924415094164E-2</v>
      </c>
    </row>
    <row r="565" spans="25:26" x14ac:dyDescent="0.3">
      <c r="Y565" s="46">
        <f>'EJE 11'!E131</f>
        <v>4.914022891598425E-3</v>
      </c>
      <c r="Z565" s="46">
        <f>'EJE 11'!D131</f>
        <v>9.8685120751572153E-2</v>
      </c>
    </row>
    <row r="566" spans="25:26" x14ac:dyDescent="0.3">
      <c r="Y566" s="46">
        <f>'EJE 11'!E132</f>
        <v>2.1144059951149047E-3</v>
      </c>
      <c r="Z566" s="46">
        <f>'EJE 11'!D132</f>
        <v>0.11091592528993692</v>
      </c>
    </row>
    <row r="567" spans="25:26" x14ac:dyDescent="0.3">
      <c r="Y567" s="46">
        <f>'EJE 11'!E133</f>
        <v>5.4980429877180383E-3</v>
      </c>
      <c r="Z567" s="46">
        <f>'EJE 11'!D133</f>
        <v>0.11324300016100609</v>
      </c>
    </row>
    <row r="568" spans="25:26" x14ac:dyDescent="0.3">
      <c r="Y568" s="46">
        <f>'EJE 11'!E134</f>
        <v>2.5531276101617771E-3</v>
      </c>
      <c r="Z568" s="46">
        <f>'EJE 11'!D134</f>
        <v>0.12354643231760985</v>
      </c>
    </row>
    <row r="569" spans="25:26" x14ac:dyDescent="0.3">
      <c r="Y569" s="46">
        <f>'EJE 11'!E135</f>
        <v>6.291568309797861E-3</v>
      </c>
      <c r="Z569" s="46">
        <f>'EJE 11'!D135</f>
        <v>0.12554106792138342</v>
      </c>
    </row>
    <row r="570" spans="25:26" x14ac:dyDescent="0.3">
      <c r="Y570" s="46">
        <f>'EJE 11'!E136</f>
        <v>1.6961383830643537E-2</v>
      </c>
      <c r="Z570" s="46">
        <f>'EJE 11'!D136</f>
        <v>1.0071773179245265E-2</v>
      </c>
    </row>
    <row r="571" spans="25:26" x14ac:dyDescent="0.3">
      <c r="Y571" s="46">
        <f>'EJE 11'!E137</f>
        <v>2.2047822599086234E-2</v>
      </c>
      <c r="Z571" s="46">
        <f>'EJE 11'!D137</f>
        <v>1.1567741071069162E-2</v>
      </c>
    </row>
    <row r="572" spans="25:26" x14ac:dyDescent="0.3">
      <c r="Y572" s="46">
        <f>'EJE 11'!E138</f>
        <v>1.4242861441101987E-2</v>
      </c>
      <c r="Z572" s="46">
        <f>'EJE 11'!D138</f>
        <v>0.13253441647924505</v>
      </c>
    </row>
    <row r="573" spans="25:26" x14ac:dyDescent="0.3">
      <c r="Y573" s="46">
        <f>'EJE 11'!E139</f>
        <v>1.4978912957062593E-2</v>
      </c>
      <c r="Z573" s="46">
        <f>'EJE 11'!D139</f>
        <v>0.13403038437106896</v>
      </c>
    </row>
    <row r="574" spans="25:26" x14ac:dyDescent="0.3">
      <c r="Y574" s="46">
        <f>'EJE 11'!E140</f>
        <v>1.6961383830643537E-2</v>
      </c>
      <c r="Z574" s="46">
        <f>'EJE 11'!D140</f>
        <v>1.0071773179245265E-2</v>
      </c>
    </row>
    <row r="575" spans="25:26" x14ac:dyDescent="0.3">
      <c r="Y575" s="46">
        <f>'EJE 11'!E141</f>
        <v>2.2047822599086234E-2</v>
      </c>
      <c r="Z575" s="46">
        <f>'EJE 11'!D141</f>
        <v>1.1567741071069162E-2</v>
      </c>
    </row>
    <row r="576" spans="25:26" x14ac:dyDescent="0.3">
      <c r="Y576" s="46">
        <f>'EJE 11'!E142</f>
        <v>1.4242861441101987E-2</v>
      </c>
      <c r="Z576" s="46">
        <f>'EJE 11'!D142</f>
        <v>0.13253441647924505</v>
      </c>
    </row>
    <row r="577" spans="25:26" x14ac:dyDescent="0.3">
      <c r="Y577" s="46">
        <f>'EJE 11'!E143</f>
        <v>1.4978912957062593E-2</v>
      </c>
      <c r="Z577" s="46">
        <f>'EJE 11'!D143</f>
        <v>0.13403038437106896</v>
      </c>
    </row>
    <row r="578" spans="25:26" x14ac:dyDescent="0.3">
      <c r="Y578" s="46">
        <f>'EJE 11'!E144</f>
        <v>5.9367174999011016E-3</v>
      </c>
      <c r="Z578" s="46">
        <f>'EJE 11'!D144</f>
        <v>4.0463295220754647E-2</v>
      </c>
    </row>
    <row r="579" spans="25:26" x14ac:dyDescent="0.3">
      <c r="Y579" s="46">
        <f>'EJE 11'!E145</f>
        <v>8.273365889501982E-3</v>
      </c>
      <c r="Z579" s="46">
        <f>'EJE 11'!D145</f>
        <v>4.1959280734591126E-2</v>
      </c>
    </row>
    <row r="580" spans="25:26" x14ac:dyDescent="0.3">
      <c r="Y580" s="46">
        <f>'EJE 11'!E146</f>
        <v>3.2181923396028583E-3</v>
      </c>
      <c r="Z580" s="46">
        <f>'EJE 11'!D146</f>
        <v>0.10214287681572308</v>
      </c>
    </row>
    <row r="581" spans="25:26" x14ac:dyDescent="0.3">
      <c r="Y581" s="46">
        <f>'EJE 11'!E147</f>
        <v>1.2044534767216466E-3</v>
      </c>
      <c r="Z581" s="46">
        <f>'EJE 11'!D147</f>
        <v>0.10363886232955956</v>
      </c>
    </row>
    <row r="582" spans="25:26" x14ac:dyDescent="0.3">
      <c r="Y582" s="46">
        <f>'EJE 11'!E148</f>
        <v>5.9367174999011016E-3</v>
      </c>
      <c r="Z582" s="46">
        <f>'EJE 11'!D148</f>
        <v>4.0463295220754647E-2</v>
      </c>
    </row>
    <row r="583" spans="25:26" x14ac:dyDescent="0.3">
      <c r="Y583" s="46">
        <f>'EJE 11'!E149</f>
        <v>8.273365889501982E-3</v>
      </c>
      <c r="Z583" s="46">
        <f>'EJE 11'!D149</f>
        <v>4.1959280734591126E-2</v>
      </c>
    </row>
    <row r="584" spans="25:26" x14ac:dyDescent="0.3">
      <c r="Y584" s="46">
        <f>'EJE 11'!E150</f>
        <v>3.2181923396028583E-3</v>
      </c>
      <c r="Z584" s="46">
        <f>'EJE 11'!D150</f>
        <v>0.10214287681572308</v>
      </c>
    </row>
    <row r="585" spans="25:26" x14ac:dyDescent="0.3">
      <c r="Y585" s="46">
        <f>'EJE 11'!E151</f>
        <v>1.2044534767216466E-3</v>
      </c>
      <c r="Z585" s="46">
        <f>'EJE 11'!D151</f>
        <v>0.10363886232955956</v>
      </c>
    </row>
    <row r="586" spans="25:26" x14ac:dyDescent="0.3">
      <c r="Y586" s="46">
        <f>'EJE 11'!E152</f>
        <v>1.7877456950575497E-2</v>
      </c>
      <c r="Z586" s="46">
        <f>'EJE 11'!D152</f>
        <v>5.1636743760377267E-2</v>
      </c>
    </row>
    <row r="587" spans="25:26" x14ac:dyDescent="0.3">
      <c r="Y587" s="46">
        <f>'EJE 11'!E153</f>
        <v>2.4212825382203984E-2</v>
      </c>
      <c r="Z587" s="46">
        <f>'EJE 11'!D153</f>
        <v>5.3631379364150848E-2</v>
      </c>
    </row>
    <row r="588" spans="25:26" x14ac:dyDescent="0.3">
      <c r="Y588" s="46">
        <f>'EJE 11'!E154</f>
        <v>1.3326788321170025E-2</v>
      </c>
      <c r="Z588" s="46">
        <f>'EJE 11'!D154</f>
        <v>0.17409938706037706</v>
      </c>
    </row>
    <row r="589" spans="25:26" x14ac:dyDescent="0.3">
      <c r="Y589" s="46">
        <f>'EJE 11'!E155</f>
        <v>1.2813910173944837E-2</v>
      </c>
      <c r="Z589" s="46">
        <f>'EJE 11'!D155</f>
        <v>0.17609402266415064</v>
      </c>
    </row>
    <row r="590" spans="25:26" x14ac:dyDescent="0.3">
      <c r="Y590" s="46">
        <f>'EJE 11'!E156</f>
        <v>1.7877456950575497E-2</v>
      </c>
      <c r="Z590" s="46">
        <f>'EJE 11'!D156</f>
        <v>5.1636743760377267E-2</v>
      </c>
    </row>
    <row r="591" spans="25:26" x14ac:dyDescent="0.3">
      <c r="Y591" s="46">
        <f>'EJE 11'!E157</f>
        <v>2.4212825382203984E-2</v>
      </c>
      <c r="Z591" s="46">
        <f>'EJE 11'!D157</f>
        <v>5.3631379364150848E-2</v>
      </c>
    </row>
    <row r="592" spans="25:26" x14ac:dyDescent="0.3">
      <c r="Y592" s="46">
        <f>'EJE 11'!E158</f>
        <v>1.3326788321170025E-2</v>
      </c>
      <c r="Z592" s="46">
        <f>'EJE 11'!D158</f>
        <v>0.17409938706037706</v>
      </c>
    </row>
    <row r="593" spans="25:26" x14ac:dyDescent="0.3">
      <c r="Y593" s="46">
        <f>'EJE 11'!E159</f>
        <v>1.2813910173944837E-2</v>
      </c>
      <c r="Z593" s="46">
        <f>'EJE 11'!D159</f>
        <v>0.17609402266415064</v>
      </c>
    </row>
    <row r="594" spans="25:26" x14ac:dyDescent="0.3">
      <c r="Y594" s="46">
        <f>'EJE 11'!E160</f>
        <v>6.8527906198330643E-3</v>
      </c>
      <c r="Z594" s="46">
        <f>'EJE 11'!D160</f>
        <v>8.2028265801886643E-2</v>
      </c>
    </row>
    <row r="595" spans="25:26" x14ac:dyDescent="0.3">
      <c r="Y595" s="46">
        <f>'EJE 11'!E161</f>
        <v>1.0438368672619736E-2</v>
      </c>
      <c r="Z595" s="46">
        <f>'EJE 11'!D161</f>
        <v>8.4022901405660225E-2</v>
      </c>
    </row>
    <row r="596" spans="25:26" x14ac:dyDescent="0.3">
      <c r="Y596" s="46">
        <f>'EJE 11'!E162</f>
        <v>2.3021192196708948E-3</v>
      </c>
      <c r="Z596" s="46">
        <f>'EJE 11'!D162</f>
        <v>0.1437078473968551</v>
      </c>
    </row>
    <row r="597" spans="25:26" x14ac:dyDescent="0.3">
      <c r="Y597" s="46">
        <f>'EJE 11'!E163</f>
        <v>9.6054653563941125E-4</v>
      </c>
      <c r="Z597" s="46">
        <f>'EJE 11'!D163</f>
        <v>0.14570248300062869</v>
      </c>
    </row>
    <row r="598" spans="25:26" x14ac:dyDescent="0.3">
      <c r="Y598" s="46">
        <f>'EJE 11'!E164</f>
        <v>6.8527906198330643E-3</v>
      </c>
      <c r="Z598" s="46">
        <f>'EJE 11'!D164</f>
        <v>8.2028265801886643E-2</v>
      </c>
    </row>
    <row r="599" spans="25:26" x14ac:dyDescent="0.3">
      <c r="Y599" s="46">
        <f>'EJE 11'!E165</f>
        <v>1.0438368672619736E-2</v>
      </c>
      <c r="Z599" s="46">
        <f>'EJE 11'!D165</f>
        <v>8.4022901405660225E-2</v>
      </c>
    </row>
    <row r="600" spans="25:26" x14ac:dyDescent="0.3">
      <c r="Y600" s="46">
        <f>'EJE 11'!E166</f>
        <v>2.3021192196708948E-3</v>
      </c>
      <c r="Z600" s="46">
        <f>'EJE 11'!D166</f>
        <v>0.1437078473968551</v>
      </c>
    </row>
    <row r="601" spans="25:26" x14ac:dyDescent="0.3">
      <c r="Y601" s="46">
        <f>'EJE 11'!E167</f>
        <v>9.6054653563941125E-4</v>
      </c>
      <c r="Z601" s="46">
        <f>'EJE 11'!D167</f>
        <v>0.14570248300062869</v>
      </c>
    </row>
    <row r="602" spans="25:26" x14ac:dyDescent="0.3">
      <c r="Y602" s="46">
        <f>'EJE 11'!E168</f>
        <v>1.7877456950575497E-2</v>
      </c>
      <c r="Z602" s="46">
        <f>'EJE 11'!D168</f>
        <v>1.0071773179245265E-2</v>
      </c>
    </row>
    <row r="603" spans="25:26" s="100" customFormat="1" x14ac:dyDescent="0.3">
      <c r="Y603" s="46">
        <f>'EJE 11'!E169</f>
        <v>2.4212825382203984E-2</v>
      </c>
      <c r="Z603" s="46">
        <f>'EJE 11'!D169</f>
        <v>1.1567741071069162E-2</v>
      </c>
    </row>
    <row r="604" spans="25:26" x14ac:dyDescent="0.3">
      <c r="Y604" s="46">
        <f>'EJE 11'!E170</f>
        <v>1.4242861441101987E-2</v>
      </c>
      <c r="Z604" s="46">
        <f>'EJE 11'!D170</f>
        <v>0.17409938706037706</v>
      </c>
    </row>
    <row r="605" spans="25:26" x14ac:dyDescent="0.3">
      <c r="Y605" s="46">
        <f>'EJE 11'!E171</f>
        <v>1.4978912957062593E-2</v>
      </c>
      <c r="Z605" s="46">
        <f>'EJE 11'!D171</f>
        <v>0.17609402266415064</v>
      </c>
    </row>
    <row r="606" spans="25:26" x14ac:dyDescent="0.3">
      <c r="Y606" s="46"/>
    </row>
    <row r="607" spans="25:26" x14ac:dyDescent="0.3">
      <c r="Y607" s="46"/>
    </row>
    <row r="608" spans="25:26" x14ac:dyDescent="0.3">
      <c r="Y608" s="46"/>
    </row>
    <row r="609" spans="25:25" x14ac:dyDescent="0.3">
      <c r="Y609" s="46"/>
    </row>
    <row r="610" spans="25:25" x14ac:dyDescent="0.3">
      <c r="Y610" s="46"/>
    </row>
    <row r="611" spans="25:25" x14ac:dyDescent="0.3">
      <c r="Y611" s="46"/>
    </row>
    <row r="612" spans="25:25" x14ac:dyDescent="0.3">
      <c r="Y612" s="46"/>
    </row>
    <row r="613" spans="25:25" x14ac:dyDescent="0.3">
      <c r="Y613" s="46"/>
    </row>
    <row r="614" spans="25:25" x14ac:dyDescent="0.3">
      <c r="Y614" s="46"/>
    </row>
    <row r="615" spans="25:25" x14ac:dyDescent="0.3">
      <c r="Y615" s="46"/>
    </row>
    <row r="616" spans="25:25" x14ac:dyDescent="0.3">
      <c r="Y616" s="46"/>
    </row>
    <row r="617" spans="25:25" x14ac:dyDescent="0.3">
      <c r="Y617" s="46"/>
    </row>
    <row r="618" spans="25:25" x14ac:dyDescent="0.3">
      <c r="Y618" s="46"/>
    </row>
    <row r="619" spans="25:25" x14ac:dyDescent="0.3">
      <c r="Y619" s="46"/>
    </row>
    <row r="620" spans="25:25" x14ac:dyDescent="0.3">
      <c r="Y620" s="46"/>
    </row>
    <row r="621" spans="25:25" x14ac:dyDescent="0.3">
      <c r="Y621" s="46"/>
    </row>
    <row r="622" spans="25:25" x14ac:dyDescent="0.3">
      <c r="Y622" s="46"/>
    </row>
    <row r="623" spans="25:25" x14ac:dyDescent="0.3">
      <c r="Y623" s="46"/>
    </row>
    <row r="624" spans="25:25" x14ac:dyDescent="0.3">
      <c r="Y624" s="46"/>
    </row>
    <row r="625" spans="25:25" x14ac:dyDescent="0.3">
      <c r="Y625" s="46"/>
    </row>
    <row r="626" spans="25:25" x14ac:dyDescent="0.3">
      <c r="Y626" s="46"/>
    </row>
    <row r="627" spans="25:25" x14ac:dyDescent="0.3">
      <c r="Y627" s="46"/>
    </row>
    <row r="628" spans="25:25" x14ac:dyDescent="0.3">
      <c r="Y628" s="46"/>
    </row>
    <row r="629" spans="25:25" x14ac:dyDescent="0.3">
      <c r="Y629" s="46"/>
    </row>
    <row r="630" spans="25:25" x14ac:dyDescent="0.3">
      <c r="Y630" s="46"/>
    </row>
    <row r="631" spans="25:25" x14ac:dyDescent="0.3">
      <c r="Y631" s="46"/>
    </row>
    <row r="632" spans="25:25" x14ac:dyDescent="0.3">
      <c r="Y632" s="46"/>
    </row>
    <row r="633" spans="25:25" x14ac:dyDescent="0.3">
      <c r="Y633" s="46"/>
    </row>
    <row r="634" spans="25:25" x14ac:dyDescent="0.3">
      <c r="Y634" s="46"/>
    </row>
    <row r="635" spans="25:25" x14ac:dyDescent="0.3">
      <c r="Y635" s="46"/>
    </row>
    <row r="636" spans="25:25" x14ac:dyDescent="0.3">
      <c r="Y636" s="46"/>
    </row>
    <row r="637" spans="25:25" x14ac:dyDescent="0.3">
      <c r="Y637" s="46"/>
    </row>
    <row r="638" spans="25:25" x14ac:dyDescent="0.3">
      <c r="Y638" s="46"/>
    </row>
    <row r="639" spans="25:25" x14ac:dyDescent="0.3">
      <c r="Y639" s="46"/>
    </row>
    <row r="640" spans="25:25" x14ac:dyDescent="0.3">
      <c r="Y640" s="46"/>
    </row>
    <row r="641" spans="2:25" x14ac:dyDescent="0.3">
      <c r="Y641" s="46"/>
    </row>
    <row r="642" spans="2:25" x14ac:dyDescent="0.3">
      <c r="Y642" s="46"/>
    </row>
    <row r="643" spans="2:25" x14ac:dyDescent="0.3">
      <c r="Y643" s="46"/>
    </row>
    <row r="644" spans="2:25" x14ac:dyDescent="0.3">
      <c r="Y644" s="46"/>
    </row>
    <row r="645" spans="2:25" x14ac:dyDescent="0.3">
      <c r="Y645" s="46"/>
    </row>
    <row r="646" spans="2:25" x14ac:dyDescent="0.3">
      <c r="Y646" s="46"/>
    </row>
    <row r="647" spans="2:25" x14ac:dyDescent="0.3">
      <c r="Y647" s="46"/>
    </row>
    <row r="653" spans="2:25" s="100" customFormat="1" x14ac:dyDescent="0.3"/>
    <row r="654" spans="2:25" x14ac:dyDescent="0.3">
      <c r="B654" s="46"/>
    </row>
    <row r="655" spans="2:25" x14ac:dyDescent="0.3">
      <c r="B655" s="46"/>
    </row>
    <row r="656" spans="2:25" x14ac:dyDescent="0.3">
      <c r="B656" s="46"/>
    </row>
    <row r="657" spans="2:2" x14ac:dyDescent="0.3">
      <c r="B657" s="46"/>
    </row>
    <row r="658" spans="2:2" x14ac:dyDescent="0.3">
      <c r="B658" s="46"/>
    </row>
    <row r="659" spans="2:2" x14ac:dyDescent="0.3">
      <c r="B659" s="46"/>
    </row>
    <row r="660" spans="2:2" x14ac:dyDescent="0.3">
      <c r="B660" s="46"/>
    </row>
    <row r="661" spans="2:2" x14ac:dyDescent="0.3">
      <c r="B661" s="46"/>
    </row>
    <row r="662" spans="2:2" x14ac:dyDescent="0.3">
      <c r="B662" s="46"/>
    </row>
    <row r="663" spans="2:2" x14ac:dyDescent="0.3">
      <c r="B663" s="46"/>
    </row>
    <row r="664" spans="2:2" x14ac:dyDescent="0.3">
      <c r="B664" s="46"/>
    </row>
    <row r="665" spans="2:2" x14ac:dyDescent="0.3">
      <c r="B665" s="46"/>
    </row>
    <row r="666" spans="2:2" x14ac:dyDescent="0.3">
      <c r="B666" s="46"/>
    </row>
    <row r="667" spans="2:2" x14ac:dyDescent="0.3">
      <c r="B667" s="46"/>
    </row>
    <row r="668" spans="2:2" x14ac:dyDescent="0.3">
      <c r="B668" s="46"/>
    </row>
    <row r="669" spans="2:2" x14ac:dyDescent="0.3">
      <c r="B669" s="46"/>
    </row>
    <row r="670" spans="2:2" x14ac:dyDescent="0.3">
      <c r="B670" s="46"/>
    </row>
    <row r="671" spans="2:2" x14ac:dyDescent="0.3">
      <c r="B671" s="46"/>
    </row>
    <row r="672" spans="2:2" x14ac:dyDescent="0.3">
      <c r="B672" s="46"/>
    </row>
    <row r="673" spans="2:2" x14ac:dyDescent="0.3">
      <c r="B673" s="46"/>
    </row>
    <row r="674" spans="2:2" x14ac:dyDescent="0.3">
      <c r="B674" s="46"/>
    </row>
    <row r="675" spans="2:2" x14ac:dyDescent="0.3">
      <c r="B675" s="46"/>
    </row>
    <row r="676" spans="2:2" x14ac:dyDescent="0.3">
      <c r="B676" s="46"/>
    </row>
    <row r="677" spans="2:2" x14ac:dyDescent="0.3">
      <c r="B677" s="46"/>
    </row>
    <row r="678" spans="2:2" x14ac:dyDescent="0.3">
      <c r="B678" s="46"/>
    </row>
    <row r="679" spans="2:2" x14ac:dyDescent="0.3">
      <c r="B679" s="46"/>
    </row>
    <row r="680" spans="2:2" x14ac:dyDescent="0.3">
      <c r="B680" s="46"/>
    </row>
    <row r="681" spans="2:2" x14ac:dyDescent="0.3">
      <c r="B681" s="46"/>
    </row>
    <row r="682" spans="2:2" x14ac:dyDescent="0.3">
      <c r="B682" s="46"/>
    </row>
    <row r="683" spans="2:2" x14ac:dyDescent="0.3">
      <c r="B683" s="46"/>
    </row>
    <row r="684" spans="2:2" x14ac:dyDescent="0.3">
      <c r="B684" s="46"/>
    </row>
    <row r="685" spans="2:2" x14ac:dyDescent="0.3">
      <c r="B685" s="46"/>
    </row>
    <row r="686" spans="2:2" x14ac:dyDescent="0.3">
      <c r="B686" s="46"/>
    </row>
    <row r="687" spans="2:2" x14ac:dyDescent="0.3">
      <c r="B687" s="46"/>
    </row>
    <row r="688" spans="2:2" x14ac:dyDescent="0.3">
      <c r="B688" s="46"/>
    </row>
    <row r="689" spans="2:2" x14ac:dyDescent="0.3">
      <c r="B689" s="46"/>
    </row>
    <row r="690" spans="2:2" x14ac:dyDescent="0.3">
      <c r="B690" s="46"/>
    </row>
    <row r="691" spans="2:2" x14ac:dyDescent="0.3">
      <c r="B691" s="46"/>
    </row>
    <row r="692" spans="2:2" x14ac:dyDescent="0.3">
      <c r="B692" s="46"/>
    </row>
    <row r="693" spans="2:2" x14ac:dyDescent="0.3">
      <c r="B693" s="46"/>
    </row>
    <row r="694" spans="2:2" x14ac:dyDescent="0.3">
      <c r="B694" s="46"/>
    </row>
    <row r="695" spans="2:2" x14ac:dyDescent="0.3">
      <c r="B695" s="46"/>
    </row>
    <row r="696" spans="2:2" x14ac:dyDescent="0.3">
      <c r="B696" s="46"/>
    </row>
    <row r="697" spans="2:2" x14ac:dyDescent="0.3">
      <c r="B697" s="46"/>
    </row>
    <row r="698" spans="2:2" x14ac:dyDescent="0.3">
      <c r="B698" s="46"/>
    </row>
    <row r="699" spans="2:2" x14ac:dyDescent="0.3">
      <c r="B699" s="46"/>
    </row>
    <row r="700" spans="2:2" x14ac:dyDescent="0.3">
      <c r="B700" s="46"/>
    </row>
    <row r="701" spans="2:2" x14ac:dyDescent="0.3">
      <c r="B701" s="46"/>
    </row>
    <row r="702" spans="2:2" x14ac:dyDescent="0.3">
      <c r="B702" s="46"/>
    </row>
    <row r="703" spans="2:2" x14ac:dyDescent="0.3">
      <c r="B703" s="46"/>
    </row>
    <row r="704" spans="2:2" x14ac:dyDescent="0.3">
      <c r="B704" s="46"/>
    </row>
    <row r="705" spans="2:2" x14ac:dyDescent="0.3">
      <c r="B705" s="46"/>
    </row>
    <row r="706" spans="2:2" x14ac:dyDescent="0.3">
      <c r="B706" s="46"/>
    </row>
    <row r="707" spans="2:2" x14ac:dyDescent="0.3">
      <c r="B707" s="46"/>
    </row>
    <row r="708" spans="2:2" x14ac:dyDescent="0.3">
      <c r="B708" s="46"/>
    </row>
    <row r="709" spans="2:2" x14ac:dyDescent="0.3">
      <c r="B709" s="46"/>
    </row>
    <row r="710" spans="2:2" x14ac:dyDescent="0.3">
      <c r="B710" s="46"/>
    </row>
    <row r="711" spans="2:2" x14ac:dyDescent="0.3">
      <c r="B711" s="46"/>
    </row>
    <row r="712" spans="2:2" x14ac:dyDescent="0.3">
      <c r="B712" s="46"/>
    </row>
    <row r="713" spans="2:2" x14ac:dyDescent="0.3">
      <c r="B713" s="46"/>
    </row>
    <row r="714" spans="2:2" x14ac:dyDescent="0.3">
      <c r="B714" s="46"/>
    </row>
    <row r="715" spans="2:2" x14ac:dyDescent="0.3">
      <c r="B715" s="46"/>
    </row>
    <row r="716" spans="2:2" x14ac:dyDescent="0.3">
      <c r="B716" s="46"/>
    </row>
    <row r="717" spans="2:2" x14ac:dyDescent="0.3">
      <c r="B717" s="46"/>
    </row>
    <row r="718" spans="2:2" x14ac:dyDescent="0.3">
      <c r="B718" s="46"/>
    </row>
    <row r="719" spans="2:2" x14ac:dyDescent="0.3">
      <c r="B719" s="46"/>
    </row>
    <row r="720" spans="2:2" x14ac:dyDescent="0.3">
      <c r="B720" s="46"/>
    </row>
    <row r="721" spans="2:2" x14ac:dyDescent="0.3">
      <c r="B721" s="46"/>
    </row>
    <row r="722" spans="2:2" x14ac:dyDescent="0.3">
      <c r="B722" s="46"/>
    </row>
    <row r="723" spans="2:2" x14ac:dyDescent="0.3">
      <c r="B723" s="46"/>
    </row>
    <row r="724" spans="2:2" x14ac:dyDescent="0.3">
      <c r="B724" s="46"/>
    </row>
    <row r="725" spans="2:2" x14ac:dyDescent="0.3">
      <c r="B725" s="46"/>
    </row>
    <row r="726" spans="2:2" x14ac:dyDescent="0.3">
      <c r="B726" s="46"/>
    </row>
  </sheetData>
  <mergeCells count="5">
    <mergeCell ref="AK4:AK10"/>
    <mergeCell ref="AK11:AK16"/>
    <mergeCell ref="AK17:AK22"/>
    <mergeCell ref="AK23:AK28"/>
    <mergeCell ref="AK29:AK3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AV388"/>
  <sheetViews>
    <sheetView showGridLines="0" topLeftCell="G1" zoomScale="80" zoomScaleNormal="80" workbookViewId="0">
      <selection activeCell="S13" sqref="S13:W20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9" style="26" bestFit="1" customWidth="1"/>
    <col min="4" max="4" width="12" style="26" bestFit="1" customWidth="1"/>
    <col min="5" max="5" width="14.6640625" style="26" bestFit="1" customWidth="1"/>
    <col min="6" max="6" width="21.77734375" style="26" bestFit="1" customWidth="1"/>
    <col min="7" max="8" width="8.5546875" style="26" bestFit="1" customWidth="1"/>
    <col min="9" max="9" width="8.77734375" style="26" bestFit="1" customWidth="1"/>
    <col min="10" max="10" width="12.21875" style="26" bestFit="1" customWidth="1"/>
    <col min="11" max="12" width="11.6640625" style="26" bestFit="1" customWidth="1"/>
    <col min="13" max="13" width="11.77734375" style="26" bestFit="1" customWidth="1"/>
    <col min="14" max="14" width="16.21875" style="26" bestFit="1" customWidth="1"/>
    <col min="15" max="16" width="16.21875" style="26" customWidth="1"/>
    <col min="17" max="17" width="4.5546875" style="26" customWidth="1"/>
    <col min="18" max="18" width="27.5546875" style="26" bestFit="1" customWidth="1"/>
    <col min="19" max="19" width="15.21875" style="26" bestFit="1" customWidth="1"/>
    <col min="20" max="20" width="11" style="26" bestFit="1" customWidth="1"/>
    <col min="21" max="21" width="7.33203125" style="26" bestFit="1" customWidth="1"/>
    <col min="22" max="22" width="6.5546875" style="26" bestFit="1" customWidth="1"/>
    <col min="23" max="23" width="19" style="26" bestFit="1" customWidth="1"/>
    <col min="24" max="24" width="8.21875" style="26" bestFit="1" customWidth="1"/>
    <col min="25" max="25" width="9.44140625" style="26" bestFit="1" customWidth="1"/>
    <col min="26" max="26" width="13.21875" style="26" bestFit="1" customWidth="1"/>
    <col min="27" max="27" width="4.44140625" style="26" customWidth="1"/>
    <col min="28" max="28" width="7.33203125" style="26" bestFit="1" customWidth="1"/>
    <col min="29" max="29" width="8.44140625" style="26" bestFit="1" customWidth="1"/>
    <col min="30" max="31" width="7.33203125" style="26" bestFit="1" customWidth="1"/>
    <col min="32" max="32" width="8.44140625" style="26" bestFit="1" customWidth="1"/>
    <col min="33" max="33" width="6.77734375" style="26" bestFit="1" customWidth="1"/>
    <col min="34" max="34" width="7.33203125" style="26" bestFit="1" customWidth="1"/>
    <col min="35" max="35" width="8.44140625" style="26" bestFit="1" customWidth="1"/>
    <col min="36" max="36" width="6.77734375" style="26" bestFit="1" customWidth="1"/>
    <col min="37" max="37" width="7.33203125" style="26" bestFit="1" customWidth="1"/>
    <col min="38" max="38" width="8.44140625" style="26" bestFit="1" customWidth="1"/>
    <col min="39" max="39" width="6.77734375" style="26" bestFit="1" customWidth="1"/>
    <col min="40" max="40" width="7.33203125" style="26" bestFit="1" customWidth="1"/>
    <col min="41" max="41" width="8.44140625" style="26" bestFit="1" customWidth="1"/>
    <col min="42" max="42" width="6.77734375" style="26" customWidth="1"/>
    <col min="43" max="43" width="7.33203125" style="26" bestFit="1" customWidth="1"/>
    <col min="44" max="44" width="7.21875" style="26" bestFit="1" customWidth="1"/>
    <col min="45" max="45" width="6.77734375" style="26" bestFit="1" customWidth="1"/>
    <col min="46" max="16384" width="11.5546875" style="26"/>
  </cols>
  <sheetData>
    <row r="1" spans="2:48" x14ac:dyDescent="0.3">
      <c r="B1" s="45" t="s">
        <v>83</v>
      </c>
      <c r="C1" s="45" t="s">
        <v>91</v>
      </c>
    </row>
    <row r="2" spans="2:48" x14ac:dyDescent="0.3">
      <c r="K2" s="112" t="s">
        <v>138</v>
      </c>
      <c r="L2" s="112"/>
      <c r="M2" s="112"/>
      <c r="AB2" s="26" t="s">
        <v>187</v>
      </c>
      <c r="AC2" s="26">
        <v>1.5</v>
      </c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26" t="s">
        <v>182</v>
      </c>
      <c r="Y3" s="26" t="s">
        <v>183</v>
      </c>
      <c r="Z3" s="26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161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108">
        <f>MAX('RESULTADOS PIER'!K10602:K10651)</f>
        <v>487.81360000000001</v>
      </c>
      <c r="K4" s="108">
        <f>MAX('RESULTADOS PIER'!L10602:L10603)</f>
        <v>1.782</v>
      </c>
      <c r="L4" s="108">
        <f>MAX('RESULTADOS PIER'!L10604:L10605)</f>
        <v>0.50849999999999995</v>
      </c>
      <c r="M4" s="108">
        <f>MAX('RESULTADOS PIER'!L10606:L10607)</f>
        <v>4.0515999999999996</v>
      </c>
      <c r="N4" s="106" t="str">
        <f>'PLANILLAS EJE 6'!C24</f>
        <v>$\phi$10@14</v>
      </c>
      <c r="O4" s="106" t="str">
        <f>VLOOKUP(G4,TABLAS!$R$17:$S$19,2)</f>
        <v>$\phi$8@16</v>
      </c>
      <c r="P4" s="106" t="str">
        <f>AV4&amp;"$\phi$"&amp;AT4</f>
        <v>2$\phi$25</v>
      </c>
      <c r="R4" s="69" t="str">
        <f t="shared" ref="R4:R10" si="0">C4&amp;" | PIER "&amp;D4&amp;" | PISO "&amp;B4</f>
        <v>EJE 6.C-D | PIER 1 | PISO -1</v>
      </c>
      <c r="S4" s="24" t="str">
        <f>'PLANILLAS EJE 6'!F24</f>
        <v>[ÁREA MINIMA]</v>
      </c>
      <c r="T4" s="24" t="str">
        <f>'PLANILLAS EJE 6'!F25</f>
        <v>[OK]</v>
      </c>
      <c r="U4" s="26">
        <f t="shared" ref="U4:U10" si="1">G4*H4</f>
        <v>4450</v>
      </c>
      <c r="V4" s="89">
        <f>'PLANILLAS EJE 6'!C33</f>
        <v>4.4879895051282764E-3</v>
      </c>
      <c r="W4" s="89">
        <v>0.01</v>
      </c>
      <c r="X4" s="26">
        <f t="shared" ref="X4:X10" si="2">0.1*H4</f>
        <v>17.8</v>
      </c>
      <c r="Y4" s="26">
        <f t="shared" ref="Y4:Y10" si="3">W4*G4*X4</f>
        <v>4.45</v>
      </c>
      <c r="Z4" s="26" t="str">
        <f>"$\phi$"&amp;VLOOKUP(AN4,TABLAS!$O$4:$P$13,2)</f>
        <v>$\phi$25</v>
      </c>
      <c r="AB4" s="51">
        <f>VLOOKUP(Y4,TABLAS!$O$4:$P$13,1)</f>
        <v>3.8</v>
      </c>
      <c r="AC4" s="26">
        <f t="shared" ref="AC4:AC10" si="4">AB4-Y4</f>
        <v>-0.65000000000000036</v>
      </c>
      <c r="AD4" s="26">
        <f t="shared" ref="AD4:AD10" si="5">Y4-AC4</f>
        <v>5.1000000000000005</v>
      </c>
      <c r="AE4" s="51">
        <f>IF(AC4&lt;0,VLOOKUP(AD4,TABLAS!$O$4:$P$13,1),AB4)</f>
        <v>4.91</v>
      </c>
      <c r="AF4" s="26">
        <f>AE4-$Y4</f>
        <v>0.45999999999999996</v>
      </c>
      <c r="AG4" s="97">
        <f>IF(AF4&lt;0,IF(AF4=AC4,AD4-$AC$2*AF4,AE4-AF4),AD4-$AC$2*AF4/2)</f>
        <v>4.7550000000000008</v>
      </c>
      <c r="AH4" s="51">
        <f>IF(AF4&lt;0,VLOOKUP(AG4,TABLAS!$O$4:$P$13,1),AE4)</f>
        <v>4.91</v>
      </c>
      <c r="AI4" s="26">
        <f t="shared" ref="AI4:AI10" si="6">AH4-$Y4</f>
        <v>0.45999999999999996</v>
      </c>
      <c r="AJ4" s="97">
        <f t="shared" ref="AJ4:AJ10" si="7">IF(AI4&lt;0,IF(AI4=AF4,AG4-$AC$2*AI4,AH4-AI4),AG4-$AC$2*AI4/2)</f>
        <v>4.410000000000001</v>
      </c>
      <c r="AK4" s="51">
        <f>IF(AI4&lt;0,VLOOKUP(AJ4,TABLAS!$O$4:$P$13,1),AH4)</f>
        <v>4.91</v>
      </c>
      <c r="AL4" s="26">
        <f t="shared" ref="AL4:AL10" si="8">AK4-$Y4</f>
        <v>0.45999999999999996</v>
      </c>
      <c r="AM4" s="97">
        <f t="shared" ref="AM4:AM10" si="9">IF(AL4&lt;0,IF(AL4=AI4,AJ4-$AC$2*AL4,AK4-AL4),AJ4-$AC$2*AL4/2)</f>
        <v>4.0650000000000013</v>
      </c>
      <c r="AN4" s="51">
        <f>IF(AL4&lt;0,VLOOKUP(AM4,TABLAS!$O$4:$P$13,1),AK4)</f>
        <v>4.91</v>
      </c>
      <c r="AO4" s="26">
        <f t="shared" ref="AO4:AO10" si="10">AN4-$Y4</f>
        <v>0.45999999999999996</v>
      </c>
      <c r="AP4" s="97">
        <f t="shared" ref="AP4:AP10" si="11">IF(AO4&lt;0,IF(AO4=AL4,AM4-$AC$2*AO4,AN4-AO4),AM4-$AC$2*AO4/2)</f>
        <v>3.7200000000000015</v>
      </c>
      <c r="AQ4" s="51">
        <f>IF(AO4&lt;0,VLOOKUP(AP4,TABLAS!$O$4:$P$13,1),AN4)</f>
        <v>4.91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111">
        <v>2</v>
      </c>
    </row>
    <row r="5" spans="2:48" x14ac:dyDescent="0.3">
      <c r="B5" s="24">
        <v>-1</v>
      </c>
      <c r="C5" s="24" t="s">
        <v>162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108">
        <f>MAX('RESULTADOS PIER'!K10652:K10701)</f>
        <v>422.11439999999999</v>
      </c>
      <c r="K5" s="108">
        <f>MAX('RESULTADOS PIER'!L10652:L10653)</f>
        <v>18.187799999999999</v>
      </c>
      <c r="L5" s="108">
        <f>MAX('RESULTADOS PIER'!L10654:L10655)</f>
        <v>4.5486000000000004</v>
      </c>
      <c r="M5" s="108">
        <f>MAX('RESULTADOS PIER'!L10656:L10657)</f>
        <v>14.889099999999999</v>
      </c>
      <c r="N5" s="106" t="str">
        <f>'PLANILLAS EJE 6'!C70</f>
        <v>$\phi$10@14</v>
      </c>
      <c r="O5" s="106" t="str">
        <f>VLOOKUP(G5,TABLAS!$R$17:$S$19,2)</f>
        <v>$\phi$8@16</v>
      </c>
      <c r="P5" s="106" t="str">
        <f t="shared" ref="P5:P10" si="12">AV5&amp;"$\phi$"&amp;AT5</f>
        <v>2$\phi$25</v>
      </c>
      <c r="R5" s="69" t="str">
        <f t="shared" si="0"/>
        <v>EJE 6.C-E | PIER 2 | PISO -1</v>
      </c>
      <c r="S5" s="24" t="str">
        <f>'PLANILLAS EJE 6'!F70</f>
        <v>[ÁREA MINIMA]</v>
      </c>
      <c r="T5" s="24" t="str">
        <f>'PLANILLAS EJE 6'!F71</f>
        <v>[OK]</v>
      </c>
      <c r="U5" s="26">
        <f t="shared" si="1"/>
        <v>5675</v>
      </c>
      <c r="V5" s="89">
        <f>'PLANILLAS EJE 6'!C78</f>
        <v>4.4879895051282755E-3</v>
      </c>
      <c r="W5" s="89">
        <v>0.01</v>
      </c>
      <c r="X5" s="26">
        <f t="shared" si="2"/>
        <v>22.700000000000003</v>
      </c>
      <c r="Y5" s="26">
        <f t="shared" si="3"/>
        <v>5.6750000000000007</v>
      </c>
      <c r="Z5" s="26" t="str">
        <f>"$\phi$"&amp;VLOOKUP(AN5,TABLAS!$O$4:$P$13,2)</f>
        <v>$\phi$28</v>
      </c>
      <c r="AB5" s="51">
        <f>VLOOKUP(Y5,TABLAS!$O$4:$P$13,1)</f>
        <v>4.91</v>
      </c>
      <c r="AC5" s="26">
        <f t="shared" si="4"/>
        <v>-0.76500000000000057</v>
      </c>
      <c r="AD5" s="26">
        <f t="shared" si="5"/>
        <v>6.4400000000000013</v>
      </c>
      <c r="AE5" s="51">
        <f>IF(AC5&lt;0,VLOOKUP(AD5,TABLAS!$O$4:$P$13,1),AB5)</f>
        <v>6.16</v>
      </c>
      <c r="AF5" s="26">
        <f t="shared" ref="AF5:AF10" si="13">AE5-$Y5</f>
        <v>0.48499999999999943</v>
      </c>
      <c r="AG5" s="97">
        <f t="shared" ref="AG5:AG10" si="14">IF(AF5&lt;0,IF(AF5=AC5,AD5-$AC$2*AF5,AE5-AF5),AD5-$AC$2*AF5/2)</f>
        <v>6.0762500000000017</v>
      </c>
      <c r="AH5" s="51">
        <f>IF(AF5&lt;0,VLOOKUP(AG5,TABLAS!$O$4:$P$13,1),AE5)</f>
        <v>6.16</v>
      </c>
      <c r="AI5" s="26">
        <f t="shared" si="6"/>
        <v>0.48499999999999943</v>
      </c>
      <c r="AJ5" s="97">
        <f t="shared" si="7"/>
        <v>5.7125000000000021</v>
      </c>
      <c r="AK5" s="51">
        <f>IF(AI5&lt;0,VLOOKUP(AJ5,TABLAS!$O$4:$P$13,1),AH5)</f>
        <v>6.16</v>
      </c>
      <c r="AL5" s="26">
        <f t="shared" si="8"/>
        <v>0.48499999999999943</v>
      </c>
      <c r="AM5" s="97">
        <f t="shared" si="9"/>
        <v>5.3487500000000026</v>
      </c>
      <c r="AN5" s="51">
        <f>IF(AL5&lt;0,VLOOKUP(AM5,TABLAS!$O$4:$P$13,1),AK5)</f>
        <v>6.16</v>
      </c>
      <c r="AO5" s="26">
        <f t="shared" si="10"/>
        <v>0.48499999999999943</v>
      </c>
      <c r="AP5" s="97">
        <f t="shared" si="11"/>
        <v>4.985000000000003</v>
      </c>
      <c r="AQ5" s="51">
        <f>IF(AO5&lt;0,VLOOKUP(AP5,TABLAS!$O$4:$P$13,1),AN5)</f>
        <v>6.16</v>
      </c>
      <c r="AS5" s="99">
        <v>25</v>
      </c>
      <c r="AT5" s="26">
        <v>25</v>
      </c>
      <c r="AU5" s="26">
        <f>VLOOKUP(AT5,TABLAS!$R$4:$S$13,2,TRUE)</f>
        <v>4.91</v>
      </c>
      <c r="AV5" s="111">
        <v>2</v>
      </c>
    </row>
    <row r="6" spans="2:48" x14ac:dyDescent="0.3">
      <c r="B6" s="24">
        <v>1</v>
      </c>
      <c r="C6" s="24" t="s">
        <v>163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108">
        <f>MAX('RESULTADOS PIER'!K10152:K10201)</f>
        <v>1051.1031</v>
      </c>
      <c r="K6" s="108">
        <f>MAX('RESULTADOS PIER'!L10152:L10153)</f>
        <v>7.5056000000000003</v>
      </c>
      <c r="L6" s="108">
        <f>MAX('RESULTADOS PIER'!L10154:L10155)</f>
        <v>7.4640000000000004</v>
      </c>
      <c r="M6" s="108">
        <f>MAX('RESULTADOS PIER'!L10156:L10157)</f>
        <v>131.32730000000001</v>
      </c>
      <c r="N6" s="106" t="str">
        <f>'PLANILLAS EJE 6'!C116</f>
        <v>$\phi$10@14</v>
      </c>
      <c r="O6" s="106" t="str">
        <f>VLOOKUP(G6,TABLAS!$R$17:$S$19,2)</f>
        <v>$\phi$8@16</v>
      </c>
      <c r="P6" s="106" t="str">
        <f t="shared" si="12"/>
        <v>2$\phi$25</v>
      </c>
      <c r="R6" s="69" t="str">
        <f t="shared" si="0"/>
        <v>EJE 6.C-G | PIER 3 | PISO 1</v>
      </c>
      <c r="S6" s="24" t="str">
        <f>'PLANILLAS EJE 6'!F116</f>
        <v>[]</v>
      </c>
      <c r="T6" s="24" t="str">
        <f>'PLANILLAS EJE 6'!F117</f>
        <v>[OK]</v>
      </c>
      <c r="U6" s="26">
        <f t="shared" si="1"/>
        <v>15625</v>
      </c>
      <c r="V6" s="89">
        <f>'PLANILLAS EJE 6'!C124</f>
        <v>4.4879895051282755E-3</v>
      </c>
      <c r="W6" s="89">
        <v>0.01</v>
      </c>
      <c r="X6" s="26">
        <f t="shared" si="2"/>
        <v>62.5</v>
      </c>
      <c r="Y6" s="26">
        <f t="shared" si="3"/>
        <v>15.625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4"/>
        <v>-5.4450000000000003</v>
      </c>
      <c r="AD6" s="26">
        <f t="shared" si="5"/>
        <v>21.07</v>
      </c>
      <c r="AE6" s="51">
        <f>IF(AC6&lt;0,VLOOKUP(AD6,TABLAS!$O$4:$P$13,1),AB6)</f>
        <v>10.18</v>
      </c>
      <c r="AF6" s="26">
        <f t="shared" si="13"/>
        <v>-5.4450000000000003</v>
      </c>
      <c r="AG6" s="97">
        <f t="shared" si="14"/>
        <v>29.237500000000001</v>
      </c>
      <c r="AH6" s="51">
        <f>IF(AF6&lt;0,VLOOKUP(AG6,TABLAS!$O$4:$P$13,1),AE6)</f>
        <v>10.18</v>
      </c>
      <c r="AI6" s="26">
        <f t="shared" si="6"/>
        <v>-5.4450000000000003</v>
      </c>
      <c r="AJ6" s="97">
        <f t="shared" si="7"/>
        <v>37.405000000000001</v>
      </c>
      <c r="AK6" s="51">
        <f>IF(AI6&lt;0,VLOOKUP(AJ6,TABLAS!$O$4:$P$13,1),AH6)</f>
        <v>10.18</v>
      </c>
      <c r="AL6" s="26">
        <f t="shared" si="8"/>
        <v>-5.4450000000000003</v>
      </c>
      <c r="AM6" s="97">
        <f t="shared" si="9"/>
        <v>45.572500000000005</v>
      </c>
      <c r="AN6" s="51">
        <f>IF(AL6&lt;0,VLOOKUP(AM6,TABLAS!$O$4:$P$13,1),AK6)</f>
        <v>10.18</v>
      </c>
      <c r="AO6" s="26">
        <f t="shared" si="10"/>
        <v>-5.4450000000000003</v>
      </c>
      <c r="AP6" s="97">
        <f t="shared" si="11"/>
        <v>53.740000000000009</v>
      </c>
      <c r="AQ6" s="51">
        <f>IF(AO6&lt;0,VLOOKUP(AP6,TABLAS!$O$4:$P$13,1),AN6)</f>
        <v>10.18</v>
      </c>
      <c r="AS6" s="99">
        <v>25</v>
      </c>
      <c r="AT6" s="26">
        <f>VLOOKUP(AS6,TABLAS!$R$4:$S$13,1,TRUE)</f>
        <v>25</v>
      </c>
      <c r="AU6" s="26">
        <f>VLOOKUP(AT6,TABLAS!$R$4:$S$13,2,TRUE)</f>
        <v>4.91</v>
      </c>
      <c r="AV6" s="26">
        <f t="shared" ref="AV6:AV10" si="15">ROUNDUP(Y6/AU6/2,0)</f>
        <v>2</v>
      </c>
    </row>
    <row r="7" spans="2:48" x14ac:dyDescent="0.3">
      <c r="B7" s="24">
        <v>3</v>
      </c>
      <c r="C7" s="24" t="s">
        <v>164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108">
        <f>MAX('RESULTADOS PIER'!K9302:K9351)</f>
        <v>963.78110000000004</v>
      </c>
      <c r="K7" s="108">
        <f>MAX('RESULTADOS PIER'!L9302:L9303)</f>
        <v>37.864600000000003</v>
      </c>
      <c r="L7" s="108">
        <f>MAX('RESULTADOS PIER'!L9304:L9305)</f>
        <v>7.9004000000000003</v>
      </c>
      <c r="M7" s="108">
        <f>MAX('RESULTADOS PIER'!L9306:L9307)</f>
        <v>61.932400000000001</v>
      </c>
      <c r="N7" s="106" t="str">
        <f>'PLANILLAS EJE 6'!C162</f>
        <v>$\phi$8@16</v>
      </c>
      <c r="O7" s="106" t="str">
        <f>VLOOKUP(G7,TABLAS!$R$17:$S$19,2)</f>
        <v>$\phi$8@16</v>
      </c>
      <c r="P7" s="106" t="str">
        <f t="shared" si="12"/>
        <v>2$\phi$25</v>
      </c>
      <c r="R7" s="69" t="str">
        <f t="shared" si="0"/>
        <v>EJE 6.B-E | PIER 5 | PISO 3</v>
      </c>
      <c r="S7" s="24" t="str">
        <f>'PLANILLAS EJE 6'!F162</f>
        <v>[ÁREA MINIMA]</v>
      </c>
      <c r="T7" s="24" t="str">
        <f>'PLANILLAS EJE 6'!F163</f>
        <v>[OK]</v>
      </c>
      <c r="U7" s="26">
        <f t="shared" si="1"/>
        <v>15900</v>
      </c>
      <c r="V7" s="89">
        <f>'PLANILLAS EJE 6'!C170</f>
        <v>2.5132741228718345E-3</v>
      </c>
      <c r="W7" s="89">
        <v>0.01</v>
      </c>
      <c r="X7" s="26">
        <f t="shared" si="2"/>
        <v>63.6</v>
      </c>
      <c r="Y7" s="26">
        <f t="shared" si="3"/>
        <v>15.9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4"/>
        <v>-5.7200000000000006</v>
      </c>
      <c r="AD7" s="26">
        <f t="shared" si="5"/>
        <v>21.62</v>
      </c>
      <c r="AE7" s="51">
        <f>IF(AC7&lt;0,VLOOKUP(AD7,TABLAS!$O$4:$P$13,1),AB7)</f>
        <v>10.18</v>
      </c>
      <c r="AF7" s="26">
        <f t="shared" si="13"/>
        <v>-5.7200000000000006</v>
      </c>
      <c r="AG7" s="97">
        <f t="shared" si="14"/>
        <v>30.200000000000003</v>
      </c>
      <c r="AH7" s="51">
        <f>IF(AF7&lt;0,VLOOKUP(AG7,TABLAS!$O$4:$P$13,1),AE7)</f>
        <v>10.18</v>
      </c>
      <c r="AI7" s="26">
        <f t="shared" si="6"/>
        <v>-5.7200000000000006</v>
      </c>
      <c r="AJ7" s="97">
        <f t="shared" si="7"/>
        <v>38.78</v>
      </c>
      <c r="AK7" s="51">
        <f>IF(AI7&lt;0,VLOOKUP(AJ7,TABLAS!$O$4:$P$13,1),AH7)</f>
        <v>10.18</v>
      </c>
      <c r="AL7" s="26">
        <f t="shared" si="8"/>
        <v>-5.7200000000000006</v>
      </c>
      <c r="AM7" s="97">
        <f t="shared" si="9"/>
        <v>47.36</v>
      </c>
      <c r="AN7" s="51">
        <f>IF(AL7&lt;0,VLOOKUP(AM7,TABLAS!$O$4:$P$13,1),AK7)</f>
        <v>10.18</v>
      </c>
      <c r="AO7" s="26">
        <f t="shared" si="10"/>
        <v>-5.7200000000000006</v>
      </c>
      <c r="AP7" s="97">
        <f t="shared" si="11"/>
        <v>55.94</v>
      </c>
      <c r="AQ7" s="51">
        <f>IF(AO7&lt;0,VLOOKUP(AP7,TABLAS!$O$4:$P$13,1),AN7)</f>
        <v>10.18</v>
      </c>
      <c r="AS7" s="99">
        <v>25</v>
      </c>
      <c r="AT7" s="26">
        <f>VLOOKUP(AS7,TABLAS!$R$4:$S$13,1,TRUE)</f>
        <v>25</v>
      </c>
      <c r="AU7" s="26">
        <f>VLOOKUP(AT7,TABLAS!$R$4:$S$13,2,TRUE)</f>
        <v>4.91</v>
      </c>
      <c r="AV7" s="26">
        <f t="shared" si="15"/>
        <v>2</v>
      </c>
    </row>
    <row r="8" spans="2:48" x14ac:dyDescent="0.3">
      <c r="B8" s="24">
        <v>8</v>
      </c>
      <c r="C8" s="24" t="s">
        <v>164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108">
        <f>MAX('RESULTADOS PIER'!K7052:K7101)</f>
        <v>767.5675</v>
      </c>
      <c r="K8" s="108">
        <f>MAX('RESULTADOS PIER'!L7052:L7053)</f>
        <v>6.9890999999999996</v>
      </c>
      <c r="L8" s="108">
        <f>MAX('RESULTADOS PIER'!L7054:L7055)</f>
        <v>1.3694999999999999</v>
      </c>
      <c r="M8" s="108">
        <f>MAX('RESULTADOS PIER'!L7056:L7057)</f>
        <v>59.731200000000001</v>
      </c>
      <c r="N8" s="106" t="str">
        <f>'PLANILLAS EJE 6'!C208</f>
        <v>$\phi$8@16</v>
      </c>
      <c r="O8" s="106" t="str">
        <f>VLOOKUP(G8,TABLAS!$R$17:$S$19,2)</f>
        <v>$\phi$8@16</v>
      </c>
      <c r="P8" s="106" t="str">
        <f t="shared" si="12"/>
        <v>2$\phi$25</v>
      </c>
      <c r="R8" s="69" t="str">
        <f t="shared" si="0"/>
        <v>EJE 6.B-E | PIER 5 | PISO 8</v>
      </c>
      <c r="S8" s="24" t="str">
        <f>'PLANILLAS EJE 6'!F208</f>
        <v>[ÁREA MINIMA]</v>
      </c>
      <c r="T8" s="24" t="str">
        <f>'PLANILLAS EJE 6'!F209</f>
        <v>[OK]</v>
      </c>
      <c r="U8" s="26">
        <f t="shared" si="1"/>
        <v>15900</v>
      </c>
      <c r="V8" s="89">
        <f>'PLANILLAS EJE 6'!C216</f>
        <v>2.5132741228718345E-3</v>
      </c>
      <c r="W8" s="89">
        <v>0.01</v>
      </c>
      <c r="X8" s="26">
        <f t="shared" si="2"/>
        <v>63.6</v>
      </c>
      <c r="Y8" s="26">
        <f t="shared" si="3"/>
        <v>15.9</v>
      </c>
      <c r="Z8" s="26" t="str">
        <f>"$\phi$"&amp;VLOOKUP(AN8,TABLAS!$O$4:$P$13,2)</f>
        <v>$\phi$36</v>
      </c>
      <c r="AB8" s="51">
        <f>VLOOKUP(Y8,TABLAS!$O$4:$P$13,1)</f>
        <v>10.18</v>
      </c>
      <c r="AC8" s="26">
        <f t="shared" si="4"/>
        <v>-5.7200000000000006</v>
      </c>
      <c r="AD8" s="26">
        <f t="shared" si="5"/>
        <v>21.62</v>
      </c>
      <c r="AE8" s="51">
        <f>IF(AC8&lt;0,VLOOKUP(AD8,TABLAS!$O$4:$P$13,1),AB8)</f>
        <v>10.18</v>
      </c>
      <c r="AF8" s="26">
        <f t="shared" si="13"/>
        <v>-5.7200000000000006</v>
      </c>
      <c r="AG8" s="97">
        <f t="shared" si="14"/>
        <v>30.200000000000003</v>
      </c>
      <c r="AH8" s="51">
        <f>IF(AF8&lt;0,VLOOKUP(AG8,TABLAS!$O$4:$P$13,1),AE8)</f>
        <v>10.18</v>
      </c>
      <c r="AI8" s="26">
        <f t="shared" si="6"/>
        <v>-5.7200000000000006</v>
      </c>
      <c r="AJ8" s="97">
        <f t="shared" si="7"/>
        <v>38.78</v>
      </c>
      <c r="AK8" s="51">
        <f>IF(AI8&lt;0,VLOOKUP(AJ8,TABLAS!$O$4:$P$13,1),AH8)</f>
        <v>10.18</v>
      </c>
      <c r="AL8" s="26">
        <f t="shared" si="8"/>
        <v>-5.7200000000000006</v>
      </c>
      <c r="AM8" s="97">
        <f t="shared" si="9"/>
        <v>47.36</v>
      </c>
      <c r="AN8" s="51">
        <f>IF(AL8&lt;0,VLOOKUP(AM8,TABLAS!$O$4:$P$13,1),AK8)</f>
        <v>10.18</v>
      </c>
      <c r="AO8" s="26">
        <f t="shared" si="10"/>
        <v>-5.7200000000000006</v>
      </c>
      <c r="AP8" s="97">
        <f t="shared" si="11"/>
        <v>55.94</v>
      </c>
      <c r="AQ8" s="51">
        <f>IF(AO8&lt;0,VLOOKUP(AP8,TABLAS!$O$4:$P$13,1),AN8)</f>
        <v>10.18</v>
      </c>
      <c r="AS8" s="99">
        <v>25</v>
      </c>
      <c r="AT8" s="26">
        <f>VLOOKUP(AS8,TABLAS!$R$4:$S$13,1,TRUE)</f>
        <v>25</v>
      </c>
      <c r="AU8" s="26">
        <f>VLOOKUP(AT8,TABLAS!$R$4:$S$13,2,TRUE)</f>
        <v>4.91</v>
      </c>
      <c r="AV8" s="26">
        <f t="shared" si="15"/>
        <v>2</v>
      </c>
    </row>
    <row r="9" spans="2:48" x14ac:dyDescent="0.3">
      <c r="B9" s="24">
        <v>15</v>
      </c>
      <c r="C9" s="24" t="s">
        <v>164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108">
        <f>MAX('RESULTADOS PIER'!K3902:K3951)</f>
        <v>406.0949</v>
      </c>
      <c r="K9" s="108">
        <f>MAX('RESULTADOS PIER'!L3902:L3903)</f>
        <v>5.6974</v>
      </c>
      <c r="L9" s="108">
        <f>MAX('RESULTADOS PIER'!L3904:L3905)</f>
        <v>1.2367999999999999</v>
      </c>
      <c r="M9" s="108">
        <f>MAX('RESULTADOS PIER'!L3906:L3907)</f>
        <v>44.628399999999999</v>
      </c>
      <c r="N9" s="106" t="str">
        <f>'PLANILLAS EJE 6'!C254</f>
        <v>$\phi$8@20</v>
      </c>
      <c r="O9" s="106" t="str">
        <f>VLOOKUP(G9,TABLAS!$R$17:$S$19,2)</f>
        <v>$\phi$8@20</v>
      </c>
      <c r="P9" s="106" t="str">
        <f t="shared" si="12"/>
        <v>2$\phi$22</v>
      </c>
      <c r="R9" s="69" t="str">
        <f t="shared" si="0"/>
        <v>EJE 6.B-E | PIER 5 | PISO 15</v>
      </c>
      <c r="S9" s="24" t="str">
        <f>'PLANILLAS EJE 6'!F254</f>
        <v>[ÁREA MINIMA]</v>
      </c>
      <c r="T9" s="24" t="str">
        <f>'PLANILLAS EJE 6'!F255</f>
        <v>[OK]</v>
      </c>
      <c r="U9" s="24">
        <f t="shared" si="1"/>
        <v>12720</v>
      </c>
      <c r="V9" s="91">
        <f>'PLANILLAS EJE 6'!C262</f>
        <v>2.5132741228718345E-3</v>
      </c>
      <c r="W9" s="91">
        <v>0.01</v>
      </c>
      <c r="X9" s="26">
        <f t="shared" si="2"/>
        <v>63.6</v>
      </c>
      <c r="Y9" s="26">
        <f t="shared" si="3"/>
        <v>12.72</v>
      </c>
      <c r="Z9" s="26" t="str">
        <f>"$\phi$"&amp;VLOOKUP(AN9,TABLAS!$O$4:$P$13,2)</f>
        <v>$\phi$36</v>
      </c>
      <c r="AB9" s="51">
        <f>VLOOKUP(Y9,TABLAS!$O$4:$P$13,1)</f>
        <v>10.18</v>
      </c>
      <c r="AC9" s="26">
        <f t="shared" si="4"/>
        <v>-2.5400000000000009</v>
      </c>
      <c r="AD9" s="26">
        <f t="shared" si="5"/>
        <v>15.260000000000002</v>
      </c>
      <c r="AE9" s="51">
        <f>IF(AC9&lt;0,VLOOKUP(AD9,TABLAS!$O$4:$P$13,1),AB9)</f>
        <v>10.18</v>
      </c>
      <c r="AF9" s="26">
        <f t="shared" si="13"/>
        <v>-2.5400000000000009</v>
      </c>
      <c r="AG9" s="97">
        <f t="shared" si="14"/>
        <v>19.070000000000004</v>
      </c>
      <c r="AH9" s="51">
        <f>IF(AF9&lt;0,VLOOKUP(AG9,TABLAS!$O$4:$P$13,1),AE9)</f>
        <v>10.18</v>
      </c>
      <c r="AI9" s="26">
        <f t="shared" si="6"/>
        <v>-2.5400000000000009</v>
      </c>
      <c r="AJ9" s="97">
        <f t="shared" si="7"/>
        <v>22.880000000000006</v>
      </c>
      <c r="AK9" s="51">
        <f>IF(AI9&lt;0,VLOOKUP(AJ9,TABLAS!$O$4:$P$13,1),AH9)</f>
        <v>10.18</v>
      </c>
      <c r="AL9" s="26">
        <f t="shared" si="8"/>
        <v>-2.5400000000000009</v>
      </c>
      <c r="AM9" s="97">
        <f t="shared" si="9"/>
        <v>26.690000000000008</v>
      </c>
      <c r="AN9" s="51">
        <f>IF(AL9&lt;0,VLOOKUP(AM9,TABLAS!$O$4:$P$13,1),AK9)</f>
        <v>10.18</v>
      </c>
      <c r="AO9" s="26">
        <f t="shared" si="10"/>
        <v>-2.5400000000000009</v>
      </c>
      <c r="AP9" s="97">
        <f t="shared" si="11"/>
        <v>30.500000000000011</v>
      </c>
      <c r="AQ9" s="51">
        <f>IF(AO9&lt;0,VLOOKUP(AP9,TABLAS!$O$4:$P$13,1),AN9)</f>
        <v>10.18</v>
      </c>
      <c r="AS9" s="99">
        <v>22</v>
      </c>
      <c r="AT9" s="26">
        <f>VLOOKUP(AS9,TABLAS!$R$4:$S$13,1,TRUE)</f>
        <v>22</v>
      </c>
      <c r="AU9" s="26">
        <f>VLOOKUP(AT9,TABLAS!$R$4:$S$13,2,TRUE)</f>
        <v>3.8</v>
      </c>
      <c r="AV9" s="26">
        <f t="shared" si="15"/>
        <v>2</v>
      </c>
    </row>
    <row r="10" spans="2:48" x14ac:dyDescent="0.3">
      <c r="B10" s="56">
        <v>23</v>
      </c>
      <c r="C10" s="56" t="s">
        <v>164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109">
        <f>MAX('RESULTADOS PIER'!K302:K351)</f>
        <v>33.0867</v>
      </c>
      <c r="K10" s="109">
        <f>MAX('RESULTADOS PIER'!L302:L303)</f>
        <v>3.9933000000000001</v>
      </c>
      <c r="L10" s="109">
        <f>MAX('RESULTADOS PIER'!L304:L305)</f>
        <v>0.51649999999999996</v>
      </c>
      <c r="M10" s="109">
        <f>MAX('RESULTADOS PIER'!L306:L307)</f>
        <v>23.141500000000001</v>
      </c>
      <c r="N10" s="107" t="str">
        <f>'PLANILLAS EJE 6'!C300</f>
        <v>$\phi$8@20</v>
      </c>
      <c r="O10" s="107" t="str">
        <f>VLOOKUP(G10,TABLAS!$R$17:$S$19,2)</f>
        <v>$\phi$8@20</v>
      </c>
      <c r="P10" s="107" t="str">
        <f t="shared" si="12"/>
        <v>2$\phi$22</v>
      </c>
      <c r="R10" s="70" t="str">
        <f t="shared" si="0"/>
        <v>EJE 6.B-E | PIER 5 | PISO 23</v>
      </c>
      <c r="S10" s="56" t="str">
        <f>'PLANILLAS EJE 6'!F300</f>
        <v>[ÁREA MINIMA]</v>
      </c>
      <c r="T10" s="56" t="str">
        <f>'PLANILLAS EJE 6'!F301</f>
        <v>[OK]</v>
      </c>
      <c r="U10" s="56">
        <f t="shared" si="1"/>
        <v>12720</v>
      </c>
      <c r="V10" s="90">
        <f>'PLANILLAS EJE 6'!C308</f>
        <v>2.5132741228718345E-3</v>
      </c>
      <c r="W10" s="90">
        <v>0.01</v>
      </c>
      <c r="X10" s="26">
        <f t="shared" si="2"/>
        <v>63.6</v>
      </c>
      <c r="Y10" s="26">
        <f t="shared" si="3"/>
        <v>12.72</v>
      </c>
      <c r="Z10" s="26" t="str">
        <f>"$\phi$"&amp;VLOOKUP(AN10,TABLAS!$O$4:$P$13,2)</f>
        <v>$\phi$36</v>
      </c>
      <c r="AB10" s="51">
        <f>VLOOKUP(Y10,TABLAS!$O$4:$P$13,1)</f>
        <v>10.18</v>
      </c>
      <c r="AC10" s="26">
        <f t="shared" si="4"/>
        <v>-2.5400000000000009</v>
      </c>
      <c r="AD10" s="26">
        <f t="shared" si="5"/>
        <v>15.260000000000002</v>
      </c>
      <c r="AE10" s="51">
        <f>IF(AC10&lt;0,VLOOKUP(AD10,TABLAS!$O$4:$P$13,1),AB10)</f>
        <v>10.18</v>
      </c>
      <c r="AF10" s="26">
        <f t="shared" si="13"/>
        <v>-2.5400000000000009</v>
      </c>
      <c r="AG10" s="97">
        <f t="shared" si="14"/>
        <v>19.070000000000004</v>
      </c>
      <c r="AH10" s="51">
        <f>IF(AF10&lt;0,VLOOKUP(AG10,TABLAS!$O$4:$P$13,1),AE10)</f>
        <v>10.18</v>
      </c>
      <c r="AI10" s="26">
        <f t="shared" si="6"/>
        <v>-2.5400000000000009</v>
      </c>
      <c r="AJ10" s="97">
        <f t="shared" si="7"/>
        <v>22.880000000000006</v>
      </c>
      <c r="AK10" s="51">
        <f>IF(AI10&lt;0,VLOOKUP(AJ10,TABLAS!$O$4:$P$13,1),AH10)</f>
        <v>10.18</v>
      </c>
      <c r="AL10" s="26">
        <f t="shared" si="8"/>
        <v>-2.5400000000000009</v>
      </c>
      <c r="AM10" s="97">
        <f t="shared" si="9"/>
        <v>26.690000000000008</v>
      </c>
      <c r="AN10" s="51">
        <f>IF(AL10&lt;0,VLOOKUP(AM10,TABLAS!$O$4:$P$13,1),AK10)</f>
        <v>10.18</v>
      </c>
      <c r="AO10" s="26">
        <f t="shared" si="10"/>
        <v>-2.5400000000000009</v>
      </c>
      <c r="AP10" s="97">
        <f t="shared" si="11"/>
        <v>30.500000000000011</v>
      </c>
      <c r="AQ10" s="51">
        <f>IF(AO10&lt;0,VLOOKUP(AP10,TABLAS!$O$4:$P$13,1),AN10)</f>
        <v>10.18</v>
      </c>
      <c r="AS10" s="99">
        <v>22</v>
      </c>
      <c r="AT10" s="26">
        <f>VLOOKUP(AS10,TABLAS!$R$4:$S$13,1,TRUE)</f>
        <v>22</v>
      </c>
      <c r="AU10" s="26">
        <f>VLOOKUP(AT10,TABLAS!$R$4:$S$13,2,TRUE)</f>
        <v>3.8</v>
      </c>
      <c r="AV10" s="26">
        <f t="shared" si="15"/>
        <v>2</v>
      </c>
    </row>
    <row r="12" spans="2:48" x14ac:dyDescent="0.3">
      <c r="B12" s="18" t="s">
        <v>172</v>
      </c>
    </row>
    <row r="13" spans="2:48" x14ac:dyDescent="0.3">
      <c r="B13" s="87" t="str">
        <f>$R$4</f>
        <v>EJE 6.C-D | PIER 1 | PISO -1</v>
      </c>
      <c r="C13" s="51"/>
      <c r="D13" s="51"/>
      <c r="E13" s="51"/>
      <c r="S13" s="55" t="s">
        <v>208</v>
      </c>
      <c r="T13" s="55" t="s">
        <v>84</v>
      </c>
      <c r="U13" s="55" t="s">
        <v>4</v>
      </c>
      <c r="V13" s="55" t="s">
        <v>85</v>
      </c>
      <c r="W13" s="55" t="s">
        <v>207</v>
      </c>
    </row>
    <row r="14" spans="2:48" x14ac:dyDescent="0.3">
      <c r="B14" s="26" t="s">
        <v>173</v>
      </c>
      <c r="C14" s="26" t="s">
        <v>174</v>
      </c>
      <c r="D14" s="26" t="s">
        <v>176</v>
      </c>
      <c r="E14" s="26" t="s">
        <v>177</v>
      </c>
      <c r="S14" s="115" t="s">
        <v>83</v>
      </c>
      <c r="T14" s="24">
        <f>B4</f>
        <v>-1</v>
      </c>
      <c r="U14" s="24" t="str">
        <f>C4</f>
        <v>EJE 6.C-D</v>
      </c>
      <c r="V14" s="24">
        <f>D4</f>
        <v>1</v>
      </c>
      <c r="W14" s="113">
        <f>'PLANILLAS EJE 6'!O13</f>
        <v>0.87756335527447693</v>
      </c>
    </row>
    <row r="15" spans="2:48" x14ac:dyDescent="0.3">
      <c r="B15" s="26">
        <f>'RESULTADOS PIER'!K10602</f>
        <v>183.9991</v>
      </c>
      <c r="C15" s="26">
        <f>'RESULTADOS PIER'!N10602</f>
        <v>1.9458</v>
      </c>
      <c r="D15" s="26">
        <f t="shared" ref="D15:D46" si="16">B15*1000/(10.1971621297793*$F$4*$U$4)</f>
        <v>0.11585327602022452</v>
      </c>
      <c r="E15" s="26">
        <f t="shared" ref="E15:E46" si="17">C15*1000*100/($H$4*10.1971621297793*$F$4*$U$4)</f>
        <v>6.882889811892426E-4</v>
      </c>
      <c r="S15" s="116"/>
      <c r="T15" s="24">
        <f>B5</f>
        <v>-1</v>
      </c>
      <c r="U15" s="24" t="str">
        <f>C5</f>
        <v>EJE 6.C-E</v>
      </c>
      <c r="V15" s="24">
        <f>D5</f>
        <v>2</v>
      </c>
      <c r="W15" s="113">
        <f>'PLANILLAS EJE 6'!O59</f>
        <v>0.59545492126368682</v>
      </c>
    </row>
    <row r="16" spans="2:48" x14ac:dyDescent="0.3">
      <c r="B16" s="26">
        <f>'RESULTADOS PIER'!K10603</f>
        <v>186.35849999999999</v>
      </c>
      <c r="C16" s="26">
        <f>'RESULTADOS PIER'!N10603</f>
        <v>2.5091000000000001</v>
      </c>
      <c r="D16" s="26">
        <f t="shared" si="16"/>
        <v>0.11733884969662901</v>
      </c>
      <c r="E16" s="26">
        <f t="shared" si="17"/>
        <v>8.8754542229516325E-4</v>
      </c>
      <c r="S16" s="116"/>
      <c r="T16" s="24">
        <f>B6</f>
        <v>1</v>
      </c>
      <c r="U16" s="24" t="str">
        <f>C6</f>
        <v>EJE 6.C-G</v>
      </c>
      <c r="V16" s="24">
        <f>D6</f>
        <v>3</v>
      </c>
      <c r="W16" s="113">
        <f>'PLANILLAS EJE 6'!O105</f>
        <v>0.5385299704484563</v>
      </c>
    </row>
    <row r="17" spans="2:23" x14ac:dyDescent="0.3">
      <c r="B17" s="26">
        <f>'RESULTADOS PIER'!K10604</f>
        <v>46.058</v>
      </c>
      <c r="C17" s="26">
        <f>'RESULTADOS PIER'!N10604</f>
        <v>1.0448999999999999</v>
      </c>
      <c r="D17" s="26">
        <f t="shared" si="16"/>
        <v>2.8999979820224668E-2</v>
      </c>
      <c r="E17" s="26">
        <f t="shared" si="17"/>
        <v>3.6961309304380695E-4</v>
      </c>
      <c r="S17" s="116"/>
      <c r="T17" s="24">
        <f>B7</f>
        <v>3</v>
      </c>
      <c r="U17" s="24" t="str">
        <f>C7</f>
        <v>EJE 6.B-E</v>
      </c>
      <c r="V17" s="24">
        <f>D7</f>
        <v>5</v>
      </c>
      <c r="W17" s="113">
        <f>'PLANILLAS EJE 6'!O151</f>
        <v>0.48525036192093363</v>
      </c>
    </row>
    <row r="18" spans="2:23" x14ac:dyDescent="0.3">
      <c r="B18" s="26">
        <f>'RESULTADOS PIER'!K10605</f>
        <v>46.058</v>
      </c>
      <c r="C18" s="26">
        <f>'RESULTADOS PIER'!N10605</f>
        <v>0.2263</v>
      </c>
      <c r="D18" s="26">
        <f t="shared" si="16"/>
        <v>2.8999979820224668E-2</v>
      </c>
      <c r="E18" s="26">
        <f t="shared" si="17"/>
        <v>8.0049232420148833E-5</v>
      </c>
      <c r="S18" s="116"/>
      <c r="T18" s="24">
        <f>B8</f>
        <v>8</v>
      </c>
      <c r="U18" s="24" t="str">
        <f>C8</f>
        <v>EJE 6.B-E</v>
      </c>
      <c r="V18" s="24">
        <f>D8</f>
        <v>5</v>
      </c>
      <c r="W18" s="113">
        <f>'PLANILLAS EJE 6'!O197</f>
        <v>0.45086947133123617</v>
      </c>
    </row>
    <row r="19" spans="2:23" x14ac:dyDescent="0.3">
      <c r="B19" s="26">
        <f>'RESULTADOS PIER'!K10606</f>
        <v>155.8038</v>
      </c>
      <c r="C19" s="26">
        <f>'RESULTADOS PIER'!N10606</f>
        <v>11.0467</v>
      </c>
      <c r="D19" s="26">
        <f t="shared" si="16"/>
        <v>9.8100374656179601E-2</v>
      </c>
      <c r="E19" s="26">
        <f t="shared" si="17"/>
        <v>3.9075557038252681E-3</v>
      </c>
      <c r="S19" s="116"/>
      <c r="T19" s="24">
        <f>B9</f>
        <v>15</v>
      </c>
      <c r="U19" s="24" t="str">
        <f>C9</f>
        <v>EJE 6.B-E</v>
      </c>
      <c r="V19" s="24">
        <f>D9</f>
        <v>5</v>
      </c>
      <c r="W19" s="113">
        <f>'PLANILLAS EJE 6'!O243</f>
        <v>0.44726308974449608</v>
      </c>
    </row>
    <row r="20" spans="2:23" x14ac:dyDescent="0.3">
      <c r="B20" s="26">
        <f>'RESULTADOS PIER'!K10607</f>
        <v>155.8038</v>
      </c>
      <c r="C20" s="26">
        <f>'RESULTADOS PIER'!N10607</f>
        <v>5.1279000000000003</v>
      </c>
      <c r="D20" s="26">
        <f t="shared" si="16"/>
        <v>9.8100374656179601E-2</v>
      </c>
      <c r="E20" s="26">
        <f t="shared" si="17"/>
        <v>1.8138950902663778E-3</v>
      </c>
      <c r="S20" s="117"/>
      <c r="T20" s="56">
        <f>B10</f>
        <v>23</v>
      </c>
      <c r="U20" s="56" t="str">
        <f>C10</f>
        <v>EJE 6.B-E</v>
      </c>
      <c r="V20" s="56">
        <f>D10</f>
        <v>5</v>
      </c>
      <c r="W20" s="114">
        <f>'PLANILLAS EJE 6'!O289</f>
        <v>3.6440890224056541E-2</v>
      </c>
    </row>
    <row r="21" spans="2:23" x14ac:dyDescent="0.3">
      <c r="B21" s="26">
        <f>'RESULTADOS PIER'!K10608</f>
        <v>58.2361</v>
      </c>
      <c r="C21" s="26">
        <f>'RESULTADOS PIER'!N10608</f>
        <v>4.4181999999999997</v>
      </c>
      <c r="D21" s="26">
        <f t="shared" si="16"/>
        <v>3.6667804177528025E-2</v>
      </c>
      <c r="E21" s="26">
        <f t="shared" si="17"/>
        <v>1.5628524908471127E-3</v>
      </c>
    </row>
    <row r="22" spans="2:23" x14ac:dyDescent="0.3">
      <c r="B22" s="26">
        <f>'RESULTADOS PIER'!K10609</f>
        <v>58.2361</v>
      </c>
      <c r="C22" s="26">
        <f>'RESULTADOS PIER'!N10609</f>
        <v>1.6633</v>
      </c>
      <c r="D22" s="26">
        <f t="shared" si="16"/>
        <v>3.6667804177528025E-2</v>
      </c>
      <c r="E22" s="26">
        <f t="shared" si="17"/>
        <v>5.8836008963514611E-4</v>
      </c>
    </row>
    <row r="23" spans="2:23" x14ac:dyDescent="0.3">
      <c r="B23" s="26">
        <f>'RESULTADOS PIER'!K10610</f>
        <v>230.05709999999999</v>
      </c>
      <c r="C23" s="26">
        <f>'RESULTADOS PIER'!N10610</f>
        <v>0.90090000000000003</v>
      </c>
      <c r="D23" s="26">
        <f t="shared" si="16"/>
        <v>0.14485325584044917</v>
      </c>
      <c r="E23" s="26">
        <f t="shared" si="17"/>
        <v>3.186758881454357E-4</v>
      </c>
    </row>
    <row r="24" spans="2:23" x14ac:dyDescent="0.3">
      <c r="B24" s="26">
        <f>'RESULTADOS PIER'!K10611</f>
        <v>232.41650000000001</v>
      </c>
      <c r="C24" s="26">
        <f>'RESULTADOS PIER'!N10611</f>
        <v>2.2827999999999999</v>
      </c>
      <c r="D24" s="26">
        <f t="shared" si="16"/>
        <v>0.14633882951685367</v>
      </c>
      <c r="E24" s="26">
        <f t="shared" si="17"/>
        <v>8.0749618987501436E-4</v>
      </c>
    </row>
    <row r="25" spans="2:23" x14ac:dyDescent="0.3">
      <c r="B25" s="26">
        <f>'RESULTADOS PIER'!K10612</f>
        <v>257.59879999999998</v>
      </c>
      <c r="C25" s="26">
        <f>'RESULTADOS PIER'!N10612</f>
        <v>2.7241</v>
      </c>
      <c r="D25" s="26">
        <f t="shared" si="16"/>
        <v>0.1621946242067413</v>
      </c>
      <c r="E25" s="26">
        <f t="shared" si="17"/>
        <v>9.6359749905314826E-4</v>
      </c>
    </row>
    <row r="26" spans="2:23" x14ac:dyDescent="0.3">
      <c r="B26" s="26">
        <f>'RESULTADOS PIER'!K10613</f>
        <v>260.90190000000001</v>
      </c>
      <c r="C26" s="26">
        <f>'RESULTADOS PIER'!N10613</f>
        <v>3.5127000000000002</v>
      </c>
      <c r="D26" s="26">
        <f t="shared" si="16"/>
        <v>0.16427438957528062</v>
      </c>
      <c r="E26" s="26">
        <f t="shared" si="17"/>
        <v>1.2425494419896457E-3</v>
      </c>
    </row>
    <row r="27" spans="2:23" x14ac:dyDescent="0.3">
      <c r="B27" s="26">
        <f>'RESULTADOS PIER'!K10614</f>
        <v>294.49180000000001</v>
      </c>
      <c r="C27" s="26">
        <f>'RESULTADOS PIER'!N10614</f>
        <v>0.66310000000000002</v>
      </c>
      <c r="D27" s="26">
        <f t="shared" si="16"/>
        <v>0.18542394930786485</v>
      </c>
      <c r="E27" s="26">
        <f t="shared" si="17"/>
        <v>2.3455875394520854E-4</v>
      </c>
    </row>
    <row r="28" spans="2:23" x14ac:dyDescent="0.3">
      <c r="B28" s="26">
        <f>'RESULTADOS PIER'!K10615</f>
        <v>297.32299999999998</v>
      </c>
      <c r="C28" s="26">
        <f>'RESULTADOS PIER'!N10615</f>
        <v>2.6488999999999998</v>
      </c>
      <c r="D28" s="26">
        <f t="shared" si="16"/>
        <v>0.18720658734831427</v>
      </c>
      <c r="E28" s="26">
        <f t="shared" si="17"/>
        <v>9.3699695871733192E-4</v>
      </c>
    </row>
    <row r="29" spans="2:23" x14ac:dyDescent="0.3">
      <c r="B29" s="26">
        <f>'RESULTADOS PIER'!K10616</f>
        <v>52.5261</v>
      </c>
      <c r="C29" s="26">
        <f>'RESULTADOS PIER'!N10616</f>
        <v>17.2166</v>
      </c>
      <c r="D29" s="26">
        <f t="shared" si="16"/>
        <v>3.3072557211235899E-2</v>
      </c>
      <c r="E29" s="26">
        <f t="shared" si="17"/>
        <v>6.0900380684256929E-3</v>
      </c>
    </row>
    <row r="30" spans="2:23" x14ac:dyDescent="0.3">
      <c r="B30" s="26">
        <f>'RESULTADOS PIER'!K10617</f>
        <v>50.402700000000003</v>
      </c>
      <c r="C30" s="26">
        <f>'RESULTADOS PIER'!N10617</f>
        <v>4.9207999999999998</v>
      </c>
      <c r="D30" s="26">
        <f t="shared" si="16"/>
        <v>3.1735578680898824E-2</v>
      </c>
      <c r="E30" s="26">
        <f t="shared" si="17"/>
        <v>1.7406374851660115E-3</v>
      </c>
    </row>
    <row r="31" spans="2:23" x14ac:dyDescent="0.3">
      <c r="B31" s="26">
        <f>'RESULTADOS PIER'!K10618</f>
        <v>383.72460000000001</v>
      </c>
      <c r="C31" s="26">
        <f>'RESULTADOS PIER'!N10618</f>
        <v>13.7142</v>
      </c>
      <c r="D31" s="26">
        <f t="shared" si="16"/>
        <v>0.241608529604494</v>
      </c>
      <c r="E31" s="26">
        <f t="shared" si="17"/>
        <v>4.8511320515086396E-3</v>
      </c>
    </row>
    <row r="32" spans="2:23" x14ac:dyDescent="0.3">
      <c r="B32" s="26">
        <f>'RESULTADOS PIER'!K10619</f>
        <v>385.84800000000001</v>
      </c>
      <c r="C32" s="26">
        <f>'RESULTADOS PIER'!N10619</f>
        <v>9.4372000000000007</v>
      </c>
      <c r="D32" s="26">
        <f t="shared" si="16"/>
        <v>0.24294550813483104</v>
      </c>
      <c r="E32" s="26">
        <f t="shared" si="17"/>
        <v>3.3382263199090972E-3</v>
      </c>
    </row>
    <row r="33" spans="2:5" x14ac:dyDescent="0.3">
      <c r="B33" s="26">
        <f>'RESULTADOS PIER'!K10620</f>
        <v>52.5261</v>
      </c>
      <c r="C33" s="26">
        <f>'RESULTADOS PIER'!N10620</f>
        <v>17.2166</v>
      </c>
      <c r="D33" s="26">
        <f t="shared" si="16"/>
        <v>3.3072557211235899E-2</v>
      </c>
      <c r="E33" s="26">
        <f t="shared" si="17"/>
        <v>6.0900380684256929E-3</v>
      </c>
    </row>
    <row r="34" spans="2:5" x14ac:dyDescent="0.3">
      <c r="B34" s="26">
        <f>'RESULTADOS PIER'!K10621</f>
        <v>50.402700000000003</v>
      </c>
      <c r="C34" s="26">
        <f>'RESULTADOS PIER'!N10621</f>
        <v>4.9207999999999998</v>
      </c>
      <c r="D34" s="26">
        <f t="shared" si="16"/>
        <v>3.1735578680898824E-2</v>
      </c>
      <c r="E34" s="26">
        <f t="shared" si="17"/>
        <v>1.7406374851660115E-3</v>
      </c>
    </row>
    <row r="35" spans="2:5" x14ac:dyDescent="0.3">
      <c r="B35" s="26">
        <f>'RESULTADOS PIER'!K10622</f>
        <v>383.72460000000001</v>
      </c>
      <c r="C35" s="26">
        <f>'RESULTADOS PIER'!N10622</f>
        <v>13.7142</v>
      </c>
      <c r="D35" s="26">
        <f t="shared" si="16"/>
        <v>0.241608529604494</v>
      </c>
      <c r="E35" s="26">
        <f t="shared" si="17"/>
        <v>4.8511320515086396E-3</v>
      </c>
    </row>
    <row r="36" spans="2:5" x14ac:dyDescent="0.3">
      <c r="B36" s="26">
        <f>'RESULTADOS PIER'!K10623</f>
        <v>385.84800000000001</v>
      </c>
      <c r="C36" s="26">
        <f>'RESULTADOS PIER'!N10623</f>
        <v>9.4372000000000007</v>
      </c>
      <c r="D36" s="26">
        <f t="shared" si="16"/>
        <v>0.24294550813483104</v>
      </c>
      <c r="E36" s="26">
        <f t="shared" si="17"/>
        <v>3.3382263199090972E-3</v>
      </c>
    </row>
    <row r="37" spans="2:5" x14ac:dyDescent="0.3">
      <c r="B37" s="26">
        <f>'RESULTADOS PIER'!K10624</f>
        <v>84.068700000000007</v>
      </c>
      <c r="C37" s="26">
        <f>'RESULTADOS PIER'!N10624</f>
        <v>7.9367000000000001</v>
      </c>
      <c r="D37" s="26">
        <f t="shared" si="16"/>
        <v>5.2933054051685309E-2</v>
      </c>
      <c r="E37" s="26">
        <f t="shared" si="17"/>
        <v>2.8074535702562759E-3</v>
      </c>
    </row>
    <row r="38" spans="2:5" x14ac:dyDescent="0.3">
      <c r="B38" s="26">
        <f>'RESULTADOS PIER'!K10625</f>
        <v>86.1922</v>
      </c>
      <c r="C38" s="26">
        <f>'RESULTADOS PIER'!N10625</f>
        <v>7.0400000000000004E-2</v>
      </c>
      <c r="D38" s="26">
        <f t="shared" si="16"/>
        <v>5.4270095546067321E-2</v>
      </c>
      <c r="E38" s="26">
        <f t="shared" si="17"/>
        <v>2.4902633505870432E-5</v>
      </c>
    </row>
    <row r="39" spans="2:5" x14ac:dyDescent="0.3">
      <c r="B39" s="26">
        <f>'RESULTADOS PIER'!K10626</f>
        <v>247.12970000000001</v>
      </c>
      <c r="C39" s="26">
        <f>'RESULTADOS PIER'!N10626</f>
        <v>4.4341999999999997</v>
      </c>
      <c r="D39" s="26">
        <f t="shared" si="16"/>
        <v>0.15560285537752783</v>
      </c>
      <c r="E39" s="26">
        <f t="shared" si="17"/>
        <v>1.5685121802802651E-3</v>
      </c>
    </row>
    <row r="40" spans="2:5" x14ac:dyDescent="0.3">
      <c r="B40" s="26">
        <f>'RESULTADOS PIER'!K10627</f>
        <v>249.25319999999999</v>
      </c>
      <c r="C40" s="26">
        <f>'RESULTADOS PIER'!N10627</f>
        <v>4.5868000000000002</v>
      </c>
      <c r="D40" s="26">
        <f t="shared" si="16"/>
        <v>0.15693989687190985</v>
      </c>
      <c r="E40" s="26">
        <f t="shared" si="17"/>
        <v>1.6224914682489557E-3</v>
      </c>
    </row>
    <row r="41" spans="2:5" x14ac:dyDescent="0.3">
      <c r="B41" s="26">
        <f>'RESULTADOS PIER'!K10628</f>
        <v>84.068700000000007</v>
      </c>
      <c r="C41" s="26">
        <f>'RESULTADOS PIER'!N10628</f>
        <v>7.9367000000000001</v>
      </c>
      <c r="D41" s="26">
        <f t="shared" si="16"/>
        <v>5.2933054051685309E-2</v>
      </c>
      <c r="E41" s="26">
        <f t="shared" si="17"/>
        <v>2.8074535702562759E-3</v>
      </c>
    </row>
    <row r="42" spans="2:5" x14ac:dyDescent="0.3">
      <c r="B42" s="26">
        <f>'RESULTADOS PIER'!K10629</f>
        <v>86.1922</v>
      </c>
      <c r="C42" s="26">
        <f>'RESULTADOS PIER'!N10629</f>
        <v>7.0400000000000004E-2</v>
      </c>
      <c r="D42" s="26">
        <f t="shared" si="16"/>
        <v>5.4270095546067321E-2</v>
      </c>
      <c r="E42" s="26">
        <f t="shared" si="17"/>
        <v>2.4902633505870432E-5</v>
      </c>
    </row>
    <row r="43" spans="2:5" x14ac:dyDescent="0.3">
      <c r="B43" s="26">
        <f>'RESULTADOS PIER'!K10630</f>
        <v>247.12970000000001</v>
      </c>
      <c r="C43" s="26">
        <f>'RESULTADOS PIER'!N10630</f>
        <v>4.4341999999999997</v>
      </c>
      <c r="D43" s="26">
        <f t="shared" si="16"/>
        <v>0.15560285537752783</v>
      </c>
      <c r="E43" s="26">
        <f t="shared" si="17"/>
        <v>1.5685121802802651E-3</v>
      </c>
    </row>
    <row r="44" spans="2:5" x14ac:dyDescent="0.3">
      <c r="B44" s="26">
        <f>'RESULTADOS PIER'!K10631</f>
        <v>249.25319999999999</v>
      </c>
      <c r="C44" s="26">
        <f>'RESULTADOS PIER'!N10631</f>
        <v>4.5868000000000002</v>
      </c>
      <c r="D44" s="26">
        <f t="shared" si="16"/>
        <v>0.15693989687190985</v>
      </c>
      <c r="E44" s="26">
        <f t="shared" si="17"/>
        <v>1.6224914682489557E-3</v>
      </c>
    </row>
    <row r="45" spans="2:5" x14ac:dyDescent="0.3">
      <c r="B45" s="26">
        <f>'RESULTADOS PIER'!K10632</f>
        <v>48.7316</v>
      </c>
      <c r="C45" s="26">
        <f>'RESULTADOS PIER'!N10632</f>
        <v>16.755500000000001</v>
      </c>
      <c r="D45" s="26">
        <f t="shared" si="16"/>
        <v>3.0683386525842644E-2</v>
      </c>
      <c r="E45" s="26">
        <f t="shared" si="17"/>
        <v>5.9269328935740336E-3</v>
      </c>
    </row>
    <row r="46" spans="2:5" x14ac:dyDescent="0.3">
      <c r="B46" s="26">
        <f>'RESULTADOS PIER'!K10633</f>
        <v>51.562899999999999</v>
      </c>
      <c r="C46" s="26">
        <f>'RESULTADOS PIER'!N10633</f>
        <v>4.3944000000000001</v>
      </c>
      <c r="D46" s="26">
        <f t="shared" si="16"/>
        <v>3.2466087530337022E-2</v>
      </c>
      <c r="E46" s="26">
        <f t="shared" si="17"/>
        <v>1.5544337028152984E-3</v>
      </c>
    </row>
    <row r="47" spans="2:5" x14ac:dyDescent="0.3">
      <c r="B47" s="26">
        <f>'RESULTADOS PIER'!K10634</f>
        <v>484.98230000000001</v>
      </c>
      <c r="C47" s="26">
        <f>'RESULTADOS PIER'!N10634</f>
        <v>14.1753</v>
      </c>
      <c r="D47" s="26">
        <f t="shared" ref="D47:D64" si="18">B47*1000/(10.1971621297793*$F$4*$U$4)</f>
        <v>0.30536447334157252</v>
      </c>
      <c r="E47" s="26">
        <f t="shared" ref="E47:E64" si="19">C47*1000*100/($H$4*10.1971621297793*$F$4*$U$4)</f>
        <v>5.0142372263602998E-3</v>
      </c>
    </row>
    <row r="48" spans="2:5" x14ac:dyDescent="0.3">
      <c r="B48" s="26">
        <f>'RESULTADOS PIER'!K10635</f>
        <v>487.81360000000001</v>
      </c>
      <c r="C48" s="26">
        <f>'RESULTADOS PIER'!N10635</f>
        <v>9.9636999999999993</v>
      </c>
      <c r="D48" s="26">
        <f t="shared" si="18"/>
        <v>0.30714717434606692</v>
      </c>
      <c r="E48" s="26">
        <f t="shared" si="19"/>
        <v>3.5244654753187666E-3</v>
      </c>
    </row>
    <row r="49" spans="2:5" x14ac:dyDescent="0.3">
      <c r="B49" s="26">
        <f>'RESULTADOS PIER'!K10636</f>
        <v>48.7316</v>
      </c>
      <c r="C49" s="26">
        <f>'RESULTADOS PIER'!N10636</f>
        <v>16.755500000000001</v>
      </c>
      <c r="D49" s="26">
        <f t="shared" si="18"/>
        <v>3.0683386525842644E-2</v>
      </c>
      <c r="E49" s="26">
        <f t="shared" si="19"/>
        <v>5.9269328935740336E-3</v>
      </c>
    </row>
    <row r="50" spans="2:5" x14ac:dyDescent="0.3">
      <c r="B50" s="26">
        <f>'RESULTADOS PIER'!K10637</f>
        <v>51.562899999999999</v>
      </c>
      <c r="C50" s="26">
        <f>'RESULTADOS PIER'!N10637</f>
        <v>4.3944000000000001</v>
      </c>
      <c r="D50" s="26">
        <f t="shared" si="18"/>
        <v>3.2466087530337022E-2</v>
      </c>
      <c r="E50" s="26">
        <f t="shared" si="19"/>
        <v>1.5544337028152984E-3</v>
      </c>
    </row>
    <row r="51" spans="2:5" x14ac:dyDescent="0.3">
      <c r="B51" s="26">
        <f>'RESULTADOS PIER'!K10638</f>
        <v>484.98230000000001</v>
      </c>
      <c r="C51" s="26">
        <f>'RESULTADOS PIER'!N10638</f>
        <v>14.1753</v>
      </c>
      <c r="D51" s="26">
        <f t="shared" si="18"/>
        <v>0.30536447334157252</v>
      </c>
      <c r="E51" s="26">
        <f t="shared" si="19"/>
        <v>5.0142372263602998E-3</v>
      </c>
    </row>
    <row r="52" spans="2:5" x14ac:dyDescent="0.3">
      <c r="B52" s="26">
        <f>'RESULTADOS PIER'!K10639</f>
        <v>487.81360000000001</v>
      </c>
      <c r="C52" s="26">
        <f>'RESULTADOS PIER'!N10639</f>
        <v>9.9636999999999993</v>
      </c>
      <c r="D52" s="26">
        <f t="shared" si="18"/>
        <v>0.30714717434606692</v>
      </c>
      <c r="E52" s="26">
        <f t="shared" si="19"/>
        <v>3.5244654753187666E-3</v>
      </c>
    </row>
    <row r="53" spans="2:5" x14ac:dyDescent="0.3">
      <c r="B53" s="26">
        <f>'RESULTADOS PIER'!K10640</f>
        <v>185.32650000000001</v>
      </c>
      <c r="C53" s="26">
        <f>'RESULTADOS PIER'!N10640</f>
        <v>7.4755000000000003</v>
      </c>
      <c r="D53" s="26">
        <f t="shared" si="18"/>
        <v>0.11668906075280878</v>
      </c>
      <c r="E53" s="26">
        <f t="shared" si="19"/>
        <v>2.6443130223456589E-3</v>
      </c>
    </row>
    <row r="54" spans="2:5" x14ac:dyDescent="0.3">
      <c r="B54" s="26">
        <f>'RESULTADOS PIER'!K10641</f>
        <v>188.15770000000001</v>
      </c>
      <c r="C54" s="26">
        <f>'RESULTADOS PIER'!N10641</f>
        <v>0.45610000000000001</v>
      </c>
      <c r="D54" s="26">
        <f t="shared" si="18"/>
        <v>0.11847169879325824</v>
      </c>
      <c r="E54" s="26">
        <f t="shared" si="19"/>
        <v>1.6133652190379976E-4</v>
      </c>
    </row>
    <row r="55" spans="2:5" x14ac:dyDescent="0.3">
      <c r="B55" s="26">
        <f>'RESULTADOS PIER'!K10642</f>
        <v>348.38749999999999</v>
      </c>
      <c r="C55" s="26">
        <f>'RESULTADOS PIER'!N10642</f>
        <v>4.8952999999999998</v>
      </c>
      <c r="D55" s="26">
        <f t="shared" si="18"/>
        <v>0.2193588620786513</v>
      </c>
      <c r="E55" s="26">
        <f t="shared" si="19"/>
        <v>1.7316173551319249E-3</v>
      </c>
    </row>
    <row r="56" spans="2:5" x14ac:dyDescent="0.3">
      <c r="B56" s="26">
        <f>'RESULTADOS PIER'!K10643</f>
        <v>351.21870000000001</v>
      </c>
      <c r="C56" s="26">
        <f>'RESULTADOS PIER'!N10643</f>
        <v>5.1132</v>
      </c>
      <c r="D56" s="26">
        <f t="shared" si="18"/>
        <v>0.22114150011910075</v>
      </c>
      <c r="E56" s="26">
        <f t="shared" si="19"/>
        <v>1.8086952505996688E-3</v>
      </c>
    </row>
    <row r="57" spans="2:5" x14ac:dyDescent="0.3">
      <c r="B57" s="26">
        <f>'RESULTADOS PIER'!K10644</f>
        <v>185.32650000000001</v>
      </c>
      <c r="C57" s="26">
        <f>'RESULTADOS PIER'!N10644</f>
        <v>7.4755000000000003</v>
      </c>
      <c r="D57" s="26">
        <f t="shared" si="18"/>
        <v>0.11668906075280878</v>
      </c>
      <c r="E57" s="26">
        <f t="shared" si="19"/>
        <v>2.6443130223456589E-3</v>
      </c>
    </row>
    <row r="58" spans="2:5" x14ac:dyDescent="0.3">
      <c r="B58" s="26">
        <f>'RESULTADOS PIER'!K10645</f>
        <v>188.15770000000001</v>
      </c>
      <c r="C58" s="26">
        <f>'RESULTADOS PIER'!N10645</f>
        <v>0.45610000000000001</v>
      </c>
      <c r="D58" s="26">
        <f t="shared" si="18"/>
        <v>0.11847169879325824</v>
      </c>
      <c r="E58" s="26">
        <f t="shared" si="19"/>
        <v>1.6133652190379976E-4</v>
      </c>
    </row>
    <row r="59" spans="2:5" x14ac:dyDescent="0.3">
      <c r="B59" s="26">
        <f>'RESULTADOS PIER'!K10646</f>
        <v>348.38749999999999</v>
      </c>
      <c r="C59" s="26">
        <f>'RESULTADOS PIER'!N10646</f>
        <v>4.8952999999999998</v>
      </c>
      <c r="D59" s="26">
        <f t="shared" si="18"/>
        <v>0.2193588620786513</v>
      </c>
      <c r="E59" s="26">
        <f t="shared" si="19"/>
        <v>1.7316173551319249E-3</v>
      </c>
    </row>
    <row r="60" spans="2:5" x14ac:dyDescent="0.3">
      <c r="B60" s="26">
        <f>'RESULTADOS PIER'!K10647</f>
        <v>351.21870000000001</v>
      </c>
      <c r="C60" s="26">
        <f>'RESULTADOS PIER'!N10647</f>
        <v>5.1132</v>
      </c>
      <c r="D60" s="26">
        <f t="shared" si="18"/>
        <v>0.22114150011910075</v>
      </c>
      <c r="E60" s="26">
        <f t="shared" si="19"/>
        <v>1.8086952505996688E-3</v>
      </c>
    </row>
    <row r="61" spans="2:5" x14ac:dyDescent="0.3">
      <c r="B61" s="26">
        <f>'RESULTADOS PIER'!K10648</f>
        <v>52.5261</v>
      </c>
      <c r="C61" s="26">
        <f>'RESULTADOS PIER'!N10648</f>
        <v>17.2166</v>
      </c>
      <c r="D61" s="26">
        <f t="shared" si="18"/>
        <v>3.3072557211235899E-2</v>
      </c>
      <c r="E61" s="26">
        <f t="shared" si="19"/>
        <v>6.0900380684256929E-3</v>
      </c>
    </row>
    <row r="62" spans="2:5" x14ac:dyDescent="0.3">
      <c r="B62" s="26">
        <f>'RESULTADOS PIER'!K10649</f>
        <v>50.402700000000003</v>
      </c>
      <c r="C62" s="26">
        <f>'RESULTADOS PIER'!N10649</f>
        <v>4.9207999999999998</v>
      </c>
      <c r="D62" s="26">
        <f t="shared" si="18"/>
        <v>3.1735578680898824E-2</v>
      </c>
      <c r="E62" s="26">
        <f t="shared" si="19"/>
        <v>1.7406374851660115E-3</v>
      </c>
    </row>
    <row r="63" spans="2:5" x14ac:dyDescent="0.3">
      <c r="B63" s="26">
        <f>'RESULTADOS PIER'!K10650</f>
        <v>484.98230000000001</v>
      </c>
      <c r="C63" s="26">
        <f>'RESULTADOS PIER'!N10650</f>
        <v>14.1753</v>
      </c>
      <c r="D63" s="26">
        <f t="shared" si="18"/>
        <v>0.30536447334157252</v>
      </c>
      <c r="E63" s="26">
        <f t="shared" si="19"/>
        <v>5.0142372263602998E-3</v>
      </c>
    </row>
    <row r="64" spans="2:5" x14ac:dyDescent="0.3">
      <c r="B64" s="26">
        <f>'RESULTADOS PIER'!K10651</f>
        <v>487.81360000000001</v>
      </c>
      <c r="C64" s="26">
        <f>'RESULTADOS PIER'!N10651</f>
        <v>9.9636999999999993</v>
      </c>
      <c r="D64" s="26">
        <f t="shared" si="18"/>
        <v>0.30714717434606692</v>
      </c>
      <c r="E64" s="26">
        <f t="shared" si="19"/>
        <v>3.5244654753187666E-3</v>
      </c>
    </row>
    <row r="66" spans="2:5" x14ac:dyDescent="0.3">
      <c r="B66" s="18" t="s">
        <v>172</v>
      </c>
    </row>
    <row r="67" spans="2:5" x14ac:dyDescent="0.3">
      <c r="B67" s="87" t="str">
        <f>$R$5</f>
        <v>EJE 6.C-E | PIER 2 | PISO -1</v>
      </c>
      <c r="C67" s="51"/>
      <c r="D67" s="51"/>
      <c r="E67" s="51"/>
    </row>
    <row r="68" spans="2:5" x14ac:dyDescent="0.3">
      <c r="B68" s="26" t="s">
        <v>173</v>
      </c>
      <c r="C68" s="26" t="s">
        <v>174</v>
      </c>
      <c r="D68" s="26" t="s">
        <v>176</v>
      </c>
      <c r="E68" s="26" t="s">
        <v>177</v>
      </c>
    </row>
    <row r="69" spans="2:5" x14ac:dyDescent="0.3">
      <c r="B69" s="26">
        <f>'RESULTADOS PIER'!K10652</f>
        <v>217.99690000000001</v>
      </c>
      <c r="C69" s="26">
        <f>'RESULTADOS PIER'!N10652</f>
        <v>41.496400000000001</v>
      </c>
      <c r="D69" s="26">
        <f t="shared" ref="D69:D100" si="20">B69*1000/(10.1971621297793*$F$5*$U$5)</f>
        <v>0.10763092759647559</v>
      </c>
      <c r="E69" s="26">
        <f t="shared" ref="E69:E100" si="21">C69*1000*100/($H$5*10.1971621297793*$F$5*$U$5)</f>
        <v>9.0255012253294097E-3</v>
      </c>
    </row>
    <row r="70" spans="2:5" x14ac:dyDescent="0.3">
      <c r="B70" s="26">
        <f>'RESULTADOS PIER'!K10653</f>
        <v>221.65309999999999</v>
      </c>
      <c r="C70" s="26">
        <f>'RESULTADOS PIER'!N10653</f>
        <v>3.9731000000000001</v>
      </c>
      <c r="D70" s="26">
        <f t="shared" si="20"/>
        <v>0.10943609178678396</v>
      </c>
      <c r="E70" s="26">
        <f t="shared" si="21"/>
        <v>8.641525269265834E-4</v>
      </c>
    </row>
    <row r="71" spans="2:5" x14ac:dyDescent="0.3">
      <c r="B71" s="26">
        <f>'RESULTADOS PIER'!K10654</f>
        <v>52.384399999999999</v>
      </c>
      <c r="C71" s="26">
        <f>'RESULTADOS PIER'!N10654</f>
        <v>10.4117</v>
      </c>
      <c r="D71" s="26">
        <f t="shared" si="20"/>
        <v>2.5863585966519779E-2</v>
      </c>
      <c r="E71" s="26">
        <f t="shared" si="21"/>
        <v>2.2645533373440154E-3</v>
      </c>
    </row>
    <row r="72" spans="2:5" x14ac:dyDescent="0.3">
      <c r="B72" s="26">
        <f>'RESULTADOS PIER'!K10655</f>
        <v>52.384399999999999</v>
      </c>
      <c r="C72" s="26">
        <f>'RESULTADOS PIER'!N10655</f>
        <v>0.95979999999999999</v>
      </c>
      <c r="D72" s="26">
        <f t="shared" si="20"/>
        <v>2.5863585966519779E-2</v>
      </c>
      <c r="E72" s="26">
        <f t="shared" si="21"/>
        <v>2.0875729162219293E-4</v>
      </c>
    </row>
    <row r="73" spans="2:5" x14ac:dyDescent="0.3">
      <c r="B73" s="26">
        <f>'RESULTADOS PIER'!K10656</f>
        <v>74.104399999999998</v>
      </c>
      <c r="C73" s="26">
        <f>'RESULTADOS PIER'!N10656</f>
        <v>45.842799999999997</v>
      </c>
      <c r="D73" s="26">
        <f t="shared" si="20"/>
        <v>3.6587333631717997E-2</v>
      </c>
      <c r="E73" s="26">
        <f t="shared" si="21"/>
        <v>9.970846810145725E-3</v>
      </c>
    </row>
    <row r="74" spans="2:5" x14ac:dyDescent="0.3">
      <c r="B74" s="26">
        <f>'RESULTADOS PIER'!K10657</f>
        <v>74.104399999999998</v>
      </c>
      <c r="C74" s="26">
        <f>'RESULTADOS PIER'!N10657</f>
        <v>19.3446</v>
      </c>
      <c r="D74" s="26">
        <f t="shared" si="20"/>
        <v>3.6587333631717997E-2</v>
      </c>
      <c r="E74" s="26">
        <f t="shared" si="21"/>
        <v>4.2074664550059105E-3</v>
      </c>
    </row>
    <row r="75" spans="2:5" x14ac:dyDescent="0.3">
      <c r="B75" s="26">
        <f>'RESULTADOS PIER'!K10658</f>
        <v>37.843699999999998</v>
      </c>
      <c r="C75" s="26">
        <f>'RESULTADOS PIER'!N10658</f>
        <v>25.4541</v>
      </c>
      <c r="D75" s="26">
        <f t="shared" si="20"/>
        <v>1.8684451635242256E-2</v>
      </c>
      <c r="E75" s="26">
        <f t="shared" si="21"/>
        <v>5.5362877439888115E-3</v>
      </c>
    </row>
    <row r="76" spans="2:5" x14ac:dyDescent="0.3">
      <c r="B76" s="26">
        <f>'RESULTADOS PIER'!K10659</f>
        <v>37.843699999999998</v>
      </c>
      <c r="C76" s="26">
        <f>'RESULTADOS PIER'!N10659</f>
        <v>3.34</v>
      </c>
      <c r="D76" s="26">
        <f t="shared" si="20"/>
        <v>1.8684451635242256E-2</v>
      </c>
      <c r="E76" s="26">
        <f t="shared" si="21"/>
        <v>7.2645275475945442E-4</v>
      </c>
    </row>
    <row r="77" spans="2:5" x14ac:dyDescent="0.3">
      <c r="B77" s="26">
        <f>'RESULTADOS PIER'!K10660</f>
        <v>270.38130000000001</v>
      </c>
      <c r="C77" s="26">
        <f>'RESULTADOS PIER'!N10660</f>
        <v>51.908099999999997</v>
      </c>
      <c r="D77" s="26">
        <f t="shared" si="20"/>
        <v>0.13349451356299535</v>
      </c>
      <c r="E77" s="26">
        <f t="shared" si="21"/>
        <v>1.1290054562673424E-2</v>
      </c>
    </row>
    <row r="78" spans="2:5" x14ac:dyDescent="0.3">
      <c r="B78" s="26">
        <f>'RESULTADOS PIER'!K10661</f>
        <v>274.03750000000002</v>
      </c>
      <c r="C78" s="26">
        <f>'RESULTADOS PIER'!N10661</f>
        <v>4.9329999999999998</v>
      </c>
      <c r="D78" s="26">
        <f t="shared" si="20"/>
        <v>0.13529967775330373</v>
      </c>
      <c r="E78" s="26">
        <f t="shared" si="21"/>
        <v>1.0729315686312541E-3</v>
      </c>
    </row>
    <row r="79" spans="2:5" x14ac:dyDescent="0.3">
      <c r="B79" s="26">
        <f>'RESULTADOS PIER'!K10662</f>
        <v>305.19560000000001</v>
      </c>
      <c r="C79" s="26">
        <f>'RESULTADOS PIER'!N10662</f>
        <v>58.094900000000003</v>
      </c>
      <c r="D79" s="26">
        <f t="shared" si="20"/>
        <v>0.15068326901145351</v>
      </c>
      <c r="E79" s="26">
        <f t="shared" si="21"/>
        <v>1.2635688665411687E-2</v>
      </c>
    </row>
    <row r="80" spans="2:5" x14ac:dyDescent="0.3">
      <c r="B80" s="26">
        <f>'RESULTADOS PIER'!K10663</f>
        <v>310.3143</v>
      </c>
      <c r="C80" s="26">
        <f>'RESULTADOS PIER'!N10663</f>
        <v>5.5624000000000002</v>
      </c>
      <c r="D80" s="26">
        <f t="shared" si="20"/>
        <v>0.15321050875242265</v>
      </c>
      <c r="E80" s="26">
        <f t="shared" si="21"/>
        <v>1.2098265877467035E-3</v>
      </c>
    </row>
    <row r="81" spans="2:5" x14ac:dyDescent="0.3">
      <c r="B81" s="26">
        <f>'RESULTADOS PIER'!K10664</f>
        <v>345.41129999999998</v>
      </c>
      <c r="C81" s="26">
        <f>'RESULTADOS PIER'!N10664</f>
        <v>66.454300000000003</v>
      </c>
      <c r="D81" s="26">
        <f t="shared" si="20"/>
        <v>0.1705388407876649</v>
      </c>
      <c r="E81" s="26">
        <f t="shared" si="21"/>
        <v>1.4453865060063237E-2</v>
      </c>
    </row>
    <row r="82" spans="2:5" x14ac:dyDescent="0.3">
      <c r="B82" s="26">
        <f>'RESULTADOS PIER'!K10665</f>
        <v>349.79880000000003</v>
      </c>
      <c r="C82" s="26">
        <f>'RESULTADOS PIER'!N10665</f>
        <v>6.3034999999999997</v>
      </c>
      <c r="D82" s="26">
        <f t="shared" si="20"/>
        <v>0.17270506743964731</v>
      </c>
      <c r="E82" s="26">
        <f t="shared" si="21"/>
        <v>1.3710164489898866E-3</v>
      </c>
    </row>
    <row r="83" spans="2:5" x14ac:dyDescent="0.3">
      <c r="B83" s="26">
        <f>'RESULTADOS PIER'!K10666</f>
        <v>92.450999999999993</v>
      </c>
      <c r="C83" s="26">
        <f>'RESULTADOS PIER'!N10666</f>
        <v>26.833200000000001</v>
      </c>
      <c r="D83" s="26">
        <f t="shared" si="20"/>
        <v>4.5645543066079215E-2</v>
      </c>
      <c r="E83" s="26">
        <f t="shared" si="21"/>
        <v>5.8362431314405369E-3</v>
      </c>
    </row>
    <row r="84" spans="2:5" x14ac:dyDescent="0.3">
      <c r="B84" s="26">
        <f>'RESULTADOS PIER'!K10667</f>
        <v>95.741600000000005</v>
      </c>
      <c r="C84" s="26">
        <f>'RESULTADOS PIER'!N10667</f>
        <v>30.658300000000001</v>
      </c>
      <c r="D84" s="26">
        <f t="shared" si="20"/>
        <v>4.7270200711894195E-2</v>
      </c>
      <c r="E84" s="26">
        <f t="shared" si="21"/>
        <v>6.668205536299935E-3</v>
      </c>
    </row>
    <row r="85" spans="2:5" x14ac:dyDescent="0.3">
      <c r="B85" s="26">
        <f>'RESULTADOS PIER'!K10668</f>
        <v>299.9434</v>
      </c>
      <c r="C85" s="26">
        <f>'RESULTADOS PIER'!N10668</f>
        <v>101.52670000000001</v>
      </c>
      <c r="D85" s="26">
        <f t="shared" si="20"/>
        <v>0.1480901167330394</v>
      </c>
      <c r="E85" s="26">
        <f t="shared" si="21"/>
        <v>2.2082140987016982E-2</v>
      </c>
    </row>
    <row r="86" spans="2:5" x14ac:dyDescent="0.3">
      <c r="B86" s="26">
        <f>'RESULTADOS PIER'!K10669</f>
        <v>303.23399999999998</v>
      </c>
      <c r="C86" s="26">
        <f>'RESULTADOS PIER'!N10669</f>
        <v>23.506699999999999</v>
      </c>
      <c r="D86" s="26">
        <f t="shared" si="20"/>
        <v>0.14971477437885436</v>
      </c>
      <c r="E86" s="26">
        <f t="shared" si="21"/>
        <v>5.1127266378155883E-3</v>
      </c>
    </row>
    <row r="87" spans="2:5" x14ac:dyDescent="0.3">
      <c r="B87" s="26">
        <f>'RESULTADOS PIER'!K10670</f>
        <v>92.450999999999993</v>
      </c>
      <c r="C87" s="26">
        <f>'RESULTADOS PIER'!N10670</f>
        <v>26.833200000000001</v>
      </c>
      <c r="D87" s="26">
        <f t="shared" si="20"/>
        <v>4.5645543066079215E-2</v>
      </c>
      <c r="E87" s="26">
        <f t="shared" si="21"/>
        <v>5.8362431314405369E-3</v>
      </c>
    </row>
    <row r="88" spans="2:5" x14ac:dyDescent="0.3">
      <c r="B88" s="26">
        <f>'RESULTADOS PIER'!K10671</f>
        <v>95.741600000000005</v>
      </c>
      <c r="C88" s="26">
        <f>'RESULTADOS PIER'!N10671</f>
        <v>30.658300000000001</v>
      </c>
      <c r="D88" s="26">
        <f t="shared" si="20"/>
        <v>4.7270200711894195E-2</v>
      </c>
      <c r="E88" s="26">
        <f t="shared" si="21"/>
        <v>6.668205536299935E-3</v>
      </c>
    </row>
    <row r="89" spans="2:5" x14ac:dyDescent="0.3">
      <c r="B89" s="26">
        <f>'RESULTADOS PIER'!K10672</f>
        <v>299.9434</v>
      </c>
      <c r="C89" s="26">
        <f>'RESULTADOS PIER'!N10672</f>
        <v>101.52670000000001</v>
      </c>
      <c r="D89" s="26">
        <f t="shared" si="20"/>
        <v>0.1480901167330394</v>
      </c>
      <c r="E89" s="26">
        <f t="shared" si="21"/>
        <v>2.2082140987016982E-2</v>
      </c>
    </row>
    <row r="90" spans="2:5" x14ac:dyDescent="0.3">
      <c r="B90" s="26">
        <f>'RESULTADOS PIER'!K10673</f>
        <v>303.23399999999998</v>
      </c>
      <c r="C90" s="26">
        <f>'RESULTADOS PIER'!N10673</f>
        <v>23.506699999999999</v>
      </c>
      <c r="D90" s="26">
        <f t="shared" si="20"/>
        <v>0.14971477437885436</v>
      </c>
      <c r="E90" s="26">
        <f t="shared" si="21"/>
        <v>5.1127266378155883E-3</v>
      </c>
    </row>
    <row r="91" spans="2:5" x14ac:dyDescent="0.3">
      <c r="B91" s="26">
        <f>'RESULTADOS PIER'!K10674</f>
        <v>143.2159</v>
      </c>
      <c r="C91" s="26">
        <f>'RESULTADOS PIER'!N10674</f>
        <v>1.7110000000000001</v>
      </c>
      <c r="D91" s="26">
        <f t="shared" si="20"/>
        <v>7.0709538362995469E-2</v>
      </c>
      <c r="E91" s="26">
        <f t="shared" si="21"/>
        <v>3.721439111956367E-4</v>
      </c>
    </row>
    <row r="92" spans="2:5" x14ac:dyDescent="0.3">
      <c r="B92" s="26">
        <f>'RESULTADOS PIER'!K10675</f>
        <v>146.50659999999999</v>
      </c>
      <c r="C92" s="26">
        <f>'RESULTADOS PIER'!N10675</f>
        <v>8.2517999999999994</v>
      </c>
      <c r="D92" s="26">
        <f t="shared" si="20"/>
        <v>7.2334245381497672E-2</v>
      </c>
      <c r="E92" s="26">
        <f t="shared" si="21"/>
        <v>1.7947733059054088E-3</v>
      </c>
    </row>
    <row r="93" spans="2:5" x14ac:dyDescent="0.3">
      <c r="B93" s="26">
        <f>'RESULTADOS PIER'!K10676</f>
        <v>249.17840000000001</v>
      </c>
      <c r="C93" s="26">
        <f>'RESULTADOS PIER'!N10676</f>
        <v>72.982500000000002</v>
      </c>
      <c r="D93" s="26">
        <f t="shared" si="20"/>
        <v>0.12302607206343592</v>
      </c>
      <c r="E93" s="26">
        <f t="shared" si="21"/>
        <v>1.5873753944380804E-2</v>
      </c>
    </row>
    <row r="94" spans="2:5" x14ac:dyDescent="0.3">
      <c r="B94" s="26">
        <f>'RESULTADOS PIER'!K10677</f>
        <v>252.46899999999999</v>
      </c>
      <c r="C94" s="26">
        <f>'RESULTADOS PIER'!N10677</f>
        <v>1.1001000000000001</v>
      </c>
      <c r="D94" s="26">
        <f t="shared" si="20"/>
        <v>0.12465072970925088</v>
      </c>
      <c r="E94" s="26">
        <f t="shared" si="21"/>
        <v>2.3927265733858562E-4</v>
      </c>
    </row>
    <row r="95" spans="2:5" x14ac:dyDescent="0.3">
      <c r="B95" s="26">
        <f>'RESULTADOS PIER'!K10678</f>
        <v>143.2159</v>
      </c>
      <c r="C95" s="26">
        <f>'RESULTADOS PIER'!N10678</f>
        <v>1.7110000000000001</v>
      </c>
      <c r="D95" s="26">
        <f t="shared" si="20"/>
        <v>7.0709538362995469E-2</v>
      </c>
      <c r="E95" s="26">
        <f t="shared" si="21"/>
        <v>3.721439111956367E-4</v>
      </c>
    </row>
    <row r="96" spans="2:5" x14ac:dyDescent="0.3">
      <c r="B96" s="26">
        <f>'RESULTADOS PIER'!K10679</f>
        <v>146.50659999999999</v>
      </c>
      <c r="C96" s="26">
        <f>'RESULTADOS PIER'!N10679</f>
        <v>8.2517999999999994</v>
      </c>
      <c r="D96" s="26">
        <f t="shared" si="20"/>
        <v>7.2334245381497672E-2</v>
      </c>
      <c r="E96" s="26">
        <f t="shared" si="21"/>
        <v>1.7947733059054088E-3</v>
      </c>
    </row>
    <row r="97" spans="2:5" x14ac:dyDescent="0.3">
      <c r="B97" s="26">
        <f>'RESULTADOS PIER'!K10680</f>
        <v>249.17840000000001</v>
      </c>
      <c r="C97" s="26">
        <f>'RESULTADOS PIER'!N10680</f>
        <v>72.982500000000002</v>
      </c>
      <c r="D97" s="26">
        <f t="shared" si="20"/>
        <v>0.12302607206343592</v>
      </c>
      <c r="E97" s="26">
        <f t="shared" si="21"/>
        <v>1.5873753944380804E-2</v>
      </c>
    </row>
    <row r="98" spans="2:5" x14ac:dyDescent="0.3">
      <c r="B98" s="26">
        <f>'RESULTADOS PIER'!K10681</f>
        <v>252.46899999999999</v>
      </c>
      <c r="C98" s="26">
        <f>'RESULTADOS PIER'!N10681</f>
        <v>1.1001000000000001</v>
      </c>
      <c r="D98" s="26">
        <f t="shared" si="20"/>
        <v>0.12465072970925088</v>
      </c>
      <c r="E98" s="26">
        <f t="shared" si="21"/>
        <v>2.3927265733858562E-4</v>
      </c>
    </row>
    <row r="99" spans="2:5" x14ac:dyDescent="0.3">
      <c r="B99" s="26">
        <f>'RESULTADOS PIER'!K10682</f>
        <v>210.23439999999999</v>
      </c>
      <c r="C99" s="26">
        <f>'RESULTADOS PIER'!N10682</f>
        <v>3.9725999999999999</v>
      </c>
      <c r="D99" s="26">
        <f t="shared" si="20"/>
        <v>0.10379837275066062</v>
      </c>
      <c r="E99" s="26">
        <f t="shared" si="21"/>
        <v>8.640437765141943E-4</v>
      </c>
    </row>
    <row r="100" spans="2:5" x14ac:dyDescent="0.3">
      <c r="B100" s="26">
        <f>'RESULTADOS PIER'!K10683</f>
        <v>214.62190000000001</v>
      </c>
      <c r="C100" s="26">
        <f>'RESULTADOS PIER'!N10683</f>
        <v>32.810099999999998</v>
      </c>
      <c r="D100" s="26">
        <f t="shared" si="20"/>
        <v>0.10596459940264299</v>
      </c>
      <c r="E100" s="26">
        <f t="shared" si="21"/>
        <v>7.1362238110578378E-3</v>
      </c>
    </row>
    <row r="101" spans="2:5" x14ac:dyDescent="0.3">
      <c r="B101" s="26">
        <f>'RESULTADOS PIER'!K10684</f>
        <v>417.7269</v>
      </c>
      <c r="C101" s="26">
        <f>'RESULTADOS PIER'!N10684</f>
        <v>124.3873</v>
      </c>
      <c r="D101" s="26">
        <f t="shared" ref="D101:D118" si="22">B101*1000/(10.1971621297793*$F$5*$U$5)</f>
        <v>0.20624299579030803</v>
      </c>
      <c r="E101" s="26">
        <f t="shared" ref="E101:E118" si="23">C101*1000*100/($H$5*10.1971621297793*$F$5*$U$5)</f>
        <v>2.7054340341943321E-2</v>
      </c>
    </row>
    <row r="102" spans="2:5" x14ac:dyDescent="0.3">
      <c r="B102" s="26">
        <f>'RESULTADOS PIER'!K10685</f>
        <v>422.11439999999999</v>
      </c>
      <c r="C102" s="26">
        <f>'RESULTADOS PIER'!N10685</f>
        <v>21.354900000000001</v>
      </c>
      <c r="D102" s="26">
        <f t="shared" si="22"/>
        <v>0.20840922244229038</v>
      </c>
      <c r="E102" s="26">
        <f t="shared" si="23"/>
        <v>4.6447083630576872E-3</v>
      </c>
    </row>
    <row r="103" spans="2:5" x14ac:dyDescent="0.3">
      <c r="B103" s="26">
        <f>'RESULTADOS PIER'!K10686</f>
        <v>210.23439999999999</v>
      </c>
      <c r="C103" s="26">
        <f>'RESULTADOS PIER'!N10686</f>
        <v>3.9725999999999999</v>
      </c>
      <c r="D103" s="26">
        <f t="shared" si="22"/>
        <v>0.10379837275066062</v>
      </c>
      <c r="E103" s="26">
        <f t="shared" si="23"/>
        <v>8.640437765141943E-4</v>
      </c>
    </row>
    <row r="104" spans="2:5" x14ac:dyDescent="0.3">
      <c r="B104" s="26">
        <f>'RESULTADOS PIER'!K10687</f>
        <v>214.62190000000001</v>
      </c>
      <c r="C104" s="26">
        <f>'RESULTADOS PIER'!N10687</f>
        <v>32.810099999999998</v>
      </c>
      <c r="D104" s="26">
        <f t="shared" si="22"/>
        <v>0.10596459940264299</v>
      </c>
      <c r="E104" s="26">
        <f t="shared" si="23"/>
        <v>7.1362238110578378E-3</v>
      </c>
    </row>
    <row r="105" spans="2:5" x14ac:dyDescent="0.3">
      <c r="B105" s="26">
        <f>'RESULTADOS PIER'!K10688</f>
        <v>417.7269</v>
      </c>
      <c r="C105" s="26">
        <f>'RESULTADOS PIER'!N10688</f>
        <v>124.3873</v>
      </c>
      <c r="D105" s="26">
        <f t="shared" si="22"/>
        <v>0.20624299579030803</v>
      </c>
      <c r="E105" s="26">
        <f t="shared" si="23"/>
        <v>2.7054340341943321E-2</v>
      </c>
    </row>
    <row r="106" spans="2:5" x14ac:dyDescent="0.3">
      <c r="B106" s="26">
        <f>'RESULTADOS PIER'!K10689</f>
        <v>422.11439999999999</v>
      </c>
      <c r="C106" s="26">
        <f>'RESULTADOS PIER'!N10689</f>
        <v>21.354900000000001</v>
      </c>
      <c r="D106" s="26">
        <f t="shared" si="22"/>
        <v>0.20840922244229038</v>
      </c>
      <c r="E106" s="26">
        <f t="shared" si="23"/>
        <v>4.6447083630576872E-3</v>
      </c>
    </row>
    <row r="107" spans="2:5" x14ac:dyDescent="0.3">
      <c r="B107" s="26">
        <f>'RESULTADOS PIER'!K10690</f>
        <v>260.99939999999998</v>
      </c>
      <c r="C107" s="26">
        <f>'RESULTADOS PIER'!N10690</f>
        <v>24.5716</v>
      </c>
      <c r="D107" s="26">
        <f t="shared" si="22"/>
        <v>0.12886241742026408</v>
      </c>
      <c r="E107" s="26">
        <f t="shared" si="23"/>
        <v>5.3443432661219792E-3</v>
      </c>
    </row>
    <row r="108" spans="2:5" x14ac:dyDescent="0.3">
      <c r="B108" s="26">
        <f>'RESULTADOS PIER'!K10691</f>
        <v>265.38690000000003</v>
      </c>
      <c r="C108" s="26">
        <f>'RESULTADOS PIER'!N10691</f>
        <v>10.403499999999999</v>
      </c>
      <c r="D108" s="26">
        <f t="shared" si="22"/>
        <v>0.13102864407224649</v>
      </c>
      <c r="E108" s="26">
        <f t="shared" si="23"/>
        <v>2.2627698305808337E-3</v>
      </c>
    </row>
    <row r="109" spans="2:5" x14ac:dyDescent="0.3">
      <c r="B109" s="26">
        <f>'RESULTADOS PIER'!K10692</f>
        <v>366.96190000000001</v>
      </c>
      <c r="C109" s="26">
        <f>'RESULTADOS PIER'!N10692</f>
        <v>95.843100000000007</v>
      </c>
      <c r="D109" s="26">
        <f t="shared" si="22"/>
        <v>0.18117895112070453</v>
      </c>
      <c r="E109" s="26">
        <f t="shared" si="23"/>
        <v>2.0845953299307145E-2</v>
      </c>
    </row>
    <row r="110" spans="2:5" x14ac:dyDescent="0.3">
      <c r="B110" s="26">
        <f>'RESULTADOS PIER'!K10693</f>
        <v>371.3494</v>
      </c>
      <c r="C110" s="26">
        <f>'RESULTADOS PIER'!N10693</f>
        <v>1.0516000000000001</v>
      </c>
      <c r="D110" s="26">
        <f t="shared" si="22"/>
        <v>0.18334517777268691</v>
      </c>
      <c r="E110" s="26">
        <f t="shared" si="23"/>
        <v>2.2872386733683905E-4</v>
      </c>
    </row>
    <row r="111" spans="2:5" x14ac:dyDescent="0.3">
      <c r="B111" s="26">
        <f>'RESULTADOS PIER'!K10694</f>
        <v>260.99939999999998</v>
      </c>
      <c r="C111" s="26">
        <f>'RESULTADOS PIER'!N10694</f>
        <v>24.5716</v>
      </c>
      <c r="D111" s="26">
        <f t="shared" si="22"/>
        <v>0.12886241742026408</v>
      </c>
      <c r="E111" s="26">
        <f t="shared" si="23"/>
        <v>5.3443432661219792E-3</v>
      </c>
    </row>
    <row r="112" spans="2:5" x14ac:dyDescent="0.3">
      <c r="B112" s="26">
        <f>'RESULTADOS PIER'!K10695</f>
        <v>265.38690000000003</v>
      </c>
      <c r="C112" s="26">
        <f>'RESULTADOS PIER'!N10695</f>
        <v>10.403499999999999</v>
      </c>
      <c r="D112" s="26">
        <f t="shared" si="22"/>
        <v>0.13102864407224649</v>
      </c>
      <c r="E112" s="26">
        <f t="shared" si="23"/>
        <v>2.2627698305808337E-3</v>
      </c>
    </row>
    <row r="113" spans="2:5" x14ac:dyDescent="0.3">
      <c r="B113" s="26">
        <f>'RESULTADOS PIER'!K10696</f>
        <v>366.96190000000001</v>
      </c>
      <c r="C113" s="26">
        <f>'RESULTADOS PIER'!N10696</f>
        <v>95.843100000000007</v>
      </c>
      <c r="D113" s="26">
        <f t="shared" si="22"/>
        <v>0.18117895112070453</v>
      </c>
      <c r="E113" s="26">
        <f t="shared" si="23"/>
        <v>2.0845953299307145E-2</v>
      </c>
    </row>
    <row r="114" spans="2:5" x14ac:dyDescent="0.3">
      <c r="B114" s="26">
        <f>'RESULTADOS PIER'!K10697</f>
        <v>371.3494</v>
      </c>
      <c r="C114" s="26">
        <f>'RESULTADOS PIER'!N10697</f>
        <v>1.0516000000000001</v>
      </c>
      <c r="D114" s="26">
        <f t="shared" si="22"/>
        <v>0.18334517777268691</v>
      </c>
      <c r="E114" s="26">
        <f t="shared" si="23"/>
        <v>2.2872386733683905E-4</v>
      </c>
    </row>
    <row r="115" spans="2:5" x14ac:dyDescent="0.3">
      <c r="B115" s="26">
        <f>'RESULTADOS PIER'!K10698</f>
        <v>92.450999999999993</v>
      </c>
      <c r="C115" s="26">
        <f>'RESULTADOS PIER'!N10698</f>
        <v>26.833200000000001</v>
      </c>
      <c r="D115" s="26">
        <f t="shared" si="22"/>
        <v>4.5645543066079215E-2</v>
      </c>
      <c r="E115" s="26">
        <f t="shared" si="23"/>
        <v>5.8362431314405369E-3</v>
      </c>
    </row>
    <row r="116" spans="2:5" x14ac:dyDescent="0.3">
      <c r="B116" s="26">
        <f>'RESULTADOS PIER'!K10699</f>
        <v>95.741600000000005</v>
      </c>
      <c r="C116" s="26">
        <f>'RESULTADOS PIER'!N10699</f>
        <v>32.810099999999998</v>
      </c>
      <c r="D116" s="26">
        <f t="shared" si="22"/>
        <v>4.7270200711894195E-2</v>
      </c>
      <c r="E116" s="26">
        <f t="shared" si="23"/>
        <v>7.1362238110578378E-3</v>
      </c>
    </row>
    <row r="117" spans="2:5" x14ac:dyDescent="0.3">
      <c r="B117" s="26">
        <f>'RESULTADOS PIER'!K10700</f>
        <v>417.7269</v>
      </c>
      <c r="C117" s="26">
        <f>'RESULTADOS PIER'!N10700</f>
        <v>124.3873</v>
      </c>
      <c r="D117" s="26">
        <f t="shared" si="22"/>
        <v>0.20624299579030803</v>
      </c>
      <c r="E117" s="26">
        <f t="shared" si="23"/>
        <v>2.7054340341943321E-2</v>
      </c>
    </row>
    <row r="118" spans="2:5" x14ac:dyDescent="0.3">
      <c r="B118" s="26">
        <f>'RESULTADOS PIER'!K10701</f>
        <v>422.11439999999999</v>
      </c>
      <c r="C118" s="26">
        <f>'RESULTADOS PIER'!N10701</f>
        <v>23.506699999999999</v>
      </c>
      <c r="D118" s="26">
        <f t="shared" si="22"/>
        <v>0.20840922244229038</v>
      </c>
      <c r="E118" s="26">
        <f t="shared" si="23"/>
        <v>5.1127266378155883E-3</v>
      </c>
    </row>
    <row r="120" spans="2:5" x14ac:dyDescent="0.3">
      <c r="B120" s="18" t="s">
        <v>172</v>
      </c>
    </row>
    <row r="121" spans="2:5" x14ac:dyDescent="0.3">
      <c r="B121" s="87" t="str">
        <f>$R$6</f>
        <v>EJE 6.C-G | PIER 3 | PISO 1</v>
      </c>
      <c r="C121" s="51"/>
      <c r="D121" s="51"/>
      <c r="E121" s="51"/>
    </row>
    <row r="122" spans="2:5" x14ac:dyDescent="0.3">
      <c r="B122" s="26" t="s">
        <v>173</v>
      </c>
      <c r="C122" s="26" t="s">
        <v>174</v>
      </c>
      <c r="D122" s="26" t="s">
        <v>176</v>
      </c>
      <c r="E122" s="26" t="s">
        <v>177</v>
      </c>
    </row>
    <row r="123" spans="2:5" x14ac:dyDescent="0.3">
      <c r="B123" s="26">
        <f>'RESULTADOS PIER'!K10152</f>
        <v>523.38139999999999</v>
      </c>
      <c r="C123" s="26">
        <f>'RESULTADOS PIER'!N10152</f>
        <v>86.021299999999997</v>
      </c>
      <c r="D123" s="26">
        <f t="shared" ref="D123:D154" si="24">B123*1000/(10.1971621297793*$F$6*$U$6)</f>
        <v>9.385359005823983E-2</v>
      </c>
      <c r="E123" s="26">
        <f t="shared" ref="E123:E154" si="25">C123*1000*100/($H$6*10.1971621297793*$F$6*$U$6)</f>
        <v>2.4680763440127953E-3</v>
      </c>
    </row>
    <row r="124" spans="2:5" x14ac:dyDescent="0.3">
      <c r="B124" s="26">
        <f>'RESULTADOS PIER'!K10153</f>
        <v>532.75890000000004</v>
      </c>
      <c r="C124" s="26">
        <f>'RESULTADOS PIER'!N10153</f>
        <v>67.407499999999999</v>
      </c>
      <c r="D124" s="26">
        <f t="shared" si="24"/>
        <v>9.5535178362239848E-2</v>
      </c>
      <c r="E124" s="26">
        <f t="shared" si="25"/>
        <v>1.9340193203199964E-3</v>
      </c>
    </row>
    <row r="125" spans="2:5" x14ac:dyDescent="0.3">
      <c r="B125" s="26">
        <f>'RESULTADOS PIER'!K10154</f>
        <v>122.4015</v>
      </c>
      <c r="C125" s="26">
        <f>'RESULTADOS PIER'!N10154</f>
        <v>27.495699999999999</v>
      </c>
      <c r="D125" s="26">
        <f t="shared" si="24"/>
        <v>2.1949232822399963E-2</v>
      </c>
      <c r="E125" s="26">
        <f t="shared" si="25"/>
        <v>7.8889166673919858E-4</v>
      </c>
    </row>
    <row r="126" spans="2:5" x14ac:dyDescent="0.3">
      <c r="B126" s="26">
        <f>'RESULTADOS PIER'!K10155</f>
        <v>122.4015</v>
      </c>
      <c r="C126" s="26">
        <f>'RESULTADOS PIER'!N10155</f>
        <v>8.9849999999999994</v>
      </c>
      <c r="D126" s="26">
        <f t="shared" si="24"/>
        <v>2.1949232822399963E-2</v>
      </c>
      <c r="E126" s="26">
        <f t="shared" si="25"/>
        <v>2.5779273215999953E-4</v>
      </c>
    </row>
    <row r="127" spans="2:5" x14ac:dyDescent="0.3">
      <c r="B127" s="26">
        <f>'RESULTADOS PIER'!K10156</f>
        <v>206.7079</v>
      </c>
      <c r="C127" s="26">
        <f>'RESULTADOS PIER'!N10156</f>
        <v>315.0283</v>
      </c>
      <c r="D127" s="26">
        <f t="shared" si="24"/>
        <v>3.7067191360639934E-2</v>
      </c>
      <c r="E127" s="26">
        <f t="shared" si="25"/>
        <v>9.0386206082047841E-3</v>
      </c>
    </row>
    <row r="128" spans="2:5" x14ac:dyDescent="0.3">
      <c r="B128" s="26">
        <f>'RESULTADOS PIER'!K10157</f>
        <v>206.7079</v>
      </c>
      <c r="C128" s="26">
        <f>'RESULTADOS PIER'!N10157</f>
        <v>567.36839999999995</v>
      </c>
      <c r="D128" s="26">
        <f t="shared" si="24"/>
        <v>3.7067191360639934E-2</v>
      </c>
      <c r="E128" s="26">
        <f t="shared" si="25"/>
        <v>1.627862548439037E-2</v>
      </c>
    </row>
    <row r="129" spans="2:5" x14ac:dyDescent="0.3">
      <c r="B129" s="26">
        <f>'RESULTADOS PIER'!K10158</f>
        <v>101.34269999999999</v>
      </c>
      <c r="C129" s="26">
        <f>'RESULTADOS PIER'!N10158</f>
        <v>158.5889</v>
      </c>
      <c r="D129" s="26">
        <f t="shared" si="24"/>
        <v>1.817293511231997E-2</v>
      </c>
      <c r="E129" s="26">
        <f t="shared" si="25"/>
        <v>4.550146446438392E-3</v>
      </c>
    </row>
    <row r="130" spans="2:5" x14ac:dyDescent="0.3">
      <c r="B130" s="26">
        <f>'RESULTADOS PIER'!K10159</f>
        <v>101.34269999999999</v>
      </c>
      <c r="C130" s="26">
        <f>'RESULTADOS PIER'!N10159</f>
        <v>163.96850000000001</v>
      </c>
      <c r="D130" s="26">
        <f t="shared" si="24"/>
        <v>1.817293511231997E-2</v>
      </c>
      <c r="E130" s="26">
        <f t="shared" si="25"/>
        <v>4.704495003135991E-3</v>
      </c>
    </row>
    <row r="131" spans="2:5" x14ac:dyDescent="0.3">
      <c r="B131" s="26">
        <f>'RESULTADOS PIER'!K10160</f>
        <v>645.78279999999995</v>
      </c>
      <c r="C131" s="26">
        <f>'RESULTADOS PIER'!N10160</f>
        <v>113.517</v>
      </c>
      <c r="D131" s="26">
        <f t="shared" si="24"/>
        <v>0.11580280494847979</v>
      </c>
      <c r="E131" s="26">
        <f t="shared" si="25"/>
        <v>3.2569680107519942E-3</v>
      </c>
    </row>
    <row r="132" spans="2:5" x14ac:dyDescent="0.3">
      <c r="B132" s="26">
        <f>'RESULTADOS PIER'!K10161</f>
        <v>655.16030000000001</v>
      </c>
      <c r="C132" s="26">
        <f>'RESULTADOS PIER'!N10161</f>
        <v>76.392499999999998</v>
      </c>
      <c r="D132" s="26">
        <f t="shared" si="24"/>
        <v>0.11748439325247981</v>
      </c>
      <c r="E132" s="26">
        <f t="shared" si="25"/>
        <v>2.1918120524799961E-3</v>
      </c>
    </row>
    <row r="133" spans="2:5" x14ac:dyDescent="0.3">
      <c r="B133" s="26">
        <f>'RESULTADOS PIER'!K10162</f>
        <v>732.73389999999995</v>
      </c>
      <c r="C133" s="26">
        <f>'RESULTADOS PIER'!N10162</f>
        <v>120.4298</v>
      </c>
      <c r="D133" s="26">
        <f t="shared" si="24"/>
        <v>0.13139501532223977</v>
      </c>
      <c r="E133" s="26">
        <f t="shared" si="25"/>
        <v>3.4553063077887936E-3</v>
      </c>
    </row>
    <row r="134" spans="2:5" x14ac:dyDescent="0.3">
      <c r="B134" s="26">
        <f>'RESULTADOS PIER'!K10163</f>
        <v>745.86239999999998</v>
      </c>
      <c r="C134" s="26">
        <f>'RESULTADOS PIER'!N10163</f>
        <v>94.370500000000007</v>
      </c>
      <c r="D134" s="26">
        <f t="shared" si="24"/>
        <v>0.13374923894783977</v>
      </c>
      <c r="E134" s="26">
        <f t="shared" si="25"/>
        <v>2.707627048447995E-3</v>
      </c>
    </row>
    <row r="135" spans="2:5" x14ac:dyDescent="0.3">
      <c r="B135" s="26">
        <f>'RESULTADOS PIER'!K10164</f>
        <v>823.9</v>
      </c>
      <c r="C135" s="26">
        <f>'RESULTADOS PIER'!N10164</f>
        <v>147.21870000000001</v>
      </c>
      <c r="D135" s="26">
        <f t="shared" si="24"/>
        <v>0.14774306623999975</v>
      </c>
      <c r="E135" s="26">
        <f t="shared" si="25"/>
        <v>4.2239188534271927E-3</v>
      </c>
    </row>
    <row r="136" spans="2:5" x14ac:dyDescent="0.3">
      <c r="B136" s="26">
        <f>'RESULTADOS PIER'!K10165</f>
        <v>835.15300000000002</v>
      </c>
      <c r="C136" s="26">
        <f>'RESULTADOS PIER'!N10165</f>
        <v>95.265000000000001</v>
      </c>
      <c r="D136" s="26">
        <f t="shared" si="24"/>
        <v>0.14976097220479975</v>
      </c>
      <c r="E136" s="26">
        <f t="shared" si="25"/>
        <v>2.7332915558399948E-3</v>
      </c>
    </row>
    <row r="137" spans="2:5" x14ac:dyDescent="0.3">
      <c r="B137" s="26">
        <f>'RESULTADOS PIER'!K10166</f>
        <v>181.65219999999999</v>
      </c>
      <c r="C137" s="26">
        <f>'RESULTADOS PIER'!N10166</f>
        <v>363.62040000000002</v>
      </c>
      <c r="D137" s="26">
        <f t="shared" si="24"/>
        <v>3.2574163147519944E-2</v>
      </c>
      <c r="E137" s="26">
        <f t="shared" si="25"/>
        <v>1.0432798707302382E-2</v>
      </c>
    </row>
    <row r="138" spans="2:5" x14ac:dyDescent="0.3">
      <c r="B138" s="26">
        <f>'RESULTADOS PIER'!K10167</f>
        <v>190.09190000000001</v>
      </c>
      <c r="C138" s="26">
        <f>'RESULTADOS PIER'!N10167</f>
        <v>733.649</v>
      </c>
      <c r="D138" s="26">
        <f t="shared" si="24"/>
        <v>3.4087583655039944E-2</v>
      </c>
      <c r="E138" s="26">
        <f t="shared" si="25"/>
        <v>2.1049458002943961E-2</v>
      </c>
    </row>
    <row r="139" spans="2:5" x14ac:dyDescent="0.3">
      <c r="B139" s="26">
        <f>'RESULTADOS PIER'!K10168</f>
        <v>760.43430000000001</v>
      </c>
      <c r="C139" s="26">
        <f>'RESULTADOS PIER'!N10168</f>
        <v>518.4588</v>
      </c>
      <c r="D139" s="26">
        <f t="shared" si="24"/>
        <v>0.13636229537087977</v>
      </c>
      <c r="E139" s="26">
        <f t="shared" si="25"/>
        <v>1.4875337848012773E-2</v>
      </c>
    </row>
    <row r="140" spans="2:5" x14ac:dyDescent="0.3">
      <c r="B140" s="26">
        <f>'RESULTADOS PIER'!K10169</f>
        <v>768.87400000000002</v>
      </c>
      <c r="C140" s="26">
        <f>'RESULTADOS PIER'!N10169</f>
        <v>854.98249999999996</v>
      </c>
      <c r="D140" s="26">
        <f t="shared" si="24"/>
        <v>0.13787571587839978</v>
      </c>
      <c r="E140" s="26">
        <f t="shared" si="25"/>
        <v>2.4530692779519955E-2</v>
      </c>
    </row>
    <row r="141" spans="2:5" x14ac:dyDescent="0.3">
      <c r="B141" s="26">
        <f>'RESULTADOS PIER'!K10170</f>
        <v>181.65219999999999</v>
      </c>
      <c r="C141" s="26">
        <f>'RESULTADOS PIER'!N10170</f>
        <v>363.62040000000002</v>
      </c>
      <c r="D141" s="26">
        <f t="shared" si="24"/>
        <v>3.2574163147519944E-2</v>
      </c>
      <c r="E141" s="26">
        <f t="shared" si="25"/>
        <v>1.0432798707302382E-2</v>
      </c>
    </row>
    <row r="142" spans="2:5" x14ac:dyDescent="0.3">
      <c r="B142" s="26">
        <f>'RESULTADOS PIER'!K10171</f>
        <v>190.09190000000001</v>
      </c>
      <c r="C142" s="26">
        <f>'RESULTADOS PIER'!N10171</f>
        <v>733.649</v>
      </c>
      <c r="D142" s="26">
        <f t="shared" si="24"/>
        <v>3.4087583655039944E-2</v>
      </c>
      <c r="E142" s="26">
        <f t="shared" si="25"/>
        <v>2.1049458002943961E-2</v>
      </c>
    </row>
    <row r="143" spans="2:5" x14ac:dyDescent="0.3">
      <c r="B143" s="26">
        <f>'RESULTADOS PIER'!K10172</f>
        <v>760.43430000000001</v>
      </c>
      <c r="C143" s="26">
        <f>'RESULTADOS PIER'!N10172</f>
        <v>518.4588</v>
      </c>
      <c r="D143" s="26">
        <f t="shared" si="24"/>
        <v>0.13636229537087977</v>
      </c>
      <c r="E143" s="26">
        <f t="shared" si="25"/>
        <v>1.4875337848012773E-2</v>
      </c>
    </row>
    <row r="144" spans="2:5" x14ac:dyDescent="0.3">
      <c r="B144" s="26">
        <f>'RESULTADOS PIER'!K10173</f>
        <v>768.87400000000002</v>
      </c>
      <c r="C144" s="26">
        <f>'RESULTADOS PIER'!N10173</f>
        <v>854.98249999999996</v>
      </c>
      <c r="D144" s="26">
        <f t="shared" si="24"/>
        <v>0.13787571587839978</v>
      </c>
      <c r="E144" s="26">
        <f t="shared" si="25"/>
        <v>2.4530692779519955E-2</v>
      </c>
    </row>
    <row r="145" spans="2:5" x14ac:dyDescent="0.3">
      <c r="B145" s="26">
        <f>'RESULTADOS PIER'!K10174</f>
        <v>329.16340000000002</v>
      </c>
      <c r="C145" s="26">
        <f>'RESULTADOS PIER'!N10174</f>
        <v>144.6053</v>
      </c>
      <c r="D145" s="26">
        <f t="shared" si="24"/>
        <v>5.9026107549439905E-2</v>
      </c>
      <c r="E145" s="26">
        <f t="shared" si="25"/>
        <v>4.1489366023167917E-3</v>
      </c>
    </row>
    <row r="146" spans="2:5" x14ac:dyDescent="0.3">
      <c r="B146" s="26">
        <f>'RESULTADOS PIER'!K10175</f>
        <v>337.60320000000002</v>
      </c>
      <c r="C146" s="26">
        <f>'RESULTADOS PIER'!N10175</f>
        <v>168.88910000000001</v>
      </c>
      <c r="D146" s="26">
        <f t="shared" si="24"/>
        <v>6.0539545989119897E-2</v>
      </c>
      <c r="E146" s="26">
        <f t="shared" si="25"/>
        <v>4.8456741815295912E-3</v>
      </c>
    </row>
    <row r="147" spans="2:5" x14ac:dyDescent="0.3">
      <c r="B147" s="26">
        <f>'RESULTADOS PIER'!K10176</f>
        <v>612.923</v>
      </c>
      <c r="C147" s="26">
        <f>'RESULTADOS PIER'!N10176</f>
        <v>299.44369999999998</v>
      </c>
      <c r="D147" s="26">
        <f t="shared" si="24"/>
        <v>0.10991033303679981</v>
      </c>
      <c r="E147" s="26">
        <f t="shared" si="25"/>
        <v>8.5914757430271826E-3</v>
      </c>
    </row>
    <row r="148" spans="2:5" x14ac:dyDescent="0.3">
      <c r="B148" s="26">
        <f>'RESULTADOS PIER'!K10177</f>
        <v>621.36279999999999</v>
      </c>
      <c r="C148" s="26">
        <f>'RESULTADOS PIER'!N10177</f>
        <v>290.22269999999997</v>
      </c>
      <c r="D148" s="26">
        <f t="shared" si="24"/>
        <v>0.11142377147647982</v>
      </c>
      <c r="E148" s="26">
        <f t="shared" si="25"/>
        <v>8.3269118272511836E-3</v>
      </c>
    </row>
    <row r="149" spans="2:5" x14ac:dyDescent="0.3">
      <c r="B149" s="26">
        <f>'RESULTADOS PIER'!K10178</f>
        <v>329.16340000000002</v>
      </c>
      <c r="C149" s="26">
        <f>'RESULTADOS PIER'!N10178</f>
        <v>144.6053</v>
      </c>
      <c r="D149" s="26">
        <f t="shared" si="24"/>
        <v>5.9026107549439905E-2</v>
      </c>
      <c r="E149" s="26">
        <f t="shared" si="25"/>
        <v>4.1489366023167917E-3</v>
      </c>
    </row>
    <row r="150" spans="2:5" x14ac:dyDescent="0.3">
      <c r="B150" s="26">
        <f>'RESULTADOS PIER'!K10179</f>
        <v>337.60320000000002</v>
      </c>
      <c r="C150" s="26">
        <f>'RESULTADOS PIER'!N10179</f>
        <v>168.88910000000001</v>
      </c>
      <c r="D150" s="26">
        <f t="shared" si="24"/>
        <v>6.0539545989119897E-2</v>
      </c>
      <c r="E150" s="26">
        <f t="shared" si="25"/>
        <v>4.8456741815295912E-3</v>
      </c>
    </row>
    <row r="151" spans="2:5" x14ac:dyDescent="0.3">
      <c r="B151" s="26">
        <f>'RESULTADOS PIER'!K10180</f>
        <v>612.923</v>
      </c>
      <c r="C151" s="26">
        <f>'RESULTADOS PIER'!N10180</f>
        <v>299.44369999999998</v>
      </c>
      <c r="D151" s="26">
        <f t="shared" si="24"/>
        <v>0.10991033303679981</v>
      </c>
      <c r="E151" s="26">
        <f t="shared" si="25"/>
        <v>8.5914757430271826E-3</v>
      </c>
    </row>
    <row r="152" spans="2:5" x14ac:dyDescent="0.3">
      <c r="B152" s="26">
        <f>'RESULTADOS PIER'!K10181</f>
        <v>621.36279999999999</v>
      </c>
      <c r="C152" s="26">
        <f>'RESULTADOS PIER'!N10181</f>
        <v>290.22269999999997</v>
      </c>
      <c r="D152" s="26">
        <f t="shared" si="24"/>
        <v>0.11142377147647982</v>
      </c>
      <c r="E152" s="26">
        <f t="shared" si="25"/>
        <v>8.3269118272511836E-3</v>
      </c>
    </row>
    <row r="153" spans="2:5" x14ac:dyDescent="0.3">
      <c r="B153" s="26">
        <f>'RESULTADOS PIER'!K10182</f>
        <v>461.06810000000002</v>
      </c>
      <c r="C153" s="26">
        <f>'RESULTADOS PIER'!N10182</f>
        <v>310.3184</v>
      </c>
      <c r="D153" s="26">
        <f t="shared" si="24"/>
        <v>8.2679469400959868E-2</v>
      </c>
      <c r="E153" s="26">
        <f t="shared" si="25"/>
        <v>8.9034867195903842E-3</v>
      </c>
    </row>
    <row r="154" spans="2:5" x14ac:dyDescent="0.3">
      <c r="B154" s="26">
        <f>'RESULTADOS PIER'!K10183</f>
        <v>472.3211</v>
      </c>
      <c r="C154" s="26">
        <f>'RESULTADOS PIER'!N10183</f>
        <v>704.44169999999997</v>
      </c>
      <c r="D154" s="26">
        <f t="shared" si="24"/>
        <v>8.4697375365759858E-2</v>
      </c>
      <c r="E154" s="26">
        <f t="shared" si="25"/>
        <v>2.0211458040115163E-2</v>
      </c>
    </row>
    <row r="155" spans="2:5" x14ac:dyDescent="0.3">
      <c r="B155" s="26">
        <f>'RESULTADOS PIER'!K10184</f>
        <v>1039.8501000000001</v>
      </c>
      <c r="C155" s="26">
        <f>'RESULTADOS PIER'!N10184</f>
        <v>571.76089999999999</v>
      </c>
      <c r="D155" s="26">
        <f t="shared" ref="D155:D172" si="26">B155*1000/(10.1971621297793*$F$6*$U$6)</f>
        <v>0.18646758369215971</v>
      </c>
      <c r="E155" s="26">
        <f t="shared" ref="E155:E172" si="27">C155*1000*100/($H$6*10.1971621297793*$F$6*$U$6)</f>
        <v>1.6404652704870369E-2</v>
      </c>
    </row>
    <row r="156" spans="2:5" x14ac:dyDescent="0.3">
      <c r="B156" s="26">
        <f>'RESULTADOS PIER'!K10185</f>
        <v>1051.1031</v>
      </c>
      <c r="C156" s="26">
        <f>'RESULTADOS PIER'!N10185</f>
        <v>884.18979999999999</v>
      </c>
      <c r="D156" s="26">
        <f t="shared" si="26"/>
        <v>0.18848548965695969</v>
      </c>
      <c r="E156" s="26">
        <f t="shared" si="27"/>
        <v>2.5368692742348754E-2</v>
      </c>
    </row>
    <row r="157" spans="2:5" x14ac:dyDescent="0.3">
      <c r="B157" s="26">
        <f>'RESULTADOS PIER'!K10186</f>
        <v>461.06810000000002</v>
      </c>
      <c r="C157" s="26">
        <f>'RESULTADOS PIER'!N10186</f>
        <v>310.3184</v>
      </c>
      <c r="D157" s="26">
        <f t="shared" si="26"/>
        <v>8.2679469400959868E-2</v>
      </c>
      <c r="E157" s="26">
        <f t="shared" si="27"/>
        <v>8.9034867195903842E-3</v>
      </c>
    </row>
    <row r="158" spans="2:5" x14ac:dyDescent="0.3">
      <c r="B158" s="26">
        <f>'RESULTADOS PIER'!K10187</f>
        <v>472.3211</v>
      </c>
      <c r="C158" s="26">
        <f>'RESULTADOS PIER'!N10187</f>
        <v>704.44169999999997</v>
      </c>
      <c r="D158" s="26">
        <f t="shared" si="26"/>
        <v>8.4697375365759858E-2</v>
      </c>
      <c r="E158" s="26">
        <f t="shared" si="27"/>
        <v>2.0211458040115163E-2</v>
      </c>
    </row>
    <row r="159" spans="2:5" x14ac:dyDescent="0.3">
      <c r="B159" s="26">
        <f>'RESULTADOS PIER'!K10188</f>
        <v>1039.8501000000001</v>
      </c>
      <c r="C159" s="26">
        <f>'RESULTADOS PIER'!N10188</f>
        <v>571.76089999999999</v>
      </c>
      <c r="D159" s="26">
        <f t="shared" si="26"/>
        <v>0.18646758369215971</v>
      </c>
      <c r="E159" s="26">
        <f t="shared" si="27"/>
        <v>1.6404652704870369E-2</v>
      </c>
    </row>
    <row r="160" spans="2:5" x14ac:dyDescent="0.3">
      <c r="B160" s="26">
        <f>'RESULTADOS PIER'!K10189</f>
        <v>1051.1031</v>
      </c>
      <c r="C160" s="26">
        <f>'RESULTADOS PIER'!N10189</f>
        <v>884.18979999999999</v>
      </c>
      <c r="D160" s="26">
        <f t="shared" si="26"/>
        <v>0.18848548965695969</v>
      </c>
      <c r="E160" s="26">
        <f t="shared" si="27"/>
        <v>2.5368692742348754E-2</v>
      </c>
    </row>
    <row r="161" spans="2:5" x14ac:dyDescent="0.3">
      <c r="B161" s="26">
        <f>'RESULTADOS PIER'!K10190</f>
        <v>608.57929999999999</v>
      </c>
      <c r="C161" s="26">
        <f>'RESULTADOS PIER'!N10190</f>
        <v>91.303299999999993</v>
      </c>
      <c r="D161" s="26">
        <f t="shared" si="26"/>
        <v>0.10913141380287983</v>
      </c>
      <c r="E161" s="26">
        <f t="shared" si="27"/>
        <v>2.6196246146047947E-3</v>
      </c>
    </row>
    <row r="162" spans="2:5" x14ac:dyDescent="0.3">
      <c r="B162" s="26">
        <f>'RESULTADOS PIER'!K10191</f>
        <v>619.83230000000003</v>
      </c>
      <c r="C162" s="26">
        <f>'RESULTADOS PIER'!N10191</f>
        <v>139.68190000000001</v>
      </c>
      <c r="D162" s="26">
        <f t="shared" si="26"/>
        <v>0.11114931976767982</v>
      </c>
      <c r="E162" s="26">
        <f t="shared" si="27"/>
        <v>4.0076770878463936E-3</v>
      </c>
    </row>
    <row r="163" spans="2:5" x14ac:dyDescent="0.3">
      <c r="B163" s="26">
        <f>'RESULTADOS PIER'!K10192</f>
        <v>892.33889999999997</v>
      </c>
      <c r="C163" s="26">
        <f>'RESULTADOS PIER'!N10192</f>
        <v>352.74579999999997</v>
      </c>
      <c r="D163" s="26">
        <f t="shared" si="26"/>
        <v>0.16001563929023974</v>
      </c>
      <c r="E163" s="26">
        <f t="shared" si="27"/>
        <v>1.0120790599884782E-2</v>
      </c>
    </row>
    <row r="164" spans="2:5" x14ac:dyDescent="0.3">
      <c r="B164" s="26">
        <f>'RESULTADOS PIER'!K10193</f>
        <v>903.59190000000001</v>
      </c>
      <c r="C164" s="26">
        <f>'RESULTADOS PIER'!N10193</f>
        <v>319.42989999999998</v>
      </c>
      <c r="D164" s="26">
        <f t="shared" si="26"/>
        <v>0.16203354525503974</v>
      </c>
      <c r="E164" s="26">
        <f t="shared" si="27"/>
        <v>9.164908920934382E-3</v>
      </c>
    </row>
    <row r="165" spans="2:5" x14ac:dyDescent="0.3">
      <c r="B165" s="26">
        <f>'RESULTADOS PIER'!K10194</f>
        <v>608.57929999999999</v>
      </c>
      <c r="C165" s="26">
        <f>'RESULTADOS PIER'!N10194</f>
        <v>91.303299999999993</v>
      </c>
      <c r="D165" s="26">
        <f t="shared" si="26"/>
        <v>0.10913141380287983</v>
      </c>
      <c r="E165" s="26">
        <f t="shared" si="27"/>
        <v>2.6196246146047947E-3</v>
      </c>
    </row>
    <row r="166" spans="2:5" x14ac:dyDescent="0.3">
      <c r="B166" s="26">
        <f>'RESULTADOS PIER'!K10195</f>
        <v>619.83230000000003</v>
      </c>
      <c r="C166" s="26">
        <f>'RESULTADOS PIER'!N10195</f>
        <v>139.68190000000001</v>
      </c>
      <c r="D166" s="26">
        <f t="shared" si="26"/>
        <v>0.11114931976767982</v>
      </c>
      <c r="E166" s="26">
        <f t="shared" si="27"/>
        <v>4.0076770878463936E-3</v>
      </c>
    </row>
    <row r="167" spans="2:5" x14ac:dyDescent="0.3">
      <c r="B167" s="26">
        <f>'RESULTADOS PIER'!K10196</f>
        <v>892.33889999999997</v>
      </c>
      <c r="C167" s="26">
        <f>'RESULTADOS PIER'!N10196</f>
        <v>352.74579999999997</v>
      </c>
      <c r="D167" s="26">
        <f t="shared" si="26"/>
        <v>0.16001563929023974</v>
      </c>
      <c r="E167" s="26">
        <f t="shared" si="27"/>
        <v>1.0120790599884782E-2</v>
      </c>
    </row>
    <row r="168" spans="2:5" x14ac:dyDescent="0.3">
      <c r="B168" s="26">
        <f>'RESULTADOS PIER'!K10197</f>
        <v>903.59190000000001</v>
      </c>
      <c r="C168" s="26">
        <f>'RESULTADOS PIER'!N10197</f>
        <v>319.42989999999998</v>
      </c>
      <c r="D168" s="26">
        <f t="shared" si="26"/>
        <v>0.16203354525503974</v>
      </c>
      <c r="E168" s="26">
        <f t="shared" si="27"/>
        <v>9.164908920934382E-3</v>
      </c>
    </row>
    <row r="169" spans="2:5" x14ac:dyDescent="0.3">
      <c r="B169" s="26">
        <f>'RESULTADOS PIER'!K10198</f>
        <v>181.65219999999999</v>
      </c>
      <c r="C169" s="26">
        <f>'RESULTADOS PIER'!N10198</f>
        <v>363.62040000000002</v>
      </c>
      <c r="D169" s="26">
        <f t="shared" si="26"/>
        <v>3.2574163147519944E-2</v>
      </c>
      <c r="E169" s="26">
        <f t="shared" si="27"/>
        <v>1.0432798707302382E-2</v>
      </c>
    </row>
    <row r="170" spans="2:5" x14ac:dyDescent="0.3">
      <c r="B170" s="26">
        <f>'RESULTADOS PIER'!K10199</f>
        <v>190.09190000000001</v>
      </c>
      <c r="C170" s="26">
        <f>'RESULTADOS PIER'!N10199</f>
        <v>733.649</v>
      </c>
      <c r="D170" s="26">
        <f t="shared" si="26"/>
        <v>3.4087583655039944E-2</v>
      </c>
      <c r="E170" s="26">
        <f t="shared" si="27"/>
        <v>2.1049458002943961E-2</v>
      </c>
    </row>
    <row r="171" spans="2:5" x14ac:dyDescent="0.3">
      <c r="B171" s="26">
        <f>'RESULTADOS PIER'!K10200</f>
        <v>1039.8501000000001</v>
      </c>
      <c r="C171" s="26">
        <f>'RESULTADOS PIER'!N10200</f>
        <v>571.76089999999999</v>
      </c>
      <c r="D171" s="26">
        <f t="shared" si="26"/>
        <v>0.18646758369215971</v>
      </c>
      <c r="E171" s="26">
        <f t="shared" si="27"/>
        <v>1.6404652704870369E-2</v>
      </c>
    </row>
    <row r="172" spans="2:5" x14ac:dyDescent="0.3">
      <c r="B172" s="26">
        <f>'RESULTADOS PIER'!K10201</f>
        <v>1051.1031</v>
      </c>
      <c r="C172" s="26">
        <f>'RESULTADOS PIER'!N10201</f>
        <v>884.18979999999999</v>
      </c>
      <c r="D172" s="26">
        <f t="shared" si="26"/>
        <v>0.18848548965695969</v>
      </c>
      <c r="E172" s="26">
        <f t="shared" si="27"/>
        <v>2.5368692742348754E-2</v>
      </c>
    </row>
    <row r="174" spans="2:5" x14ac:dyDescent="0.3">
      <c r="B174" s="18" t="s">
        <v>172</v>
      </c>
    </row>
    <row r="175" spans="2:5" x14ac:dyDescent="0.3">
      <c r="B175" s="87" t="str">
        <f>$R$7</f>
        <v>EJE 6.B-E | PIER 5 | PISO 3</v>
      </c>
      <c r="C175" s="51"/>
      <c r="D175" s="51"/>
      <c r="E175" s="51"/>
    </row>
    <row r="176" spans="2:5" x14ac:dyDescent="0.3">
      <c r="B176" s="26" t="s">
        <v>173</v>
      </c>
      <c r="C176" s="26" t="s">
        <v>174</v>
      </c>
      <c r="D176" s="26" t="s">
        <v>176</v>
      </c>
      <c r="E176" s="26" t="s">
        <v>177</v>
      </c>
    </row>
    <row r="177" spans="2:5" x14ac:dyDescent="0.3">
      <c r="B177" s="26">
        <f>'RESULTADOS PIER'!K9302</f>
        <v>450.16210000000001</v>
      </c>
      <c r="C177" s="26">
        <f>'RESULTADOS PIER'!N9302</f>
        <v>147.39490000000001</v>
      </c>
      <c r="D177" s="26">
        <f t="shared" ref="D177:D208" si="28">B177*1000/(10.1971621297793*$F$7*$U$7)</f>
        <v>7.9327621886163394E-2</v>
      </c>
      <c r="E177" s="26">
        <f t="shared" ref="E177:E208" si="29">C177*1000*100/($H$7*10.1971621297793*$F$7*$U$7)</f>
        <v>4.0839540594715326E-3</v>
      </c>
    </row>
    <row r="178" spans="2:5" x14ac:dyDescent="0.3">
      <c r="B178" s="26">
        <f>'RESULTADOS PIER'!K9303</f>
        <v>459.59460000000001</v>
      </c>
      <c r="C178" s="26">
        <f>'RESULTADOS PIER'!N9303</f>
        <v>240.16309999999999</v>
      </c>
      <c r="D178" s="26">
        <f t="shared" si="28"/>
        <v>8.0989818222641369E-2</v>
      </c>
      <c r="E178" s="26">
        <f t="shared" si="29"/>
        <v>6.6543351715715234E-3</v>
      </c>
    </row>
    <row r="179" spans="2:5" x14ac:dyDescent="0.3">
      <c r="B179" s="26">
        <f>'RESULTADOS PIER'!K9304</f>
        <v>101.9209</v>
      </c>
      <c r="C179" s="26">
        <f>'RESULTADOS PIER'!N9304</f>
        <v>38.070399999999999</v>
      </c>
      <c r="D179" s="26">
        <f t="shared" si="28"/>
        <v>1.7960513818238964E-2</v>
      </c>
      <c r="E179" s="26">
        <f t="shared" si="29"/>
        <v>1.0548381567184824E-3</v>
      </c>
    </row>
    <row r="180" spans="2:5" x14ac:dyDescent="0.3">
      <c r="B180" s="26">
        <f>'RESULTADOS PIER'!K9305</f>
        <v>101.9209</v>
      </c>
      <c r="C180" s="26">
        <f>'RESULTADOS PIER'!N9305</f>
        <v>57.426400000000001</v>
      </c>
      <c r="D180" s="26">
        <f t="shared" si="28"/>
        <v>1.7960513818238964E-2</v>
      </c>
      <c r="E180" s="26">
        <f t="shared" si="29"/>
        <v>1.5911458225544848E-3</v>
      </c>
    </row>
    <row r="181" spans="2:5" x14ac:dyDescent="0.3">
      <c r="B181" s="26">
        <f>'RESULTADOS PIER'!K9306</f>
        <v>221.67619999999999</v>
      </c>
      <c r="C181" s="26">
        <f>'RESULTADOS PIER'!N9306</f>
        <v>205.95820000000001</v>
      </c>
      <c r="D181" s="26">
        <f t="shared" si="28"/>
        <v>3.9063807847798671E-2</v>
      </c>
      <c r="E181" s="26">
        <f t="shared" si="29"/>
        <v>5.7066006148886418E-3</v>
      </c>
    </row>
    <row r="182" spans="2:5" x14ac:dyDescent="0.3">
      <c r="B182" s="26">
        <f>'RESULTADOS PIER'!K9307</f>
        <v>221.67619999999999</v>
      </c>
      <c r="C182" s="26">
        <f>'RESULTADOS PIER'!N9307</f>
        <v>234.7398</v>
      </c>
      <c r="D182" s="26">
        <f t="shared" si="28"/>
        <v>3.9063807847798671E-2</v>
      </c>
      <c r="E182" s="26">
        <f t="shared" si="29"/>
        <v>6.5040687237450934E-3</v>
      </c>
    </row>
    <row r="183" spans="2:5" x14ac:dyDescent="0.3">
      <c r="B183" s="26">
        <f>'RESULTADOS PIER'!K9308</f>
        <v>122.0466</v>
      </c>
      <c r="C183" s="26">
        <f>'RESULTADOS PIER'!N9308</f>
        <v>107.0364</v>
      </c>
      <c r="D183" s="26">
        <f t="shared" si="28"/>
        <v>2.1507067203773544E-2</v>
      </c>
      <c r="E183" s="26">
        <f t="shared" si="29"/>
        <v>2.9657182188204531E-3</v>
      </c>
    </row>
    <row r="184" spans="2:5" x14ac:dyDescent="0.3">
      <c r="B184" s="26">
        <f>'RESULTADOS PIER'!K9309</f>
        <v>122.0466</v>
      </c>
      <c r="C184" s="26">
        <f>'RESULTADOS PIER'!N9309</f>
        <v>104.5941</v>
      </c>
      <c r="D184" s="26">
        <f t="shared" si="28"/>
        <v>2.1507067203773544E-2</v>
      </c>
      <c r="E184" s="26">
        <f t="shared" si="29"/>
        <v>2.8980480280645492E-3</v>
      </c>
    </row>
    <row r="185" spans="2:5" x14ac:dyDescent="0.3">
      <c r="B185" s="26">
        <f>'RESULTADOS PIER'!K9310</f>
        <v>552.08299999999997</v>
      </c>
      <c r="C185" s="26">
        <f>'RESULTADOS PIER'!N9310</f>
        <v>185.46520000000001</v>
      </c>
      <c r="D185" s="26">
        <f t="shared" si="28"/>
        <v>9.728813570440234E-2</v>
      </c>
      <c r="E185" s="26">
        <f t="shared" si="29"/>
        <v>5.1387894454333208E-3</v>
      </c>
    </row>
    <row r="186" spans="2:5" x14ac:dyDescent="0.3">
      <c r="B186" s="26">
        <f>'RESULTADOS PIER'!K9311</f>
        <v>561.51549999999997</v>
      </c>
      <c r="C186" s="26">
        <f>'RESULTADOS PIER'!N9311</f>
        <v>297.58949999999999</v>
      </c>
      <c r="D186" s="26">
        <f t="shared" si="28"/>
        <v>9.8950332040880329E-2</v>
      </c>
      <c r="E186" s="26">
        <f t="shared" si="29"/>
        <v>8.2454809941260084E-3</v>
      </c>
    </row>
    <row r="187" spans="2:5" x14ac:dyDescent="0.3">
      <c r="B187" s="26">
        <f>'RESULTADOS PIER'!K9312</f>
        <v>630.2269</v>
      </c>
      <c r="C187" s="26">
        <f>'RESULTADOS PIER'!N9312</f>
        <v>206.3528</v>
      </c>
      <c r="D187" s="26">
        <f t="shared" si="28"/>
        <v>0.1110586635918237</v>
      </c>
      <c r="E187" s="26">
        <f t="shared" si="29"/>
        <v>5.7175340208061292E-3</v>
      </c>
    </row>
    <row r="188" spans="2:5" x14ac:dyDescent="0.3">
      <c r="B188" s="26">
        <f>'RESULTADOS PIER'!K9313</f>
        <v>643.43240000000003</v>
      </c>
      <c r="C188" s="26">
        <f>'RESULTADOS PIER'!N9313</f>
        <v>336.22840000000002</v>
      </c>
      <c r="D188" s="26">
        <f t="shared" si="28"/>
        <v>0.11338573846289289</v>
      </c>
      <c r="E188" s="26">
        <f t="shared" si="29"/>
        <v>9.3160709026541503E-3</v>
      </c>
    </row>
    <row r="189" spans="2:5" x14ac:dyDescent="0.3">
      <c r="B189" s="26">
        <f>'RESULTADOS PIER'!K9314</f>
        <v>703.26800000000003</v>
      </c>
      <c r="C189" s="26">
        <f>'RESULTADOS PIER'!N9314</f>
        <v>237.78639999999999</v>
      </c>
      <c r="D189" s="26">
        <f t="shared" si="28"/>
        <v>0.12392997542138343</v>
      </c>
      <c r="E189" s="26">
        <f t="shared" si="29"/>
        <v>6.5884825972073778E-3</v>
      </c>
    </row>
    <row r="190" spans="2:5" x14ac:dyDescent="0.3">
      <c r="B190" s="26">
        <f>'RESULTADOS PIER'!K9315</f>
        <v>714.58699999999999</v>
      </c>
      <c r="C190" s="26">
        <f>'RESULTADOS PIER'!N9315</f>
        <v>380.07799999999997</v>
      </c>
      <c r="D190" s="26">
        <f t="shared" si="28"/>
        <v>0.12592461102515701</v>
      </c>
      <c r="E190" s="26">
        <f t="shared" si="29"/>
        <v>1.0531036630275683E-2</v>
      </c>
    </row>
    <row r="191" spans="2:5" x14ac:dyDescent="0.3">
      <c r="B191" s="26">
        <f>'RESULTADOS PIER'!K9316</f>
        <v>94.799099999999996</v>
      </c>
      <c r="C191" s="26">
        <f>'RESULTADOS PIER'!N9316</f>
        <v>420.99689999999998</v>
      </c>
      <c r="D191" s="26">
        <f t="shared" si="28"/>
        <v>1.6705509326415062E-2</v>
      </c>
      <c r="E191" s="26">
        <f t="shared" si="29"/>
        <v>1.1664799791444148E-2</v>
      </c>
    </row>
    <row r="192" spans="2:5" x14ac:dyDescent="0.3">
      <c r="B192" s="26">
        <f>'RESULTADOS PIER'!K9317</f>
        <v>103.2884</v>
      </c>
      <c r="C192" s="26">
        <f>'RESULTADOS PIER'!N9317</f>
        <v>544.78250000000003</v>
      </c>
      <c r="D192" s="26">
        <f t="shared" si="28"/>
        <v>1.8201494840251541E-2</v>
      </c>
      <c r="E192" s="26">
        <f t="shared" si="29"/>
        <v>1.5094597590581833E-2</v>
      </c>
    </row>
    <row r="193" spans="2:5" x14ac:dyDescent="0.3">
      <c r="B193" s="26">
        <f>'RESULTADOS PIER'!K9318</f>
        <v>715.49260000000004</v>
      </c>
      <c r="C193" s="26">
        <f>'RESULTADOS PIER'!N9318</f>
        <v>155.68610000000001</v>
      </c>
      <c r="D193" s="26">
        <f t="shared" si="28"/>
        <v>0.12608419597106899</v>
      </c>
      <c r="E193" s="26">
        <f t="shared" si="29"/>
        <v>4.313683038546727E-3</v>
      </c>
    </row>
    <row r="194" spans="2:5" x14ac:dyDescent="0.3">
      <c r="B194" s="26">
        <f>'RESULTADOS PIER'!K9319</f>
        <v>723.98180000000002</v>
      </c>
      <c r="C194" s="26">
        <f>'RESULTADOS PIER'!N9319</f>
        <v>112.4889</v>
      </c>
      <c r="D194" s="26">
        <f t="shared" si="28"/>
        <v>0.12758016386289286</v>
      </c>
      <c r="E194" s="26">
        <f t="shared" si="29"/>
        <v>3.1167937276017511E-3</v>
      </c>
    </row>
    <row r="195" spans="2:5" x14ac:dyDescent="0.3">
      <c r="B195" s="26">
        <f>'RESULTADOS PIER'!K9320</f>
        <v>94.799099999999996</v>
      </c>
      <c r="C195" s="26">
        <f>'RESULTADOS PIER'!N9320</f>
        <v>420.99689999999998</v>
      </c>
      <c r="D195" s="26">
        <f t="shared" si="28"/>
        <v>1.6705509326415062E-2</v>
      </c>
      <c r="E195" s="26">
        <f t="shared" si="29"/>
        <v>1.1664799791444148E-2</v>
      </c>
    </row>
    <row r="196" spans="2:5" x14ac:dyDescent="0.3">
      <c r="B196" s="26">
        <f>'RESULTADOS PIER'!K9321</f>
        <v>103.2884</v>
      </c>
      <c r="C196" s="26">
        <f>'RESULTADOS PIER'!N9321</f>
        <v>544.78250000000003</v>
      </c>
      <c r="D196" s="26">
        <f t="shared" si="28"/>
        <v>1.8201494840251541E-2</v>
      </c>
      <c r="E196" s="26">
        <f t="shared" si="29"/>
        <v>1.5094597590581833E-2</v>
      </c>
    </row>
    <row r="197" spans="2:5" x14ac:dyDescent="0.3">
      <c r="B197" s="26">
        <f>'RESULTADOS PIER'!K9322</f>
        <v>715.49260000000004</v>
      </c>
      <c r="C197" s="26">
        <f>'RESULTADOS PIER'!N9322</f>
        <v>155.68610000000001</v>
      </c>
      <c r="D197" s="26">
        <f t="shared" si="28"/>
        <v>0.12608419597106899</v>
      </c>
      <c r="E197" s="26">
        <f t="shared" si="29"/>
        <v>4.313683038546727E-3</v>
      </c>
    </row>
    <row r="198" spans="2:5" x14ac:dyDescent="0.3">
      <c r="B198" s="26">
        <f>'RESULTADOS PIER'!K9323</f>
        <v>723.98180000000002</v>
      </c>
      <c r="C198" s="26">
        <f>'RESULTADOS PIER'!N9323</f>
        <v>112.4889</v>
      </c>
      <c r="D198" s="26">
        <f t="shared" si="28"/>
        <v>0.12758016386289286</v>
      </c>
      <c r="E198" s="26">
        <f t="shared" si="29"/>
        <v>3.1167937276017511E-3</v>
      </c>
    </row>
    <row r="199" spans="2:5" x14ac:dyDescent="0.3">
      <c r="B199" s="26">
        <f>'RESULTADOS PIER'!K9324</f>
        <v>234.2807</v>
      </c>
      <c r="C199" s="26">
        <f>'RESULTADOS PIER'!N9324</f>
        <v>282.50639999999999</v>
      </c>
      <c r="D199" s="26">
        <f t="shared" si="28"/>
        <v>4.1284974423270365E-2</v>
      </c>
      <c r="E199" s="26">
        <f t="shared" si="29"/>
        <v>7.8275649911000219E-3</v>
      </c>
    </row>
    <row r="200" spans="2:5" x14ac:dyDescent="0.3">
      <c r="B200" s="26">
        <f>'RESULTADOS PIER'!K9325</f>
        <v>242.76990000000001</v>
      </c>
      <c r="C200" s="26">
        <f>'RESULTADOS PIER'!N9325</f>
        <v>362.57850000000002</v>
      </c>
      <c r="D200" s="26">
        <f t="shared" si="28"/>
        <v>4.2780942315094266E-2</v>
      </c>
      <c r="E200" s="26">
        <f t="shared" si="29"/>
        <v>1.0046168062477732E-2</v>
      </c>
    </row>
    <row r="201" spans="2:5" x14ac:dyDescent="0.3">
      <c r="B201" s="26">
        <f>'RESULTADOS PIER'!K9326</f>
        <v>576.01099999999997</v>
      </c>
      <c r="C201" s="26">
        <f>'RESULTADOS PIER'!N9326</f>
        <v>17.195599999999999</v>
      </c>
      <c r="D201" s="26">
        <f t="shared" si="28"/>
        <v>0.10150473087421366</v>
      </c>
      <c r="E201" s="26">
        <f t="shared" si="29"/>
        <v>4.7644823820260188E-4</v>
      </c>
    </row>
    <row r="202" spans="2:5" x14ac:dyDescent="0.3">
      <c r="B202" s="26">
        <f>'RESULTADOS PIER'!K9327</f>
        <v>584.50030000000004</v>
      </c>
      <c r="C202" s="26">
        <f>'RESULTADOS PIER'!N9327</f>
        <v>69.715100000000007</v>
      </c>
      <c r="D202" s="26">
        <f t="shared" si="28"/>
        <v>0.10300071638805014</v>
      </c>
      <c r="E202" s="26">
        <f t="shared" si="29"/>
        <v>1.9316358005023505E-3</v>
      </c>
    </row>
    <row r="203" spans="2:5" x14ac:dyDescent="0.3">
      <c r="B203" s="26">
        <f>'RESULTADOS PIER'!K9328</f>
        <v>234.2807</v>
      </c>
      <c r="C203" s="26">
        <f>'RESULTADOS PIER'!N9328</f>
        <v>282.50639999999999</v>
      </c>
      <c r="D203" s="26">
        <f t="shared" si="28"/>
        <v>4.1284974423270365E-2</v>
      </c>
      <c r="E203" s="26">
        <f t="shared" si="29"/>
        <v>7.8275649911000219E-3</v>
      </c>
    </row>
    <row r="204" spans="2:5" x14ac:dyDescent="0.3">
      <c r="B204" s="26">
        <f>'RESULTADOS PIER'!K9329</f>
        <v>242.76990000000001</v>
      </c>
      <c r="C204" s="26">
        <f>'RESULTADOS PIER'!N9329</f>
        <v>362.57850000000002</v>
      </c>
      <c r="D204" s="26">
        <f t="shared" si="28"/>
        <v>4.2780942315094266E-2</v>
      </c>
      <c r="E204" s="26">
        <f t="shared" si="29"/>
        <v>1.0046168062477732E-2</v>
      </c>
    </row>
    <row r="205" spans="2:5" x14ac:dyDescent="0.3">
      <c r="B205" s="26">
        <f>'RESULTADOS PIER'!K9330</f>
        <v>576.01099999999997</v>
      </c>
      <c r="C205" s="26">
        <f>'RESULTADOS PIER'!N9330</f>
        <v>17.195599999999999</v>
      </c>
      <c r="D205" s="26">
        <f t="shared" si="28"/>
        <v>0.10150473087421366</v>
      </c>
      <c r="E205" s="26">
        <f t="shared" si="29"/>
        <v>4.7644823820260188E-4</v>
      </c>
    </row>
    <row r="206" spans="2:5" x14ac:dyDescent="0.3">
      <c r="B206" s="26">
        <f>'RESULTADOS PIER'!K9331</f>
        <v>584.50030000000004</v>
      </c>
      <c r="C206" s="26">
        <f>'RESULTADOS PIER'!N9331</f>
        <v>69.715100000000007</v>
      </c>
      <c r="D206" s="26">
        <f t="shared" si="28"/>
        <v>0.10300071638805014</v>
      </c>
      <c r="E206" s="26">
        <f t="shared" si="29"/>
        <v>1.9316358005023505E-3</v>
      </c>
    </row>
    <row r="207" spans="2:5" x14ac:dyDescent="0.3">
      <c r="B207" s="26">
        <f>'RESULTADOS PIER'!K9332</f>
        <v>331.76870000000002</v>
      </c>
      <c r="C207" s="26">
        <f>'RESULTADOS PIER'!N9332</f>
        <v>503.28570000000002</v>
      </c>
      <c r="D207" s="26">
        <f t="shared" si="28"/>
        <v>5.846432204591185E-2</v>
      </c>
      <c r="E207" s="26">
        <f t="shared" si="29"/>
        <v>1.3944822226474403E-2</v>
      </c>
    </row>
    <row r="208" spans="2:5" x14ac:dyDescent="0.3">
      <c r="B208" s="26">
        <f>'RESULTADOS PIER'!K9333</f>
        <v>343.08769999999998</v>
      </c>
      <c r="C208" s="26">
        <f>'RESULTADOS PIER'!N9333</f>
        <v>674.25789999999995</v>
      </c>
      <c r="D208" s="26">
        <f t="shared" si="28"/>
        <v>6.0458957649685431E-2</v>
      </c>
      <c r="E208" s="26">
        <f t="shared" si="29"/>
        <v>1.8682045904137457E-2</v>
      </c>
    </row>
    <row r="209" spans="2:5" x14ac:dyDescent="0.3">
      <c r="B209" s="26">
        <f>'RESULTADOS PIER'!K9334</f>
        <v>952.46209999999996</v>
      </c>
      <c r="C209" s="26">
        <f>'RESULTADOS PIER'!N9334</f>
        <v>73.397300000000001</v>
      </c>
      <c r="D209" s="26">
        <f t="shared" ref="D209:D226" si="30">B209*1000/(10.1971621297793*$F$7*$U$7)</f>
        <v>0.16784299106855316</v>
      </c>
      <c r="E209" s="26">
        <f t="shared" ref="E209:E226" si="31">C209*1000*100/($H$7*10.1971621297793*$F$7*$U$7)</f>
        <v>2.0336606035164712E-3</v>
      </c>
    </row>
    <row r="210" spans="2:5" x14ac:dyDescent="0.3">
      <c r="B210" s="26">
        <f>'RESULTADOS PIER'!K9335</f>
        <v>963.78110000000004</v>
      </c>
      <c r="C210" s="26">
        <f>'RESULTADOS PIER'!N9335</f>
        <v>16.9864</v>
      </c>
      <c r="D210" s="26">
        <f t="shared" si="30"/>
        <v>0.16983762667232677</v>
      </c>
      <c r="E210" s="26">
        <f t="shared" si="31"/>
        <v>4.7065181519718291E-4</v>
      </c>
    </row>
    <row r="211" spans="2:5" x14ac:dyDescent="0.3">
      <c r="B211" s="26">
        <f>'RESULTADOS PIER'!K9336</f>
        <v>331.76870000000002</v>
      </c>
      <c r="C211" s="26">
        <f>'RESULTADOS PIER'!N9336</f>
        <v>503.28570000000002</v>
      </c>
      <c r="D211" s="26">
        <f t="shared" si="30"/>
        <v>5.846432204591185E-2</v>
      </c>
      <c r="E211" s="26">
        <f t="shared" si="31"/>
        <v>1.3944822226474403E-2</v>
      </c>
    </row>
    <row r="212" spans="2:5" x14ac:dyDescent="0.3">
      <c r="B212" s="26">
        <f>'RESULTADOS PIER'!K9337</f>
        <v>343.08769999999998</v>
      </c>
      <c r="C212" s="26">
        <f>'RESULTADOS PIER'!N9337</f>
        <v>674.25789999999995</v>
      </c>
      <c r="D212" s="26">
        <f t="shared" si="30"/>
        <v>6.0458957649685431E-2</v>
      </c>
      <c r="E212" s="26">
        <f t="shared" si="31"/>
        <v>1.8682045904137457E-2</v>
      </c>
    </row>
    <row r="213" spans="2:5" x14ac:dyDescent="0.3">
      <c r="B213" s="26">
        <f>'RESULTADOS PIER'!K9338</f>
        <v>952.46209999999996</v>
      </c>
      <c r="C213" s="26">
        <f>'RESULTADOS PIER'!N9338</f>
        <v>73.397300000000001</v>
      </c>
      <c r="D213" s="26">
        <f t="shared" si="30"/>
        <v>0.16784299106855316</v>
      </c>
      <c r="E213" s="26">
        <f t="shared" si="31"/>
        <v>2.0336606035164712E-3</v>
      </c>
    </row>
    <row r="214" spans="2:5" x14ac:dyDescent="0.3">
      <c r="B214" s="26">
        <f>'RESULTADOS PIER'!K9339</f>
        <v>963.78110000000004</v>
      </c>
      <c r="C214" s="26">
        <f>'RESULTADOS PIER'!N9339</f>
        <v>16.9864</v>
      </c>
      <c r="D214" s="26">
        <f t="shared" si="30"/>
        <v>0.16983762667232677</v>
      </c>
      <c r="E214" s="26">
        <f t="shared" si="31"/>
        <v>4.7065181519718291E-4</v>
      </c>
    </row>
    <row r="215" spans="2:5" x14ac:dyDescent="0.3">
      <c r="B215" s="26">
        <f>'RESULTADOS PIER'!K9340</f>
        <v>471.25020000000001</v>
      </c>
      <c r="C215" s="26">
        <f>'RESULTADOS PIER'!N9340</f>
        <v>364.79520000000002</v>
      </c>
      <c r="D215" s="26">
        <f t="shared" si="30"/>
        <v>8.3043769520754568E-2</v>
      </c>
      <c r="E215" s="26">
        <f t="shared" si="31"/>
        <v>1.0107587426130278E-2</v>
      </c>
    </row>
    <row r="216" spans="2:5" x14ac:dyDescent="0.3">
      <c r="B216" s="26">
        <f>'RESULTADOS PIER'!K9341</f>
        <v>482.56920000000002</v>
      </c>
      <c r="C216" s="26">
        <f>'RESULTADOS PIER'!N9341</f>
        <v>492.0539</v>
      </c>
      <c r="D216" s="26">
        <f t="shared" si="30"/>
        <v>8.5038405124528149E-2</v>
      </c>
      <c r="E216" s="26">
        <f t="shared" si="31"/>
        <v>1.3633616376033362E-2</v>
      </c>
    </row>
    <row r="217" spans="2:5" x14ac:dyDescent="0.3">
      <c r="B217" s="26">
        <f>'RESULTADOS PIER'!K9342</f>
        <v>812.98059999999998</v>
      </c>
      <c r="C217" s="26">
        <f>'RESULTADOS PIER'!N9342</f>
        <v>65.093199999999996</v>
      </c>
      <c r="D217" s="26">
        <f t="shared" si="30"/>
        <v>0.14326354359371044</v>
      </c>
      <c r="E217" s="26">
        <f t="shared" si="31"/>
        <v>1.8035741968276541E-3</v>
      </c>
    </row>
    <row r="218" spans="2:5" x14ac:dyDescent="0.3">
      <c r="B218" s="26">
        <f>'RESULTADOS PIER'!K9343</f>
        <v>824.29960000000005</v>
      </c>
      <c r="C218" s="26">
        <f>'RESULTADOS PIER'!N9343</f>
        <v>199.19040000000001</v>
      </c>
      <c r="D218" s="26">
        <f t="shared" si="30"/>
        <v>0.14525817919748404</v>
      </c>
      <c r="E218" s="26">
        <f t="shared" si="31"/>
        <v>5.5190813433012853E-3</v>
      </c>
    </row>
    <row r="219" spans="2:5" x14ac:dyDescent="0.3">
      <c r="B219" s="26">
        <f>'RESULTADOS PIER'!K9344</f>
        <v>471.25020000000001</v>
      </c>
      <c r="C219" s="26">
        <f>'RESULTADOS PIER'!N9344</f>
        <v>364.79520000000002</v>
      </c>
      <c r="D219" s="26">
        <f t="shared" si="30"/>
        <v>8.3043769520754568E-2</v>
      </c>
      <c r="E219" s="26">
        <f t="shared" si="31"/>
        <v>1.0107587426130278E-2</v>
      </c>
    </row>
    <row r="220" spans="2:5" x14ac:dyDescent="0.3">
      <c r="B220" s="26">
        <f>'RESULTADOS PIER'!K9345</f>
        <v>482.56920000000002</v>
      </c>
      <c r="C220" s="26">
        <f>'RESULTADOS PIER'!N9345</f>
        <v>492.0539</v>
      </c>
      <c r="D220" s="26">
        <f t="shared" si="30"/>
        <v>8.5038405124528149E-2</v>
      </c>
      <c r="E220" s="26">
        <f t="shared" si="31"/>
        <v>1.3633616376033362E-2</v>
      </c>
    </row>
    <row r="221" spans="2:5" x14ac:dyDescent="0.3">
      <c r="B221" s="26">
        <f>'RESULTADOS PIER'!K9346</f>
        <v>812.98059999999998</v>
      </c>
      <c r="C221" s="26">
        <f>'RESULTADOS PIER'!N9346</f>
        <v>65.093199999999996</v>
      </c>
      <c r="D221" s="26">
        <f t="shared" si="30"/>
        <v>0.14326354359371044</v>
      </c>
      <c r="E221" s="26">
        <f t="shared" si="31"/>
        <v>1.8035741968276541E-3</v>
      </c>
    </row>
    <row r="222" spans="2:5" x14ac:dyDescent="0.3">
      <c r="B222" s="26">
        <f>'RESULTADOS PIER'!K9347</f>
        <v>824.29960000000005</v>
      </c>
      <c r="C222" s="26">
        <f>'RESULTADOS PIER'!N9347</f>
        <v>199.19040000000001</v>
      </c>
      <c r="D222" s="26">
        <f t="shared" si="30"/>
        <v>0.14525817919748404</v>
      </c>
      <c r="E222" s="26">
        <f t="shared" si="31"/>
        <v>5.5190813433012853E-3</v>
      </c>
    </row>
    <row r="223" spans="2:5" x14ac:dyDescent="0.3">
      <c r="B223" s="26">
        <f>'RESULTADOS PIER'!K9348</f>
        <v>94.799099999999996</v>
      </c>
      <c r="C223" s="26">
        <f>'RESULTADOS PIER'!N9348</f>
        <v>503.28570000000002</v>
      </c>
      <c r="D223" s="26">
        <f t="shared" si="30"/>
        <v>1.6705509326415062E-2</v>
      </c>
      <c r="E223" s="26">
        <f t="shared" si="31"/>
        <v>1.3944822226474403E-2</v>
      </c>
    </row>
    <row r="224" spans="2:5" x14ac:dyDescent="0.3">
      <c r="B224" s="26">
        <f>'RESULTADOS PIER'!K9349</f>
        <v>103.2884</v>
      </c>
      <c r="C224" s="26">
        <f>'RESULTADOS PIER'!N9349</f>
        <v>674.25789999999995</v>
      </c>
      <c r="D224" s="26">
        <f t="shared" si="30"/>
        <v>1.8201494840251541E-2</v>
      </c>
      <c r="E224" s="26">
        <f t="shared" si="31"/>
        <v>1.8682045904137457E-2</v>
      </c>
    </row>
    <row r="225" spans="2:5" x14ac:dyDescent="0.3">
      <c r="B225" s="26">
        <f>'RESULTADOS PIER'!K9350</f>
        <v>952.46209999999996</v>
      </c>
      <c r="C225" s="26">
        <f>'RESULTADOS PIER'!N9350</f>
        <v>155.68610000000001</v>
      </c>
      <c r="D225" s="26">
        <f t="shared" si="30"/>
        <v>0.16784299106855316</v>
      </c>
      <c r="E225" s="26">
        <f t="shared" si="31"/>
        <v>4.313683038546727E-3</v>
      </c>
    </row>
    <row r="226" spans="2:5" x14ac:dyDescent="0.3">
      <c r="B226" s="26">
        <f>'RESULTADOS PIER'!K9351</f>
        <v>963.78110000000004</v>
      </c>
      <c r="C226" s="26">
        <f>'RESULTADOS PIER'!N9351</f>
        <v>112.4889</v>
      </c>
      <c r="D226" s="26">
        <f t="shared" si="30"/>
        <v>0.16983762667232677</v>
      </c>
      <c r="E226" s="26">
        <f t="shared" si="31"/>
        <v>3.1167937276017511E-3</v>
      </c>
    </row>
    <row r="228" spans="2:5" x14ac:dyDescent="0.3">
      <c r="B228" s="18" t="s">
        <v>172</v>
      </c>
    </row>
    <row r="229" spans="2:5" x14ac:dyDescent="0.3">
      <c r="B229" s="87" t="str">
        <f>$R$8</f>
        <v>EJE 6.B-E | PIER 5 | PISO 8</v>
      </c>
      <c r="C229" s="51"/>
      <c r="D229" s="51"/>
      <c r="E229" s="51"/>
    </row>
    <row r="230" spans="2:5" x14ac:dyDescent="0.3">
      <c r="B230" s="26" t="s">
        <v>173</v>
      </c>
      <c r="C230" s="26" t="s">
        <v>174</v>
      </c>
      <c r="D230" s="26" t="s">
        <v>176</v>
      </c>
      <c r="E230" s="26" t="s">
        <v>177</v>
      </c>
    </row>
    <row r="231" spans="2:5" x14ac:dyDescent="0.3">
      <c r="B231" s="26">
        <f>'RESULTADOS PIER'!K7052</f>
        <v>351.29039999999998</v>
      </c>
      <c r="C231" s="26">
        <f>'RESULTADOS PIER'!N7052</f>
        <v>5.718</v>
      </c>
      <c r="D231" s="26">
        <f t="shared" ref="D231:D262" si="32">B231*1000/(10.1971621297793*$F$8*$U$8)</f>
        <v>7.2221844888050182E-2</v>
      </c>
      <c r="E231" s="26">
        <f t="shared" ref="E231:E262" si="33">C231*1000*100/($H$8*10.1971621297793*$F$8*$U$8)</f>
        <v>1.848371791068388E-4</v>
      </c>
    </row>
    <row r="232" spans="2:5" x14ac:dyDescent="0.3">
      <c r="B232" s="26">
        <f>'RESULTADOS PIER'!K7053</f>
        <v>360.72289999999998</v>
      </c>
      <c r="C232" s="26">
        <f>'RESULTADOS PIER'!N7053</f>
        <v>22.841200000000001</v>
      </c>
      <c r="D232" s="26">
        <f t="shared" si="32"/>
        <v>7.4161073947274503E-2</v>
      </c>
      <c r="E232" s="26">
        <f t="shared" si="33"/>
        <v>7.3835309118837464E-4</v>
      </c>
    </row>
    <row r="233" spans="2:5" x14ac:dyDescent="0.3">
      <c r="B233" s="26">
        <f>'RESULTADOS PIER'!K7054</f>
        <v>80.357799999999997</v>
      </c>
      <c r="C233" s="26">
        <f>'RESULTADOS PIER'!N7054</f>
        <v>6.1837999999999997</v>
      </c>
      <c r="D233" s="26">
        <f t="shared" si="32"/>
        <v>1.652077189454924E-2</v>
      </c>
      <c r="E233" s="26">
        <f t="shared" si="33"/>
        <v>1.9989439457168061E-4</v>
      </c>
    </row>
    <row r="234" spans="2:5" x14ac:dyDescent="0.3">
      <c r="B234" s="26">
        <f>'RESULTADOS PIER'!K7055</f>
        <v>80.357799999999997</v>
      </c>
      <c r="C234" s="26">
        <f>'RESULTADOS PIER'!N7055</f>
        <v>9.5388999999999999</v>
      </c>
      <c r="D234" s="26">
        <f t="shared" si="32"/>
        <v>1.652077189454924E-2</v>
      </c>
      <c r="E234" s="26">
        <f t="shared" si="33"/>
        <v>3.0834966208153632E-4</v>
      </c>
    </row>
    <row r="235" spans="2:5" x14ac:dyDescent="0.3">
      <c r="B235" s="26">
        <f>'RESULTADOS PIER'!K7056</f>
        <v>181.673</v>
      </c>
      <c r="C235" s="26">
        <f>'RESULTADOS PIER'!N7056</f>
        <v>197.52520000000001</v>
      </c>
      <c r="D235" s="26">
        <f t="shared" si="32"/>
        <v>3.7350178730607905E-2</v>
      </c>
      <c r="E235" s="26">
        <f t="shared" si="33"/>
        <v>6.3850998199570051E-3</v>
      </c>
    </row>
    <row r="236" spans="2:5" x14ac:dyDescent="0.3">
      <c r="B236" s="26">
        <f>'RESULTADOS PIER'!K7057</f>
        <v>181.673</v>
      </c>
      <c r="C236" s="26">
        <f>'RESULTADOS PIER'!N7057</f>
        <v>258.04969999999997</v>
      </c>
      <c r="D236" s="26">
        <f t="shared" si="32"/>
        <v>3.7350178730607905E-2</v>
      </c>
      <c r="E236" s="26">
        <f t="shared" si="33"/>
        <v>8.341584228290665E-3</v>
      </c>
    </row>
    <row r="237" spans="2:5" x14ac:dyDescent="0.3">
      <c r="B237" s="26">
        <f>'RESULTADOS PIER'!K7058</f>
        <v>84.655299999999997</v>
      </c>
      <c r="C237" s="26">
        <f>'RESULTADOS PIER'!N7058</f>
        <v>74.201099999999997</v>
      </c>
      <c r="D237" s="26">
        <f t="shared" si="32"/>
        <v>1.7404295550209614E-2</v>
      </c>
      <c r="E237" s="26">
        <f t="shared" si="33"/>
        <v>2.3985872701336925E-3</v>
      </c>
    </row>
    <row r="238" spans="2:5" x14ac:dyDescent="0.3">
      <c r="B238" s="26">
        <f>'RESULTADOS PIER'!K7059</f>
        <v>84.655299999999997</v>
      </c>
      <c r="C238" s="26">
        <f>'RESULTADOS PIER'!N7059</f>
        <v>79.225899999999996</v>
      </c>
      <c r="D238" s="26">
        <f t="shared" si="32"/>
        <v>1.7404295550209614E-2</v>
      </c>
      <c r="E238" s="26">
        <f t="shared" si="33"/>
        <v>2.5610164162645152E-3</v>
      </c>
    </row>
    <row r="239" spans="2:5" x14ac:dyDescent="0.3">
      <c r="B239" s="26">
        <f>'RESULTADOS PIER'!K7060</f>
        <v>431.64819999999997</v>
      </c>
      <c r="C239" s="26">
        <f>'RESULTADOS PIER'!N7060</f>
        <v>11.9017</v>
      </c>
      <c r="D239" s="26">
        <f t="shared" si="32"/>
        <v>8.8742616782599426E-2</v>
      </c>
      <c r="E239" s="26">
        <f t="shared" si="33"/>
        <v>3.847283411290422E-4</v>
      </c>
    </row>
    <row r="240" spans="2:5" x14ac:dyDescent="0.3">
      <c r="B240" s="26">
        <f>'RESULTADOS PIER'!K7061</f>
        <v>441.08069999999998</v>
      </c>
      <c r="C240" s="26">
        <f>'RESULTADOS PIER'!N7061</f>
        <v>32.380099999999999</v>
      </c>
      <c r="D240" s="26">
        <f t="shared" si="32"/>
        <v>9.0681845841823733E-2</v>
      </c>
      <c r="E240" s="26">
        <f t="shared" si="33"/>
        <v>1.0467027532699109E-3</v>
      </c>
    </row>
    <row r="241" spans="2:5" x14ac:dyDescent="0.3">
      <c r="B241" s="26">
        <f>'RESULTADOS PIER'!K7062</f>
        <v>491.8066</v>
      </c>
      <c r="C241" s="26">
        <f>'RESULTADOS PIER'!N7062</f>
        <v>8.0052000000000003</v>
      </c>
      <c r="D241" s="26">
        <f t="shared" si="32"/>
        <v>0.10111059106687614</v>
      </c>
      <c r="E241" s="26">
        <f t="shared" si="33"/>
        <v>2.5877205074957435E-4</v>
      </c>
    </row>
    <row r="242" spans="2:5" x14ac:dyDescent="0.3">
      <c r="B242" s="26">
        <f>'RESULTADOS PIER'!K7063</f>
        <v>505.01209999999998</v>
      </c>
      <c r="C242" s="26">
        <f>'RESULTADOS PIER'!N7063</f>
        <v>31.977699999999999</v>
      </c>
      <c r="D242" s="26">
        <f t="shared" si="32"/>
        <v>0.10382551174979018</v>
      </c>
      <c r="E242" s="26">
        <f t="shared" si="33"/>
        <v>1.0336949741736197E-3</v>
      </c>
    </row>
    <row r="243" spans="2:5" x14ac:dyDescent="0.3">
      <c r="B243" s="26">
        <f>'RESULTADOS PIER'!K7064</f>
        <v>550.12099999999998</v>
      </c>
      <c r="C243" s="26">
        <f>'RESULTADOS PIER'!N7064</f>
        <v>16.755600000000001</v>
      </c>
      <c r="D243" s="26">
        <f t="shared" si="32"/>
        <v>0.11309945712054488</v>
      </c>
      <c r="E243" s="26">
        <f t="shared" si="33"/>
        <v>5.4163306020331382E-4</v>
      </c>
    </row>
    <row r="244" spans="2:5" x14ac:dyDescent="0.3">
      <c r="B244" s="26">
        <f>'RESULTADOS PIER'!K7065</f>
        <v>561.44000000000005</v>
      </c>
      <c r="C244" s="26">
        <f>'RESULTADOS PIER'!N7065</f>
        <v>42.671700000000001</v>
      </c>
      <c r="D244" s="26">
        <f t="shared" si="32"/>
        <v>0.11542653199161407</v>
      </c>
      <c r="E244" s="26">
        <f t="shared" si="33"/>
        <v>1.3793838152664031E-3</v>
      </c>
    </row>
    <row r="245" spans="2:5" x14ac:dyDescent="0.3">
      <c r="B245" s="26">
        <f>'RESULTADOS PIER'!K7066</f>
        <v>61.819200000000002</v>
      </c>
      <c r="C245" s="26">
        <f>'RESULTADOS PIER'!N7066</f>
        <v>281.6814</v>
      </c>
      <c r="D245" s="26">
        <f t="shared" si="32"/>
        <v>1.2709418399999979E-2</v>
      </c>
      <c r="E245" s="26">
        <f t="shared" si="33"/>
        <v>9.1054906230963809E-3</v>
      </c>
    </row>
    <row r="246" spans="2:5" x14ac:dyDescent="0.3">
      <c r="B246" s="26">
        <f>'RESULTADOS PIER'!K7067</f>
        <v>70.308400000000006</v>
      </c>
      <c r="C246" s="26">
        <f>'RESULTADOS PIER'!N7067</f>
        <v>381.82659999999998</v>
      </c>
      <c r="D246" s="26">
        <f t="shared" si="32"/>
        <v>1.4454714273794527E-2</v>
      </c>
      <c r="E246" s="26">
        <f t="shared" si="33"/>
        <v>1.2342733762146781E-2</v>
      </c>
    </row>
    <row r="247" spans="2:5" x14ac:dyDescent="0.3">
      <c r="B247" s="26">
        <f>'RESULTADOS PIER'!K7068</f>
        <v>570.50360000000001</v>
      </c>
      <c r="C247" s="26">
        <f>'RESULTADOS PIER'!N7068</f>
        <v>271.38909999999998</v>
      </c>
      <c r="D247" s="26">
        <f t="shared" si="32"/>
        <v>0.11728991884570211</v>
      </c>
      <c r="E247" s="26">
        <f t="shared" si="33"/>
        <v>8.7727869332535468E-3</v>
      </c>
    </row>
    <row r="248" spans="2:5" x14ac:dyDescent="0.3">
      <c r="B248" s="26">
        <f>'RESULTADOS PIER'!K7069</f>
        <v>578.99279999999999</v>
      </c>
      <c r="C248" s="26">
        <f>'RESULTADOS PIER'!N7069</f>
        <v>340.7124</v>
      </c>
      <c r="D248" s="26">
        <f t="shared" si="32"/>
        <v>0.11903521471949667</v>
      </c>
      <c r="E248" s="26">
        <f t="shared" si="33"/>
        <v>1.1013696904987916E-2</v>
      </c>
    </row>
    <row r="249" spans="2:5" x14ac:dyDescent="0.3">
      <c r="B249" s="26">
        <f>'RESULTADOS PIER'!K7070</f>
        <v>61.819200000000002</v>
      </c>
      <c r="C249" s="26">
        <f>'RESULTADOS PIER'!N7070</f>
        <v>281.6814</v>
      </c>
      <c r="D249" s="26">
        <f t="shared" si="32"/>
        <v>1.2709418399999979E-2</v>
      </c>
      <c r="E249" s="26">
        <f t="shared" si="33"/>
        <v>9.1054906230963809E-3</v>
      </c>
    </row>
    <row r="250" spans="2:5" x14ac:dyDescent="0.3">
      <c r="B250" s="26">
        <f>'RESULTADOS PIER'!K7071</f>
        <v>70.308400000000006</v>
      </c>
      <c r="C250" s="26">
        <f>'RESULTADOS PIER'!N7071</f>
        <v>381.82659999999998</v>
      </c>
      <c r="D250" s="26">
        <f t="shared" si="32"/>
        <v>1.4454714273794527E-2</v>
      </c>
      <c r="E250" s="26">
        <f t="shared" si="33"/>
        <v>1.2342733762146781E-2</v>
      </c>
    </row>
    <row r="251" spans="2:5" x14ac:dyDescent="0.3">
      <c r="B251" s="26">
        <f>'RESULTADOS PIER'!K7072</f>
        <v>570.50360000000001</v>
      </c>
      <c r="C251" s="26">
        <f>'RESULTADOS PIER'!N7072</f>
        <v>271.38909999999998</v>
      </c>
      <c r="D251" s="26">
        <f t="shared" si="32"/>
        <v>0.11728991884570211</v>
      </c>
      <c r="E251" s="26">
        <f t="shared" si="33"/>
        <v>8.7727869332535468E-3</v>
      </c>
    </row>
    <row r="252" spans="2:5" x14ac:dyDescent="0.3">
      <c r="B252" s="26">
        <f>'RESULTADOS PIER'!K7073</f>
        <v>578.99279999999999</v>
      </c>
      <c r="C252" s="26">
        <f>'RESULTADOS PIER'!N7073</f>
        <v>340.7124</v>
      </c>
      <c r="D252" s="26">
        <f t="shared" si="32"/>
        <v>0.11903521471949667</v>
      </c>
      <c r="E252" s="26">
        <f t="shared" si="33"/>
        <v>1.1013696904987916E-2</v>
      </c>
    </row>
    <row r="253" spans="2:5" x14ac:dyDescent="0.3">
      <c r="B253" s="26">
        <f>'RESULTADOS PIER'!K7074</f>
        <v>197.64400000000001</v>
      </c>
      <c r="C253" s="26">
        <f>'RESULTADOS PIER'!N7074</f>
        <v>109.0277</v>
      </c>
      <c r="D253" s="26">
        <f t="shared" si="32"/>
        <v>4.0633658964360518E-2</v>
      </c>
      <c r="E253" s="26">
        <f t="shared" si="33"/>
        <v>3.524374346363534E-3</v>
      </c>
    </row>
    <row r="254" spans="2:5" x14ac:dyDescent="0.3">
      <c r="B254" s="26">
        <f>'RESULTADOS PIER'!K7075</f>
        <v>206.13319999999999</v>
      </c>
      <c r="C254" s="26">
        <f>'RESULTADOS PIER'!N7075</f>
        <v>131.47329999999999</v>
      </c>
      <c r="D254" s="26">
        <f t="shared" si="32"/>
        <v>4.2378954838155063E-2</v>
      </c>
      <c r="E254" s="26">
        <f t="shared" si="33"/>
        <v>4.2499394718200677E-3</v>
      </c>
    </row>
    <row r="255" spans="2:5" x14ac:dyDescent="0.3">
      <c r="B255" s="26">
        <f>'RESULTADOS PIER'!K7076</f>
        <v>434.67880000000002</v>
      </c>
      <c r="C255" s="26">
        <f>'RESULTADOS PIER'!N7076</f>
        <v>98.735399999999998</v>
      </c>
      <c r="D255" s="26">
        <f t="shared" si="32"/>
        <v>8.9365678281341579E-2</v>
      </c>
      <c r="E255" s="26">
        <f t="shared" si="33"/>
        <v>3.1916706565207017E-3</v>
      </c>
    </row>
    <row r="256" spans="2:5" x14ac:dyDescent="0.3">
      <c r="B256" s="26">
        <f>'RESULTADOS PIER'!K7077</f>
        <v>443.16800000000001</v>
      </c>
      <c r="C256" s="26">
        <f>'RESULTADOS PIER'!N7077</f>
        <v>90.359099999999998</v>
      </c>
      <c r="D256" s="26">
        <f t="shared" si="32"/>
        <v>9.111097415513611E-2</v>
      </c>
      <c r="E256" s="26">
        <f t="shared" si="33"/>
        <v>2.920902614661203E-3</v>
      </c>
    </row>
    <row r="257" spans="2:5" x14ac:dyDescent="0.3">
      <c r="B257" s="26">
        <f>'RESULTADOS PIER'!K7078</f>
        <v>197.64400000000001</v>
      </c>
      <c r="C257" s="26">
        <f>'RESULTADOS PIER'!N7078</f>
        <v>109.0277</v>
      </c>
      <c r="D257" s="26">
        <f t="shared" si="32"/>
        <v>4.0633658964360518E-2</v>
      </c>
      <c r="E257" s="26">
        <f t="shared" si="33"/>
        <v>3.524374346363534E-3</v>
      </c>
    </row>
    <row r="258" spans="2:5" x14ac:dyDescent="0.3">
      <c r="B258" s="26">
        <f>'RESULTADOS PIER'!K7079</f>
        <v>206.13319999999999</v>
      </c>
      <c r="C258" s="26">
        <f>'RESULTADOS PIER'!N7079</f>
        <v>131.47329999999999</v>
      </c>
      <c r="D258" s="26">
        <f t="shared" si="32"/>
        <v>4.2378954838155063E-2</v>
      </c>
      <c r="E258" s="26">
        <f t="shared" si="33"/>
        <v>4.2499394718200677E-3</v>
      </c>
    </row>
    <row r="259" spans="2:5" x14ac:dyDescent="0.3">
      <c r="B259" s="26">
        <f>'RESULTADOS PIER'!K7080</f>
        <v>434.67880000000002</v>
      </c>
      <c r="C259" s="26">
        <f>'RESULTADOS PIER'!N7080</f>
        <v>98.735399999999998</v>
      </c>
      <c r="D259" s="26">
        <f t="shared" si="32"/>
        <v>8.9365678281341579E-2</v>
      </c>
      <c r="E259" s="26">
        <f t="shared" si="33"/>
        <v>3.1916706565207017E-3</v>
      </c>
    </row>
    <row r="260" spans="2:5" x14ac:dyDescent="0.3">
      <c r="B260" s="26">
        <f>'RESULTADOS PIER'!K7081</f>
        <v>443.16800000000001</v>
      </c>
      <c r="C260" s="26">
        <f>'RESULTADOS PIER'!N7081</f>
        <v>90.359099999999998</v>
      </c>
      <c r="D260" s="26">
        <f t="shared" si="32"/>
        <v>9.111097415513611E-2</v>
      </c>
      <c r="E260" s="26">
        <f t="shared" si="33"/>
        <v>2.920902614661203E-3</v>
      </c>
    </row>
    <row r="261" spans="2:5" x14ac:dyDescent="0.3">
      <c r="B261" s="26">
        <f>'RESULTADOS PIER'!K7082</f>
        <v>247.5641</v>
      </c>
      <c r="C261" s="26">
        <f>'RESULTADOS PIER'!N7082</f>
        <v>289.58049999999997</v>
      </c>
      <c r="D261" s="26">
        <f t="shared" si="32"/>
        <v>5.0896739649161339E-2</v>
      </c>
      <c r="E261" s="26">
        <f t="shared" si="33"/>
        <v>9.3608329388506356E-3</v>
      </c>
    </row>
    <row r="262" spans="2:5" x14ac:dyDescent="0.3">
      <c r="B262" s="26">
        <f>'RESULTADOS PIER'!K7083</f>
        <v>258.88310000000001</v>
      </c>
      <c r="C262" s="26">
        <f>'RESULTADOS PIER'!N7083</f>
        <v>398.21789999999999</v>
      </c>
      <c r="D262" s="26">
        <f t="shared" si="32"/>
        <v>5.322381452023052E-2</v>
      </c>
      <c r="E262" s="26">
        <f t="shared" si="33"/>
        <v>1.2872590644604621E-2</v>
      </c>
    </row>
    <row r="263" spans="2:5" x14ac:dyDescent="0.3">
      <c r="B263" s="26">
        <f>'RESULTADOS PIER'!K7084</f>
        <v>756.24850000000004</v>
      </c>
      <c r="C263" s="26">
        <f>'RESULTADOS PIER'!N7084</f>
        <v>263.48989999999998</v>
      </c>
      <c r="D263" s="26">
        <f t="shared" ref="D263:D280" si="34">B263*1000/(10.1971621297793*$F$8*$U$8)</f>
        <v>0.15547724009486347</v>
      </c>
      <c r="E263" s="26">
        <f t="shared" ref="E263:E280" si="35">C263*1000*100/($H$8*10.1971621297793*$F$8*$U$8)</f>
        <v>8.5174413849498139E-3</v>
      </c>
    </row>
    <row r="264" spans="2:5" x14ac:dyDescent="0.3">
      <c r="B264" s="26">
        <f>'RESULTADOS PIER'!K7085</f>
        <v>767.5675</v>
      </c>
      <c r="C264" s="26">
        <f>'RESULTADOS PIER'!N7085</f>
        <v>324.32119999999998</v>
      </c>
      <c r="D264" s="26">
        <f t="shared" si="34"/>
        <v>0.15780431496593264</v>
      </c>
      <c r="E264" s="26">
        <f t="shared" si="35"/>
        <v>1.0483843255079553E-2</v>
      </c>
    </row>
    <row r="265" spans="2:5" x14ac:dyDescent="0.3">
      <c r="B265" s="26">
        <f>'RESULTADOS PIER'!K7086</f>
        <v>247.5641</v>
      </c>
      <c r="C265" s="26">
        <f>'RESULTADOS PIER'!N7086</f>
        <v>289.58049999999997</v>
      </c>
      <c r="D265" s="26">
        <f t="shared" si="34"/>
        <v>5.0896739649161339E-2</v>
      </c>
      <c r="E265" s="26">
        <f t="shared" si="35"/>
        <v>9.3608329388506356E-3</v>
      </c>
    </row>
    <row r="266" spans="2:5" x14ac:dyDescent="0.3">
      <c r="B266" s="26">
        <f>'RESULTADOS PIER'!K7087</f>
        <v>258.88310000000001</v>
      </c>
      <c r="C266" s="26">
        <f>'RESULTADOS PIER'!N7087</f>
        <v>398.21789999999999</v>
      </c>
      <c r="D266" s="26">
        <f t="shared" si="34"/>
        <v>5.322381452023052E-2</v>
      </c>
      <c r="E266" s="26">
        <f t="shared" si="35"/>
        <v>1.2872590644604621E-2</v>
      </c>
    </row>
    <row r="267" spans="2:5" x14ac:dyDescent="0.3">
      <c r="B267" s="26">
        <f>'RESULTADOS PIER'!K7088</f>
        <v>756.24850000000004</v>
      </c>
      <c r="C267" s="26">
        <f>'RESULTADOS PIER'!N7088</f>
        <v>263.48989999999998</v>
      </c>
      <c r="D267" s="26">
        <f t="shared" si="34"/>
        <v>0.15547724009486347</v>
      </c>
      <c r="E267" s="26">
        <f t="shared" si="35"/>
        <v>8.5174413849498139E-3</v>
      </c>
    </row>
    <row r="268" spans="2:5" x14ac:dyDescent="0.3">
      <c r="B268" s="26">
        <f>'RESULTADOS PIER'!K7089</f>
        <v>767.5675</v>
      </c>
      <c r="C268" s="26">
        <f>'RESULTADOS PIER'!N7089</f>
        <v>324.32119999999998</v>
      </c>
      <c r="D268" s="26">
        <f t="shared" si="34"/>
        <v>0.15780431496593264</v>
      </c>
      <c r="E268" s="26">
        <f t="shared" si="35"/>
        <v>1.0483843255079553E-2</v>
      </c>
    </row>
    <row r="269" spans="2:5" x14ac:dyDescent="0.3">
      <c r="B269" s="26">
        <f>'RESULTADOS PIER'!K7090</f>
        <v>383.38889999999998</v>
      </c>
      <c r="C269" s="26">
        <f>'RESULTADOS PIER'!N7090</f>
        <v>116.9269</v>
      </c>
      <c r="D269" s="26">
        <f t="shared" si="34"/>
        <v>7.882098021352188E-2</v>
      </c>
      <c r="E269" s="26">
        <f t="shared" si="35"/>
        <v>3.7797198946672664E-3</v>
      </c>
    </row>
    <row r="270" spans="2:5" x14ac:dyDescent="0.3">
      <c r="B270" s="26">
        <f>'RESULTADOS PIER'!K7091</f>
        <v>394.7079</v>
      </c>
      <c r="C270" s="26">
        <f>'RESULTADOS PIER'!N7091</f>
        <v>147.8646</v>
      </c>
      <c r="D270" s="26">
        <f t="shared" si="34"/>
        <v>8.1148055084591067E-2</v>
      </c>
      <c r="E270" s="26">
        <f t="shared" si="35"/>
        <v>4.7797963542779076E-3</v>
      </c>
    </row>
    <row r="271" spans="2:5" x14ac:dyDescent="0.3">
      <c r="B271" s="26">
        <f>'RESULTADOS PIER'!K7092</f>
        <v>620.42370000000005</v>
      </c>
      <c r="C271" s="26">
        <f>'RESULTADOS PIER'!N7092</f>
        <v>90.836200000000005</v>
      </c>
      <c r="D271" s="26">
        <f t="shared" si="34"/>
        <v>0.12755299953050295</v>
      </c>
      <c r="E271" s="26">
        <f t="shared" si="35"/>
        <v>2.9363251082169697E-3</v>
      </c>
    </row>
    <row r="272" spans="2:5" x14ac:dyDescent="0.3">
      <c r="B272" s="26">
        <f>'RESULTADOS PIER'!K7093</f>
        <v>631.74270000000001</v>
      </c>
      <c r="C272" s="26">
        <f>'RESULTADOS PIER'!N7093</f>
        <v>73.967799999999997</v>
      </c>
      <c r="D272" s="26">
        <f t="shared" si="34"/>
        <v>0.12988007440157212</v>
      </c>
      <c r="E272" s="26">
        <f t="shared" si="35"/>
        <v>2.3910457322033631E-3</v>
      </c>
    </row>
    <row r="273" spans="2:5" x14ac:dyDescent="0.3">
      <c r="B273" s="26">
        <f>'RESULTADOS PIER'!K7094</f>
        <v>383.38889999999998</v>
      </c>
      <c r="C273" s="26">
        <f>'RESULTADOS PIER'!N7094</f>
        <v>116.9269</v>
      </c>
      <c r="D273" s="26">
        <f t="shared" si="34"/>
        <v>7.882098021352188E-2</v>
      </c>
      <c r="E273" s="26">
        <f t="shared" si="35"/>
        <v>3.7797198946672664E-3</v>
      </c>
    </row>
    <row r="274" spans="2:5" x14ac:dyDescent="0.3">
      <c r="B274" s="26">
        <f>'RESULTADOS PIER'!K7095</f>
        <v>394.7079</v>
      </c>
      <c r="C274" s="26">
        <f>'RESULTADOS PIER'!N7095</f>
        <v>147.8646</v>
      </c>
      <c r="D274" s="26">
        <f t="shared" si="34"/>
        <v>8.1148055084591067E-2</v>
      </c>
      <c r="E274" s="26">
        <f t="shared" si="35"/>
        <v>4.7797963542779076E-3</v>
      </c>
    </row>
    <row r="275" spans="2:5" x14ac:dyDescent="0.3">
      <c r="B275" s="26">
        <f>'RESULTADOS PIER'!K7096</f>
        <v>620.42370000000005</v>
      </c>
      <c r="C275" s="26">
        <f>'RESULTADOS PIER'!N7096</f>
        <v>90.836200000000005</v>
      </c>
      <c r="D275" s="26">
        <f t="shared" si="34"/>
        <v>0.12755299953050295</v>
      </c>
      <c r="E275" s="26">
        <f t="shared" si="35"/>
        <v>2.9363251082169697E-3</v>
      </c>
    </row>
    <row r="276" spans="2:5" x14ac:dyDescent="0.3">
      <c r="B276" s="26">
        <f>'RESULTADOS PIER'!K7097</f>
        <v>631.74270000000001</v>
      </c>
      <c r="C276" s="26">
        <f>'RESULTADOS PIER'!N7097</f>
        <v>73.967799999999997</v>
      </c>
      <c r="D276" s="26">
        <f t="shared" si="34"/>
        <v>0.12988007440157212</v>
      </c>
      <c r="E276" s="26">
        <f t="shared" si="35"/>
        <v>2.3910457322033631E-3</v>
      </c>
    </row>
    <row r="277" spans="2:5" x14ac:dyDescent="0.3">
      <c r="B277" s="26">
        <f>'RESULTADOS PIER'!K7098</f>
        <v>61.819200000000002</v>
      </c>
      <c r="C277" s="26">
        <f>'RESULTADOS PIER'!N7098</f>
        <v>289.58049999999997</v>
      </c>
      <c r="D277" s="26">
        <f t="shared" si="34"/>
        <v>1.2709418399999979E-2</v>
      </c>
      <c r="E277" s="26">
        <f t="shared" si="35"/>
        <v>9.3608329388506356E-3</v>
      </c>
    </row>
    <row r="278" spans="2:5" x14ac:dyDescent="0.3">
      <c r="B278" s="26">
        <f>'RESULTADOS PIER'!K7099</f>
        <v>70.308400000000006</v>
      </c>
      <c r="C278" s="26">
        <f>'RESULTADOS PIER'!N7099</f>
        <v>398.21789999999999</v>
      </c>
      <c r="D278" s="26">
        <f t="shared" si="34"/>
        <v>1.4454714273794527E-2</v>
      </c>
      <c r="E278" s="26">
        <f t="shared" si="35"/>
        <v>1.2872590644604621E-2</v>
      </c>
    </row>
    <row r="279" spans="2:5" x14ac:dyDescent="0.3">
      <c r="B279" s="26">
        <f>'RESULTADOS PIER'!K7100</f>
        <v>756.24850000000004</v>
      </c>
      <c r="C279" s="26">
        <f>'RESULTADOS PIER'!N7100</f>
        <v>271.38909999999998</v>
      </c>
      <c r="D279" s="26">
        <f t="shared" si="34"/>
        <v>0.15547724009486347</v>
      </c>
      <c r="E279" s="26">
        <f t="shared" si="35"/>
        <v>8.7727869332535468E-3</v>
      </c>
    </row>
    <row r="280" spans="2:5" x14ac:dyDescent="0.3">
      <c r="B280" s="26">
        <f>'RESULTADOS PIER'!K7101</f>
        <v>767.5675</v>
      </c>
      <c r="C280" s="26">
        <f>'RESULTADOS PIER'!N7101</f>
        <v>340.7124</v>
      </c>
      <c r="D280" s="26">
        <f t="shared" si="34"/>
        <v>0.15780431496593264</v>
      </c>
      <c r="E280" s="26">
        <f t="shared" si="35"/>
        <v>1.1013696904987916E-2</v>
      </c>
    </row>
    <row r="282" spans="2:5" x14ac:dyDescent="0.3">
      <c r="B282" s="18" t="s">
        <v>172</v>
      </c>
    </row>
    <row r="283" spans="2:5" x14ac:dyDescent="0.3">
      <c r="B283" s="87" t="str">
        <f>$R$9</f>
        <v>EJE 6.B-E | PIER 5 | PISO 15</v>
      </c>
      <c r="C283" s="51"/>
      <c r="D283" s="51"/>
      <c r="E283" s="51"/>
    </row>
    <row r="284" spans="2:5" x14ac:dyDescent="0.3">
      <c r="B284" s="26" t="s">
        <v>173</v>
      </c>
      <c r="C284" s="26" t="s">
        <v>174</v>
      </c>
      <c r="D284" s="26" t="s">
        <v>176</v>
      </c>
      <c r="E284" s="26" t="s">
        <v>177</v>
      </c>
    </row>
    <row r="285" spans="2:5" x14ac:dyDescent="0.3">
      <c r="B285" s="26">
        <f>'RESULTADOS PIER'!K3902</f>
        <v>184.8963</v>
      </c>
      <c r="C285" s="26">
        <f>'RESULTADOS PIER'!N3902</f>
        <v>6.8409000000000004</v>
      </c>
      <c r="D285" s="26">
        <f t="shared" ref="D285:D316" si="36">B285*1000/(10.1971621297793*$F$9*$U$9)</f>
        <v>7.127410771992912E-2</v>
      </c>
      <c r="E285" s="26">
        <f t="shared" ref="E285:E316" si="37">C285*1000*100/($H$9*10.1971621297793*$F$9*$U$9)</f>
        <v>4.1462901972454537E-4</v>
      </c>
    </row>
    <row r="286" spans="2:5" x14ac:dyDescent="0.3">
      <c r="B286" s="26">
        <f>'RESULTADOS PIER'!K3903</f>
        <v>192.44229999999999</v>
      </c>
      <c r="C286" s="26">
        <f>'RESULTADOS PIER'!N3903</f>
        <v>7.1177999999999999</v>
      </c>
      <c r="D286" s="26">
        <f t="shared" si="36"/>
        <v>7.4182951308765593E-2</v>
      </c>
      <c r="E286" s="26">
        <f t="shared" si="37"/>
        <v>4.3141201254153242E-4</v>
      </c>
    </row>
    <row r="287" spans="2:5" x14ac:dyDescent="0.3">
      <c r="B287" s="26">
        <f>'RESULTADOS PIER'!K3904</f>
        <v>43.527000000000001</v>
      </c>
      <c r="C287" s="26">
        <f>'RESULTADOS PIER'!N3904</f>
        <v>1.3857999999999999</v>
      </c>
      <c r="D287" s="26">
        <f t="shared" si="36"/>
        <v>1.6778854345518839E-2</v>
      </c>
      <c r="E287" s="26">
        <f t="shared" si="37"/>
        <v>8.399375747844216E-5</v>
      </c>
    </row>
    <row r="288" spans="2:5" x14ac:dyDescent="0.3">
      <c r="B288" s="26">
        <f>'RESULTADOS PIER'!K3905</f>
        <v>43.527000000000001</v>
      </c>
      <c r="C288" s="26">
        <f>'RESULTADOS PIER'!N3905</f>
        <v>4.4161000000000001</v>
      </c>
      <c r="D288" s="26">
        <f t="shared" si="36"/>
        <v>1.6778854345518839E-2</v>
      </c>
      <c r="E288" s="26">
        <f t="shared" si="37"/>
        <v>2.6766115774321583E-4</v>
      </c>
    </row>
    <row r="289" spans="2:5" x14ac:dyDescent="0.3">
      <c r="B289" s="26">
        <f>'RESULTADOS PIER'!K3906</f>
        <v>94.026600000000002</v>
      </c>
      <c r="C289" s="26">
        <f>'RESULTADOS PIER'!N3906</f>
        <v>108.73099999999999</v>
      </c>
      <c r="D289" s="26">
        <f t="shared" si="36"/>
        <v>3.6245517173349E-2</v>
      </c>
      <c r="E289" s="26">
        <f t="shared" si="37"/>
        <v>6.5902188226212256E-3</v>
      </c>
    </row>
    <row r="290" spans="2:5" x14ac:dyDescent="0.3">
      <c r="B290" s="26">
        <f>'RESULTADOS PIER'!K3907</f>
        <v>94.026600000000002</v>
      </c>
      <c r="C290" s="26">
        <f>'RESULTADOS PIER'!N3907</f>
        <v>162.00829999999999</v>
      </c>
      <c r="D290" s="26">
        <f t="shared" si="36"/>
        <v>3.6245517173349E-2</v>
      </c>
      <c r="E290" s="26">
        <f t="shared" si="37"/>
        <v>9.8193721025362241E-3</v>
      </c>
    </row>
    <row r="291" spans="2:5" x14ac:dyDescent="0.3">
      <c r="B291" s="26">
        <f>'RESULTADOS PIER'!K3908</f>
        <v>36.811599999999999</v>
      </c>
      <c r="C291" s="26">
        <f>'RESULTADOS PIER'!N3908</f>
        <v>61.972799999999999</v>
      </c>
      <c r="D291" s="26">
        <f t="shared" si="36"/>
        <v>1.4190191711477963E-2</v>
      </c>
      <c r="E291" s="26">
        <f t="shared" si="37"/>
        <v>3.7561901670226587E-3</v>
      </c>
    </row>
    <row r="292" spans="2:5" x14ac:dyDescent="0.3">
      <c r="B292" s="26">
        <f>'RESULTADOS PIER'!K3909</f>
        <v>36.811599999999999</v>
      </c>
      <c r="C292" s="26">
        <f>'RESULTADOS PIER'!N3909</f>
        <v>52.040100000000002</v>
      </c>
      <c r="D292" s="26">
        <f t="shared" si="36"/>
        <v>1.4190191711477963E-2</v>
      </c>
      <c r="E292" s="26">
        <f t="shared" si="37"/>
        <v>3.1541662134174329E-3</v>
      </c>
    </row>
    <row r="293" spans="2:5" x14ac:dyDescent="0.3">
      <c r="B293" s="26">
        <f>'RESULTADOS PIER'!K3910</f>
        <v>228.42330000000001</v>
      </c>
      <c r="C293" s="26">
        <f>'RESULTADOS PIER'!N3910</f>
        <v>5.4550000000000001</v>
      </c>
      <c r="D293" s="26">
        <f t="shared" si="36"/>
        <v>8.8052962065447965E-2</v>
      </c>
      <c r="E293" s="26">
        <f t="shared" si="37"/>
        <v>3.3062920121583347E-4</v>
      </c>
    </row>
    <row r="294" spans="2:5" x14ac:dyDescent="0.3">
      <c r="B294" s="26">
        <f>'RESULTADOS PIER'!K3911</f>
        <v>235.9693</v>
      </c>
      <c r="C294" s="26">
        <f>'RESULTADOS PIER'!N3911</f>
        <v>11.533899999999999</v>
      </c>
      <c r="D294" s="26">
        <f t="shared" si="36"/>
        <v>9.0961805654284439E-2</v>
      </c>
      <c r="E294" s="26">
        <f t="shared" si="37"/>
        <v>6.9907317028474825E-4</v>
      </c>
    </row>
    <row r="295" spans="2:5" x14ac:dyDescent="0.3">
      <c r="B295" s="26">
        <f>'RESULTADOS PIER'!K3912</f>
        <v>258.85480000000001</v>
      </c>
      <c r="C295" s="26">
        <f>'RESULTADOS PIER'!N3912</f>
        <v>9.5771999999999995</v>
      </c>
      <c r="D295" s="26">
        <f t="shared" si="36"/>
        <v>9.9783743098270275E-2</v>
      </c>
      <c r="E295" s="26">
        <f t="shared" si="37"/>
        <v>5.8047699099620157E-4</v>
      </c>
    </row>
    <row r="296" spans="2:5" x14ac:dyDescent="0.3">
      <c r="B296" s="26">
        <f>'RESULTADOS PIER'!K3913</f>
        <v>269.41919999999999</v>
      </c>
      <c r="C296" s="26">
        <f>'RESULTADOS PIER'!N3913</f>
        <v>9.9649000000000001</v>
      </c>
      <c r="D296" s="26">
        <f t="shared" si="36"/>
        <v>0.10385612412264134</v>
      </c>
      <c r="E296" s="26">
        <f t="shared" si="37"/>
        <v>6.0397560535209146E-4</v>
      </c>
    </row>
    <row r="297" spans="2:5" x14ac:dyDescent="0.3">
      <c r="B297" s="26">
        <f>'RESULTADOS PIER'!K3914</f>
        <v>291.51870000000002</v>
      </c>
      <c r="C297" s="26">
        <f>'RESULTADOS PIER'!N3914</f>
        <v>5.9916999999999998</v>
      </c>
      <c r="D297" s="26">
        <f t="shared" si="36"/>
        <v>0.11237507308785359</v>
      </c>
      <c r="E297" s="26">
        <f t="shared" si="37"/>
        <v>3.6315875067367723E-4</v>
      </c>
    </row>
    <row r="298" spans="2:5" x14ac:dyDescent="0.3">
      <c r="B298" s="26">
        <f>'RESULTADOS PIER'!K3915</f>
        <v>300.57389999999998</v>
      </c>
      <c r="C298" s="26">
        <f>'RESULTADOS PIER'!N3915</f>
        <v>15.607100000000001</v>
      </c>
      <c r="D298" s="26">
        <f t="shared" si="36"/>
        <v>0.11586568539445734</v>
      </c>
      <c r="E298" s="26">
        <f t="shared" si="37"/>
        <v>9.4595105523293021E-4</v>
      </c>
    </row>
    <row r="299" spans="2:5" x14ac:dyDescent="0.3">
      <c r="B299" s="26">
        <f>'RESULTADOS PIER'!K3916</f>
        <v>34.769500000000001</v>
      </c>
      <c r="C299" s="26">
        <f>'RESULTADOS PIER'!N3916</f>
        <v>146.06659999999999</v>
      </c>
      <c r="D299" s="26">
        <f t="shared" si="36"/>
        <v>1.3402999888954379E-2</v>
      </c>
      <c r="E299" s="26">
        <f t="shared" si="37"/>
        <v>8.8531408400206527E-3</v>
      </c>
    </row>
    <row r="300" spans="2:5" x14ac:dyDescent="0.3">
      <c r="B300" s="26">
        <f>'RESULTADOS PIER'!K3917</f>
        <v>41.560899999999997</v>
      </c>
      <c r="C300" s="26">
        <f>'RESULTADOS PIER'!N3917</f>
        <v>233.2176</v>
      </c>
      <c r="D300" s="26">
        <f t="shared" si="36"/>
        <v>1.6020959118907205E-2</v>
      </c>
      <c r="E300" s="26">
        <f t="shared" si="37"/>
        <v>1.4135389330425987E-2</v>
      </c>
    </row>
    <row r="301" spans="2:5" x14ac:dyDescent="0.3">
      <c r="B301" s="26">
        <f>'RESULTADOS PIER'!K3918</f>
        <v>298.04379999999998</v>
      </c>
      <c r="C301" s="26">
        <f>'RESULTADOS PIER'!N3918</f>
        <v>158.3802</v>
      </c>
      <c r="D301" s="26">
        <f t="shared" si="36"/>
        <v>0.11489037858765704</v>
      </c>
      <c r="E301" s="26">
        <f t="shared" si="37"/>
        <v>9.5994718633187811E-3</v>
      </c>
    </row>
    <row r="302" spans="2:5" x14ac:dyDescent="0.3">
      <c r="B302" s="26">
        <f>'RESULTADOS PIER'!K3919</f>
        <v>304.83519999999999</v>
      </c>
      <c r="C302" s="26">
        <f>'RESULTADOS PIER'!N3919</f>
        <v>220.40559999999999</v>
      </c>
      <c r="D302" s="26">
        <f t="shared" si="36"/>
        <v>0.11750833781760987</v>
      </c>
      <c r="E302" s="26">
        <f t="shared" si="37"/>
        <v>1.3358850132263336E-2</v>
      </c>
    </row>
    <row r="303" spans="2:5" x14ac:dyDescent="0.3">
      <c r="B303" s="26">
        <f>'RESULTADOS PIER'!K3920</f>
        <v>34.769500000000001</v>
      </c>
      <c r="C303" s="26">
        <f>'RESULTADOS PIER'!N3920</f>
        <v>146.06659999999999</v>
      </c>
      <c r="D303" s="26">
        <f t="shared" si="36"/>
        <v>1.3402999888954379E-2</v>
      </c>
      <c r="E303" s="26">
        <f t="shared" si="37"/>
        <v>8.8531408400206527E-3</v>
      </c>
    </row>
    <row r="304" spans="2:5" x14ac:dyDescent="0.3">
      <c r="B304" s="26">
        <f>'RESULTADOS PIER'!K3921</f>
        <v>41.560899999999997</v>
      </c>
      <c r="C304" s="26">
        <f>'RESULTADOS PIER'!N3921</f>
        <v>233.2176</v>
      </c>
      <c r="D304" s="26">
        <f t="shared" si="36"/>
        <v>1.6020959118907205E-2</v>
      </c>
      <c r="E304" s="26">
        <f t="shared" si="37"/>
        <v>1.4135389330425987E-2</v>
      </c>
    </row>
    <row r="305" spans="2:5" x14ac:dyDescent="0.3">
      <c r="B305" s="26">
        <f>'RESULTADOS PIER'!K3922</f>
        <v>298.04379999999998</v>
      </c>
      <c r="C305" s="26">
        <f>'RESULTADOS PIER'!N3922</f>
        <v>158.3802</v>
      </c>
      <c r="D305" s="26">
        <f t="shared" si="36"/>
        <v>0.11489037858765704</v>
      </c>
      <c r="E305" s="26">
        <f t="shared" si="37"/>
        <v>9.5994718633187811E-3</v>
      </c>
    </row>
    <row r="306" spans="2:5" x14ac:dyDescent="0.3">
      <c r="B306" s="26">
        <f>'RESULTADOS PIER'!K3923</f>
        <v>304.83519999999999</v>
      </c>
      <c r="C306" s="26">
        <f>'RESULTADOS PIER'!N3923</f>
        <v>220.40559999999999</v>
      </c>
      <c r="D306" s="26">
        <f t="shared" si="36"/>
        <v>0.11750833781760987</v>
      </c>
      <c r="E306" s="26">
        <f t="shared" si="37"/>
        <v>1.3358850132263336E-2</v>
      </c>
    </row>
    <row r="307" spans="2:5" x14ac:dyDescent="0.3">
      <c r="B307" s="26">
        <f>'RESULTADOS PIER'!K3924</f>
        <v>114.8704</v>
      </c>
      <c r="C307" s="26">
        <f>'RESULTADOS PIER'!N3924</f>
        <v>80.605099999999993</v>
      </c>
      <c r="D307" s="26">
        <f t="shared" si="36"/>
        <v>4.4280416987421314E-2</v>
      </c>
      <c r="E307" s="26">
        <f t="shared" si="37"/>
        <v>4.8854995099766041E-3</v>
      </c>
    </row>
    <row r="308" spans="2:5" x14ac:dyDescent="0.3">
      <c r="B308" s="26">
        <f>'RESULTADOS PIER'!K3925</f>
        <v>121.6618</v>
      </c>
      <c r="C308" s="26">
        <f>'RESULTADOS PIER'!N3925</f>
        <v>79.262100000000004</v>
      </c>
      <c r="D308" s="26">
        <f t="shared" si="36"/>
        <v>4.6898376217374138E-2</v>
      </c>
      <c r="E308" s="26">
        <f t="shared" si="37"/>
        <v>4.8040998734536237E-3</v>
      </c>
    </row>
    <row r="309" spans="2:5" x14ac:dyDescent="0.3">
      <c r="B309" s="26">
        <f>'RESULTADOS PIER'!K3926</f>
        <v>217.94280000000001</v>
      </c>
      <c r="C309" s="26">
        <f>'RESULTADOS PIER'!N3926</f>
        <v>92.918700000000001</v>
      </c>
      <c r="D309" s="26">
        <f t="shared" si="36"/>
        <v>8.4012922941037599E-2</v>
      </c>
      <c r="E309" s="26">
        <f t="shared" si="37"/>
        <v>5.6318305332747325E-3</v>
      </c>
    </row>
    <row r="310" spans="2:5" x14ac:dyDescent="0.3">
      <c r="B310" s="26">
        <f>'RESULTADOS PIER'!K3927</f>
        <v>224.73419999999999</v>
      </c>
      <c r="C310" s="26">
        <f>'RESULTADOS PIER'!N3927</f>
        <v>66.450100000000006</v>
      </c>
      <c r="D310" s="26">
        <f t="shared" si="36"/>
        <v>8.6630882170990409E-2</v>
      </c>
      <c r="E310" s="26">
        <f t="shared" si="37"/>
        <v>4.0275606752909728E-3</v>
      </c>
    </row>
    <row r="311" spans="2:5" x14ac:dyDescent="0.3">
      <c r="B311" s="26">
        <f>'RESULTADOS PIER'!K3928</f>
        <v>114.8704</v>
      </c>
      <c r="C311" s="26">
        <f>'RESULTADOS PIER'!N3928</f>
        <v>80.605099999999993</v>
      </c>
      <c r="D311" s="26">
        <f t="shared" si="36"/>
        <v>4.4280416987421314E-2</v>
      </c>
      <c r="E311" s="26">
        <f t="shared" si="37"/>
        <v>4.8854995099766041E-3</v>
      </c>
    </row>
    <row r="312" spans="2:5" x14ac:dyDescent="0.3">
      <c r="B312" s="26">
        <f>'RESULTADOS PIER'!K3929</f>
        <v>121.6618</v>
      </c>
      <c r="C312" s="26">
        <f>'RESULTADOS PIER'!N3929</f>
        <v>79.262100000000004</v>
      </c>
      <c r="D312" s="26">
        <f t="shared" si="36"/>
        <v>4.6898376217374138E-2</v>
      </c>
      <c r="E312" s="26">
        <f t="shared" si="37"/>
        <v>4.8040998734536237E-3</v>
      </c>
    </row>
    <row r="313" spans="2:5" x14ac:dyDescent="0.3">
      <c r="B313" s="26">
        <f>'RESULTADOS PIER'!K3930</f>
        <v>217.94280000000001</v>
      </c>
      <c r="C313" s="26">
        <f>'RESULTADOS PIER'!N3930</f>
        <v>92.918700000000001</v>
      </c>
      <c r="D313" s="26">
        <f t="shared" si="36"/>
        <v>8.4012922941037599E-2</v>
      </c>
      <c r="E313" s="26">
        <f t="shared" si="37"/>
        <v>5.6318305332747325E-3</v>
      </c>
    </row>
    <row r="314" spans="2:5" x14ac:dyDescent="0.3">
      <c r="B314" s="26">
        <f>'RESULTADOS PIER'!K3931</f>
        <v>224.73419999999999</v>
      </c>
      <c r="C314" s="26">
        <f>'RESULTADOS PIER'!N3931</f>
        <v>66.450100000000006</v>
      </c>
      <c r="D314" s="26">
        <f t="shared" si="36"/>
        <v>8.6630882170990409E-2</v>
      </c>
      <c r="E314" s="26">
        <f t="shared" si="37"/>
        <v>4.0275606752909728E-3</v>
      </c>
    </row>
    <row r="315" spans="2:5" x14ac:dyDescent="0.3">
      <c r="B315" s="26">
        <f>'RESULTADOS PIER'!K3932</f>
        <v>133.7654</v>
      </c>
      <c r="C315" s="26">
        <f>'RESULTADOS PIER'!N3932</f>
        <v>145.40020000000001</v>
      </c>
      <c r="D315" s="26">
        <f t="shared" si="36"/>
        <v>5.1564090405267209E-2</v>
      </c>
      <c r="E315" s="26">
        <f t="shared" si="37"/>
        <v>8.8127501343029206E-3</v>
      </c>
    </row>
    <row r="316" spans="2:5" x14ac:dyDescent="0.3">
      <c r="B316" s="26">
        <f>'RESULTADOS PIER'!K3933</f>
        <v>142.82060000000001</v>
      </c>
      <c r="C316" s="26">
        <f>'RESULTADOS PIER'!N3933</f>
        <v>239.76910000000001</v>
      </c>
      <c r="D316" s="26">
        <f t="shared" si="36"/>
        <v>5.5054702711870976E-2</v>
      </c>
      <c r="E316" s="26">
        <f t="shared" si="37"/>
        <v>1.4532477728549825E-2</v>
      </c>
    </row>
    <row r="317" spans="2:5" x14ac:dyDescent="0.3">
      <c r="B317" s="26">
        <f>'RESULTADOS PIER'!K3934</f>
        <v>397.03969999999998</v>
      </c>
      <c r="C317" s="26">
        <f>'RESULTADOS PIER'!N3934</f>
        <v>159.04669999999999</v>
      </c>
      <c r="D317" s="26">
        <f t="shared" ref="D317:D334" si="38">B317*1000/(10.1971621297793*$F$9*$U$9)</f>
        <v>0.15305146910396986</v>
      </c>
      <c r="E317" s="26">
        <f t="shared" ref="E317:E334" si="39">C317*1000*100/($H$9*10.1971621297793*$F$9*$U$9)</f>
        <v>9.6398686300667811E-3</v>
      </c>
    </row>
    <row r="318" spans="2:5" x14ac:dyDescent="0.3">
      <c r="B318" s="26">
        <f>'RESULTADOS PIER'!K3935</f>
        <v>406.0949</v>
      </c>
      <c r="C318" s="26">
        <f>'RESULTADOS PIER'!N3935</f>
        <v>213.85419999999999</v>
      </c>
      <c r="D318" s="26">
        <f t="shared" si="38"/>
        <v>0.15654208141057363</v>
      </c>
      <c r="E318" s="26">
        <f t="shared" si="39"/>
        <v>1.2961767795169769E-2</v>
      </c>
    </row>
    <row r="319" spans="2:5" x14ac:dyDescent="0.3">
      <c r="B319" s="26">
        <f>'RESULTADOS PIER'!K3936</f>
        <v>133.7654</v>
      </c>
      <c r="C319" s="26">
        <f>'RESULTADOS PIER'!N3936</f>
        <v>145.40020000000001</v>
      </c>
      <c r="D319" s="26">
        <f t="shared" si="38"/>
        <v>5.1564090405267209E-2</v>
      </c>
      <c r="E319" s="26">
        <f t="shared" si="39"/>
        <v>8.8127501343029206E-3</v>
      </c>
    </row>
    <row r="320" spans="2:5" x14ac:dyDescent="0.3">
      <c r="B320" s="26">
        <f>'RESULTADOS PIER'!K3937</f>
        <v>142.82060000000001</v>
      </c>
      <c r="C320" s="26">
        <f>'RESULTADOS PIER'!N3937</f>
        <v>239.76910000000001</v>
      </c>
      <c r="D320" s="26">
        <f t="shared" si="38"/>
        <v>5.5054702711870976E-2</v>
      </c>
      <c r="E320" s="26">
        <f t="shared" si="39"/>
        <v>1.4532477728549825E-2</v>
      </c>
    </row>
    <row r="321" spans="2:5" x14ac:dyDescent="0.3">
      <c r="B321" s="26">
        <f>'RESULTADOS PIER'!K3938</f>
        <v>397.03969999999998</v>
      </c>
      <c r="C321" s="26">
        <f>'RESULTADOS PIER'!N3938</f>
        <v>159.04669999999999</v>
      </c>
      <c r="D321" s="26">
        <f t="shared" si="38"/>
        <v>0.15305146910396986</v>
      </c>
      <c r="E321" s="26">
        <f t="shared" si="39"/>
        <v>9.6398686300667811E-3</v>
      </c>
    </row>
    <row r="322" spans="2:5" x14ac:dyDescent="0.3">
      <c r="B322" s="26">
        <f>'RESULTADOS PIER'!K3939</f>
        <v>406.0949</v>
      </c>
      <c r="C322" s="26">
        <f>'RESULTADOS PIER'!N3939</f>
        <v>213.85419999999999</v>
      </c>
      <c r="D322" s="26">
        <f t="shared" si="38"/>
        <v>0.15654208141057363</v>
      </c>
      <c r="E322" s="26">
        <f t="shared" si="39"/>
        <v>1.2961767795169769E-2</v>
      </c>
    </row>
    <row r="323" spans="2:5" x14ac:dyDescent="0.3">
      <c r="B323" s="26">
        <f>'RESULTADOS PIER'!K3940</f>
        <v>213.8663</v>
      </c>
      <c r="C323" s="26">
        <f>'RESULTADOS PIER'!N3940</f>
        <v>79.938599999999994</v>
      </c>
      <c r="D323" s="26">
        <f t="shared" si="38"/>
        <v>8.2441507503734135E-2</v>
      </c>
      <c r="E323" s="26">
        <f t="shared" si="39"/>
        <v>4.8451027432286015E-3</v>
      </c>
    </row>
    <row r="324" spans="2:5" x14ac:dyDescent="0.3">
      <c r="B324" s="26">
        <f>'RESULTADOS PIER'!K3941</f>
        <v>222.92150000000001</v>
      </c>
      <c r="C324" s="26">
        <f>'RESULTADOS PIER'!N3941</f>
        <v>85.813599999999994</v>
      </c>
      <c r="D324" s="26">
        <f t="shared" si="38"/>
        <v>8.5932119810337909E-2</v>
      </c>
      <c r="E324" s="26">
        <f t="shared" si="39"/>
        <v>5.20118827157746E-3</v>
      </c>
    </row>
    <row r="325" spans="2:5" x14ac:dyDescent="0.3">
      <c r="B325" s="26">
        <f>'RESULTADOS PIER'!K3942</f>
        <v>316.93869999999998</v>
      </c>
      <c r="C325" s="26">
        <f>'RESULTADOS PIER'!N3942</f>
        <v>93.585099999999997</v>
      </c>
      <c r="D325" s="26">
        <f t="shared" si="38"/>
        <v>0.12217401345735042</v>
      </c>
      <c r="E325" s="26">
        <f t="shared" si="39"/>
        <v>5.6722212389924646E-3</v>
      </c>
    </row>
    <row r="326" spans="2:5" x14ac:dyDescent="0.3">
      <c r="B326" s="26">
        <f>'RESULTADOS PIER'!K3943</f>
        <v>325.9939</v>
      </c>
      <c r="C326" s="26">
        <f>'RESULTADOS PIER'!N3943</f>
        <v>59.898699999999998</v>
      </c>
      <c r="D326" s="26">
        <f t="shared" si="38"/>
        <v>0.12566462576395421</v>
      </c>
      <c r="E326" s="26">
        <f t="shared" si="39"/>
        <v>3.6304783381974049E-3</v>
      </c>
    </row>
    <row r="327" spans="2:5" x14ac:dyDescent="0.3">
      <c r="B327" s="26">
        <f>'RESULTADOS PIER'!K3944</f>
        <v>213.8663</v>
      </c>
      <c r="C327" s="26">
        <f>'RESULTADOS PIER'!N3944</f>
        <v>79.938599999999994</v>
      </c>
      <c r="D327" s="26">
        <f t="shared" si="38"/>
        <v>8.2441507503734135E-2</v>
      </c>
      <c r="E327" s="26">
        <f t="shared" si="39"/>
        <v>4.8451027432286015E-3</v>
      </c>
    </row>
    <row r="328" spans="2:5" x14ac:dyDescent="0.3">
      <c r="B328" s="26">
        <f>'RESULTADOS PIER'!K3945</f>
        <v>222.92150000000001</v>
      </c>
      <c r="C328" s="26">
        <f>'RESULTADOS PIER'!N3945</f>
        <v>85.813599999999994</v>
      </c>
      <c r="D328" s="26">
        <f t="shared" si="38"/>
        <v>8.5932119810337909E-2</v>
      </c>
      <c r="E328" s="26">
        <f t="shared" si="39"/>
        <v>5.20118827157746E-3</v>
      </c>
    </row>
    <row r="329" spans="2:5" x14ac:dyDescent="0.3">
      <c r="B329" s="26">
        <f>'RESULTADOS PIER'!K3946</f>
        <v>316.93869999999998</v>
      </c>
      <c r="C329" s="26">
        <f>'RESULTADOS PIER'!N3946</f>
        <v>93.585099999999997</v>
      </c>
      <c r="D329" s="26">
        <f t="shared" si="38"/>
        <v>0.12217401345735042</v>
      </c>
      <c r="E329" s="26">
        <f t="shared" si="39"/>
        <v>5.6722212389924646E-3</v>
      </c>
    </row>
    <row r="330" spans="2:5" x14ac:dyDescent="0.3">
      <c r="B330" s="26">
        <f>'RESULTADOS PIER'!K3947</f>
        <v>325.9939</v>
      </c>
      <c r="C330" s="26">
        <f>'RESULTADOS PIER'!N3947</f>
        <v>59.898699999999998</v>
      </c>
      <c r="D330" s="26">
        <f t="shared" si="38"/>
        <v>0.12566462576395421</v>
      </c>
      <c r="E330" s="26">
        <f t="shared" si="39"/>
        <v>3.6304783381974049E-3</v>
      </c>
    </row>
    <row r="331" spans="2:5" x14ac:dyDescent="0.3">
      <c r="B331" s="26">
        <f>'RESULTADOS PIER'!K3948</f>
        <v>34.769500000000001</v>
      </c>
      <c r="C331" s="26">
        <f>'RESULTADOS PIER'!N3948</f>
        <v>146.06659999999999</v>
      </c>
      <c r="D331" s="26">
        <f t="shared" si="38"/>
        <v>1.3402999888954379E-2</v>
      </c>
      <c r="E331" s="26">
        <f t="shared" si="39"/>
        <v>8.8531408400206527E-3</v>
      </c>
    </row>
    <row r="332" spans="2:5" x14ac:dyDescent="0.3">
      <c r="B332" s="26">
        <f>'RESULTADOS PIER'!K3949</f>
        <v>41.560899999999997</v>
      </c>
      <c r="C332" s="26">
        <f>'RESULTADOS PIER'!N3949</f>
        <v>239.76910000000001</v>
      </c>
      <c r="D332" s="26">
        <f t="shared" si="38"/>
        <v>1.6020959118907205E-2</v>
      </c>
      <c r="E332" s="26">
        <f t="shared" si="39"/>
        <v>1.4532477728549825E-2</v>
      </c>
    </row>
    <row r="333" spans="2:5" x14ac:dyDescent="0.3">
      <c r="B333" s="26">
        <f>'RESULTADOS PIER'!K3950</f>
        <v>397.03969999999998</v>
      </c>
      <c r="C333" s="26">
        <f>'RESULTADOS PIER'!N3950</f>
        <v>159.04669999999999</v>
      </c>
      <c r="D333" s="26">
        <f t="shared" si="38"/>
        <v>0.15305146910396986</v>
      </c>
      <c r="E333" s="26">
        <f t="shared" si="39"/>
        <v>9.6398686300667811E-3</v>
      </c>
    </row>
    <row r="334" spans="2:5" x14ac:dyDescent="0.3">
      <c r="B334" s="26">
        <f>'RESULTADOS PIER'!K3951</f>
        <v>406.0949</v>
      </c>
      <c r="C334" s="26">
        <f>'RESULTADOS PIER'!N3951</f>
        <v>220.40559999999999</v>
      </c>
      <c r="D334" s="26">
        <f t="shared" si="38"/>
        <v>0.15654208141057363</v>
      </c>
      <c r="E334" s="26">
        <f t="shared" si="39"/>
        <v>1.3358850132263336E-2</v>
      </c>
    </row>
    <row r="336" spans="2:5" x14ac:dyDescent="0.3">
      <c r="B336" s="18" t="s">
        <v>172</v>
      </c>
    </row>
    <row r="337" spans="2:5" x14ac:dyDescent="0.3">
      <c r="B337" s="87" t="str">
        <f>$R$10</f>
        <v>EJE 6.B-E | PIER 5 | PISO 23</v>
      </c>
      <c r="C337" s="51"/>
      <c r="D337" s="51"/>
      <c r="E337" s="51"/>
    </row>
    <row r="338" spans="2:5" x14ac:dyDescent="0.3">
      <c r="B338" s="26" t="s">
        <v>173</v>
      </c>
      <c r="C338" s="26" t="s">
        <v>174</v>
      </c>
      <c r="D338" s="26" t="s">
        <v>176</v>
      </c>
      <c r="E338" s="26" t="s">
        <v>177</v>
      </c>
    </row>
    <row r="339" spans="2:5" x14ac:dyDescent="0.3">
      <c r="B339" s="26">
        <f>'RESULTADOS PIER'!K302</f>
        <v>11.1226</v>
      </c>
      <c r="C339" s="26">
        <f>'RESULTADOS PIER'!N302</f>
        <v>8.2784999999999993</v>
      </c>
      <c r="D339" s="26">
        <f t="shared" ref="D339:D370" si="40">B339*1000/(10.1971621297793*$F$10*$U$10)</f>
        <v>4.2875568117138295E-3</v>
      </c>
      <c r="E339" s="26">
        <f t="shared" ref="E339:E370" si="41">C339*1000*100/($H$10*10.1971621297793*$F$10*$U$10)</f>
        <v>5.0176239088272723E-4</v>
      </c>
    </row>
    <row r="340" spans="2:5" x14ac:dyDescent="0.3">
      <c r="B340" s="26">
        <f>'RESULTADOS PIER'!K303</f>
        <v>18.668600000000001</v>
      </c>
      <c r="C340" s="26">
        <f>'RESULTADOS PIER'!N303</f>
        <v>1.5051000000000001</v>
      </c>
      <c r="D340" s="26">
        <f t="shared" si="40"/>
        <v>7.1964004005503034E-3</v>
      </c>
      <c r="E340" s="26">
        <f t="shared" si="41"/>
        <v>9.1224566590275151E-5</v>
      </c>
    </row>
    <row r="341" spans="2:5" x14ac:dyDescent="0.3">
      <c r="B341" s="26">
        <f>'RESULTADOS PIER'!K304</f>
        <v>2.5076999999999998</v>
      </c>
      <c r="C341" s="26">
        <f>'RESULTADOS PIER'!N304</f>
        <v>0.81100000000000005</v>
      </c>
      <c r="D341" s="26">
        <f t="shared" si="40"/>
        <v>9.6667202063679069E-4</v>
      </c>
      <c r="E341" s="26">
        <f t="shared" si="41"/>
        <v>4.9154955487816855E-5</v>
      </c>
    </row>
    <row r="342" spans="2:5" x14ac:dyDescent="0.3">
      <c r="B342" s="26">
        <f>'RESULTADOS PIER'!K305</f>
        <v>2.5076999999999998</v>
      </c>
      <c r="C342" s="26">
        <f>'RESULTADOS PIER'!N305</f>
        <v>0.45450000000000002</v>
      </c>
      <c r="D342" s="26">
        <f t="shared" si="40"/>
        <v>9.6667202063679069E-4</v>
      </c>
      <c r="E342" s="26">
        <f t="shared" si="41"/>
        <v>2.7547382576094647E-5</v>
      </c>
    </row>
    <row r="343" spans="2:5" x14ac:dyDescent="0.3">
      <c r="B343" s="26">
        <f>'RESULTADOS PIER'!K306</f>
        <v>5.8404999999999996</v>
      </c>
      <c r="C343" s="26">
        <f>'RESULTADOS PIER'!N306</f>
        <v>21.366800000000001</v>
      </c>
      <c r="D343" s="26">
        <f t="shared" si="40"/>
        <v>2.2514048476808138E-3</v>
      </c>
      <c r="E343" s="26">
        <f t="shared" si="41"/>
        <v>1.2950482156807465E-3</v>
      </c>
    </row>
    <row r="344" spans="2:5" x14ac:dyDescent="0.3">
      <c r="B344" s="26">
        <f>'RESULTADOS PIER'!K307</f>
        <v>5.8404999999999996</v>
      </c>
      <c r="C344" s="26">
        <f>'RESULTADOS PIER'!N307</f>
        <v>43.326999999999998</v>
      </c>
      <c r="D344" s="26">
        <f t="shared" si="40"/>
        <v>2.2514048476808138E-3</v>
      </c>
      <c r="E344" s="26">
        <f t="shared" si="41"/>
        <v>2.6260625849822946E-3</v>
      </c>
    </row>
    <row r="345" spans="2:5" x14ac:dyDescent="0.3">
      <c r="B345" s="26">
        <f>'RESULTADOS PIER'!K308</f>
        <v>2.6583999999999999</v>
      </c>
      <c r="C345" s="26">
        <f>'RESULTADOS PIER'!N308</f>
        <v>13.157</v>
      </c>
      <c r="D345" s="26">
        <f t="shared" si="40"/>
        <v>1.0247640864779856E-3</v>
      </c>
      <c r="E345" s="26">
        <f t="shared" si="41"/>
        <v>7.9744975259334939E-4</v>
      </c>
    </row>
    <row r="346" spans="2:5" x14ac:dyDescent="0.3">
      <c r="B346" s="26">
        <f>'RESULTADOS PIER'!K309</f>
        <v>2.6583999999999999</v>
      </c>
      <c r="C346" s="26">
        <f>'RESULTADOS PIER'!N309</f>
        <v>35.458599999999997</v>
      </c>
      <c r="D346" s="26">
        <f t="shared" si="40"/>
        <v>1.0247640864779856E-3</v>
      </c>
      <c r="E346" s="26">
        <f t="shared" si="41"/>
        <v>2.1491564792358851E-3</v>
      </c>
    </row>
    <row r="347" spans="2:5" x14ac:dyDescent="0.3">
      <c r="B347" s="26">
        <f>'RESULTADOS PIER'!K310</f>
        <v>13.6303</v>
      </c>
      <c r="C347" s="26">
        <f>'RESULTADOS PIER'!N310</f>
        <v>9.0894999999999992</v>
      </c>
      <c r="D347" s="26">
        <f t="shared" si="40"/>
        <v>5.2542288323506195E-3</v>
      </c>
      <c r="E347" s="26">
        <f t="shared" si="41"/>
        <v>5.5091734637054417E-4</v>
      </c>
    </row>
    <row r="348" spans="2:5" x14ac:dyDescent="0.3">
      <c r="B348" s="26">
        <f>'RESULTADOS PIER'!K311</f>
        <v>21.176300000000001</v>
      </c>
      <c r="C348" s="26">
        <f>'RESULTADOS PIER'!N311</f>
        <v>1.9595</v>
      </c>
      <c r="D348" s="26">
        <f t="shared" si="40"/>
        <v>8.1630724211870943E-3</v>
      </c>
      <c r="E348" s="26">
        <f t="shared" si="41"/>
        <v>1.1876588813610003E-4</v>
      </c>
    </row>
    <row r="349" spans="2:5" x14ac:dyDescent="0.3">
      <c r="B349" s="26">
        <f>'RESULTADOS PIER'!K312</f>
        <v>15.5717</v>
      </c>
      <c r="C349" s="26">
        <f>'RESULTADOS PIER'!N312</f>
        <v>11.5898</v>
      </c>
      <c r="D349" s="26">
        <f t="shared" si="40"/>
        <v>6.0026026652908702E-3</v>
      </c>
      <c r="E349" s="26">
        <f t="shared" si="41"/>
        <v>7.0246128620554845E-4</v>
      </c>
    </row>
    <row r="350" spans="2:5" x14ac:dyDescent="0.3">
      <c r="B350" s="26">
        <f>'RESULTADOS PIER'!K313</f>
        <v>26.136099999999999</v>
      </c>
      <c r="C350" s="26">
        <f>'RESULTADOS PIER'!N313</f>
        <v>2.1071</v>
      </c>
      <c r="D350" s="26">
        <f t="shared" si="40"/>
        <v>1.0074983689661933E-2</v>
      </c>
      <c r="E350" s="26">
        <f t="shared" si="41"/>
        <v>1.2771196881427731E-4</v>
      </c>
    </row>
    <row r="351" spans="2:5" x14ac:dyDescent="0.3">
      <c r="B351" s="26">
        <f>'RESULTADOS PIER'!K314</f>
        <v>17.359500000000001</v>
      </c>
      <c r="C351" s="26">
        <f>'RESULTADOS PIER'!N314</f>
        <v>11.2318</v>
      </c>
      <c r="D351" s="26">
        <f t="shared" si="40"/>
        <v>6.6917665359669696E-3</v>
      </c>
      <c r="E351" s="26">
        <f t="shared" si="41"/>
        <v>6.8076279783977971E-4</v>
      </c>
    </row>
    <row r="352" spans="2:5" x14ac:dyDescent="0.3">
      <c r="B352" s="26">
        <f>'RESULTADOS PIER'!K315</f>
        <v>26.4147</v>
      </c>
      <c r="C352" s="26">
        <f>'RESULTADOS PIER'!N315</f>
        <v>2.5331999999999999</v>
      </c>
      <c r="D352" s="26">
        <f t="shared" si="40"/>
        <v>1.0182378842570738E-2</v>
      </c>
      <c r="E352" s="26">
        <f t="shared" si="41"/>
        <v>1.5353801879375788E-4</v>
      </c>
    </row>
    <row r="353" spans="2:5" x14ac:dyDescent="0.3">
      <c r="B353" s="26">
        <f>'RESULTADOS PIER'!K316</f>
        <v>1.8337000000000001</v>
      </c>
      <c r="C353" s="26">
        <f>'RESULTADOS PIER'!N316</f>
        <v>22.462900000000001</v>
      </c>
      <c r="D353" s="26">
        <f t="shared" si="40"/>
        <v>7.0685747268081644E-4</v>
      </c>
      <c r="E353" s="26">
        <f t="shared" si="41"/>
        <v>1.3614831684676709E-3</v>
      </c>
    </row>
    <row r="354" spans="2:5" x14ac:dyDescent="0.3">
      <c r="B354" s="26">
        <f>'RESULTADOS PIER'!K317</f>
        <v>8.6250999999999998</v>
      </c>
      <c r="C354" s="26">
        <f>'RESULTADOS PIER'!N317</f>
        <v>62.0124</v>
      </c>
      <c r="D354" s="26">
        <f t="shared" si="40"/>
        <v>3.3248167026336422E-3</v>
      </c>
      <c r="E354" s="26">
        <f t="shared" si="41"/>
        <v>3.7585903350094868E-3</v>
      </c>
    </row>
    <row r="355" spans="2:5" x14ac:dyDescent="0.3">
      <c r="B355" s="26">
        <f>'RESULTADOS PIER'!K318</f>
        <v>18.187000000000001</v>
      </c>
      <c r="C355" s="26">
        <f>'RESULTADOS PIER'!N318</f>
        <v>37.364100000000001</v>
      </c>
      <c r="D355" s="26">
        <f t="shared" si="40"/>
        <v>7.0107524980345792E-3</v>
      </c>
      <c r="E355" s="26">
        <f t="shared" si="41"/>
        <v>2.2646494110263103E-3</v>
      </c>
    </row>
    <row r="356" spans="2:5" x14ac:dyDescent="0.3">
      <c r="B356" s="26">
        <f>'RESULTADOS PIER'!K319</f>
        <v>24.978400000000001</v>
      </c>
      <c r="C356" s="26">
        <f>'RESULTADOS PIER'!N319</f>
        <v>59.303199999999997</v>
      </c>
      <c r="D356" s="26">
        <f t="shared" si="40"/>
        <v>9.6287117279874063E-3</v>
      </c>
      <c r="E356" s="26">
        <f t="shared" si="41"/>
        <v>3.5943849029409377E-3</v>
      </c>
    </row>
    <row r="357" spans="2:5" x14ac:dyDescent="0.3">
      <c r="B357" s="26">
        <f>'RESULTADOS PIER'!K320</f>
        <v>1.8337000000000001</v>
      </c>
      <c r="C357" s="26">
        <f>'RESULTADOS PIER'!N320</f>
        <v>22.462900000000001</v>
      </c>
      <c r="D357" s="26">
        <f t="shared" si="40"/>
        <v>7.0685747268081644E-4</v>
      </c>
      <c r="E357" s="26">
        <f t="shared" si="41"/>
        <v>1.3614831684676709E-3</v>
      </c>
    </row>
    <row r="358" spans="2:5" x14ac:dyDescent="0.3">
      <c r="B358" s="26">
        <f>'RESULTADOS PIER'!K321</f>
        <v>8.6250999999999998</v>
      </c>
      <c r="C358" s="26">
        <f>'RESULTADOS PIER'!N321</f>
        <v>62.0124</v>
      </c>
      <c r="D358" s="26">
        <f t="shared" si="40"/>
        <v>3.3248167026336422E-3</v>
      </c>
      <c r="E358" s="26">
        <f t="shared" si="41"/>
        <v>3.7585903350094868E-3</v>
      </c>
    </row>
    <row r="359" spans="2:5" x14ac:dyDescent="0.3">
      <c r="B359" s="26">
        <f>'RESULTADOS PIER'!K322</f>
        <v>18.187000000000001</v>
      </c>
      <c r="C359" s="26">
        <f>'RESULTADOS PIER'!N322</f>
        <v>37.364100000000001</v>
      </c>
      <c r="D359" s="26">
        <f t="shared" si="40"/>
        <v>7.0107524980345792E-3</v>
      </c>
      <c r="E359" s="26">
        <f t="shared" si="41"/>
        <v>2.2646494110263103E-3</v>
      </c>
    </row>
    <row r="360" spans="2:5" x14ac:dyDescent="0.3">
      <c r="B360" s="26">
        <f>'RESULTADOS PIER'!K323</f>
        <v>24.978400000000001</v>
      </c>
      <c r="C360" s="26">
        <f>'RESULTADOS PIER'!N323</f>
        <v>59.303199999999997</v>
      </c>
      <c r="D360" s="26">
        <f t="shared" si="40"/>
        <v>9.6287117279874063E-3</v>
      </c>
      <c r="E360" s="26">
        <f t="shared" si="41"/>
        <v>3.5943849029409377E-3</v>
      </c>
    </row>
    <row r="361" spans="2:5" x14ac:dyDescent="0.3">
      <c r="B361" s="26">
        <f>'RESULTADOS PIER'!K324</f>
        <v>6.2885999999999997</v>
      </c>
      <c r="C361" s="26">
        <f>'RESULTADOS PIER'!N324</f>
        <v>10.969099999999999</v>
      </c>
      <c r="D361" s="26">
        <f t="shared" si="40"/>
        <v>2.4241391191037694E-3</v>
      </c>
      <c r="E361" s="26">
        <f t="shared" si="41"/>
        <v>6.6484047132109954E-4</v>
      </c>
    </row>
    <row r="362" spans="2:5" x14ac:dyDescent="0.3">
      <c r="B362" s="26">
        <f>'RESULTADOS PIER'!K325</f>
        <v>13.08</v>
      </c>
      <c r="C362" s="26">
        <f>'RESULTADOS PIER'!N325</f>
        <v>50.996600000000001</v>
      </c>
      <c r="D362" s="26">
        <f t="shared" si="40"/>
        <v>5.0420983490565953E-3</v>
      </c>
      <c r="E362" s="26">
        <f t="shared" si="41"/>
        <v>3.0909193625524053E-3</v>
      </c>
    </row>
    <row r="363" spans="2:5" x14ac:dyDescent="0.3">
      <c r="B363" s="26">
        <f>'RESULTADOS PIER'!K326</f>
        <v>13.732100000000001</v>
      </c>
      <c r="C363" s="26">
        <f>'RESULTADOS PIER'!N326</f>
        <v>25.8703</v>
      </c>
      <c r="D363" s="26">
        <f t="shared" si="40"/>
        <v>5.2934708516116265E-3</v>
      </c>
      <c r="E363" s="26">
        <f t="shared" si="41"/>
        <v>1.568006713879739E-3</v>
      </c>
    </row>
    <row r="364" spans="2:5" x14ac:dyDescent="0.3">
      <c r="B364" s="26">
        <f>'RESULTADOS PIER'!K327</f>
        <v>20.523499999999999</v>
      </c>
      <c r="C364" s="26">
        <f>'RESULTADOS PIER'!N327</f>
        <v>48.287399999999998</v>
      </c>
      <c r="D364" s="26">
        <f t="shared" si="40"/>
        <v>7.9114300815644519E-3</v>
      </c>
      <c r="E364" s="26">
        <f t="shared" si="41"/>
        <v>2.9267139304838563E-3</v>
      </c>
    </row>
    <row r="365" spans="2:5" x14ac:dyDescent="0.3">
      <c r="B365" s="26">
        <f>'RESULTADOS PIER'!K328</f>
        <v>6.2885999999999997</v>
      </c>
      <c r="C365" s="26">
        <f>'RESULTADOS PIER'!N328</f>
        <v>10.969099999999999</v>
      </c>
      <c r="D365" s="26">
        <f t="shared" si="40"/>
        <v>2.4241391191037694E-3</v>
      </c>
      <c r="E365" s="26">
        <f t="shared" si="41"/>
        <v>6.6484047132109954E-4</v>
      </c>
    </row>
    <row r="366" spans="2:5" x14ac:dyDescent="0.3">
      <c r="B366" s="26">
        <f>'RESULTADOS PIER'!K329</f>
        <v>13.08</v>
      </c>
      <c r="C366" s="26">
        <f>'RESULTADOS PIER'!N329</f>
        <v>50.996600000000001</v>
      </c>
      <c r="D366" s="26">
        <f t="shared" si="40"/>
        <v>5.0420983490565953E-3</v>
      </c>
      <c r="E366" s="26">
        <f t="shared" si="41"/>
        <v>3.0909193625524053E-3</v>
      </c>
    </row>
    <row r="367" spans="2:5" x14ac:dyDescent="0.3">
      <c r="B367" s="26">
        <f>'RESULTADOS PIER'!K330</f>
        <v>13.732100000000001</v>
      </c>
      <c r="C367" s="26">
        <f>'RESULTADOS PIER'!N330</f>
        <v>25.8703</v>
      </c>
      <c r="D367" s="26">
        <f t="shared" si="40"/>
        <v>5.2934708516116265E-3</v>
      </c>
      <c r="E367" s="26">
        <f t="shared" si="41"/>
        <v>1.568006713879739E-3</v>
      </c>
    </row>
    <row r="368" spans="2:5" x14ac:dyDescent="0.3">
      <c r="B368" s="26">
        <f>'RESULTADOS PIER'!K331</f>
        <v>20.523499999999999</v>
      </c>
      <c r="C368" s="26">
        <f>'RESULTADOS PIER'!N331</f>
        <v>48.287399999999998</v>
      </c>
      <c r="D368" s="26">
        <f t="shared" si="40"/>
        <v>7.9114300815644519E-3</v>
      </c>
      <c r="E368" s="26">
        <f t="shared" si="41"/>
        <v>2.9267139304838563E-3</v>
      </c>
    </row>
    <row r="369" spans="2:5" x14ac:dyDescent="0.3">
      <c r="B369" s="26">
        <f>'RESULTADOS PIER'!K332</f>
        <v>7.6782000000000004</v>
      </c>
      <c r="C369" s="26">
        <f>'RESULTADOS PIER'!N332</f>
        <v>19.168299999999999</v>
      </c>
      <c r="D369" s="26">
        <f t="shared" si="40"/>
        <v>2.9598042464622594E-3</v>
      </c>
      <c r="E369" s="26">
        <f t="shared" si="41"/>
        <v>1.161796465199901E-3</v>
      </c>
    </row>
    <row r="370" spans="2:5" x14ac:dyDescent="0.3">
      <c r="B370" s="26">
        <f>'RESULTADOS PIER'!K333</f>
        <v>16.7334</v>
      </c>
      <c r="C370" s="26">
        <f>'RESULTADOS PIER'!N333</f>
        <v>62.918300000000002</v>
      </c>
      <c r="D370" s="26">
        <f t="shared" si="40"/>
        <v>6.4504165530660258E-3</v>
      </c>
      <c r="E370" s="26">
        <f t="shared" si="41"/>
        <v>3.8134972082233131E-3</v>
      </c>
    </row>
    <row r="371" spans="2:5" x14ac:dyDescent="0.3">
      <c r="B371" s="26">
        <f>'RESULTADOS PIER'!K334</f>
        <v>24.031500000000001</v>
      </c>
      <c r="C371" s="26">
        <f>'RESULTADOS PIER'!N334</f>
        <v>40.658700000000003</v>
      </c>
      <c r="D371" s="26">
        <f t="shared" ref="D371:D388" si="42">B371*1000/(10.1971621297793*$F$10*$U$10)</f>
        <v>9.2636992718160213E-3</v>
      </c>
      <c r="E371" s="26">
        <f t="shared" ref="E371:E388" si="43">C371*1000*100/($H$10*10.1971621297793*$F$10*$U$10)</f>
        <v>2.4643361142940804E-3</v>
      </c>
    </row>
    <row r="372" spans="2:5" x14ac:dyDescent="0.3">
      <c r="B372" s="26">
        <f>'RESULTADOS PIER'!K335</f>
        <v>33.0867</v>
      </c>
      <c r="C372" s="26">
        <f>'RESULTADOS PIER'!N335</f>
        <v>58.397199999999998</v>
      </c>
      <c r="D372" s="26">
        <f t="shared" si="42"/>
        <v>1.2754311578419789E-2</v>
      </c>
      <c r="E372" s="26">
        <f t="shared" si="43"/>
        <v>3.5394719686968413E-3</v>
      </c>
    </row>
    <row r="373" spans="2:5" x14ac:dyDescent="0.3">
      <c r="B373" s="26">
        <f>'RESULTADOS PIER'!K336</f>
        <v>7.6782000000000004</v>
      </c>
      <c r="C373" s="26">
        <f>'RESULTADOS PIER'!N336</f>
        <v>19.168299999999999</v>
      </c>
      <c r="D373" s="26">
        <f t="shared" si="42"/>
        <v>2.9598042464622594E-3</v>
      </c>
      <c r="E373" s="26">
        <f t="shared" si="43"/>
        <v>1.161796465199901E-3</v>
      </c>
    </row>
    <row r="374" spans="2:5" x14ac:dyDescent="0.3">
      <c r="B374" s="26">
        <f>'RESULTADOS PIER'!K337</f>
        <v>16.7334</v>
      </c>
      <c r="C374" s="26">
        <f>'RESULTADOS PIER'!N337</f>
        <v>62.918300000000002</v>
      </c>
      <c r="D374" s="26">
        <f t="shared" si="42"/>
        <v>6.4504165530660258E-3</v>
      </c>
      <c r="E374" s="26">
        <f t="shared" si="43"/>
        <v>3.8134972082233131E-3</v>
      </c>
    </row>
    <row r="375" spans="2:5" x14ac:dyDescent="0.3">
      <c r="B375" s="26">
        <f>'RESULTADOS PIER'!K338</f>
        <v>24.031500000000001</v>
      </c>
      <c r="C375" s="26">
        <f>'RESULTADOS PIER'!N338</f>
        <v>40.658700000000003</v>
      </c>
      <c r="D375" s="26">
        <f t="shared" si="42"/>
        <v>9.2636992718160213E-3</v>
      </c>
      <c r="E375" s="26">
        <f t="shared" si="43"/>
        <v>2.4643361142940804E-3</v>
      </c>
    </row>
    <row r="376" spans="2:5" x14ac:dyDescent="0.3">
      <c r="B376" s="26">
        <f>'RESULTADOS PIER'!K339</f>
        <v>33.0867</v>
      </c>
      <c r="C376" s="26">
        <f>'RESULTADOS PIER'!N339</f>
        <v>58.397199999999998</v>
      </c>
      <c r="D376" s="26">
        <f t="shared" si="42"/>
        <v>1.2754311578419789E-2</v>
      </c>
      <c r="E376" s="26">
        <f t="shared" si="43"/>
        <v>3.5394719686968413E-3</v>
      </c>
    </row>
    <row r="377" spans="2:5" x14ac:dyDescent="0.3">
      <c r="B377" s="26">
        <f>'RESULTADOS PIER'!K340</f>
        <v>12.133100000000001</v>
      </c>
      <c r="C377" s="26">
        <f>'RESULTADOS PIER'!N340</f>
        <v>7.6745999999999999</v>
      </c>
      <c r="D377" s="26">
        <f t="shared" si="42"/>
        <v>4.677085892885212E-3</v>
      </c>
      <c r="E377" s="26">
        <f t="shared" si="43"/>
        <v>4.651598290835995E-4</v>
      </c>
    </row>
    <row r="378" spans="2:5" x14ac:dyDescent="0.3">
      <c r="B378" s="26">
        <f>'RESULTADOS PIER'!K341</f>
        <v>21.188300000000002</v>
      </c>
      <c r="C378" s="26">
        <f>'RESULTADOS PIER'!N341</f>
        <v>51.9026</v>
      </c>
      <c r="D378" s="26">
        <f t="shared" si="42"/>
        <v>8.1676981994889802E-3</v>
      </c>
      <c r="E378" s="26">
        <f t="shared" si="43"/>
        <v>3.1458322967965018E-3</v>
      </c>
    </row>
    <row r="379" spans="2:5" x14ac:dyDescent="0.3">
      <c r="B379" s="26">
        <f>'RESULTADOS PIER'!K342</f>
        <v>19.576599999999999</v>
      </c>
      <c r="C379" s="26">
        <f>'RESULTADOS PIER'!N342</f>
        <v>29.164899999999999</v>
      </c>
      <c r="D379" s="26">
        <f t="shared" si="42"/>
        <v>7.5464176253930686E-3</v>
      </c>
      <c r="E379" s="26">
        <f t="shared" si="43"/>
        <v>1.7676934171475089E-3</v>
      </c>
    </row>
    <row r="380" spans="2:5" x14ac:dyDescent="0.3">
      <c r="B380" s="26">
        <f>'RESULTADOS PIER'!K343</f>
        <v>28.631799999999998</v>
      </c>
      <c r="C380" s="26">
        <f>'RESULTADOS PIER'!N343</f>
        <v>47.381399999999999</v>
      </c>
      <c r="D380" s="26">
        <f t="shared" si="42"/>
        <v>1.1037029931996836E-2</v>
      </c>
      <c r="E380" s="26">
        <f t="shared" si="43"/>
        <v>2.8718009962397603E-3</v>
      </c>
    </row>
    <row r="381" spans="2:5" x14ac:dyDescent="0.3">
      <c r="B381" s="26">
        <f>'RESULTADOS PIER'!K344</f>
        <v>12.133100000000001</v>
      </c>
      <c r="C381" s="26">
        <f>'RESULTADOS PIER'!N344</f>
        <v>7.6745999999999999</v>
      </c>
      <c r="D381" s="26">
        <f t="shared" si="42"/>
        <v>4.677085892885212E-3</v>
      </c>
      <c r="E381" s="26">
        <f t="shared" si="43"/>
        <v>4.651598290835995E-4</v>
      </c>
    </row>
    <row r="382" spans="2:5" x14ac:dyDescent="0.3">
      <c r="B382" s="26">
        <f>'RESULTADOS PIER'!K345</f>
        <v>21.188300000000002</v>
      </c>
      <c r="C382" s="26">
        <f>'RESULTADOS PIER'!N345</f>
        <v>51.9026</v>
      </c>
      <c r="D382" s="26">
        <f t="shared" si="42"/>
        <v>8.1676981994889802E-3</v>
      </c>
      <c r="E382" s="26">
        <f t="shared" si="43"/>
        <v>3.1458322967965018E-3</v>
      </c>
    </row>
    <row r="383" spans="2:5" x14ac:dyDescent="0.3">
      <c r="B383" s="26">
        <f>'RESULTADOS PIER'!K346</f>
        <v>19.576599999999999</v>
      </c>
      <c r="C383" s="26">
        <f>'RESULTADOS PIER'!N346</f>
        <v>29.164899999999999</v>
      </c>
      <c r="D383" s="26">
        <f t="shared" si="42"/>
        <v>7.5464176253930686E-3</v>
      </c>
      <c r="E383" s="26">
        <f t="shared" si="43"/>
        <v>1.7676934171475089E-3</v>
      </c>
    </row>
    <row r="384" spans="2:5" x14ac:dyDescent="0.3">
      <c r="B384" s="26">
        <f>'RESULTADOS PIER'!K347</f>
        <v>28.631799999999998</v>
      </c>
      <c r="C384" s="26">
        <f>'RESULTADOS PIER'!N347</f>
        <v>47.381399999999999</v>
      </c>
      <c r="D384" s="26">
        <f t="shared" si="42"/>
        <v>1.1037029931996836E-2</v>
      </c>
      <c r="E384" s="26">
        <f t="shared" si="43"/>
        <v>2.8718009962397603E-3</v>
      </c>
    </row>
    <row r="385" spans="2:5" x14ac:dyDescent="0.3">
      <c r="B385" s="26">
        <f>'RESULTADOS PIER'!K348</f>
        <v>1.8337000000000001</v>
      </c>
      <c r="C385" s="26">
        <f>'RESULTADOS PIER'!N348</f>
        <v>22.462900000000001</v>
      </c>
      <c r="D385" s="26">
        <f t="shared" si="42"/>
        <v>7.0685747268081644E-4</v>
      </c>
      <c r="E385" s="26">
        <f t="shared" si="43"/>
        <v>1.3614831684676709E-3</v>
      </c>
    </row>
    <row r="386" spans="2:5" x14ac:dyDescent="0.3">
      <c r="B386" s="26">
        <f>'RESULTADOS PIER'!K349</f>
        <v>8.6250999999999998</v>
      </c>
      <c r="C386" s="26">
        <f>'RESULTADOS PIER'!N349</f>
        <v>62.918300000000002</v>
      </c>
      <c r="D386" s="26">
        <f t="shared" si="42"/>
        <v>3.3248167026336422E-3</v>
      </c>
      <c r="E386" s="26">
        <f t="shared" si="43"/>
        <v>3.8134972082233131E-3</v>
      </c>
    </row>
    <row r="387" spans="2:5" x14ac:dyDescent="0.3">
      <c r="B387" s="26">
        <f>'RESULTADOS PIER'!K350</f>
        <v>24.031500000000001</v>
      </c>
      <c r="C387" s="26">
        <f>'RESULTADOS PIER'!N350</f>
        <v>40.658700000000003</v>
      </c>
      <c r="D387" s="26">
        <f t="shared" si="42"/>
        <v>9.2636992718160213E-3</v>
      </c>
      <c r="E387" s="26">
        <f t="shared" si="43"/>
        <v>2.4643361142940804E-3</v>
      </c>
    </row>
    <row r="388" spans="2:5" x14ac:dyDescent="0.3">
      <c r="B388" s="26">
        <f>'RESULTADOS PIER'!K351</f>
        <v>33.0867</v>
      </c>
      <c r="C388" s="26">
        <f>'RESULTADOS PIER'!N351</f>
        <v>59.303199999999997</v>
      </c>
      <c r="D388" s="26">
        <f t="shared" si="42"/>
        <v>1.2754311578419789E-2</v>
      </c>
      <c r="E388" s="26">
        <f t="shared" si="43"/>
        <v>3.5943849029409377E-3</v>
      </c>
    </row>
  </sheetData>
  <mergeCells count="2">
    <mergeCell ref="K2:M2"/>
    <mergeCell ref="S14:S20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topLeftCell="A270" zoomScaleNormal="100" workbookViewId="0">
      <selection activeCell="J13" sqref="J13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6'!$R$4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147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148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167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6'!$R$5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147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167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6'!$R$6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147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167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6'!$R$7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147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167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6'!$R$8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147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167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6'!$R$9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147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167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6'!$R$10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144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147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148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167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BG333"/>
  <sheetViews>
    <sheetView showGridLines="0" topLeftCell="H1" zoomScale="80" zoomScaleNormal="80" workbookViewId="0">
      <selection activeCell="S14" sqref="S14:W19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12" style="26" bestFit="1" customWidth="1"/>
    <col min="5" max="5" width="14.88671875" style="26" bestFit="1" customWidth="1"/>
    <col min="6" max="6" width="22.6640625" style="26" bestFit="1" customWidth="1"/>
    <col min="7" max="7" width="8.77734375" style="26" bestFit="1" customWidth="1"/>
    <col min="8" max="8" width="9" style="26" bestFit="1" customWidth="1"/>
    <col min="9" max="9" width="9.21875" style="26" bestFit="1" customWidth="1"/>
    <col min="10" max="10" width="11.21875" style="26" bestFit="1" customWidth="1"/>
    <col min="11" max="12" width="12" style="26" bestFit="1" customWidth="1"/>
    <col min="13" max="13" width="12.109375" style="26" bestFit="1" customWidth="1"/>
    <col min="14" max="14" width="16.44140625" style="26" bestFit="1" customWidth="1"/>
    <col min="15" max="16" width="16.44140625" style="26" customWidth="1"/>
    <col min="17" max="17" width="3.77734375" style="26" customWidth="1"/>
    <col min="18" max="18" width="30.109375" style="26" bestFit="1" customWidth="1"/>
    <col min="19" max="19" width="16.44140625" style="26" bestFit="1" customWidth="1"/>
    <col min="20" max="20" width="11.5546875" style="26" bestFit="1" customWidth="1"/>
    <col min="21" max="21" width="6.77734375" style="26" bestFit="1" customWidth="1"/>
    <col min="22" max="22" width="7.33203125" style="26" bestFit="1" customWidth="1"/>
    <col min="23" max="23" width="12.5546875" style="26" bestFit="1" customWidth="1"/>
    <col min="24" max="24" width="10.44140625" style="26" bestFit="1" customWidth="1"/>
    <col min="25" max="25" width="11.77734375" style="26" bestFit="1" customWidth="1"/>
    <col min="26" max="26" width="16.21875" style="26" bestFit="1" customWidth="1"/>
    <col min="27" max="27" width="5.6640625" style="26" customWidth="1"/>
    <col min="28" max="28" width="6.77734375" style="26" bestFit="1" customWidth="1"/>
    <col min="29" max="29" width="7.5546875" style="26" bestFit="1" customWidth="1"/>
    <col min="30" max="31" width="6.77734375" style="26" customWidth="1"/>
    <col min="32" max="32" width="7.5546875" style="26" bestFit="1" customWidth="1"/>
    <col min="33" max="33" width="6.21875" style="26" bestFit="1" customWidth="1"/>
    <col min="34" max="34" width="6.77734375" style="26" bestFit="1" customWidth="1"/>
    <col min="35" max="35" width="7.5546875" style="26" bestFit="1" customWidth="1"/>
    <col min="36" max="36" width="6.21875" style="26" bestFit="1" customWidth="1"/>
    <col min="37" max="37" width="6.77734375" style="26" bestFit="1" customWidth="1"/>
    <col min="38" max="38" width="7.5546875" style="26" bestFit="1" customWidth="1"/>
    <col min="39" max="39" width="6.21875" style="26" bestFit="1" customWidth="1"/>
    <col min="40" max="40" width="6.77734375" style="26" bestFit="1" customWidth="1"/>
    <col min="41" max="41" width="7.5546875" style="26" bestFit="1" customWidth="1"/>
    <col min="42" max="42" width="6.21875" style="26" bestFit="1" customWidth="1"/>
    <col min="43" max="43" width="6.77734375" style="26" bestFit="1" customWidth="1"/>
    <col min="44" max="44" width="7.21875" style="26" bestFit="1" customWidth="1"/>
    <col min="45" max="45" width="6.21875" style="26" bestFit="1" customWidth="1"/>
    <col min="46" max="46" width="9.33203125" style="26" bestFit="1" customWidth="1"/>
    <col min="47" max="47" width="7.109375" style="26" bestFit="1" customWidth="1"/>
    <col min="48" max="48" width="6" style="26" bestFit="1" customWidth="1"/>
    <col min="49" max="49" width="4.88671875" style="26" customWidth="1"/>
    <col min="50" max="50" width="11.5546875" style="26"/>
    <col min="51" max="51" width="13.44140625" style="26" bestFit="1" customWidth="1"/>
    <col min="52" max="52" width="15.44140625" style="26" bestFit="1" customWidth="1"/>
    <col min="53" max="53" width="11.5546875" style="26"/>
    <col min="54" max="54" width="15.44140625" style="26" bestFit="1" customWidth="1"/>
    <col min="55" max="55" width="19.33203125" style="26" bestFit="1" customWidth="1"/>
    <col min="56" max="56" width="14.77734375" style="26" bestFit="1" customWidth="1"/>
    <col min="57" max="57" width="12" style="26" bestFit="1" customWidth="1"/>
    <col min="58" max="16384" width="11.5546875" style="26"/>
  </cols>
  <sheetData>
    <row r="1" spans="2:59" x14ac:dyDescent="0.3">
      <c r="B1" s="45" t="s">
        <v>149</v>
      </c>
      <c r="C1" s="45" t="s">
        <v>91</v>
      </c>
    </row>
    <row r="2" spans="2:59" x14ac:dyDescent="0.3">
      <c r="K2" s="112" t="s">
        <v>138</v>
      </c>
      <c r="L2" s="112"/>
      <c r="M2" s="112"/>
      <c r="AB2" s="26" t="s">
        <v>187</v>
      </c>
      <c r="AC2" s="26">
        <v>1.5</v>
      </c>
      <c r="AS2" s="18" t="s">
        <v>196</v>
      </c>
      <c r="AX2" s="18" t="s">
        <v>194</v>
      </c>
    </row>
    <row r="3" spans="2:59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  <c r="AX3" s="101" t="s">
        <v>192</v>
      </c>
      <c r="AY3" s="101" t="s">
        <v>193</v>
      </c>
      <c r="AZ3" s="103" t="s">
        <v>188</v>
      </c>
      <c r="BA3" s="101" t="s">
        <v>189</v>
      </c>
      <c r="BB3" s="101" t="s">
        <v>190</v>
      </c>
      <c r="BC3" s="101" t="s">
        <v>195</v>
      </c>
      <c r="BD3" s="101" t="s">
        <v>145</v>
      </c>
      <c r="BE3" s="103" t="s">
        <v>197</v>
      </c>
      <c r="BF3" s="102" t="s">
        <v>145</v>
      </c>
      <c r="BG3" s="26" t="s">
        <v>198</v>
      </c>
    </row>
    <row r="4" spans="2:59" x14ac:dyDescent="0.3">
      <c r="B4" s="24">
        <v>-1</v>
      </c>
      <c r="C4" s="24" t="s">
        <v>160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108">
        <f>MAX('RESULTADOS PIER'!K10702:K10751)</f>
        <v>1076.1928</v>
      </c>
      <c r="K4" s="108">
        <f>MAX('RESULTADOS PIER'!L10702:L10703)</f>
        <v>14.047499999999999</v>
      </c>
      <c r="L4" s="108">
        <f>MAX('RESULTADOS PIER'!L10704:L10705)</f>
        <v>4.3769999999999998</v>
      </c>
      <c r="M4" s="108">
        <f>MAX('RESULTADOS PIER'!L10706:L10707)</f>
        <v>24.041799999999999</v>
      </c>
      <c r="N4" s="106" t="str">
        <f>'PLANILLAS EJE 11'!C24</f>
        <v>$\phi$8@16</v>
      </c>
      <c r="O4" s="106" t="str">
        <f>VLOOKUP(G4,TABLAS!$R$17:$S$19,2)</f>
        <v>$\phi$8@16</v>
      </c>
      <c r="P4" s="106" t="str">
        <f>AV4&amp;"$\phi$"&amp;AT4</f>
        <v>2$\phi$25</v>
      </c>
      <c r="R4" s="69" t="str">
        <f t="shared" ref="R4:R9" si="0">C4&amp;" | PIER "&amp;D4&amp;" | PISO "&amp;B4</f>
        <v>EJE 11.C-E | PIER 6 | PISO -1</v>
      </c>
      <c r="S4" s="24" t="str">
        <f>'PLANILLAS EJE 11'!F24</f>
        <v>[ÁREA MINIMA]</v>
      </c>
      <c r="T4" s="24" t="str">
        <f>'PLANILLAS EJE 11'!F25</f>
        <v>[OK]</v>
      </c>
      <c r="U4" s="26">
        <f t="shared" ref="U4:U9" si="1">G4*H4</f>
        <v>12125</v>
      </c>
      <c r="V4" s="89">
        <f>'PLANILLAS EJE 11'!C33</f>
        <v>2.5132741228718345E-3</v>
      </c>
      <c r="W4" s="89">
        <v>0.01</v>
      </c>
      <c r="X4" s="26">
        <f t="shared" ref="X4:X9" si="2">0.1*H4</f>
        <v>48.5</v>
      </c>
      <c r="Y4" s="26">
        <f t="shared" ref="Y4:Y9" si="3">W4*G4*X4</f>
        <v>12.125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4">AB4-Y4</f>
        <v>-1.9450000000000003</v>
      </c>
      <c r="AD4" s="26">
        <f t="shared" ref="AD4:AD9" si="5">Y4-AC4</f>
        <v>14.07</v>
      </c>
      <c r="AE4" s="51">
        <f>IF(AC4&lt;0,VLOOKUP(AD4,TABLAS!$O$4:$P$13,1),AB4)</f>
        <v>10.18</v>
      </c>
      <c r="AF4" s="26">
        <f t="shared" ref="AF4:AF9" si="6">AE4-$Y4</f>
        <v>-1.9450000000000003</v>
      </c>
      <c r="AG4" s="97">
        <f t="shared" ref="AG4:AG9" si="7">IF(AF4&lt;0,IF(AF4=AC4,AD4-$AC$2*AF4,AE4-AF4),AD4-$AC$2*AF4/2)</f>
        <v>16.987500000000001</v>
      </c>
      <c r="AH4" s="51">
        <f>IF(AF4&lt;0,VLOOKUP(AG4,TABLAS!$O$4:$P$13,1),AE4)</f>
        <v>10.18</v>
      </c>
      <c r="AI4" s="26">
        <f t="shared" ref="AI4:AI9" si="8">AH4-$Y4</f>
        <v>-1.9450000000000003</v>
      </c>
      <c r="AJ4" s="97">
        <f t="shared" ref="AJ4:AJ9" si="9">IF(AI4&lt;0,IF(AI4=AF4,AG4-$AC$2*AI4,AH4-AI4),AG4-$AC$2*AI4/2)</f>
        <v>19.905000000000001</v>
      </c>
      <c r="AK4" s="51">
        <f>IF(AI4&lt;0,VLOOKUP(AJ4,TABLAS!$O$4:$P$13,1),AH4)</f>
        <v>10.18</v>
      </c>
      <c r="AL4" s="26">
        <f t="shared" ref="AL4:AL9" si="10">AK4-$Y4</f>
        <v>-1.9450000000000003</v>
      </c>
      <c r="AM4" s="97">
        <f t="shared" ref="AM4:AM9" si="11">IF(AL4&lt;0,IF(AL4=AI4,AJ4-$AC$2*AL4,AK4-AL4),AJ4-$AC$2*AL4/2)</f>
        <v>22.822500000000002</v>
      </c>
      <c r="AN4" s="51">
        <f>IF(AL4&lt;0,VLOOKUP(AM4,TABLAS!$O$4:$P$13,1),AK4)</f>
        <v>10.18</v>
      </c>
      <c r="AO4" s="26">
        <f t="shared" ref="AO4:AO9" si="12">AN4-$Y4</f>
        <v>-1.9450000000000003</v>
      </c>
      <c r="AP4" s="97">
        <f t="shared" ref="AP4:AP9" si="13">IF(AO4&lt;0,IF(AO4=AL4,AM4-$AC$2*AO4,AN4-AO4),AM4-$AC$2*AO4/2)</f>
        <v>25.740000000000002</v>
      </c>
      <c r="AQ4" s="51">
        <f>IF(AO4&lt;0,VLOOKUP(AP4,TABLAS!$O$4:$P$13,1),AN4)</f>
        <v>10.18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 t="shared" ref="AV4:AV9" si="14">ROUNDUP(Y4/AU4/2,0)</f>
        <v>2</v>
      </c>
      <c r="AX4" s="101">
        <v>2.5000000000000001E-3</v>
      </c>
      <c r="AY4" s="101">
        <f t="shared" ref="AY4:AY9" si="15">AX4*I4*G4</f>
        <v>14.375000000000002</v>
      </c>
      <c r="AZ4" s="104">
        <v>8</v>
      </c>
      <c r="BA4" s="101">
        <f>VLOOKUP(AZ4,TABLAS!$R$4:$S$13,1,TRUE)</f>
        <v>8</v>
      </c>
      <c r="BB4" s="101">
        <f>VLOOKUP(BA4,TABLAS!$R$4:$S$13,2,TRUE)</f>
        <v>0.5</v>
      </c>
      <c r="BC4" s="101">
        <f t="shared" ref="BC4:BC9" si="16">ROUNDUP(AY4/(2*BB4),0)</f>
        <v>15</v>
      </c>
      <c r="BD4" s="101" t="str">
        <f>IF(OR(BC4&lt;10,BC4&gt;25),"[REDISEÑAR]","[OK]")</f>
        <v>[OK]</v>
      </c>
      <c r="BE4" s="103">
        <v>20</v>
      </c>
      <c r="BF4" s="102" t="str">
        <f t="shared" ref="BF4:BF9" si="17">IF(BE4&gt;BC4,"[REDISEÑAR]","[OK]")</f>
        <v>[REDISEÑAR]</v>
      </c>
      <c r="BG4" s="26">
        <f>I4/BE4*BB4*2</f>
        <v>11.5</v>
      </c>
    </row>
    <row r="5" spans="2:59" x14ac:dyDescent="0.3">
      <c r="B5" s="24">
        <v>1</v>
      </c>
      <c r="C5" s="24" t="s">
        <v>160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108">
        <f>MAX('RESULTADOS PIER'!K10202:K10251)</f>
        <v>1069.6686</v>
      </c>
      <c r="K5" s="108">
        <f>MAX('RESULTADOS PIER'!L10202:L10203)</f>
        <v>11.599500000000001</v>
      </c>
      <c r="L5" s="108">
        <f>MAX('RESULTADOS PIER'!L10204:L10205)</f>
        <v>6.9625000000000004</v>
      </c>
      <c r="M5" s="108">
        <f>MAX('RESULTADOS PIER'!L10206:L10207)</f>
        <v>47.222000000000001</v>
      </c>
      <c r="N5" s="106" t="str">
        <f>'PLANILLAS EJE 11'!C70</f>
        <v>$\phi$8@16</v>
      </c>
      <c r="O5" s="106" t="str">
        <f>VLOOKUP(G5,TABLAS!$R$17:$S$19,2)</f>
        <v>$\phi$8@16</v>
      </c>
      <c r="P5" s="106" t="str">
        <f t="shared" ref="P5:P9" si="18">AV5&amp;"$\phi$"&amp;AT5</f>
        <v>2$\phi$25</v>
      </c>
      <c r="R5" s="69" t="str">
        <f t="shared" si="0"/>
        <v>EJE 11.C-E | PIER 6 | PISO 1</v>
      </c>
      <c r="S5" s="24" t="str">
        <f>'PLANILLAS EJE 11'!F70</f>
        <v>[ÁREA MINIMA]</v>
      </c>
      <c r="T5" s="24" t="str">
        <f>'PLANILLAS EJE 11'!F71</f>
        <v>[OK]</v>
      </c>
      <c r="U5" s="26">
        <f t="shared" si="1"/>
        <v>12125</v>
      </c>
      <c r="V5" s="89">
        <f>'PLANILLAS EJE 11'!C79</f>
        <v>2.5132741228718345E-3</v>
      </c>
      <c r="W5" s="89">
        <v>0.01</v>
      </c>
      <c r="X5" s="26">
        <f t="shared" si="2"/>
        <v>48.5</v>
      </c>
      <c r="Y5" s="26">
        <f t="shared" si="3"/>
        <v>12.125</v>
      </c>
      <c r="Z5" s="26" t="str">
        <f>"$\phi$"&amp;VLOOKUP(AN5,TABLAS!$O$4:$P$13,2)</f>
        <v>$\phi$36</v>
      </c>
      <c r="AB5" s="51">
        <f>VLOOKUP(Y5,TABLAS!$O$4:$P$13,1)</f>
        <v>10.18</v>
      </c>
      <c r="AC5" s="26">
        <f t="shared" si="4"/>
        <v>-1.9450000000000003</v>
      </c>
      <c r="AD5" s="26">
        <f t="shared" si="5"/>
        <v>14.07</v>
      </c>
      <c r="AE5" s="51">
        <f>IF(AC5&lt;0,VLOOKUP(AD5,TABLAS!$O$4:$P$13,1),AB5)</f>
        <v>10.18</v>
      </c>
      <c r="AF5" s="26">
        <f t="shared" si="6"/>
        <v>-1.9450000000000003</v>
      </c>
      <c r="AG5" s="97">
        <f t="shared" si="7"/>
        <v>16.987500000000001</v>
      </c>
      <c r="AH5" s="51">
        <f>IF(AF5&lt;0,VLOOKUP(AG5,TABLAS!$O$4:$P$13,1),AE5)</f>
        <v>10.18</v>
      </c>
      <c r="AI5" s="26">
        <f t="shared" si="8"/>
        <v>-1.9450000000000003</v>
      </c>
      <c r="AJ5" s="97">
        <f t="shared" si="9"/>
        <v>19.905000000000001</v>
      </c>
      <c r="AK5" s="51">
        <f>IF(AI5&lt;0,VLOOKUP(AJ5,TABLAS!$O$4:$P$13,1),AH5)</f>
        <v>10.18</v>
      </c>
      <c r="AL5" s="26">
        <f t="shared" si="10"/>
        <v>-1.9450000000000003</v>
      </c>
      <c r="AM5" s="97">
        <f t="shared" si="11"/>
        <v>22.822500000000002</v>
      </c>
      <c r="AN5" s="51">
        <f>IF(AL5&lt;0,VLOOKUP(AM5,TABLAS!$O$4:$P$13,1),AK5)</f>
        <v>10.18</v>
      </c>
      <c r="AO5" s="26">
        <f t="shared" si="12"/>
        <v>-1.9450000000000003</v>
      </c>
      <c r="AP5" s="97">
        <f t="shared" si="13"/>
        <v>25.740000000000002</v>
      </c>
      <c r="AQ5" s="51">
        <f>IF(AO5&lt;0,VLOOKUP(AP5,TABLAS!$O$4:$P$13,1),AN5)</f>
        <v>10.18</v>
      </c>
      <c r="AS5" s="99">
        <v>25</v>
      </c>
      <c r="AT5" s="26">
        <f>VLOOKUP(AS5,TABLAS!$R$4:$S$13,1,TRUE)</f>
        <v>25</v>
      </c>
      <c r="AU5" s="26">
        <f>VLOOKUP(AT5,TABLAS!$R$4:$S$13,2,TRUE)</f>
        <v>4.91</v>
      </c>
      <c r="AV5" s="26">
        <f t="shared" si="14"/>
        <v>2</v>
      </c>
      <c r="AX5" s="101">
        <v>2.5000000000000001E-3</v>
      </c>
      <c r="AY5" s="101">
        <f t="shared" si="15"/>
        <v>14.375000000000002</v>
      </c>
      <c r="AZ5" s="104">
        <v>8</v>
      </c>
      <c r="BA5" s="101">
        <f>VLOOKUP(AZ5,TABLAS!$R$4:$S$13,1,TRUE)</f>
        <v>8</v>
      </c>
      <c r="BB5" s="101">
        <f>VLOOKUP(BA5,TABLAS!$R$4:$S$13,2,TRUE)</f>
        <v>0.5</v>
      </c>
      <c r="BC5" s="101">
        <f t="shared" si="16"/>
        <v>15</v>
      </c>
      <c r="BD5" s="101" t="str">
        <f t="shared" ref="BD5:BD9" si="19">IF(OR(BC5&lt;10,BC5&gt;25),"[REDISEÑAR]","[OK]")</f>
        <v>[OK]</v>
      </c>
      <c r="BE5" s="103">
        <v>20</v>
      </c>
      <c r="BF5" s="102" t="str">
        <f t="shared" si="17"/>
        <v>[REDISEÑAR]</v>
      </c>
    </row>
    <row r="6" spans="2:59" x14ac:dyDescent="0.3">
      <c r="B6" s="24">
        <v>3</v>
      </c>
      <c r="C6" s="24" t="s">
        <v>158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108">
        <f>MAX('RESULTADOS PIER'!K9352:K9401)</f>
        <v>999.28440000000001</v>
      </c>
      <c r="K6" s="108">
        <f>MAX('RESULTADOS PIER'!L9352:L9353)</f>
        <v>35.603400000000001</v>
      </c>
      <c r="L6" s="108">
        <f>MAX('RESULTADOS PIER'!L9354:L9355)</f>
        <v>7.7171000000000003</v>
      </c>
      <c r="M6" s="108">
        <f>MAX('RESULTADOS PIER'!L9356:L9357)</f>
        <v>62.2622</v>
      </c>
      <c r="N6" s="106" t="str">
        <f>'PLANILLAS EJE 11'!C116</f>
        <v>$\phi$8@16</v>
      </c>
      <c r="O6" s="106" t="str">
        <f>VLOOKUP(G6,TABLAS!$R$17:$S$19,2)</f>
        <v>$\phi$8@16</v>
      </c>
      <c r="P6" s="106" t="str">
        <f t="shared" si="18"/>
        <v>2$\phi$25</v>
      </c>
      <c r="R6" s="69" t="str">
        <f t="shared" si="0"/>
        <v>EJE 11.B-E | PIER 8 | PISO 3</v>
      </c>
      <c r="S6" s="24" t="str">
        <f>'PLANILLAS EJE 11'!F116</f>
        <v>[ÁREA MINIMA]</v>
      </c>
      <c r="T6" s="24" t="str">
        <f>'PLANILLAS EJE 11'!F117</f>
        <v>[OK]</v>
      </c>
      <c r="U6" s="26">
        <f t="shared" si="1"/>
        <v>15900</v>
      </c>
      <c r="V6" s="89">
        <f>'PLANILLAS EJE 11'!C125</f>
        <v>2.5132741228718345E-3</v>
      </c>
      <c r="W6" s="89">
        <v>0.01</v>
      </c>
      <c r="X6" s="26">
        <f t="shared" si="2"/>
        <v>63.6</v>
      </c>
      <c r="Y6" s="26">
        <f t="shared" si="3"/>
        <v>15.9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4"/>
        <v>-5.7200000000000006</v>
      </c>
      <c r="AD6" s="26">
        <f t="shared" si="5"/>
        <v>21.62</v>
      </c>
      <c r="AE6" s="51">
        <f>IF(AC6&lt;0,VLOOKUP(AD6,TABLAS!$O$4:$P$13,1),AB6)</f>
        <v>10.18</v>
      </c>
      <c r="AF6" s="26">
        <f t="shared" si="6"/>
        <v>-5.7200000000000006</v>
      </c>
      <c r="AG6" s="97">
        <f t="shared" si="7"/>
        <v>30.200000000000003</v>
      </c>
      <c r="AH6" s="51">
        <f>IF(AF6&lt;0,VLOOKUP(AG6,TABLAS!$O$4:$P$13,1),AE6)</f>
        <v>10.18</v>
      </c>
      <c r="AI6" s="26">
        <f t="shared" si="8"/>
        <v>-5.7200000000000006</v>
      </c>
      <c r="AJ6" s="97">
        <f t="shared" si="9"/>
        <v>38.78</v>
      </c>
      <c r="AK6" s="51">
        <f>IF(AI6&lt;0,VLOOKUP(AJ6,TABLAS!$O$4:$P$13,1),AH6)</f>
        <v>10.18</v>
      </c>
      <c r="AL6" s="26">
        <f t="shared" si="10"/>
        <v>-5.7200000000000006</v>
      </c>
      <c r="AM6" s="97">
        <f t="shared" si="11"/>
        <v>47.36</v>
      </c>
      <c r="AN6" s="51">
        <f>IF(AL6&lt;0,VLOOKUP(AM6,TABLAS!$O$4:$P$13,1),AK6)</f>
        <v>10.18</v>
      </c>
      <c r="AO6" s="26">
        <f t="shared" si="12"/>
        <v>-5.7200000000000006</v>
      </c>
      <c r="AP6" s="97">
        <f t="shared" si="13"/>
        <v>55.94</v>
      </c>
      <c r="AQ6" s="51">
        <f>IF(AO6&lt;0,VLOOKUP(AP6,TABLAS!$O$4:$P$13,1),AN6)</f>
        <v>10.18</v>
      </c>
      <c r="AS6" s="99">
        <v>25</v>
      </c>
      <c r="AT6" s="26">
        <f>VLOOKUP(AS6,TABLAS!$R$4:$S$13,1,TRUE)</f>
        <v>25</v>
      </c>
      <c r="AU6" s="26">
        <f>VLOOKUP(AT6,TABLAS!$R$4:$S$13,2,TRUE)</f>
        <v>4.91</v>
      </c>
      <c r="AV6" s="26">
        <f t="shared" si="14"/>
        <v>2</v>
      </c>
      <c r="AX6" s="101">
        <v>2.5000000000000001E-3</v>
      </c>
      <c r="AY6" s="101">
        <f t="shared" si="15"/>
        <v>14.375000000000002</v>
      </c>
      <c r="AZ6" s="104">
        <v>8</v>
      </c>
      <c r="BA6" s="101">
        <f>VLOOKUP(AZ6,TABLAS!$R$4:$S$13,1,TRUE)</f>
        <v>8</v>
      </c>
      <c r="BB6" s="101">
        <f>VLOOKUP(BA6,TABLAS!$R$4:$S$13,2,TRUE)</f>
        <v>0.5</v>
      </c>
      <c r="BC6" s="101">
        <f t="shared" si="16"/>
        <v>15</v>
      </c>
      <c r="BD6" s="101" t="str">
        <f t="shared" si="19"/>
        <v>[OK]</v>
      </c>
      <c r="BE6" s="103">
        <v>20</v>
      </c>
      <c r="BF6" s="102" t="str">
        <f t="shared" si="17"/>
        <v>[REDISEÑAR]</v>
      </c>
    </row>
    <row r="7" spans="2:59" x14ac:dyDescent="0.3">
      <c r="B7" s="24">
        <v>8</v>
      </c>
      <c r="C7" s="24" t="s">
        <v>158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108">
        <f>MAX('RESULTADOS PIER'!K7102:K7151)</f>
        <v>800.88239999999996</v>
      </c>
      <c r="K7" s="108">
        <f>MAX('RESULTADOS PIER'!L7102:L7103)</f>
        <v>6.0467000000000004</v>
      </c>
      <c r="L7" s="108">
        <f>MAX('RESULTADOS PIER'!L7104:L7105)</f>
        <v>1.3833</v>
      </c>
      <c r="M7" s="108">
        <f>MAX('RESULTADOS PIER'!L7106:L7107)</f>
        <v>71.471299999999999</v>
      </c>
      <c r="N7" s="106" t="str">
        <f>'PLANILLAS EJE 11'!C162</f>
        <v>$\phi$8@16</v>
      </c>
      <c r="O7" s="106" t="str">
        <f>VLOOKUP(G7,TABLAS!$R$17:$S$19,2)</f>
        <v>$\phi$8@16</v>
      </c>
      <c r="P7" s="106" t="str">
        <f t="shared" si="18"/>
        <v>2$\phi$25</v>
      </c>
      <c r="R7" s="69" t="str">
        <f t="shared" si="0"/>
        <v>EJE 11.B-E | PIER 8 | PISO 8</v>
      </c>
      <c r="S7" s="24" t="str">
        <f>'PLANILLAS EJE 11'!F162</f>
        <v>[ÁREA MINIMA]</v>
      </c>
      <c r="T7" s="24" t="str">
        <f>'PLANILLAS EJE 11'!F163</f>
        <v>[OK]</v>
      </c>
      <c r="U7" s="26">
        <f t="shared" si="1"/>
        <v>15900</v>
      </c>
      <c r="V7" s="89">
        <f>'PLANILLAS EJE 11'!C171</f>
        <v>2.5132741228718345E-3</v>
      </c>
      <c r="W7" s="89">
        <v>0.01</v>
      </c>
      <c r="X7" s="26">
        <f t="shared" si="2"/>
        <v>63.6</v>
      </c>
      <c r="Y7" s="26">
        <f t="shared" si="3"/>
        <v>15.9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4"/>
        <v>-5.7200000000000006</v>
      </c>
      <c r="AD7" s="26">
        <f t="shared" si="5"/>
        <v>21.62</v>
      </c>
      <c r="AE7" s="51">
        <f>IF(AC7&lt;0,VLOOKUP(AD7,TABLAS!$O$4:$P$13,1),AB7)</f>
        <v>10.18</v>
      </c>
      <c r="AF7" s="26">
        <f t="shared" si="6"/>
        <v>-5.7200000000000006</v>
      </c>
      <c r="AG7" s="97">
        <f t="shared" si="7"/>
        <v>30.200000000000003</v>
      </c>
      <c r="AH7" s="51">
        <f>IF(AF7&lt;0,VLOOKUP(AG7,TABLAS!$O$4:$P$13,1),AE7)</f>
        <v>10.18</v>
      </c>
      <c r="AI7" s="26">
        <f t="shared" si="8"/>
        <v>-5.7200000000000006</v>
      </c>
      <c r="AJ7" s="97">
        <f t="shared" si="9"/>
        <v>38.78</v>
      </c>
      <c r="AK7" s="51">
        <f>IF(AI7&lt;0,VLOOKUP(AJ7,TABLAS!$O$4:$P$13,1),AH7)</f>
        <v>10.18</v>
      </c>
      <c r="AL7" s="26">
        <f t="shared" si="10"/>
        <v>-5.7200000000000006</v>
      </c>
      <c r="AM7" s="97">
        <f t="shared" si="11"/>
        <v>47.36</v>
      </c>
      <c r="AN7" s="51">
        <f>IF(AL7&lt;0,VLOOKUP(AM7,TABLAS!$O$4:$P$13,1),AK7)</f>
        <v>10.18</v>
      </c>
      <c r="AO7" s="26">
        <f t="shared" si="12"/>
        <v>-5.7200000000000006</v>
      </c>
      <c r="AP7" s="97">
        <f t="shared" si="13"/>
        <v>55.94</v>
      </c>
      <c r="AQ7" s="51">
        <f>IF(AO7&lt;0,VLOOKUP(AP7,TABLAS!$O$4:$P$13,1),AN7)</f>
        <v>10.18</v>
      </c>
      <c r="AS7" s="99">
        <v>25</v>
      </c>
      <c r="AT7" s="26">
        <f>VLOOKUP(AS7,TABLAS!$R$4:$S$13,1,TRUE)</f>
        <v>25</v>
      </c>
      <c r="AU7" s="26">
        <f>VLOOKUP(AT7,TABLAS!$R$4:$S$13,2,TRUE)</f>
        <v>4.91</v>
      </c>
      <c r="AV7" s="26">
        <f t="shared" si="14"/>
        <v>2</v>
      </c>
      <c r="AX7" s="101">
        <v>2.5000000000000001E-3</v>
      </c>
      <c r="AY7" s="101">
        <f t="shared" si="15"/>
        <v>14.375000000000002</v>
      </c>
      <c r="AZ7" s="104">
        <v>8</v>
      </c>
      <c r="BA7" s="101">
        <f>VLOOKUP(AZ7,TABLAS!$R$4:$S$13,1,TRUE)</f>
        <v>8</v>
      </c>
      <c r="BB7" s="101">
        <f>VLOOKUP(BA7,TABLAS!$R$4:$S$13,2,TRUE)</f>
        <v>0.5</v>
      </c>
      <c r="BC7" s="101">
        <f t="shared" si="16"/>
        <v>15</v>
      </c>
      <c r="BD7" s="101" t="str">
        <f t="shared" si="19"/>
        <v>[OK]</v>
      </c>
      <c r="BE7" s="103">
        <v>20</v>
      </c>
      <c r="BF7" s="102" t="str">
        <f t="shared" si="17"/>
        <v>[REDISEÑAR]</v>
      </c>
    </row>
    <row r="8" spans="2:59" x14ac:dyDescent="0.3">
      <c r="B8" s="24">
        <v>15</v>
      </c>
      <c r="C8" s="24" t="s">
        <v>158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108">
        <f>MAX('RESULTADOS PIER'!K3952:K4001)</f>
        <v>423.4522</v>
      </c>
      <c r="K8" s="108">
        <f>MAX('RESULTADOS PIER'!L3952:L3953)</f>
        <v>4.7915000000000001</v>
      </c>
      <c r="L8" s="108">
        <f>MAX('RESULTADOS PIER'!L3954:L3955)</f>
        <v>1.1654</v>
      </c>
      <c r="M8" s="108">
        <f>MAX('RESULTADOS PIER'!L3956:L3957)</f>
        <v>50.252099999999999</v>
      </c>
      <c r="N8" s="106" t="str">
        <f>'PLANILLAS EJE 11'!C208</f>
        <v>$\phi$8@20</v>
      </c>
      <c r="O8" s="106" t="str">
        <f>VLOOKUP(G8,TABLAS!$R$17:$S$19,2)</f>
        <v>$\phi$8@20</v>
      </c>
      <c r="P8" s="106" t="str">
        <f t="shared" si="18"/>
        <v>2$\phi$22</v>
      </c>
      <c r="R8" s="69" t="str">
        <f t="shared" si="0"/>
        <v>EJE 11.B-E | PIER 8 | PISO 15</v>
      </c>
      <c r="S8" s="24" t="str">
        <f>'PLANILLAS EJE 11'!F208</f>
        <v>[ÁREA MINIMA]</v>
      </c>
      <c r="T8" s="24" t="str">
        <f>'PLANILLAS EJE 11'!F209</f>
        <v>[OK]</v>
      </c>
      <c r="U8" s="26">
        <f t="shared" si="1"/>
        <v>12720</v>
      </c>
      <c r="V8" s="89">
        <f>'PLANILLAS EJE 11'!C217</f>
        <v>2.5132741228718345E-3</v>
      </c>
      <c r="W8" s="89">
        <v>0.01</v>
      </c>
      <c r="X8" s="26">
        <f t="shared" si="2"/>
        <v>63.6</v>
      </c>
      <c r="Y8" s="26">
        <f t="shared" si="3"/>
        <v>12.72</v>
      </c>
      <c r="Z8" s="26" t="str">
        <f>"$\phi$"&amp;VLOOKUP(AN8,TABLAS!$O$4:$P$13,2)</f>
        <v>$\phi$36</v>
      </c>
      <c r="AB8" s="51">
        <f>VLOOKUP(Y8,TABLAS!$O$4:$P$13,1)</f>
        <v>10.18</v>
      </c>
      <c r="AC8" s="26">
        <f t="shared" si="4"/>
        <v>-2.5400000000000009</v>
      </c>
      <c r="AD8" s="26">
        <f t="shared" si="5"/>
        <v>15.260000000000002</v>
      </c>
      <c r="AE8" s="51">
        <f>IF(AC8&lt;0,VLOOKUP(AD8,TABLAS!$O$4:$P$13,1),AB8)</f>
        <v>10.18</v>
      </c>
      <c r="AF8" s="26">
        <f t="shared" si="6"/>
        <v>-2.5400000000000009</v>
      </c>
      <c r="AG8" s="97">
        <f t="shared" si="7"/>
        <v>19.070000000000004</v>
      </c>
      <c r="AH8" s="51">
        <f>IF(AF8&lt;0,VLOOKUP(AG8,TABLAS!$O$4:$P$13,1),AE8)</f>
        <v>10.18</v>
      </c>
      <c r="AI8" s="26">
        <f t="shared" si="8"/>
        <v>-2.5400000000000009</v>
      </c>
      <c r="AJ8" s="97">
        <f t="shared" si="9"/>
        <v>22.880000000000006</v>
      </c>
      <c r="AK8" s="51">
        <f>IF(AI8&lt;0,VLOOKUP(AJ8,TABLAS!$O$4:$P$13,1),AH8)</f>
        <v>10.18</v>
      </c>
      <c r="AL8" s="26">
        <f t="shared" si="10"/>
        <v>-2.5400000000000009</v>
      </c>
      <c r="AM8" s="97">
        <f t="shared" si="11"/>
        <v>26.690000000000008</v>
      </c>
      <c r="AN8" s="51">
        <f>IF(AL8&lt;0,VLOOKUP(AM8,TABLAS!$O$4:$P$13,1),AK8)</f>
        <v>10.18</v>
      </c>
      <c r="AO8" s="26">
        <f t="shared" si="12"/>
        <v>-2.5400000000000009</v>
      </c>
      <c r="AP8" s="97">
        <f t="shared" si="13"/>
        <v>30.500000000000011</v>
      </c>
      <c r="AQ8" s="51">
        <f>IF(AO8&lt;0,VLOOKUP(AP8,TABLAS!$O$4:$P$13,1),AN8)</f>
        <v>10.18</v>
      </c>
      <c r="AS8" s="99">
        <v>22</v>
      </c>
      <c r="AT8" s="26">
        <f>VLOOKUP(AS8,TABLAS!$R$4:$S$13,1,TRUE)</f>
        <v>22</v>
      </c>
      <c r="AU8" s="26">
        <f>VLOOKUP(AT8,TABLAS!$R$4:$S$13,2,TRUE)</f>
        <v>3.8</v>
      </c>
      <c r="AV8" s="26">
        <f t="shared" si="14"/>
        <v>2</v>
      </c>
      <c r="AX8" s="101">
        <v>2.5000000000000001E-3</v>
      </c>
      <c r="AY8" s="101">
        <f t="shared" si="15"/>
        <v>11.500000000000002</v>
      </c>
      <c r="AZ8" s="104">
        <v>8</v>
      </c>
      <c r="BA8" s="101">
        <f>VLOOKUP(AZ8,TABLAS!$R$4:$S$13,1,TRUE)</f>
        <v>8</v>
      </c>
      <c r="BB8" s="101">
        <f>VLOOKUP(BA8,TABLAS!$R$4:$S$13,2,TRUE)</f>
        <v>0.5</v>
      </c>
      <c r="BC8" s="101">
        <f t="shared" si="16"/>
        <v>12</v>
      </c>
      <c r="BD8" s="101" t="str">
        <f t="shared" si="19"/>
        <v>[OK]</v>
      </c>
      <c r="BE8" s="103">
        <v>20</v>
      </c>
      <c r="BF8" s="102" t="str">
        <f t="shared" si="17"/>
        <v>[REDISEÑAR]</v>
      </c>
    </row>
    <row r="9" spans="2:59" x14ac:dyDescent="0.3">
      <c r="B9" s="56">
        <v>23</v>
      </c>
      <c r="C9" s="56" t="s">
        <v>158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109">
        <f>MAX('RESULTADOS PIER'!K352:K401)</f>
        <v>30.512799999999999</v>
      </c>
      <c r="K9" s="109">
        <f>MAX('RESULTADOS PIER'!L352:L353)</f>
        <v>8.8915000000000006</v>
      </c>
      <c r="L9" s="109">
        <f>MAX('RESULTADOS PIER'!L354:L355)</f>
        <v>2.0922000000000001</v>
      </c>
      <c r="M9" s="109">
        <f>MAX('RESULTADOS PIER'!L356:L357)</f>
        <v>15.568099999999999</v>
      </c>
      <c r="N9" s="107" t="str">
        <f>'PLANILLAS EJE 11'!C255</f>
        <v>$\phi$8@20</v>
      </c>
      <c r="O9" s="107" t="str">
        <f>VLOOKUP(G9,TABLAS!$R$17:$S$19,2)</f>
        <v>$\phi$8@20</v>
      </c>
      <c r="P9" s="107" t="str">
        <f t="shared" si="18"/>
        <v>2$\phi$22</v>
      </c>
      <c r="R9" s="70" t="str">
        <f t="shared" si="0"/>
        <v>EJE 11.B-E | PIER 8 | PISO 23</v>
      </c>
      <c r="S9" s="56" t="str">
        <f>'PLANILLAS EJE 11'!F255</f>
        <v>[ÁREA MINIMA]</v>
      </c>
      <c r="T9" s="56" t="str">
        <f>'PLANILLAS EJE 11'!F256</f>
        <v>[OK]</v>
      </c>
      <c r="U9" s="56">
        <f t="shared" si="1"/>
        <v>12720</v>
      </c>
      <c r="V9" s="90">
        <f>'PLANILLAS EJE 11'!C264</f>
        <v>2.5132741228718345E-3</v>
      </c>
      <c r="W9" s="90">
        <v>0.01</v>
      </c>
      <c r="X9" s="56">
        <f t="shared" si="2"/>
        <v>63.6</v>
      </c>
      <c r="Y9" s="56">
        <f t="shared" si="3"/>
        <v>12.72</v>
      </c>
      <c r="Z9" s="56" t="str">
        <f>"$\phi$"&amp;VLOOKUP(AN9,TABLAS!$O$4:$P$13,2)</f>
        <v>$\phi$36</v>
      </c>
      <c r="AB9" s="51">
        <f>VLOOKUP(Y9,TABLAS!$O$4:$P$13,1)</f>
        <v>10.18</v>
      </c>
      <c r="AC9" s="26">
        <f t="shared" si="4"/>
        <v>-2.5400000000000009</v>
      </c>
      <c r="AD9" s="26">
        <f t="shared" si="5"/>
        <v>15.260000000000002</v>
      </c>
      <c r="AE9" s="51">
        <f>IF(AC9&lt;0,VLOOKUP(AD9,TABLAS!$O$4:$P$13,1),AB9)</f>
        <v>10.18</v>
      </c>
      <c r="AF9" s="26">
        <f t="shared" si="6"/>
        <v>-2.5400000000000009</v>
      </c>
      <c r="AG9" s="97">
        <f t="shared" si="7"/>
        <v>19.070000000000004</v>
      </c>
      <c r="AH9" s="51">
        <f>IF(AF9&lt;0,VLOOKUP(AG9,TABLAS!$O$4:$P$13,1),AE9)</f>
        <v>10.18</v>
      </c>
      <c r="AI9" s="26">
        <f t="shared" si="8"/>
        <v>-2.5400000000000009</v>
      </c>
      <c r="AJ9" s="97">
        <f t="shared" si="9"/>
        <v>22.880000000000006</v>
      </c>
      <c r="AK9" s="51">
        <f>IF(AI9&lt;0,VLOOKUP(AJ9,TABLAS!$O$4:$P$13,1),AH9)</f>
        <v>10.18</v>
      </c>
      <c r="AL9" s="26">
        <f t="shared" si="10"/>
        <v>-2.5400000000000009</v>
      </c>
      <c r="AM9" s="97">
        <f t="shared" si="11"/>
        <v>26.690000000000008</v>
      </c>
      <c r="AN9" s="51">
        <f>IF(AL9&lt;0,VLOOKUP(AM9,TABLAS!$O$4:$P$13,1),AK9)</f>
        <v>10.18</v>
      </c>
      <c r="AO9" s="26">
        <f t="shared" si="12"/>
        <v>-2.5400000000000009</v>
      </c>
      <c r="AP9" s="97">
        <f t="shared" si="13"/>
        <v>30.500000000000011</v>
      </c>
      <c r="AQ9" s="51">
        <f>IF(AO9&lt;0,VLOOKUP(AP9,TABLAS!$O$4:$P$13,1),AN9)</f>
        <v>10.18</v>
      </c>
      <c r="AS9" s="99">
        <v>22</v>
      </c>
      <c r="AT9" s="26">
        <f>VLOOKUP(AS9,TABLAS!$R$4:$S$13,1,TRUE)</f>
        <v>22</v>
      </c>
      <c r="AU9" s="26">
        <f>VLOOKUP(AT9,TABLAS!$R$4:$S$13,2,TRUE)</f>
        <v>3.8</v>
      </c>
      <c r="AV9" s="26">
        <f t="shared" si="14"/>
        <v>2</v>
      </c>
      <c r="AX9" s="101">
        <v>2.5000000000000001E-3</v>
      </c>
      <c r="AY9" s="101">
        <f t="shared" si="15"/>
        <v>11.500000000000002</v>
      </c>
      <c r="AZ9" s="104">
        <v>8</v>
      </c>
      <c r="BA9" s="101">
        <f>VLOOKUP(AZ9,TABLAS!$R$4:$S$13,1,TRUE)</f>
        <v>8</v>
      </c>
      <c r="BB9" s="101">
        <f>VLOOKUP(BA9,TABLAS!$R$4:$S$13,2,TRUE)</f>
        <v>0.5</v>
      </c>
      <c r="BC9" s="101">
        <f t="shared" si="16"/>
        <v>12</v>
      </c>
      <c r="BD9" s="101" t="str">
        <f t="shared" si="19"/>
        <v>[OK]</v>
      </c>
      <c r="BE9" s="103">
        <v>20</v>
      </c>
      <c r="BF9" s="102" t="str">
        <f t="shared" si="17"/>
        <v>[REDISEÑAR]</v>
      </c>
    </row>
    <row r="11" spans="2:59" x14ac:dyDescent="0.3">
      <c r="B11" s="18" t="s">
        <v>172</v>
      </c>
    </row>
    <row r="12" spans="2:59" x14ac:dyDescent="0.3">
      <c r="B12" s="87" t="str">
        <f>$R$4</f>
        <v>EJE 11.C-E | PIER 6 | PISO -1</v>
      </c>
      <c r="C12" s="51"/>
      <c r="D12" s="51"/>
      <c r="E12" s="51"/>
    </row>
    <row r="13" spans="2:59" x14ac:dyDescent="0.3">
      <c r="B13" s="26" t="s">
        <v>173</v>
      </c>
      <c r="C13" s="26" t="s">
        <v>174</v>
      </c>
      <c r="D13" s="26" t="s">
        <v>176</v>
      </c>
      <c r="E13" s="26" t="s">
        <v>177</v>
      </c>
      <c r="S13" s="55" t="s">
        <v>208</v>
      </c>
      <c r="T13" s="55" t="s">
        <v>84</v>
      </c>
      <c r="U13" s="55" t="s">
        <v>4</v>
      </c>
      <c r="V13" s="55" t="s">
        <v>85</v>
      </c>
      <c r="W13" s="55" t="s">
        <v>207</v>
      </c>
    </row>
    <row r="14" spans="2:59" x14ac:dyDescent="0.3">
      <c r="B14" s="26">
        <f>'RESULTADOS PIER'!K10702</f>
        <v>454.64330000000001</v>
      </c>
      <c r="C14" s="26">
        <f>'RESULTADOS PIER'!N10702</f>
        <v>93.9405</v>
      </c>
      <c r="D14" s="26">
        <f>B14*1000/(10.1971621297793*$F$4*$U$4)</f>
        <v>0.10506103606350496</v>
      </c>
      <c r="E14" s="26">
        <f>C14*1000*100/($H$4*10.1971621297793*$F$4*$U$4)</f>
        <v>4.47591687873312E-3</v>
      </c>
      <c r="S14" s="115" t="s">
        <v>149</v>
      </c>
      <c r="T14" s="24">
        <f>B4</f>
        <v>-1</v>
      </c>
      <c r="U14" s="24" t="str">
        <f>C4</f>
        <v>EJE 11.C-E</v>
      </c>
      <c r="V14" s="24">
        <f>D4</f>
        <v>6</v>
      </c>
      <c r="W14" s="113">
        <f>'PLANILLAS EJE 11'!O13</f>
        <v>0.71054718263799588</v>
      </c>
    </row>
    <row r="15" spans="2:59" x14ac:dyDescent="0.3">
      <c r="B15" s="26">
        <f>'RESULTADOS PIER'!K10703</f>
        <v>461.90890000000002</v>
      </c>
      <c r="C15" s="26">
        <f>'RESULTADOS PIER'!N10703</f>
        <v>58.8217</v>
      </c>
      <c r="D15" s="26">
        <f t="shared" ref="D15:D48" si="20">B15*1000/(10.1971621297793*$F$4*$U$4)</f>
        <v>0.1067400038688658</v>
      </c>
      <c r="E15" s="26">
        <f t="shared" ref="E15:E48" si="21">C15*1000*100/($H$4*10.1971621297793*$F$4*$U$4)</f>
        <v>2.8026361352747318E-3</v>
      </c>
      <c r="S15" s="116"/>
      <c r="T15" s="24">
        <f>B5</f>
        <v>1</v>
      </c>
      <c r="U15" s="24" t="str">
        <f>C5</f>
        <v>EJE 11.C-E</v>
      </c>
      <c r="V15" s="24">
        <f>D5</f>
        <v>6</v>
      </c>
      <c r="W15" s="113">
        <f>'PLANILLAS EJE 11'!O59</f>
        <v>0.70623963483711205</v>
      </c>
    </row>
    <row r="16" spans="2:59" x14ac:dyDescent="0.3">
      <c r="B16" s="26">
        <f>'RESULTADOS PIER'!K10704</f>
        <v>111.8824</v>
      </c>
      <c r="C16" s="26">
        <f>'RESULTADOS PIER'!N10704</f>
        <v>26.444500000000001</v>
      </c>
      <c r="D16" s="26">
        <f t="shared" si="20"/>
        <v>2.585429249979377E-2</v>
      </c>
      <c r="E16" s="26">
        <f t="shared" si="21"/>
        <v>1.259982477202676E-3</v>
      </c>
      <c r="S16" s="116"/>
      <c r="T16" s="24">
        <f>B6</f>
        <v>3</v>
      </c>
      <c r="U16" s="24" t="str">
        <f>C6</f>
        <v>EJE 11.B-E</v>
      </c>
      <c r="V16" s="24">
        <f>D6</f>
        <v>8</v>
      </c>
      <c r="W16" s="113">
        <f>'PLANILLAS EJE 11'!O105</f>
        <v>0.50312577904043043</v>
      </c>
    </row>
    <row r="17" spans="2:23" x14ac:dyDescent="0.3">
      <c r="B17" s="26">
        <f>'RESULTADOS PIER'!K10705</f>
        <v>111.8824</v>
      </c>
      <c r="C17" s="26">
        <f>'RESULTADOS PIER'!N10705</f>
        <v>15.502000000000001</v>
      </c>
      <c r="D17" s="26">
        <f t="shared" si="20"/>
        <v>2.585429249979377E-2</v>
      </c>
      <c r="E17" s="26">
        <f t="shared" si="21"/>
        <v>7.3861288213412555E-4</v>
      </c>
      <c r="S17" s="116"/>
      <c r="T17" s="24">
        <f>B7</f>
        <v>8</v>
      </c>
      <c r="U17" s="24" t="str">
        <f>C7</f>
        <v>EJE 11.B-E</v>
      </c>
      <c r="V17" s="24">
        <f>D7</f>
        <v>8</v>
      </c>
      <c r="W17" s="113">
        <f>'PLANILLAS EJE 11'!O151</f>
        <v>0.47043865755974762</v>
      </c>
    </row>
    <row r="18" spans="2:23" x14ac:dyDescent="0.3">
      <c r="B18" s="26">
        <f>'RESULTADOS PIER'!K10706</f>
        <v>292.87130000000002</v>
      </c>
      <c r="C18" s="26">
        <f>'RESULTADOS PIER'!N10706</f>
        <v>252.8049</v>
      </c>
      <c r="D18" s="26">
        <f t="shared" si="20"/>
        <v>6.767802849237102E-2</v>
      </c>
      <c r="E18" s="26">
        <f t="shared" si="21"/>
        <v>1.2045217120799213E-2</v>
      </c>
      <c r="S18" s="116"/>
      <c r="T18" s="24">
        <f>B8</f>
        <v>15</v>
      </c>
      <c r="U18" s="24" t="str">
        <f>C8</f>
        <v>EJE 11.B-E</v>
      </c>
      <c r="V18" s="24">
        <f>D8</f>
        <v>8</v>
      </c>
      <c r="W18" s="113">
        <f>'PLANILLAS EJE 11'!O197</f>
        <v>0.46637999967767219</v>
      </c>
    </row>
    <row r="19" spans="2:23" x14ac:dyDescent="0.3">
      <c r="B19" s="26">
        <f>'RESULTADOS PIER'!K10707</f>
        <v>292.87130000000002</v>
      </c>
      <c r="C19" s="26">
        <f>'RESULTADOS PIER'!N10707</f>
        <v>201.1395</v>
      </c>
      <c r="D19" s="26">
        <f t="shared" si="20"/>
        <v>6.767802849237102E-2</v>
      </c>
      <c r="E19" s="26">
        <f t="shared" si="21"/>
        <v>9.5835521743011833E-3</v>
      </c>
      <c r="S19" s="117"/>
      <c r="T19" s="56">
        <f>B9</f>
        <v>23</v>
      </c>
      <c r="U19" s="56" t="str">
        <f>C9</f>
        <v>EJE 11.B-E</v>
      </c>
      <c r="V19" s="56">
        <f>D9</f>
        <v>8</v>
      </c>
      <c r="W19" s="114">
        <f>'PLANILLAS EJE 11'!O244</f>
        <v>3.3606059088050255E-2</v>
      </c>
    </row>
    <row r="20" spans="2:23" x14ac:dyDescent="0.3">
      <c r="B20" s="26">
        <f>'RESULTADOS PIER'!K10708</f>
        <v>96.187899999999999</v>
      </c>
      <c r="C20" s="26">
        <f>'RESULTADOS PIER'!N10708</f>
        <v>35.389200000000002</v>
      </c>
      <c r="D20" s="26">
        <f t="shared" si="20"/>
        <v>2.2227536248247384E-2</v>
      </c>
      <c r="E20" s="26">
        <f t="shared" si="21"/>
        <v>1.6861643019236872E-3</v>
      </c>
    </row>
    <row r="21" spans="2:23" x14ac:dyDescent="0.3">
      <c r="B21" s="26">
        <f>'RESULTADOS PIER'!K10709</f>
        <v>96.187899999999999</v>
      </c>
      <c r="C21" s="26">
        <f>'RESULTADOS PIER'!N10709</f>
        <v>24.879300000000001</v>
      </c>
      <c r="D21" s="26">
        <f t="shared" si="20"/>
        <v>2.2227536248247384E-2</v>
      </c>
      <c r="E21" s="26">
        <f t="shared" si="21"/>
        <v>1.1854064945477712E-3</v>
      </c>
    </row>
    <row r="22" spans="2:23" x14ac:dyDescent="0.3">
      <c r="B22" s="26">
        <f>'RESULTADOS PIER'!K10710</f>
        <v>566.52560000000005</v>
      </c>
      <c r="C22" s="26">
        <f>'RESULTADOS PIER'!N10710</f>
        <v>120.38500000000001</v>
      </c>
      <c r="D22" s="26">
        <f t="shared" si="20"/>
        <v>0.13091530545484514</v>
      </c>
      <c r="E22" s="26">
        <f t="shared" si="21"/>
        <v>5.7358993559357956E-3</v>
      </c>
    </row>
    <row r="23" spans="2:23" x14ac:dyDescent="0.3">
      <c r="B23" s="26">
        <f>'RESULTADOS PIER'!K10711</f>
        <v>573.79129999999998</v>
      </c>
      <c r="C23" s="26">
        <f>'RESULTADOS PIER'!N10711</f>
        <v>74.323700000000002</v>
      </c>
      <c r="D23" s="26">
        <f t="shared" si="20"/>
        <v>0.13259429636865955</v>
      </c>
      <c r="E23" s="26">
        <f t="shared" si="21"/>
        <v>3.5412490174088576E-3</v>
      </c>
    </row>
    <row r="24" spans="2:23" x14ac:dyDescent="0.3">
      <c r="B24" s="26">
        <f>'RESULTADOS PIER'!K10712</f>
        <v>636.50059999999996</v>
      </c>
      <c r="C24" s="26">
        <f>'RESULTADOS PIER'!N10712</f>
        <v>131.51660000000001</v>
      </c>
      <c r="D24" s="26">
        <f t="shared" si="20"/>
        <v>0.14708544586721622</v>
      </c>
      <c r="E24" s="26">
        <f t="shared" si="21"/>
        <v>6.2662788655967576E-3</v>
      </c>
    </row>
    <row r="25" spans="2:23" x14ac:dyDescent="0.3">
      <c r="B25" s="26">
        <f>'RESULTADOS PIER'!K10713</f>
        <v>646.67250000000001</v>
      </c>
      <c r="C25" s="26">
        <f>'RESULTADOS PIER'!N10713</f>
        <v>82.350300000000004</v>
      </c>
      <c r="D25" s="26">
        <f t="shared" si="20"/>
        <v>0.14943601465979356</v>
      </c>
      <c r="E25" s="26">
        <f t="shared" si="21"/>
        <v>3.923686777680937E-3</v>
      </c>
    </row>
    <row r="26" spans="2:23" x14ac:dyDescent="0.3">
      <c r="B26" s="26">
        <f>'RESULTADOS PIER'!K10714</f>
        <v>724.58370000000002</v>
      </c>
      <c r="C26" s="26">
        <f>'RESULTADOS PIER'!N10714</f>
        <v>155.03980000000001</v>
      </c>
      <c r="D26" s="26">
        <f t="shared" si="20"/>
        <v>0.1674400881674224</v>
      </c>
      <c r="E26" s="26">
        <f t="shared" si="21"/>
        <v>7.387072218004026E-3</v>
      </c>
    </row>
    <row r="27" spans="2:23" x14ac:dyDescent="0.3">
      <c r="B27" s="26">
        <f>'RESULTADOS PIER'!K10715</f>
        <v>733.30250000000001</v>
      </c>
      <c r="C27" s="26">
        <f>'RESULTADOS PIER'!N10715</f>
        <v>95.389200000000002</v>
      </c>
      <c r="D27" s="26">
        <f t="shared" si="20"/>
        <v>0.16945486802061827</v>
      </c>
      <c r="E27" s="26">
        <f t="shared" si="21"/>
        <v>4.5449420678924353E-3</v>
      </c>
    </row>
    <row r="28" spans="2:23" x14ac:dyDescent="0.3">
      <c r="B28" s="26">
        <f>'RESULTADOS PIER'!K10716</f>
        <v>0.84079999999999999</v>
      </c>
      <c r="C28" s="26">
        <f>'RESULTADOS PIER'!N10716</f>
        <v>269.38049999999998</v>
      </c>
      <c r="D28" s="26">
        <f t="shared" si="20"/>
        <v>1.9429587793814399E-4</v>
      </c>
      <c r="E28" s="26">
        <f t="shared" si="21"/>
        <v>1.2834983066425739E-2</v>
      </c>
    </row>
    <row r="29" spans="2:23" x14ac:dyDescent="0.3">
      <c r="B29" s="26">
        <f>'RESULTADOS PIER'!K10717</f>
        <v>5.6981999999999999</v>
      </c>
      <c r="C29" s="26">
        <f>'RESULTADOS PIER'!N10717</f>
        <v>228.6558</v>
      </c>
      <c r="D29" s="26">
        <f t="shared" si="20"/>
        <v>1.3167659035051523E-3</v>
      </c>
      <c r="E29" s="26">
        <f t="shared" si="21"/>
        <v>1.0894601951663281E-2</v>
      </c>
    </row>
    <row r="30" spans="2:23" x14ac:dyDescent="0.3">
      <c r="B30" s="26">
        <f>'RESULTADOS PIER'!K10718</f>
        <v>819.19870000000003</v>
      </c>
      <c r="C30" s="26">
        <f>'RESULTADOS PIER'!N10718</f>
        <v>438.47329999999999</v>
      </c>
      <c r="D30" s="26">
        <f t="shared" si="20"/>
        <v>0.18930415154886565</v>
      </c>
      <c r="E30" s="26">
        <f t="shared" si="21"/>
        <v>2.0891628683515746E-2</v>
      </c>
    </row>
    <row r="31" spans="2:23" x14ac:dyDescent="0.3">
      <c r="B31" s="26">
        <f>'RESULTADOS PIER'!K10719</f>
        <v>825.73779999999999</v>
      </c>
      <c r="C31" s="26">
        <f>'RESULTADOS PIER'!N10719</f>
        <v>334.53480000000002</v>
      </c>
      <c r="D31" s="26">
        <f t="shared" si="20"/>
        <v>0.19081523643876255</v>
      </c>
      <c r="E31" s="26">
        <f t="shared" si="21"/>
        <v>1.5939344136380033E-2</v>
      </c>
    </row>
    <row r="32" spans="2:23" x14ac:dyDescent="0.3">
      <c r="B32" s="26">
        <f>'RESULTADOS PIER'!K10720</f>
        <v>0.84079999999999999</v>
      </c>
      <c r="C32" s="26">
        <f>'RESULTADOS PIER'!N10720</f>
        <v>269.38049999999998</v>
      </c>
      <c r="D32" s="26">
        <f t="shared" si="20"/>
        <v>1.9429587793814399E-4</v>
      </c>
      <c r="E32" s="26">
        <f t="shared" si="21"/>
        <v>1.2834983066425739E-2</v>
      </c>
    </row>
    <row r="33" spans="2:5" x14ac:dyDescent="0.3">
      <c r="B33" s="26">
        <f>'RESULTADOS PIER'!K10721</f>
        <v>5.6981999999999999</v>
      </c>
      <c r="C33" s="26">
        <f>'RESULTADOS PIER'!N10721</f>
        <v>228.6558</v>
      </c>
      <c r="D33" s="26">
        <f t="shared" si="20"/>
        <v>1.3167659035051523E-3</v>
      </c>
      <c r="E33" s="26">
        <f t="shared" si="21"/>
        <v>1.0894601951663281E-2</v>
      </c>
    </row>
    <row r="34" spans="2:5" x14ac:dyDescent="0.3">
      <c r="B34" s="26">
        <f>'RESULTADOS PIER'!K10722</f>
        <v>819.19870000000003</v>
      </c>
      <c r="C34" s="26">
        <f>'RESULTADOS PIER'!N10722</f>
        <v>438.47329999999999</v>
      </c>
      <c r="D34" s="26">
        <f t="shared" si="20"/>
        <v>0.18930415154886565</v>
      </c>
      <c r="E34" s="26">
        <f t="shared" si="21"/>
        <v>2.0891628683515746E-2</v>
      </c>
    </row>
    <row r="35" spans="2:5" x14ac:dyDescent="0.3">
      <c r="B35" s="26">
        <f>'RESULTADOS PIER'!K10723</f>
        <v>825.73779999999999</v>
      </c>
      <c r="C35" s="26">
        <f>'RESULTADOS PIER'!N10723</f>
        <v>334.53480000000002</v>
      </c>
      <c r="D35" s="26">
        <f t="shared" si="20"/>
        <v>0.19081523643876255</v>
      </c>
      <c r="E35" s="26">
        <f t="shared" si="21"/>
        <v>1.5939344136380033E-2</v>
      </c>
    </row>
    <row r="36" spans="2:5" x14ac:dyDescent="0.3">
      <c r="B36" s="26">
        <f>'RESULTADOS PIER'!K10724</f>
        <v>274.51589999999999</v>
      </c>
      <c r="C36" s="26">
        <f>'RESULTADOS PIER'!N10724</f>
        <v>35.0015</v>
      </c>
      <c r="D36" s="26">
        <f t="shared" si="20"/>
        <v>6.343637939876276E-2</v>
      </c>
      <c r="E36" s="26">
        <f t="shared" si="21"/>
        <v>1.667691832925919E-3</v>
      </c>
    </row>
    <row r="37" spans="2:5" x14ac:dyDescent="0.3">
      <c r="B37" s="26">
        <f>'RESULTADOS PIER'!K10725</f>
        <v>281.05489999999998</v>
      </c>
      <c r="C37" s="26">
        <f>'RESULTADOS PIER'!N10725</f>
        <v>18.108499999999999</v>
      </c>
      <c r="D37" s="26">
        <f t="shared" si="20"/>
        <v>6.4947441180206067E-2</v>
      </c>
      <c r="E37" s="26">
        <f t="shared" si="21"/>
        <v>8.628029529174179E-4</v>
      </c>
    </row>
    <row r="38" spans="2:5" x14ac:dyDescent="0.3">
      <c r="B38" s="26">
        <f>'RESULTADOS PIER'!K10726</f>
        <v>543.84199999999998</v>
      </c>
      <c r="C38" s="26">
        <f>'RESULTADOS PIER'!N10726</f>
        <v>134.09129999999999</v>
      </c>
      <c r="D38" s="26">
        <f t="shared" si="20"/>
        <v>0.12567347627216471</v>
      </c>
      <c r="E38" s="26">
        <f t="shared" si="21"/>
        <v>6.3889537841640854E-3</v>
      </c>
    </row>
    <row r="39" spans="2:5" x14ac:dyDescent="0.3">
      <c r="B39" s="26">
        <f>'RESULTADOS PIER'!K10727</f>
        <v>550.38109999999995</v>
      </c>
      <c r="C39" s="26">
        <f>'RESULTADOS PIER'!N10727</f>
        <v>87.770600000000002</v>
      </c>
      <c r="D39" s="26">
        <f t="shared" si="20"/>
        <v>0.12718456116206162</v>
      </c>
      <c r="E39" s="26">
        <f t="shared" si="21"/>
        <v>4.1819439964289433E-3</v>
      </c>
    </row>
    <row r="40" spans="2:5" x14ac:dyDescent="0.3">
      <c r="B40" s="26">
        <f>'RESULTADOS PIER'!K10728</f>
        <v>274.51589999999999</v>
      </c>
      <c r="C40" s="26">
        <f>'RESULTADOS PIER'!N10728</f>
        <v>35.0015</v>
      </c>
      <c r="D40" s="26">
        <f t="shared" si="20"/>
        <v>6.343637939876276E-2</v>
      </c>
      <c r="E40" s="26">
        <f t="shared" si="21"/>
        <v>1.667691832925919E-3</v>
      </c>
    </row>
    <row r="41" spans="2:5" x14ac:dyDescent="0.3">
      <c r="B41" s="26">
        <f>'RESULTADOS PIER'!K10729</f>
        <v>281.05489999999998</v>
      </c>
      <c r="C41" s="26">
        <f>'RESULTADOS PIER'!N10729</f>
        <v>18.108499999999999</v>
      </c>
      <c r="D41" s="26">
        <f t="shared" si="20"/>
        <v>6.4947441180206067E-2</v>
      </c>
      <c r="E41" s="26">
        <f t="shared" si="21"/>
        <v>8.628029529174179E-4</v>
      </c>
    </row>
    <row r="42" spans="2:5" x14ac:dyDescent="0.3">
      <c r="B42" s="26">
        <f>'RESULTADOS PIER'!K10730</f>
        <v>543.84199999999998</v>
      </c>
      <c r="C42" s="26">
        <f>'RESULTADOS PIER'!N10730</f>
        <v>134.09129999999999</v>
      </c>
      <c r="D42" s="26">
        <f t="shared" si="20"/>
        <v>0.12567347627216471</v>
      </c>
      <c r="E42" s="26">
        <f t="shared" si="21"/>
        <v>6.3889537841640854E-3</v>
      </c>
    </row>
    <row r="43" spans="2:5" x14ac:dyDescent="0.3">
      <c r="B43" s="26">
        <f>'RESULTADOS PIER'!K10731</f>
        <v>550.38109999999995</v>
      </c>
      <c r="C43" s="26">
        <f>'RESULTADOS PIER'!N10731</f>
        <v>87.770600000000002</v>
      </c>
      <c r="D43" s="26">
        <f t="shared" si="20"/>
        <v>0.12718456116206162</v>
      </c>
      <c r="E43" s="26">
        <f t="shared" si="21"/>
        <v>4.1819439964289433E-3</v>
      </c>
    </row>
    <row r="44" spans="2:5" x14ac:dyDescent="0.3">
      <c r="B44" s="26">
        <f>'RESULTADOS PIER'!K10732</f>
        <v>247.43450000000001</v>
      </c>
      <c r="C44" s="26">
        <f>'RESULTADOS PIER'!N10732</f>
        <v>214.75389999999999</v>
      </c>
      <c r="D44" s="26">
        <f t="shared" si="20"/>
        <v>5.7178286643298867E-2</v>
      </c>
      <c r="E44" s="26">
        <f t="shared" si="21"/>
        <v>1.0232227907917932E-2</v>
      </c>
    </row>
    <row r="45" spans="2:5" x14ac:dyDescent="0.3">
      <c r="B45" s="26">
        <f>'RESULTADOS PIER'!K10733</f>
        <v>256.1533</v>
      </c>
      <c r="C45" s="26">
        <f>'RESULTADOS PIER'!N10733</f>
        <v>195.50720000000001</v>
      </c>
      <c r="D45" s="26">
        <f t="shared" si="20"/>
        <v>5.9193066496494737E-2</v>
      </c>
      <c r="E45" s="26">
        <f t="shared" si="21"/>
        <v>9.3151939407800869E-3</v>
      </c>
    </row>
    <row r="46" spans="2:5" x14ac:dyDescent="0.3">
      <c r="B46" s="26">
        <f>'RESULTADOS PIER'!K10734</f>
        <v>1067.4740999999999</v>
      </c>
      <c r="C46" s="26">
        <f>'RESULTADOS PIER'!N10734</f>
        <v>493.1</v>
      </c>
      <c r="D46" s="26">
        <f t="shared" si="20"/>
        <v>0.24667675717855622</v>
      </c>
      <c r="E46" s="26">
        <f t="shared" si="21"/>
        <v>2.3494388606653163E-2</v>
      </c>
    </row>
    <row r="47" spans="2:5" x14ac:dyDescent="0.3">
      <c r="B47" s="26">
        <f>'RESULTADOS PIER'!K10735</f>
        <v>1076.1928</v>
      </c>
      <c r="C47" s="26">
        <f>'RESULTADOS PIER'!N10735</f>
        <v>367.68329999999997</v>
      </c>
      <c r="D47" s="26">
        <f t="shared" si="20"/>
        <v>0.24869151392329855</v>
      </c>
      <c r="E47" s="26">
        <f t="shared" si="21"/>
        <v>1.7518747382633617E-2</v>
      </c>
    </row>
    <row r="48" spans="2:5" x14ac:dyDescent="0.3">
      <c r="B48" s="26">
        <f>'RESULTADOS PIER'!K10736</f>
        <v>247.43450000000001</v>
      </c>
      <c r="C48" s="26">
        <f>'RESULTADOS PIER'!N10736</f>
        <v>214.75389999999999</v>
      </c>
      <c r="D48" s="26">
        <f t="shared" si="20"/>
        <v>5.7178286643298867E-2</v>
      </c>
      <c r="E48" s="26">
        <f t="shared" si="21"/>
        <v>1.0232227907917932E-2</v>
      </c>
    </row>
    <row r="49" spans="2:5" x14ac:dyDescent="0.3">
      <c r="B49" s="26">
        <f>'RESULTADOS PIER'!K10737</f>
        <v>256.1533</v>
      </c>
      <c r="C49" s="26">
        <f>'RESULTADOS PIER'!N10737</f>
        <v>195.50720000000001</v>
      </c>
      <c r="D49" s="26">
        <f t="shared" ref="D49:D63" si="22">B49*1000/(10.1971621297793*$F$4*$U$4)</f>
        <v>5.9193066496494737E-2</v>
      </c>
      <c r="E49" s="26">
        <f t="shared" ref="E49:E63" si="23">C49*1000*100/($H$4*10.1971621297793*$F$4*$U$4)</f>
        <v>9.3151939407800869E-3</v>
      </c>
    </row>
    <row r="50" spans="2:5" x14ac:dyDescent="0.3">
      <c r="B50" s="26">
        <f>'RESULTADOS PIER'!K10738</f>
        <v>1067.4740999999999</v>
      </c>
      <c r="C50" s="26">
        <f>'RESULTADOS PIER'!N10738</f>
        <v>493.1</v>
      </c>
      <c r="D50" s="26">
        <f t="shared" si="22"/>
        <v>0.24667675717855622</v>
      </c>
      <c r="E50" s="26">
        <f t="shared" si="23"/>
        <v>2.3494388606653163E-2</v>
      </c>
    </row>
    <row r="51" spans="2:5" x14ac:dyDescent="0.3">
      <c r="B51" s="26">
        <f>'RESULTADOS PIER'!K10739</f>
        <v>1076.1928</v>
      </c>
      <c r="C51" s="26">
        <f>'RESULTADOS PIER'!N10739</f>
        <v>367.68329999999997</v>
      </c>
      <c r="D51" s="26">
        <f t="shared" si="22"/>
        <v>0.24869151392329855</v>
      </c>
      <c r="E51" s="26">
        <f t="shared" si="23"/>
        <v>1.7518747382633617E-2</v>
      </c>
    </row>
    <row r="52" spans="2:5" x14ac:dyDescent="0.3">
      <c r="B52" s="26">
        <f>'RESULTADOS PIER'!K10740</f>
        <v>522.7912</v>
      </c>
      <c r="C52" s="26">
        <f>'RESULTADOS PIER'!N10740</f>
        <v>89.628100000000003</v>
      </c>
      <c r="D52" s="26">
        <f t="shared" si="22"/>
        <v>0.12080896191999979</v>
      </c>
      <c r="E52" s="26">
        <f t="shared" si="23"/>
        <v>4.2704469914337257E-3</v>
      </c>
    </row>
    <row r="53" spans="2:5" x14ac:dyDescent="0.3">
      <c r="B53" s="26">
        <f>'RESULTADOS PIER'!K10741</f>
        <v>531.51</v>
      </c>
      <c r="C53" s="26">
        <f>'RESULTADOS PIER'!N10741</f>
        <v>51.256999999999998</v>
      </c>
      <c r="D53" s="26">
        <f t="shared" si="22"/>
        <v>0.12282374177319566</v>
      </c>
      <c r="E53" s="26">
        <f t="shared" si="23"/>
        <v>2.4422061991710019E-3</v>
      </c>
    </row>
    <row r="54" spans="2:5" x14ac:dyDescent="0.3">
      <c r="B54" s="26">
        <f>'RESULTADOS PIER'!K10742</f>
        <v>792.11739999999998</v>
      </c>
      <c r="C54" s="26">
        <f>'RESULTADOS PIER'!N10742</f>
        <v>188.71799999999999</v>
      </c>
      <c r="D54" s="26">
        <f t="shared" si="22"/>
        <v>0.18304608190185534</v>
      </c>
      <c r="E54" s="26">
        <f t="shared" si="23"/>
        <v>8.991713707301504E-3</v>
      </c>
    </row>
    <row r="55" spans="2:5" x14ac:dyDescent="0.3">
      <c r="B55" s="26">
        <f>'RESULTADOS PIER'!K10743</f>
        <v>800.83609999999999</v>
      </c>
      <c r="C55" s="26">
        <f>'RESULTADOS PIER'!N10743</f>
        <v>120.9191</v>
      </c>
      <c r="D55" s="26">
        <f t="shared" si="22"/>
        <v>0.18506083864659761</v>
      </c>
      <c r="E55" s="26">
        <f t="shared" si="23"/>
        <v>5.7613472426825277E-3</v>
      </c>
    </row>
    <row r="56" spans="2:5" x14ac:dyDescent="0.3">
      <c r="B56" s="26">
        <f>'RESULTADOS PIER'!K10744</f>
        <v>522.7912</v>
      </c>
      <c r="C56" s="26">
        <f>'RESULTADOS PIER'!N10744</f>
        <v>89.628100000000003</v>
      </c>
      <c r="D56" s="26">
        <f t="shared" si="22"/>
        <v>0.12080896191999979</v>
      </c>
      <c r="E56" s="26">
        <f t="shared" si="23"/>
        <v>4.2704469914337257E-3</v>
      </c>
    </row>
    <row r="57" spans="2:5" x14ac:dyDescent="0.3">
      <c r="B57" s="26">
        <f>'RESULTADOS PIER'!K10745</f>
        <v>531.51</v>
      </c>
      <c r="C57" s="26">
        <f>'RESULTADOS PIER'!N10745</f>
        <v>51.256999999999998</v>
      </c>
      <c r="D57" s="26">
        <f t="shared" si="22"/>
        <v>0.12282374177319566</v>
      </c>
      <c r="E57" s="26">
        <f t="shared" si="23"/>
        <v>2.4422061991710019E-3</v>
      </c>
    </row>
    <row r="58" spans="2:5" x14ac:dyDescent="0.3">
      <c r="B58" s="26">
        <f>'RESULTADOS PIER'!K10746</f>
        <v>792.11739999999998</v>
      </c>
      <c r="C58" s="26">
        <f>'RESULTADOS PIER'!N10746</f>
        <v>188.71799999999999</v>
      </c>
      <c r="D58" s="26">
        <f t="shared" si="22"/>
        <v>0.18304608190185534</v>
      </c>
      <c r="E58" s="26">
        <f t="shared" si="23"/>
        <v>8.991713707301504E-3</v>
      </c>
    </row>
    <row r="59" spans="2:5" x14ac:dyDescent="0.3">
      <c r="B59" s="26">
        <f>'RESULTADOS PIER'!K10747</f>
        <v>800.83609999999999</v>
      </c>
      <c r="C59" s="26">
        <f>'RESULTADOS PIER'!N10747</f>
        <v>120.9191</v>
      </c>
      <c r="D59" s="26">
        <f t="shared" si="22"/>
        <v>0.18506083864659761</v>
      </c>
      <c r="E59" s="26">
        <f t="shared" si="23"/>
        <v>5.7613472426825277E-3</v>
      </c>
    </row>
    <row r="60" spans="2:5" x14ac:dyDescent="0.3">
      <c r="B60" s="26">
        <f>'RESULTADOS PIER'!K10748</f>
        <v>0.84079999999999999</v>
      </c>
      <c r="C60" s="26">
        <f>'RESULTADOS PIER'!N10748</f>
        <v>269.38049999999998</v>
      </c>
      <c r="D60" s="26">
        <f t="shared" si="22"/>
        <v>1.9429587793814399E-4</v>
      </c>
      <c r="E60" s="26">
        <f t="shared" si="23"/>
        <v>1.2834983066425739E-2</v>
      </c>
    </row>
    <row r="61" spans="2:5" x14ac:dyDescent="0.3">
      <c r="B61" s="26">
        <f>'RESULTADOS PIER'!K10749</f>
        <v>5.6981999999999999</v>
      </c>
      <c r="C61" s="26">
        <f>'RESULTADOS PIER'!N10749</f>
        <v>228.6558</v>
      </c>
      <c r="D61" s="26">
        <f t="shared" si="22"/>
        <v>1.3167659035051523E-3</v>
      </c>
      <c r="E61" s="26">
        <f t="shared" si="23"/>
        <v>1.0894601951663281E-2</v>
      </c>
    </row>
    <row r="62" spans="2:5" x14ac:dyDescent="0.3">
      <c r="B62" s="26">
        <f>'RESULTADOS PIER'!K10750</f>
        <v>1067.4740999999999</v>
      </c>
      <c r="C62" s="26">
        <f>'RESULTADOS PIER'!N10750</f>
        <v>493.1</v>
      </c>
      <c r="D62" s="26">
        <f t="shared" si="22"/>
        <v>0.24667675717855622</v>
      </c>
      <c r="E62" s="26">
        <f t="shared" si="23"/>
        <v>2.3494388606653163E-2</v>
      </c>
    </row>
    <row r="63" spans="2:5" x14ac:dyDescent="0.3">
      <c r="B63" s="26">
        <f>'RESULTADOS PIER'!K10751</f>
        <v>1076.1928</v>
      </c>
      <c r="C63" s="26">
        <f>'RESULTADOS PIER'!N10751</f>
        <v>367.68329999999997</v>
      </c>
      <c r="D63" s="26">
        <f t="shared" si="22"/>
        <v>0.24869151392329855</v>
      </c>
      <c r="E63" s="26">
        <f t="shared" si="23"/>
        <v>1.7518747382633617E-2</v>
      </c>
    </row>
    <row r="65" spans="2:5" x14ac:dyDescent="0.3">
      <c r="B65" s="18" t="s">
        <v>172</v>
      </c>
    </row>
    <row r="66" spans="2:5" x14ac:dyDescent="0.3">
      <c r="B66" s="87" t="str">
        <f>$R$5</f>
        <v>EJE 11.C-E | PIER 6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PIER'!K10202</f>
        <v>447.89179999999999</v>
      </c>
      <c r="C68" s="26">
        <f>'RESULTADOS PIER'!N10202</f>
        <v>82.849100000000007</v>
      </c>
      <c r="D68" s="26">
        <f>B68*1000/(10.1971621297793*$F$5*$U$5)</f>
        <v>0.10350086881814415</v>
      </c>
      <c r="E68" s="26">
        <f>C68*1000*100/($H$5*10.1971621297793*$F$5*$U$5)</f>
        <v>3.9474527501753573E-3</v>
      </c>
    </row>
    <row r="69" spans="2:5" x14ac:dyDescent="0.3">
      <c r="B69" s="26">
        <f>'RESULTADOS PIER'!K10203</f>
        <v>455.09930000000003</v>
      </c>
      <c r="C69" s="26">
        <f>'RESULTADOS PIER'!N10203</f>
        <v>54.082500000000003</v>
      </c>
      <c r="D69" s="26">
        <f t="shared" ref="D69:D117" si="24">B69*1000/(10.1971621297793*$F$5*$U$5)</f>
        <v>0.10516641061195858</v>
      </c>
      <c r="E69" s="26">
        <f t="shared" ref="E69:E117" si="25">C69*1000*100/($H$5*10.1971621297793*$F$5*$U$5)</f>
        <v>2.5768308088000803E-3</v>
      </c>
    </row>
    <row r="70" spans="2:5" x14ac:dyDescent="0.3">
      <c r="B70" s="26">
        <f>'RESULTADOS PIER'!K10204</f>
        <v>104.9889</v>
      </c>
      <c r="C70" s="26">
        <f>'RESULTADOS PIER'!N10204</f>
        <v>25.128499999999999</v>
      </c>
      <c r="D70" s="26">
        <f t="shared" si="24"/>
        <v>2.4261311250309232E-2</v>
      </c>
      <c r="E70" s="26">
        <f t="shared" si="25"/>
        <v>1.1972799515357615E-3</v>
      </c>
    </row>
    <row r="71" spans="2:5" x14ac:dyDescent="0.3">
      <c r="B71" s="26">
        <f>'RESULTADOS PIER'!K10205</f>
        <v>104.9889</v>
      </c>
      <c r="C71" s="26">
        <f>'RESULTADOS PIER'!N10205</f>
        <v>7.8613999999999997</v>
      </c>
      <c r="D71" s="26">
        <f t="shared" si="24"/>
        <v>2.4261311250309232E-2</v>
      </c>
      <c r="E71" s="26">
        <f t="shared" si="25"/>
        <v>3.745665921564453E-4</v>
      </c>
    </row>
    <row r="72" spans="2:5" x14ac:dyDescent="0.3">
      <c r="B72" s="26">
        <f>'RESULTADOS PIER'!K10206</f>
        <v>298.97190000000001</v>
      </c>
      <c r="C72" s="26">
        <f>'RESULTADOS PIER'!N10206</f>
        <v>186.50829999999999</v>
      </c>
      <c r="D72" s="26">
        <f t="shared" si="24"/>
        <v>6.9087782813195761E-2</v>
      </c>
      <c r="E72" s="26">
        <f t="shared" si="25"/>
        <v>8.8864296868104847E-3</v>
      </c>
    </row>
    <row r="73" spans="2:5" x14ac:dyDescent="0.3">
      <c r="B73" s="26">
        <f>'RESULTADOS PIER'!K10207</f>
        <v>298.97190000000001</v>
      </c>
      <c r="C73" s="26">
        <f>'RESULTADOS PIER'!N10207</f>
        <v>247.75280000000001</v>
      </c>
      <c r="D73" s="26">
        <f t="shared" si="24"/>
        <v>6.9087782813195761E-2</v>
      </c>
      <c r="E73" s="26">
        <f t="shared" si="25"/>
        <v>1.1804503268275035E-2</v>
      </c>
    </row>
    <row r="74" spans="2:5" x14ac:dyDescent="0.3">
      <c r="B74" s="26">
        <f>'RESULTADOS PIER'!K10208</f>
        <v>78.242699999999999</v>
      </c>
      <c r="C74" s="26">
        <f>'RESULTADOS PIER'!N10208</f>
        <v>80.096100000000007</v>
      </c>
      <c r="D74" s="26">
        <f t="shared" si="24"/>
        <v>1.8080678031340173E-2</v>
      </c>
      <c r="E74" s="26">
        <f t="shared" si="25"/>
        <v>3.8162824970134914E-3</v>
      </c>
    </row>
    <row r="75" spans="2:5" x14ac:dyDescent="0.3">
      <c r="B75" s="26">
        <f>'RESULTADOS PIER'!K10209</f>
        <v>78.242699999999999</v>
      </c>
      <c r="C75" s="26">
        <f>'RESULTADOS PIER'!N10209</f>
        <v>56.3767</v>
      </c>
      <c r="D75" s="26">
        <f t="shared" si="24"/>
        <v>1.8080678031340173E-2</v>
      </c>
      <c r="E75" s="26">
        <f t="shared" si="25"/>
        <v>2.6861409413115054E-3</v>
      </c>
    </row>
    <row r="76" spans="2:5" x14ac:dyDescent="0.3">
      <c r="B76" s="26">
        <f>'RESULTADOS PIER'!K10210</f>
        <v>552.88059999999996</v>
      </c>
      <c r="C76" s="26">
        <f>'RESULTADOS PIER'!N10210</f>
        <v>107.9776</v>
      </c>
      <c r="D76" s="26">
        <f t="shared" si="24"/>
        <v>0.12776215695999976</v>
      </c>
      <c r="E76" s="26">
        <f t="shared" si="25"/>
        <v>5.144732701711118E-3</v>
      </c>
    </row>
    <row r="77" spans="2:5" x14ac:dyDescent="0.3">
      <c r="B77" s="26">
        <f>'RESULTADOS PIER'!K10211</f>
        <v>560.08810000000005</v>
      </c>
      <c r="C77" s="26">
        <f>'RESULTADOS PIER'!N10211</f>
        <v>61.943899999999999</v>
      </c>
      <c r="D77" s="26">
        <f t="shared" si="24"/>
        <v>0.12942769875381421</v>
      </c>
      <c r="E77" s="26">
        <f t="shared" si="25"/>
        <v>2.9513974009565255E-3</v>
      </c>
    </row>
    <row r="78" spans="2:5" x14ac:dyDescent="0.3">
      <c r="B78" s="26">
        <f>'RESULTADOS PIER'!K10212</f>
        <v>627.04849999999999</v>
      </c>
      <c r="C78" s="26">
        <f>'RESULTADOS PIER'!N10212</f>
        <v>115.9888</v>
      </c>
      <c r="D78" s="26">
        <f t="shared" si="24"/>
        <v>0.14490121172371109</v>
      </c>
      <c r="E78" s="26">
        <f t="shared" si="25"/>
        <v>5.5264367090232655E-3</v>
      </c>
    </row>
    <row r="79" spans="2:5" x14ac:dyDescent="0.3">
      <c r="B79" s="26">
        <f>'RESULTADOS PIER'!K10213</f>
        <v>637.13900000000001</v>
      </c>
      <c r="C79" s="26">
        <f>'RESULTADOS PIER'!N10213</f>
        <v>75.715400000000002</v>
      </c>
      <c r="D79" s="26">
        <f t="shared" si="24"/>
        <v>0.14723297023505127</v>
      </c>
      <c r="E79" s="26">
        <f t="shared" si="25"/>
        <v>3.6075583676905029E-3</v>
      </c>
    </row>
    <row r="80" spans="2:5" x14ac:dyDescent="0.3">
      <c r="B80" s="26">
        <f>'RESULTADOS PIER'!K10214</f>
        <v>705.45230000000004</v>
      </c>
      <c r="C80" s="26">
        <f>'RESULTADOS PIER'!N10214</f>
        <v>139.62450000000001</v>
      </c>
      <c r="D80" s="26">
        <f t="shared" si="24"/>
        <v>0.16301911747381415</v>
      </c>
      <c r="E80" s="26">
        <f t="shared" si="25"/>
        <v>6.6525902697417245E-3</v>
      </c>
    </row>
    <row r="81" spans="2:5" x14ac:dyDescent="0.3">
      <c r="B81" s="26">
        <f>'RESULTADOS PIER'!K10215</f>
        <v>714.10130000000004</v>
      </c>
      <c r="C81" s="26">
        <f>'RESULTADOS PIER'!N10215</f>
        <v>77.477199999999996</v>
      </c>
      <c r="D81" s="26">
        <f t="shared" si="24"/>
        <v>0.16501776762639148</v>
      </c>
      <c r="E81" s="26">
        <f t="shared" si="25"/>
        <v>3.691501612158565E-3</v>
      </c>
    </row>
    <row r="82" spans="2:5" x14ac:dyDescent="0.3">
      <c r="B82" s="26">
        <f>'RESULTADOS PIER'!K10216</f>
        <v>15.458</v>
      </c>
      <c r="C82" s="26">
        <f>'RESULTADOS PIER'!N10216</f>
        <v>186.54740000000001</v>
      </c>
      <c r="D82" s="26">
        <f t="shared" si="24"/>
        <v>3.5721047587628802E-3</v>
      </c>
      <c r="E82" s="26">
        <f t="shared" si="25"/>
        <v>8.8882926569879752E-3</v>
      </c>
    </row>
    <row r="83" spans="2:5" x14ac:dyDescent="0.3">
      <c r="B83" s="26">
        <f>'RESULTADOS PIER'!K10217</f>
        <v>8.9712999999999994</v>
      </c>
      <c r="C83" s="26">
        <f>'RESULTADOS PIER'!N10217</f>
        <v>298.17970000000003</v>
      </c>
      <c r="D83" s="26">
        <f t="shared" si="24"/>
        <v>2.0731286985566973E-3</v>
      </c>
      <c r="E83" s="26">
        <f t="shared" si="25"/>
        <v>1.4207158277053858E-2</v>
      </c>
    </row>
    <row r="84" spans="2:5" x14ac:dyDescent="0.3">
      <c r="B84" s="26">
        <f>'RESULTADOS PIER'!K10218</f>
        <v>821.66319999999996</v>
      </c>
      <c r="C84" s="26">
        <f>'RESULTADOS PIER'!N10218</f>
        <v>335.67590000000001</v>
      </c>
      <c r="D84" s="26">
        <f t="shared" si="24"/>
        <v>0.18987365938804088</v>
      </c>
      <c r="E84" s="26">
        <f t="shared" si="25"/>
        <v>1.599371332485915E-2</v>
      </c>
    </row>
    <row r="85" spans="2:5" x14ac:dyDescent="0.3">
      <c r="B85" s="26">
        <f>'RESULTADOS PIER'!K10219</f>
        <v>828.15</v>
      </c>
      <c r="C85" s="26">
        <f>'RESULTADOS PIER'!N10219</f>
        <v>395.52809999999999</v>
      </c>
      <c r="D85" s="26">
        <f t="shared" si="24"/>
        <v>0.19137265855670069</v>
      </c>
      <c r="E85" s="26">
        <f t="shared" si="25"/>
        <v>1.8845448968264393E-2</v>
      </c>
    </row>
    <row r="86" spans="2:5" x14ac:dyDescent="0.3">
      <c r="B86" s="26">
        <f>'RESULTADOS PIER'!K10220</f>
        <v>15.458</v>
      </c>
      <c r="C86" s="26">
        <f>'RESULTADOS PIER'!N10220</f>
        <v>186.54740000000001</v>
      </c>
      <c r="D86" s="26">
        <f t="shared" si="24"/>
        <v>3.5721047587628802E-3</v>
      </c>
      <c r="E86" s="26">
        <f t="shared" si="25"/>
        <v>8.8882926569879752E-3</v>
      </c>
    </row>
    <row r="87" spans="2:5" x14ac:dyDescent="0.3">
      <c r="B87" s="26">
        <f>'RESULTADOS PIER'!K10221</f>
        <v>8.9712999999999994</v>
      </c>
      <c r="C87" s="26">
        <f>'RESULTADOS PIER'!N10221</f>
        <v>298.17970000000003</v>
      </c>
      <c r="D87" s="26">
        <f t="shared" si="24"/>
        <v>2.0731286985566973E-3</v>
      </c>
      <c r="E87" s="26">
        <f t="shared" si="25"/>
        <v>1.4207158277053858E-2</v>
      </c>
    </row>
    <row r="88" spans="2:5" x14ac:dyDescent="0.3">
      <c r="B88" s="26">
        <f>'RESULTADOS PIER'!K10222</f>
        <v>821.66319999999996</v>
      </c>
      <c r="C88" s="26">
        <f>'RESULTADOS PIER'!N10222</f>
        <v>335.67590000000001</v>
      </c>
      <c r="D88" s="26">
        <f t="shared" si="24"/>
        <v>0.18987365938804088</v>
      </c>
      <c r="E88" s="26">
        <f t="shared" si="25"/>
        <v>1.599371332485915E-2</v>
      </c>
    </row>
    <row r="89" spans="2:5" x14ac:dyDescent="0.3">
      <c r="B89" s="26">
        <f>'RESULTADOS PIER'!K10223</f>
        <v>828.15</v>
      </c>
      <c r="C89" s="26">
        <f>'RESULTADOS PIER'!N10223</f>
        <v>395.52809999999999</v>
      </c>
      <c r="D89" s="26">
        <f t="shared" si="24"/>
        <v>0.19137265855670069</v>
      </c>
      <c r="E89" s="26">
        <f t="shared" si="25"/>
        <v>1.8845448968264393E-2</v>
      </c>
    </row>
    <row r="90" spans="2:5" x14ac:dyDescent="0.3">
      <c r="B90" s="26">
        <f>'RESULTADOS PIER'!K10224</f>
        <v>293.56290000000001</v>
      </c>
      <c r="C90" s="26">
        <f>'RESULTADOS PIER'!N10224</f>
        <v>37.570300000000003</v>
      </c>
      <c r="D90" s="26">
        <f t="shared" si="24"/>
        <v>6.7837846557525658E-2</v>
      </c>
      <c r="E90" s="26">
        <f t="shared" si="25"/>
        <v>1.7900856383462611E-3</v>
      </c>
    </row>
    <row r="91" spans="2:5" x14ac:dyDescent="0.3">
      <c r="B91" s="26">
        <f>'RESULTADOS PIER'!K10225</f>
        <v>300.0496</v>
      </c>
      <c r="C91" s="26">
        <f>'RESULTADOS PIER'!N10225</f>
        <v>30.2531</v>
      </c>
      <c r="D91" s="26">
        <f t="shared" si="24"/>
        <v>6.933682261773183E-2</v>
      </c>
      <c r="E91" s="26">
        <f t="shared" si="25"/>
        <v>1.4414481605271522E-3</v>
      </c>
    </row>
    <row r="92" spans="2:5" x14ac:dyDescent="0.3">
      <c r="B92" s="26">
        <f>'RESULTADOS PIER'!K10226</f>
        <v>512.64229999999998</v>
      </c>
      <c r="C92" s="26">
        <f>'RESULTADOS PIER'!N10226</f>
        <v>186.6987</v>
      </c>
      <c r="D92" s="26">
        <f t="shared" si="24"/>
        <v>0.11846370807175237</v>
      </c>
      <c r="E92" s="26">
        <f t="shared" si="25"/>
        <v>8.895501541587825E-3</v>
      </c>
    </row>
    <row r="93" spans="2:5" x14ac:dyDescent="0.3">
      <c r="B93" s="26">
        <f>'RESULTADOS PIER'!K10227</f>
        <v>519.12909999999999</v>
      </c>
      <c r="C93" s="26">
        <f>'RESULTADOS PIER'!N10227</f>
        <v>127.6016</v>
      </c>
      <c r="D93" s="26">
        <f t="shared" si="24"/>
        <v>0.11996270724041215</v>
      </c>
      <c r="E93" s="26">
        <f t="shared" si="25"/>
        <v>6.0797436163672969E-3</v>
      </c>
    </row>
    <row r="94" spans="2:5" x14ac:dyDescent="0.3">
      <c r="B94" s="26">
        <f>'RESULTADOS PIER'!K10228</f>
        <v>293.56290000000001</v>
      </c>
      <c r="C94" s="26">
        <f>'RESULTADOS PIER'!N10228</f>
        <v>37.570300000000003</v>
      </c>
      <c r="D94" s="26">
        <f t="shared" si="24"/>
        <v>6.7837846557525658E-2</v>
      </c>
      <c r="E94" s="26">
        <f t="shared" si="25"/>
        <v>1.7900856383462611E-3</v>
      </c>
    </row>
    <row r="95" spans="2:5" x14ac:dyDescent="0.3">
      <c r="B95" s="26">
        <f>'RESULTADOS PIER'!K10229</f>
        <v>300.0496</v>
      </c>
      <c r="C95" s="26">
        <f>'RESULTADOS PIER'!N10229</f>
        <v>30.2531</v>
      </c>
      <c r="D95" s="26">
        <f t="shared" si="24"/>
        <v>6.933682261773183E-2</v>
      </c>
      <c r="E95" s="26">
        <f t="shared" si="25"/>
        <v>1.4414481605271522E-3</v>
      </c>
    </row>
    <row r="96" spans="2:5" x14ac:dyDescent="0.3">
      <c r="B96" s="26">
        <f>'RESULTADOS PIER'!K10230</f>
        <v>512.64229999999998</v>
      </c>
      <c r="C96" s="26">
        <f>'RESULTADOS PIER'!N10230</f>
        <v>186.6987</v>
      </c>
      <c r="D96" s="26">
        <f t="shared" si="24"/>
        <v>0.11846370807175237</v>
      </c>
      <c r="E96" s="26">
        <f t="shared" si="25"/>
        <v>8.895501541587825E-3</v>
      </c>
    </row>
    <row r="97" spans="2:5" x14ac:dyDescent="0.3">
      <c r="B97" s="26">
        <f>'RESULTADOS PIER'!K10231</f>
        <v>519.12909999999999</v>
      </c>
      <c r="C97" s="26">
        <f>'RESULTADOS PIER'!N10231</f>
        <v>127.6016</v>
      </c>
      <c r="D97" s="26">
        <f t="shared" si="24"/>
        <v>0.11996270724041215</v>
      </c>
      <c r="E97" s="26">
        <f t="shared" si="25"/>
        <v>6.0797436163672969E-3</v>
      </c>
    </row>
    <row r="98" spans="2:5" x14ac:dyDescent="0.3">
      <c r="B98" s="26">
        <f>'RESULTADOS PIER'!K10232</f>
        <v>223.89840000000001</v>
      </c>
      <c r="C98" s="26">
        <f>'RESULTADOS PIER'!N10232</f>
        <v>136.5642</v>
      </c>
      <c r="D98" s="26">
        <f t="shared" si="24"/>
        <v>5.1739457893608162E-2</v>
      </c>
      <c r="E98" s="26">
        <f t="shared" si="25"/>
        <v>6.5067783097884895E-3</v>
      </c>
    </row>
    <row r="99" spans="2:5" x14ac:dyDescent="0.3">
      <c r="B99" s="26">
        <f>'RESULTADOS PIER'!K10233</f>
        <v>232.54740000000001</v>
      </c>
      <c r="C99" s="26">
        <f>'RESULTADOS PIER'!N10233</f>
        <v>274.09359999999998</v>
      </c>
      <c r="D99" s="26">
        <f t="shared" si="24"/>
        <v>5.3738108046185479E-2</v>
      </c>
      <c r="E99" s="26">
        <f t="shared" si="25"/>
        <v>1.3059544824572193E-2</v>
      </c>
    </row>
    <row r="100" spans="2:5" x14ac:dyDescent="0.3">
      <c r="B100" s="26">
        <f>'RESULTADOS PIER'!K10234</f>
        <v>1061.0196000000001</v>
      </c>
      <c r="C100" s="26">
        <f>'RESULTADOS PIER'!N10234</f>
        <v>385.65910000000002</v>
      </c>
      <c r="D100" s="26">
        <f t="shared" si="24"/>
        <v>0.24518522204041196</v>
      </c>
      <c r="E100" s="26">
        <f t="shared" si="25"/>
        <v>1.8375227672058635E-2</v>
      </c>
    </row>
    <row r="101" spans="2:5" x14ac:dyDescent="0.3">
      <c r="B101" s="26">
        <f>'RESULTADOS PIER'!K10235</f>
        <v>1069.6686</v>
      </c>
      <c r="C101" s="26">
        <f>'RESULTADOS PIER'!N10235</f>
        <v>419.61419999999998</v>
      </c>
      <c r="D101" s="26">
        <f t="shared" si="24"/>
        <v>0.24718387219298923</v>
      </c>
      <c r="E101" s="26">
        <f t="shared" si="25"/>
        <v>1.9993062420746055E-2</v>
      </c>
    </row>
    <row r="102" spans="2:5" x14ac:dyDescent="0.3">
      <c r="B102" s="26">
        <f>'RESULTADOS PIER'!K10236</f>
        <v>223.89840000000001</v>
      </c>
      <c r="C102" s="26">
        <f>'RESULTADOS PIER'!N10236</f>
        <v>136.5642</v>
      </c>
      <c r="D102" s="26">
        <f t="shared" si="24"/>
        <v>5.1739457893608162E-2</v>
      </c>
      <c r="E102" s="26">
        <f t="shared" si="25"/>
        <v>6.5067783097884895E-3</v>
      </c>
    </row>
    <row r="103" spans="2:5" x14ac:dyDescent="0.3">
      <c r="B103" s="26">
        <f>'RESULTADOS PIER'!K10237</f>
        <v>232.54740000000001</v>
      </c>
      <c r="C103" s="26">
        <f>'RESULTADOS PIER'!N10237</f>
        <v>274.09359999999998</v>
      </c>
      <c r="D103" s="26">
        <f t="shared" si="24"/>
        <v>5.3738108046185479E-2</v>
      </c>
      <c r="E103" s="26">
        <f t="shared" si="25"/>
        <v>1.3059544824572193E-2</v>
      </c>
    </row>
    <row r="104" spans="2:5" x14ac:dyDescent="0.3">
      <c r="B104" s="26">
        <f>'RESULTADOS PIER'!K10238</f>
        <v>1061.0196000000001</v>
      </c>
      <c r="C104" s="26">
        <f>'RESULTADOS PIER'!N10238</f>
        <v>385.65910000000002</v>
      </c>
      <c r="D104" s="26">
        <f t="shared" si="24"/>
        <v>0.24518522204041196</v>
      </c>
      <c r="E104" s="26">
        <f t="shared" si="25"/>
        <v>1.8375227672058635E-2</v>
      </c>
    </row>
    <row r="105" spans="2:5" x14ac:dyDescent="0.3">
      <c r="B105" s="26">
        <f>'RESULTADOS PIER'!K10239</f>
        <v>1069.6686</v>
      </c>
      <c r="C105" s="26">
        <f>'RESULTADOS PIER'!N10239</f>
        <v>419.61419999999998</v>
      </c>
      <c r="D105" s="26">
        <f t="shared" si="24"/>
        <v>0.24718387219298923</v>
      </c>
      <c r="E105" s="26">
        <f t="shared" si="25"/>
        <v>1.9993062420746055E-2</v>
      </c>
    </row>
    <row r="106" spans="2:5" x14ac:dyDescent="0.3">
      <c r="B106" s="26">
        <f>'RESULTADOS PIER'!K10240</f>
        <v>532.91930000000002</v>
      </c>
      <c r="C106" s="26">
        <f>'RESULTADOS PIER'!N10240</f>
        <v>12.413</v>
      </c>
      <c r="D106" s="26">
        <f t="shared" si="24"/>
        <v>0.1231494092098967</v>
      </c>
      <c r="E106" s="26">
        <f t="shared" si="25"/>
        <v>5.9143347348283447E-4</v>
      </c>
    </row>
    <row r="107" spans="2:5" x14ac:dyDescent="0.3">
      <c r="B107" s="26">
        <f>'RESULTADOS PIER'!K10241</f>
        <v>541.56830000000002</v>
      </c>
      <c r="C107" s="26">
        <f>'RESULTADOS PIER'!N10241</f>
        <v>6.1669999999999998</v>
      </c>
      <c r="D107" s="26">
        <f t="shared" si="24"/>
        <v>0.12514805936247403</v>
      </c>
      <c r="E107" s="26">
        <f t="shared" si="25"/>
        <v>2.9383470804548783E-4</v>
      </c>
    </row>
    <row r="108" spans="2:5" x14ac:dyDescent="0.3">
      <c r="B108" s="26">
        <f>'RESULTADOS PIER'!K10242</f>
        <v>751.99869999999999</v>
      </c>
      <c r="C108" s="26">
        <f>'RESULTADOS PIER'!N10242</f>
        <v>236.68190000000001</v>
      </c>
      <c r="D108" s="26">
        <f t="shared" si="24"/>
        <v>0.17377527072412338</v>
      </c>
      <c r="E108" s="26">
        <f t="shared" si="25"/>
        <v>1.1277015888787312E-2</v>
      </c>
    </row>
    <row r="109" spans="2:5" x14ac:dyDescent="0.3">
      <c r="B109" s="26">
        <f>'RESULTADOS PIER'!K10243</f>
        <v>760.64769999999999</v>
      </c>
      <c r="C109" s="26">
        <f>'RESULTADOS PIER'!N10243</f>
        <v>151.68770000000001</v>
      </c>
      <c r="D109" s="26">
        <f t="shared" si="24"/>
        <v>0.17577392087670071</v>
      </c>
      <c r="E109" s="26">
        <f t="shared" si="25"/>
        <v>7.2273570688489623E-3</v>
      </c>
    </row>
    <row r="110" spans="2:5" x14ac:dyDescent="0.3">
      <c r="B110" s="26">
        <f>'RESULTADOS PIER'!K10244</f>
        <v>532.91930000000002</v>
      </c>
      <c r="C110" s="26">
        <f>'RESULTADOS PIER'!N10244</f>
        <v>12.413</v>
      </c>
      <c r="D110" s="26">
        <f t="shared" si="24"/>
        <v>0.1231494092098967</v>
      </c>
      <c r="E110" s="26">
        <f t="shared" si="25"/>
        <v>5.9143347348283447E-4</v>
      </c>
    </row>
    <row r="111" spans="2:5" x14ac:dyDescent="0.3">
      <c r="B111" s="26">
        <f>'RESULTADOS PIER'!K10245</f>
        <v>541.56830000000002</v>
      </c>
      <c r="C111" s="26">
        <f>'RESULTADOS PIER'!N10245</f>
        <v>6.1669999999999998</v>
      </c>
      <c r="D111" s="26">
        <f t="shared" si="24"/>
        <v>0.12514805936247403</v>
      </c>
      <c r="E111" s="26">
        <f t="shared" si="25"/>
        <v>2.9383470804548783E-4</v>
      </c>
    </row>
    <row r="112" spans="2:5" x14ac:dyDescent="0.3">
      <c r="B112" s="26">
        <f>'RESULTADOS PIER'!K10246</f>
        <v>751.99869999999999</v>
      </c>
      <c r="C112" s="26">
        <f>'RESULTADOS PIER'!N10246</f>
        <v>236.68190000000001</v>
      </c>
      <c r="D112" s="26">
        <f t="shared" si="24"/>
        <v>0.17377527072412338</v>
      </c>
      <c r="E112" s="26">
        <f t="shared" si="25"/>
        <v>1.1277015888787312E-2</v>
      </c>
    </row>
    <row r="113" spans="2:5" x14ac:dyDescent="0.3">
      <c r="B113" s="26">
        <f>'RESULTADOS PIER'!K10247</f>
        <v>760.64769999999999</v>
      </c>
      <c r="C113" s="26">
        <f>'RESULTADOS PIER'!N10247</f>
        <v>151.68770000000001</v>
      </c>
      <c r="D113" s="26">
        <f t="shared" si="24"/>
        <v>0.17577392087670071</v>
      </c>
      <c r="E113" s="26">
        <f t="shared" si="25"/>
        <v>7.2273570688489623E-3</v>
      </c>
    </row>
    <row r="114" spans="2:5" x14ac:dyDescent="0.3">
      <c r="B114" s="26">
        <f>'RESULTADOS PIER'!K10248</f>
        <v>15.458</v>
      </c>
      <c r="C114" s="26">
        <f>'RESULTADOS PIER'!N10248</f>
        <v>186.54740000000001</v>
      </c>
      <c r="D114" s="26">
        <f t="shared" si="24"/>
        <v>3.5721047587628802E-3</v>
      </c>
      <c r="E114" s="26">
        <f t="shared" si="25"/>
        <v>8.8882926569879752E-3</v>
      </c>
    </row>
    <row r="115" spans="2:5" x14ac:dyDescent="0.3">
      <c r="B115" s="26">
        <f>'RESULTADOS PIER'!K10249</f>
        <v>8.9712999999999994</v>
      </c>
      <c r="C115" s="26">
        <f>'RESULTADOS PIER'!N10249</f>
        <v>298.17970000000003</v>
      </c>
      <c r="D115" s="26">
        <f t="shared" si="24"/>
        <v>2.0731286985566973E-3</v>
      </c>
      <c r="E115" s="26">
        <f t="shared" si="25"/>
        <v>1.4207158277053858E-2</v>
      </c>
    </row>
    <row r="116" spans="2:5" x14ac:dyDescent="0.3">
      <c r="B116" s="26">
        <f>'RESULTADOS PIER'!K10250</f>
        <v>1061.0196000000001</v>
      </c>
      <c r="C116" s="26">
        <f>'RESULTADOS PIER'!N10250</f>
        <v>385.65910000000002</v>
      </c>
      <c r="D116" s="26">
        <f t="shared" si="24"/>
        <v>0.24518522204041196</v>
      </c>
      <c r="E116" s="26">
        <f t="shared" si="25"/>
        <v>1.8375227672058635E-2</v>
      </c>
    </row>
    <row r="117" spans="2:5" x14ac:dyDescent="0.3">
      <c r="B117" s="26">
        <f>'RESULTADOS PIER'!K10251</f>
        <v>1069.6686</v>
      </c>
      <c r="C117" s="26">
        <f>'RESULTADOS PIER'!N10251</f>
        <v>419.61419999999998</v>
      </c>
      <c r="D117" s="26">
        <f t="shared" si="24"/>
        <v>0.24718387219298923</v>
      </c>
      <c r="E117" s="26">
        <f t="shared" si="25"/>
        <v>1.9993062420746055E-2</v>
      </c>
    </row>
    <row r="119" spans="2:5" x14ac:dyDescent="0.3">
      <c r="B119" s="18" t="s">
        <v>172</v>
      </c>
    </row>
    <row r="120" spans="2:5" x14ac:dyDescent="0.3">
      <c r="B120" s="87" t="str">
        <f>$R$6</f>
        <v>EJE 11.B-E | PIER 8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PIER'!K9352</f>
        <v>449.58350000000002</v>
      </c>
      <c r="C122" s="26">
        <f>'RESULTADOS PIER'!N9352</f>
        <v>54.508200000000002</v>
      </c>
      <c r="D122" s="26">
        <f>B122*1000/(10.1971621297793*$F$6*$U$6)</f>
        <v>7.9225660921383514E-2</v>
      </c>
      <c r="E122" s="26">
        <f>C122*1000*100/($H$6*10.1971621297793*$F$6*$U$6)</f>
        <v>1.5102896006882612E-3</v>
      </c>
    </row>
    <row r="123" spans="2:5" x14ac:dyDescent="0.3">
      <c r="B123" s="26">
        <f>'RESULTADOS PIER'!K9353</f>
        <v>459.01600000000002</v>
      </c>
      <c r="C123" s="26">
        <f>'RESULTADOS PIER'!N9353</f>
        <v>141.73650000000001</v>
      </c>
      <c r="D123" s="26">
        <f t="shared" ref="D123:D171" si="26">B123*1000/(10.1971621297793*$F$6*$U$6)</f>
        <v>8.088785725786149E-2</v>
      </c>
      <c r="E123" s="26">
        <f t="shared" ref="E123:E171" si="27">C123*1000*100/($H$6*10.1971621297793*$F$6*$U$6)</f>
        <v>3.9271735626557423E-3</v>
      </c>
    </row>
    <row r="124" spans="2:5" x14ac:dyDescent="0.3">
      <c r="B124" s="26">
        <f>'RESULTADOS PIER'!K9354</f>
        <v>100.99460000000001</v>
      </c>
      <c r="C124" s="26">
        <f>'RESULTADOS PIER'!N9354</f>
        <v>16.709700000000002</v>
      </c>
      <c r="D124" s="26">
        <f t="shared" si="26"/>
        <v>1.7797281115723242E-2</v>
      </c>
      <c r="E124" s="26">
        <f t="shared" si="27"/>
        <v>4.6298513142280684E-4</v>
      </c>
    </row>
    <row r="125" spans="2:5" x14ac:dyDescent="0.3">
      <c r="B125" s="26">
        <f>'RESULTADOS PIER'!K9355</f>
        <v>100.99460000000001</v>
      </c>
      <c r="C125" s="26">
        <f>'RESULTADOS PIER'!N9355</f>
        <v>35.616599999999998</v>
      </c>
      <c r="D125" s="26">
        <f t="shared" si="26"/>
        <v>1.7797281115723242E-2</v>
      </c>
      <c r="E125" s="26">
        <f t="shared" si="27"/>
        <v>9.8684932894268248E-4</v>
      </c>
    </row>
    <row r="126" spans="2:5" x14ac:dyDescent="0.3">
      <c r="B126" s="26">
        <f>'RESULTADOS PIER'!K9356</f>
        <v>248.19329999999999</v>
      </c>
      <c r="C126" s="26">
        <f>'RESULTADOS PIER'!N9356</f>
        <v>402.21409999999997</v>
      </c>
      <c r="D126" s="26">
        <f t="shared" si="26"/>
        <v>4.3736654545282944E-2</v>
      </c>
      <c r="E126" s="26">
        <f t="shared" si="27"/>
        <v>1.1144374102982458E-2</v>
      </c>
    </row>
    <row r="127" spans="2:5" x14ac:dyDescent="0.3">
      <c r="B127" s="26">
        <f>'RESULTADOS PIER'!K9357</f>
        <v>248.19329999999999</v>
      </c>
      <c r="C127" s="26">
        <f>'RESULTADOS PIER'!N9357</f>
        <v>477.26440000000002</v>
      </c>
      <c r="D127" s="26">
        <f t="shared" si="26"/>
        <v>4.3736654545282944E-2</v>
      </c>
      <c r="E127" s="26">
        <f t="shared" si="27"/>
        <v>1.3223835314663163E-2</v>
      </c>
    </row>
    <row r="128" spans="2:5" x14ac:dyDescent="0.3">
      <c r="B128" s="26">
        <f>'RESULTADOS PIER'!K9358</f>
        <v>125.0051</v>
      </c>
      <c r="C128" s="26">
        <f>'RESULTADOS PIER'!N9358</f>
        <v>118.0043</v>
      </c>
      <c r="D128" s="26">
        <f t="shared" si="26"/>
        <v>2.2028414445911911E-2</v>
      </c>
      <c r="E128" s="26">
        <f t="shared" si="27"/>
        <v>3.2696120423440474E-3</v>
      </c>
    </row>
    <row r="129" spans="2:5" x14ac:dyDescent="0.3">
      <c r="B129" s="26">
        <f>'RESULTADOS PIER'!K9359</f>
        <v>125.0051</v>
      </c>
      <c r="C129" s="26">
        <f>'RESULTADOS PIER'!N9359</f>
        <v>122.1665</v>
      </c>
      <c r="D129" s="26">
        <f t="shared" si="26"/>
        <v>2.2028414445911911E-2</v>
      </c>
      <c r="E129" s="26">
        <f t="shared" si="27"/>
        <v>3.384936477492973E-3</v>
      </c>
    </row>
    <row r="130" spans="2:5" x14ac:dyDescent="0.3">
      <c r="B130" s="26">
        <f>'RESULTADOS PIER'!K9360</f>
        <v>550.57799999999997</v>
      </c>
      <c r="C130" s="26">
        <f>'RESULTADOS PIER'!N9360</f>
        <v>71.218000000000004</v>
      </c>
      <c r="D130" s="26">
        <f t="shared" si="26"/>
        <v>9.7022924415094164E-2</v>
      </c>
      <c r="E130" s="26">
        <f t="shared" si="27"/>
        <v>1.9732775028677629E-3</v>
      </c>
    </row>
    <row r="131" spans="2:5" x14ac:dyDescent="0.3">
      <c r="B131" s="26">
        <f>'RESULTADOS PIER'!K9361</f>
        <v>560.01049999999998</v>
      </c>
      <c r="C131" s="26">
        <f>'RESULTADOS PIER'!N9361</f>
        <v>177.35310000000001</v>
      </c>
      <c r="D131" s="26">
        <f t="shared" si="26"/>
        <v>9.8685120751572153E-2</v>
      </c>
      <c r="E131" s="26">
        <f t="shared" si="27"/>
        <v>4.914022891598425E-3</v>
      </c>
    </row>
    <row r="132" spans="2:5" x14ac:dyDescent="0.3">
      <c r="B132" s="26">
        <f>'RESULTADOS PIER'!K9362</f>
        <v>629.41690000000006</v>
      </c>
      <c r="C132" s="26">
        <f>'RESULTADOS PIER'!N9362</f>
        <v>76.311499999999995</v>
      </c>
      <c r="D132" s="26">
        <f t="shared" si="26"/>
        <v>0.11091592528993692</v>
      </c>
      <c r="E132" s="26">
        <f t="shared" si="27"/>
        <v>2.1144059951149047E-3</v>
      </c>
    </row>
    <row r="133" spans="2:5" x14ac:dyDescent="0.3">
      <c r="B133" s="26">
        <f>'RESULTADOS PIER'!K9363</f>
        <v>642.62239999999997</v>
      </c>
      <c r="C133" s="26">
        <f>'RESULTADOS PIER'!N9363</f>
        <v>198.43109999999999</v>
      </c>
      <c r="D133" s="26">
        <f t="shared" si="26"/>
        <v>0.11324300016100609</v>
      </c>
      <c r="E133" s="26">
        <f t="shared" si="27"/>
        <v>5.4980429877180383E-3</v>
      </c>
    </row>
    <row r="134" spans="2:5" x14ac:dyDescent="0.3">
      <c r="B134" s="26">
        <f>'RESULTADOS PIER'!K9364</f>
        <v>701.0915</v>
      </c>
      <c r="C134" s="26">
        <f>'RESULTADOS PIER'!N9364</f>
        <v>92.145499999999998</v>
      </c>
      <c r="D134" s="26">
        <f t="shared" si="26"/>
        <v>0.12354643231760985</v>
      </c>
      <c r="E134" s="26">
        <f t="shared" si="27"/>
        <v>2.5531276101617771E-3</v>
      </c>
    </row>
    <row r="135" spans="2:5" x14ac:dyDescent="0.3">
      <c r="B135" s="26">
        <f>'RESULTADOS PIER'!K9365</f>
        <v>712.41049999999996</v>
      </c>
      <c r="C135" s="26">
        <f>'RESULTADOS PIER'!N9365</f>
        <v>227.07040000000001</v>
      </c>
      <c r="D135" s="26">
        <f t="shared" si="26"/>
        <v>0.12554106792138342</v>
      </c>
      <c r="E135" s="26">
        <f t="shared" si="27"/>
        <v>6.291568309797861E-3</v>
      </c>
    </row>
    <row r="136" spans="2:5" x14ac:dyDescent="0.3">
      <c r="B136" s="26">
        <f>'RESULTADOS PIER'!K9366</f>
        <v>57.154499999999999</v>
      </c>
      <c r="C136" s="26">
        <f>'RESULTADOS PIER'!N9366</f>
        <v>612.15710000000001</v>
      </c>
      <c r="D136" s="26">
        <f t="shared" si="26"/>
        <v>1.0071773179245265E-2</v>
      </c>
      <c r="E136" s="26">
        <f t="shared" si="27"/>
        <v>1.6961383830643537E-2</v>
      </c>
    </row>
    <row r="137" spans="2:5" x14ac:dyDescent="0.3">
      <c r="B137" s="26">
        <f>'RESULTADOS PIER'!K9367</f>
        <v>65.643699999999995</v>
      </c>
      <c r="C137" s="26">
        <f>'RESULTADOS PIER'!N9367</f>
        <v>795.73289999999997</v>
      </c>
      <c r="D137" s="26">
        <f t="shared" si="26"/>
        <v>1.1567741071069162E-2</v>
      </c>
      <c r="E137" s="26">
        <f t="shared" si="27"/>
        <v>2.2047822599086234E-2</v>
      </c>
    </row>
    <row r="138" spans="2:5" x14ac:dyDescent="0.3">
      <c r="B138" s="26">
        <f>'RESULTADOS PIER'!K9368</f>
        <v>752.09580000000005</v>
      </c>
      <c r="C138" s="26">
        <f>'RESULTADOS PIER'!N9368</f>
        <v>514.04229999999995</v>
      </c>
      <c r="D138" s="26">
        <f t="shared" si="26"/>
        <v>0.13253441647924505</v>
      </c>
      <c r="E138" s="26">
        <f t="shared" si="27"/>
        <v>1.4242861441101987E-2</v>
      </c>
    </row>
    <row r="139" spans="2:5" x14ac:dyDescent="0.3">
      <c r="B139" s="26">
        <f>'RESULTADOS PIER'!K9369</f>
        <v>760.58500000000004</v>
      </c>
      <c r="C139" s="26">
        <f>'RESULTADOS PIER'!N9369</f>
        <v>540.60730000000001</v>
      </c>
      <c r="D139" s="26">
        <f t="shared" si="26"/>
        <v>0.13403038437106896</v>
      </c>
      <c r="E139" s="26">
        <f t="shared" si="27"/>
        <v>1.4978912957062593E-2</v>
      </c>
    </row>
    <row r="140" spans="2:5" x14ac:dyDescent="0.3">
      <c r="B140" s="26">
        <f>'RESULTADOS PIER'!K9370</f>
        <v>57.154499999999999</v>
      </c>
      <c r="C140" s="26">
        <f>'RESULTADOS PIER'!N9370</f>
        <v>612.15710000000001</v>
      </c>
      <c r="D140" s="26">
        <f t="shared" si="26"/>
        <v>1.0071773179245265E-2</v>
      </c>
      <c r="E140" s="26">
        <f t="shared" si="27"/>
        <v>1.6961383830643537E-2</v>
      </c>
    </row>
    <row r="141" spans="2:5" x14ac:dyDescent="0.3">
      <c r="B141" s="26">
        <f>'RESULTADOS PIER'!K9371</f>
        <v>65.643699999999995</v>
      </c>
      <c r="C141" s="26">
        <f>'RESULTADOS PIER'!N9371</f>
        <v>795.73289999999997</v>
      </c>
      <c r="D141" s="26">
        <f t="shared" si="26"/>
        <v>1.1567741071069162E-2</v>
      </c>
      <c r="E141" s="26">
        <f t="shared" si="27"/>
        <v>2.2047822599086234E-2</v>
      </c>
    </row>
    <row r="142" spans="2:5" x14ac:dyDescent="0.3">
      <c r="B142" s="26">
        <f>'RESULTADOS PIER'!K9372</f>
        <v>752.09580000000005</v>
      </c>
      <c r="C142" s="26">
        <f>'RESULTADOS PIER'!N9372</f>
        <v>514.04229999999995</v>
      </c>
      <c r="D142" s="26">
        <f t="shared" si="26"/>
        <v>0.13253441647924505</v>
      </c>
      <c r="E142" s="26">
        <f t="shared" si="27"/>
        <v>1.4242861441101987E-2</v>
      </c>
    </row>
    <row r="143" spans="2:5" x14ac:dyDescent="0.3">
      <c r="B143" s="26">
        <f>'RESULTADOS PIER'!K9373</f>
        <v>760.58500000000004</v>
      </c>
      <c r="C143" s="26">
        <f>'RESULTADOS PIER'!N9373</f>
        <v>540.60730000000001</v>
      </c>
      <c r="D143" s="26">
        <f t="shared" si="26"/>
        <v>0.13403038437106896</v>
      </c>
      <c r="E143" s="26">
        <f t="shared" si="27"/>
        <v>1.4978912957062593E-2</v>
      </c>
    </row>
    <row r="144" spans="2:5" x14ac:dyDescent="0.3">
      <c r="B144" s="26">
        <f>'RESULTADOS PIER'!K9374</f>
        <v>229.61789999999999</v>
      </c>
      <c r="C144" s="26">
        <f>'RESULTADOS PIER'!N9374</f>
        <v>214.26339999999999</v>
      </c>
      <c r="D144" s="26">
        <f t="shared" si="26"/>
        <v>4.0463295220754647E-2</v>
      </c>
      <c r="E144" s="26">
        <f t="shared" si="27"/>
        <v>5.9367174999011016E-3</v>
      </c>
    </row>
    <row r="145" spans="2:5" x14ac:dyDescent="0.3">
      <c r="B145" s="26">
        <f>'RESULTADOS PIER'!K9375</f>
        <v>238.10720000000001</v>
      </c>
      <c r="C145" s="26">
        <f>'RESULTADOS PIER'!N9375</f>
        <v>298.59589999999997</v>
      </c>
      <c r="D145" s="26">
        <f t="shared" si="26"/>
        <v>4.1959280734591126E-2</v>
      </c>
      <c r="E145" s="26">
        <f t="shared" si="27"/>
        <v>8.273365889501982E-3</v>
      </c>
    </row>
    <row r="146" spans="2:5" x14ac:dyDescent="0.3">
      <c r="B146" s="26">
        <f>'RESULTADOS PIER'!K9376</f>
        <v>579.63229999999999</v>
      </c>
      <c r="C146" s="26">
        <f>'RESULTADOS PIER'!N9376</f>
        <v>116.1485</v>
      </c>
      <c r="D146" s="26">
        <f t="shared" si="26"/>
        <v>0.10214287681572308</v>
      </c>
      <c r="E146" s="26">
        <f t="shared" si="27"/>
        <v>3.2181923396028583E-3</v>
      </c>
    </row>
    <row r="147" spans="2:5" x14ac:dyDescent="0.3">
      <c r="B147" s="26">
        <f>'RESULTADOS PIER'!K9377</f>
        <v>588.12159999999994</v>
      </c>
      <c r="C147" s="26">
        <f>'RESULTADOS PIER'!N9377</f>
        <v>43.470199999999998</v>
      </c>
      <c r="D147" s="26">
        <f t="shared" si="26"/>
        <v>0.10363886232955956</v>
      </c>
      <c r="E147" s="26">
        <f t="shared" si="27"/>
        <v>1.2044534767216466E-3</v>
      </c>
    </row>
    <row r="148" spans="2:5" x14ac:dyDescent="0.3">
      <c r="B148" s="26">
        <f>'RESULTADOS PIER'!K9378</f>
        <v>229.61789999999999</v>
      </c>
      <c r="C148" s="26">
        <f>'RESULTADOS PIER'!N9378</f>
        <v>214.26339999999999</v>
      </c>
      <c r="D148" s="26">
        <f t="shared" si="26"/>
        <v>4.0463295220754647E-2</v>
      </c>
      <c r="E148" s="26">
        <f t="shared" si="27"/>
        <v>5.9367174999011016E-3</v>
      </c>
    </row>
    <row r="149" spans="2:5" x14ac:dyDescent="0.3">
      <c r="B149" s="26">
        <f>'RESULTADOS PIER'!K9379</f>
        <v>238.10720000000001</v>
      </c>
      <c r="C149" s="26">
        <f>'RESULTADOS PIER'!N9379</f>
        <v>298.59589999999997</v>
      </c>
      <c r="D149" s="26">
        <f t="shared" si="26"/>
        <v>4.1959280734591126E-2</v>
      </c>
      <c r="E149" s="26">
        <f t="shared" si="27"/>
        <v>8.273365889501982E-3</v>
      </c>
    </row>
    <row r="150" spans="2:5" x14ac:dyDescent="0.3">
      <c r="B150" s="26">
        <f>'RESULTADOS PIER'!K9380</f>
        <v>579.63229999999999</v>
      </c>
      <c r="C150" s="26">
        <f>'RESULTADOS PIER'!N9380</f>
        <v>116.1485</v>
      </c>
      <c r="D150" s="26">
        <f t="shared" si="26"/>
        <v>0.10214287681572308</v>
      </c>
      <c r="E150" s="26">
        <f t="shared" si="27"/>
        <v>3.2181923396028583E-3</v>
      </c>
    </row>
    <row r="151" spans="2:5" x14ac:dyDescent="0.3">
      <c r="B151" s="26">
        <f>'RESULTADOS PIER'!K9381</f>
        <v>588.12159999999994</v>
      </c>
      <c r="C151" s="26">
        <f>'RESULTADOS PIER'!N9381</f>
        <v>43.470199999999998</v>
      </c>
      <c r="D151" s="26">
        <f t="shared" si="26"/>
        <v>0.10363886232955956</v>
      </c>
      <c r="E151" s="26">
        <f t="shared" si="27"/>
        <v>1.2044534767216466E-3</v>
      </c>
    </row>
    <row r="152" spans="2:5" x14ac:dyDescent="0.3">
      <c r="B152" s="26">
        <f>'RESULTADOS PIER'!K9382</f>
        <v>293.02409999999998</v>
      </c>
      <c r="C152" s="26">
        <f>'RESULTADOS PIER'!N9382</f>
        <v>645.21929999999998</v>
      </c>
      <c r="D152" s="26">
        <f t="shared" si="26"/>
        <v>5.1636743760377267E-2</v>
      </c>
      <c r="E152" s="26">
        <f t="shared" si="27"/>
        <v>1.7877456950575497E-2</v>
      </c>
    </row>
    <row r="153" spans="2:5" x14ac:dyDescent="0.3">
      <c r="B153" s="26">
        <f>'RESULTADOS PIER'!K9383</f>
        <v>304.34309999999999</v>
      </c>
      <c r="C153" s="26">
        <f>'RESULTADOS PIER'!N9383</f>
        <v>873.87049999999999</v>
      </c>
      <c r="D153" s="26">
        <f t="shared" si="26"/>
        <v>5.3631379364150848E-2</v>
      </c>
      <c r="E153" s="26">
        <f t="shared" si="27"/>
        <v>2.4212825382203984E-2</v>
      </c>
    </row>
    <row r="154" spans="2:5" x14ac:dyDescent="0.3">
      <c r="B154" s="26">
        <f>'RESULTADOS PIER'!K9384</f>
        <v>987.96540000000005</v>
      </c>
      <c r="C154" s="26">
        <f>'RESULTADOS PIER'!N9384</f>
        <v>480.98009999999999</v>
      </c>
      <c r="D154" s="26">
        <f t="shared" si="26"/>
        <v>0.17409938706037706</v>
      </c>
      <c r="E154" s="26">
        <f t="shared" si="27"/>
        <v>1.3326788321170025E-2</v>
      </c>
    </row>
    <row r="155" spans="2:5" x14ac:dyDescent="0.3">
      <c r="B155" s="26">
        <f>'RESULTADOS PIER'!K9385</f>
        <v>999.28440000000001</v>
      </c>
      <c r="C155" s="26">
        <f>'RESULTADOS PIER'!N9385</f>
        <v>462.46969999999999</v>
      </c>
      <c r="D155" s="26">
        <f t="shared" si="26"/>
        <v>0.17609402266415064</v>
      </c>
      <c r="E155" s="26">
        <f t="shared" si="27"/>
        <v>1.2813910173944837E-2</v>
      </c>
    </row>
    <row r="156" spans="2:5" x14ac:dyDescent="0.3">
      <c r="B156" s="26">
        <f>'RESULTADOS PIER'!K9386</f>
        <v>293.02409999999998</v>
      </c>
      <c r="C156" s="26">
        <f>'RESULTADOS PIER'!N9386</f>
        <v>645.21929999999998</v>
      </c>
      <c r="D156" s="26">
        <f t="shared" si="26"/>
        <v>5.1636743760377267E-2</v>
      </c>
      <c r="E156" s="26">
        <f t="shared" si="27"/>
        <v>1.7877456950575497E-2</v>
      </c>
    </row>
    <row r="157" spans="2:5" x14ac:dyDescent="0.3">
      <c r="B157" s="26">
        <f>'RESULTADOS PIER'!K9387</f>
        <v>304.34309999999999</v>
      </c>
      <c r="C157" s="26">
        <f>'RESULTADOS PIER'!N9387</f>
        <v>873.87049999999999</v>
      </c>
      <c r="D157" s="26">
        <f t="shared" si="26"/>
        <v>5.3631379364150848E-2</v>
      </c>
      <c r="E157" s="26">
        <f t="shared" si="27"/>
        <v>2.4212825382203984E-2</v>
      </c>
    </row>
    <row r="158" spans="2:5" x14ac:dyDescent="0.3">
      <c r="B158" s="26">
        <f>'RESULTADOS PIER'!K9388</f>
        <v>987.96540000000005</v>
      </c>
      <c r="C158" s="26">
        <f>'RESULTADOS PIER'!N9388</f>
        <v>480.98009999999999</v>
      </c>
      <c r="D158" s="26">
        <f t="shared" si="26"/>
        <v>0.17409938706037706</v>
      </c>
      <c r="E158" s="26">
        <f t="shared" si="27"/>
        <v>1.3326788321170025E-2</v>
      </c>
    </row>
    <row r="159" spans="2:5" x14ac:dyDescent="0.3">
      <c r="B159" s="26">
        <f>'RESULTADOS PIER'!K9389</f>
        <v>999.28440000000001</v>
      </c>
      <c r="C159" s="26">
        <f>'RESULTADOS PIER'!N9389</f>
        <v>462.46969999999999</v>
      </c>
      <c r="D159" s="26">
        <f t="shared" si="26"/>
        <v>0.17609402266415064</v>
      </c>
      <c r="E159" s="26">
        <f t="shared" si="27"/>
        <v>1.2813910173944837E-2</v>
      </c>
    </row>
    <row r="160" spans="2:5" x14ac:dyDescent="0.3">
      <c r="B160" s="26">
        <f>'RESULTADOS PIER'!K9390</f>
        <v>465.48750000000001</v>
      </c>
      <c r="C160" s="26">
        <f>'RESULTADOS PIER'!N9390</f>
        <v>247.32560000000001</v>
      </c>
      <c r="D160" s="26">
        <f t="shared" si="26"/>
        <v>8.2028265801886643E-2</v>
      </c>
      <c r="E160" s="26">
        <f t="shared" si="27"/>
        <v>6.8527906198330643E-3</v>
      </c>
    </row>
    <row r="161" spans="2:5" x14ac:dyDescent="0.3">
      <c r="B161" s="26">
        <f>'RESULTADOS PIER'!K9391</f>
        <v>476.80650000000003</v>
      </c>
      <c r="C161" s="26">
        <f>'RESULTADOS PIER'!N9391</f>
        <v>376.73349999999999</v>
      </c>
      <c r="D161" s="26">
        <f t="shared" si="26"/>
        <v>8.4022901405660225E-2</v>
      </c>
      <c r="E161" s="26">
        <f t="shared" si="27"/>
        <v>1.0438368672619736E-2</v>
      </c>
    </row>
    <row r="162" spans="2:5" x14ac:dyDescent="0.3">
      <c r="B162" s="26">
        <f>'RESULTADOS PIER'!K9392</f>
        <v>815.50189999999998</v>
      </c>
      <c r="C162" s="26">
        <f>'RESULTADOS PIER'!N9392</f>
        <v>83.086299999999994</v>
      </c>
      <c r="D162" s="26">
        <f t="shared" si="26"/>
        <v>0.1437078473968551</v>
      </c>
      <c r="E162" s="26">
        <f t="shared" si="27"/>
        <v>2.3021192196708948E-3</v>
      </c>
    </row>
    <row r="163" spans="2:5" x14ac:dyDescent="0.3">
      <c r="B163" s="26">
        <f>'RESULTADOS PIER'!K9393</f>
        <v>826.82090000000005</v>
      </c>
      <c r="C163" s="26">
        <f>'RESULTADOS PIER'!N9393</f>
        <v>34.667299999999997</v>
      </c>
      <c r="D163" s="26">
        <f t="shared" si="26"/>
        <v>0.14570248300062869</v>
      </c>
      <c r="E163" s="26">
        <f t="shared" si="27"/>
        <v>9.6054653563941125E-4</v>
      </c>
    </row>
    <row r="164" spans="2:5" x14ac:dyDescent="0.3">
      <c r="B164" s="26">
        <f>'RESULTADOS PIER'!K9394</f>
        <v>465.48750000000001</v>
      </c>
      <c r="C164" s="26">
        <f>'RESULTADOS PIER'!N9394</f>
        <v>247.32560000000001</v>
      </c>
      <c r="D164" s="26">
        <f t="shared" si="26"/>
        <v>8.2028265801886643E-2</v>
      </c>
      <c r="E164" s="26">
        <f t="shared" si="27"/>
        <v>6.8527906198330643E-3</v>
      </c>
    </row>
    <row r="165" spans="2:5" x14ac:dyDescent="0.3">
      <c r="B165" s="26">
        <f>'RESULTADOS PIER'!K9395</f>
        <v>476.80650000000003</v>
      </c>
      <c r="C165" s="26">
        <f>'RESULTADOS PIER'!N9395</f>
        <v>376.73349999999999</v>
      </c>
      <c r="D165" s="26">
        <f t="shared" si="26"/>
        <v>8.4022901405660225E-2</v>
      </c>
      <c r="E165" s="26">
        <f t="shared" si="27"/>
        <v>1.0438368672619736E-2</v>
      </c>
    </row>
    <row r="166" spans="2:5" x14ac:dyDescent="0.3">
      <c r="B166" s="26">
        <f>'RESULTADOS PIER'!K9396</f>
        <v>815.50189999999998</v>
      </c>
      <c r="C166" s="26">
        <f>'RESULTADOS PIER'!N9396</f>
        <v>83.086299999999994</v>
      </c>
      <c r="D166" s="26">
        <f t="shared" si="26"/>
        <v>0.1437078473968551</v>
      </c>
      <c r="E166" s="26">
        <f t="shared" si="27"/>
        <v>2.3021192196708948E-3</v>
      </c>
    </row>
    <row r="167" spans="2:5" x14ac:dyDescent="0.3">
      <c r="B167" s="26">
        <f>'RESULTADOS PIER'!K9397</f>
        <v>826.82090000000005</v>
      </c>
      <c r="C167" s="26">
        <f>'RESULTADOS PIER'!N9397</f>
        <v>34.667299999999997</v>
      </c>
      <c r="D167" s="26">
        <f t="shared" si="26"/>
        <v>0.14570248300062869</v>
      </c>
      <c r="E167" s="26">
        <f t="shared" si="27"/>
        <v>9.6054653563941125E-4</v>
      </c>
    </row>
    <row r="168" spans="2:5" x14ac:dyDescent="0.3">
      <c r="B168" s="26">
        <f>'RESULTADOS PIER'!K9398</f>
        <v>57.154499999999999</v>
      </c>
      <c r="C168" s="26">
        <f>'RESULTADOS PIER'!N9398</f>
        <v>645.21929999999998</v>
      </c>
      <c r="D168" s="26">
        <f t="shared" si="26"/>
        <v>1.0071773179245265E-2</v>
      </c>
      <c r="E168" s="26">
        <f t="shared" si="27"/>
        <v>1.7877456950575497E-2</v>
      </c>
    </row>
    <row r="169" spans="2:5" x14ac:dyDescent="0.3">
      <c r="B169" s="26">
        <f>'RESULTADOS PIER'!K9399</f>
        <v>65.643699999999995</v>
      </c>
      <c r="C169" s="26">
        <f>'RESULTADOS PIER'!N9399</f>
        <v>873.87049999999999</v>
      </c>
      <c r="D169" s="26">
        <f t="shared" si="26"/>
        <v>1.1567741071069162E-2</v>
      </c>
      <c r="E169" s="26">
        <f t="shared" si="27"/>
        <v>2.4212825382203984E-2</v>
      </c>
    </row>
    <row r="170" spans="2:5" x14ac:dyDescent="0.3">
      <c r="B170" s="26">
        <f>'RESULTADOS PIER'!K9400</f>
        <v>987.96540000000005</v>
      </c>
      <c r="C170" s="26">
        <f>'RESULTADOS PIER'!N9400</f>
        <v>514.04229999999995</v>
      </c>
      <c r="D170" s="26">
        <f t="shared" si="26"/>
        <v>0.17409938706037706</v>
      </c>
      <c r="E170" s="26">
        <f t="shared" si="27"/>
        <v>1.4242861441101987E-2</v>
      </c>
    </row>
    <row r="171" spans="2:5" x14ac:dyDescent="0.3">
      <c r="B171" s="26">
        <f>'RESULTADOS PIER'!K9401</f>
        <v>999.28440000000001</v>
      </c>
      <c r="C171" s="26">
        <f>'RESULTADOS PIER'!N9401</f>
        <v>540.60730000000001</v>
      </c>
      <c r="D171" s="26">
        <f t="shared" si="26"/>
        <v>0.17609402266415064</v>
      </c>
      <c r="E171" s="26">
        <f t="shared" si="27"/>
        <v>1.4978912957062593E-2</v>
      </c>
    </row>
    <row r="173" spans="2:5" x14ac:dyDescent="0.3">
      <c r="B173" s="18" t="s">
        <v>172</v>
      </c>
    </row>
    <row r="174" spans="2:5" x14ac:dyDescent="0.3">
      <c r="B174" s="87" t="str">
        <f>$R$7</f>
        <v>EJE 11.B-E | PIER 8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PIER'!K7102</f>
        <v>351.57729999999998</v>
      </c>
      <c r="C176" s="26">
        <f>'RESULTADOS PIER'!N7102</f>
        <v>19.128</v>
      </c>
      <c r="D176" s="26">
        <f>B176*1000/(10.1971621297793*$F$7*$U$7)</f>
        <v>7.2280828701152919E-2</v>
      </c>
      <c r="E176" s="26">
        <f>C176*1000*100/($H$7*10.1971621297793*$F$7*$U$7)</f>
        <v>6.1832206400063176E-4</v>
      </c>
    </row>
    <row r="177" spans="2:5" x14ac:dyDescent="0.3">
      <c r="B177" s="26">
        <f>'RESULTADOS PIER'!K7103</f>
        <v>361.00979999999998</v>
      </c>
      <c r="C177" s="26">
        <f>'RESULTADOS PIER'!N7103</f>
        <v>4.3136999999999999</v>
      </c>
      <c r="D177" s="26">
        <f t="shared" ref="D177:D224" si="28">B177*1000/(10.1971621297793*$F$7*$U$7)</f>
        <v>7.4220057760377225E-2</v>
      </c>
      <c r="E177" s="26">
        <f t="shared" ref="E177:E224" si="29">C177*1000*100/($H$7*10.1971621297793*$F$7*$U$7)</f>
        <v>1.394424867983859E-4</v>
      </c>
    </row>
    <row r="178" spans="2:5" x14ac:dyDescent="0.3">
      <c r="B178" s="26">
        <f>'RESULTADOS PIER'!K7104</f>
        <v>79.310900000000004</v>
      </c>
      <c r="C178" s="26">
        <f>'RESULTADOS PIER'!N7104</f>
        <v>0.47660000000000002</v>
      </c>
      <c r="D178" s="26">
        <f t="shared" si="28"/>
        <v>1.6305539569916119E-2</v>
      </c>
      <c r="E178" s="26">
        <f t="shared" si="29"/>
        <v>1.5406330808380442E-5</v>
      </c>
    </row>
    <row r="179" spans="2:5" x14ac:dyDescent="0.3">
      <c r="B179" s="26">
        <f>'RESULTADOS PIER'!K7105</f>
        <v>79.310900000000004</v>
      </c>
      <c r="C179" s="26">
        <f>'RESULTADOS PIER'!N7105</f>
        <v>2.9123999999999999</v>
      </c>
      <c r="D179" s="26">
        <f t="shared" si="28"/>
        <v>1.6305539569916119E-2</v>
      </c>
      <c r="E179" s="26">
        <f t="shared" si="29"/>
        <v>9.4144770974249271E-5</v>
      </c>
    </row>
    <row r="180" spans="2:5" x14ac:dyDescent="0.3">
      <c r="B180" s="26">
        <f>'RESULTADOS PIER'!K7106</f>
        <v>205.97120000000001</v>
      </c>
      <c r="C180" s="26">
        <f>'RESULTADOS PIER'!N7106</f>
        <v>236.93559999999999</v>
      </c>
      <c r="D180" s="26">
        <f t="shared" si="28"/>
        <v>4.2345649234381486E-2</v>
      </c>
      <c r="E180" s="26">
        <f t="shared" si="29"/>
        <v>7.6590604991231747E-3</v>
      </c>
    </row>
    <row r="181" spans="2:5" x14ac:dyDescent="0.3">
      <c r="B181" s="26">
        <f>'RESULTADOS PIER'!K7107</f>
        <v>205.97120000000001</v>
      </c>
      <c r="C181" s="26">
        <f>'RESULTADOS PIER'!N7107</f>
        <v>317.00139999999999</v>
      </c>
      <c r="D181" s="26">
        <f t="shared" si="28"/>
        <v>4.2345649234381486E-2</v>
      </c>
      <c r="E181" s="26">
        <f t="shared" si="29"/>
        <v>1.0247227098446771E-2</v>
      </c>
    </row>
    <row r="182" spans="2:5" x14ac:dyDescent="0.3">
      <c r="B182" s="26">
        <f>'RESULTADOS PIER'!K7108</f>
        <v>89.696100000000001</v>
      </c>
      <c r="C182" s="26">
        <f>'RESULTADOS PIER'!N7108</f>
        <v>50.788699999999999</v>
      </c>
      <c r="D182" s="26">
        <f t="shared" si="28"/>
        <v>1.8440634361949655E-2</v>
      </c>
      <c r="E182" s="26">
        <f t="shared" si="29"/>
        <v>1.6417698563314976E-3</v>
      </c>
    </row>
    <row r="183" spans="2:5" x14ac:dyDescent="0.3">
      <c r="B183" s="26">
        <f>'RESULTADOS PIER'!K7109</f>
        <v>89.696100000000001</v>
      </c>
      <c r="C183" s="26">
        <f>'RESULTADOS PIER'!N7109</f>
        <v>71.170900000000003</v>
      </c>
      <c r="D183" s="26">
        <f t="shared" si="28"/>
        <v>1.8440634361949655E-2</v>
      </c>
      <c r="E183" s="26">
        <f t="shared" si="29"/>
        <v>2.3006345558752913E-3</v>
      </c>
    </row>
    <row r="184" spans="2:5" x14ac:dyDescent="0.3">
      <c r="B184" s="26">
        <f>'RESULTADOS PIER'!K7110</f>
        <v>430.88819999999998</v>
      </c>
      <c r="C184" s="26">
        <f>'RESULTADOS PIER'!N7110</f>
        <v>19.604600000000001</v>
      </c>
      <c r="D184" s="26">
        <f t="shared" si="28"/>
        <v>8.8586368271069041E-2</v>
      </c>
      <c r="E184" s="26">
        <f t="shared" si="29"/>
        <v>6.3372839480901227E-4</v>
      </c>
    </row>
    <row r="185" spans="2:5" x14ac:dyDescent="0.3">
      <c r="B185" s="26">
        <f>'RESULTADOS PIER'!K7111</f>
        <v>440.32069999999999</v>
      </c>
      <c r="C185" s="26">
        <f>'RESULTADOS PIER'!N7111</f>
        <v>1.4013</v>
      </c>
      <c r="D185" s="26">
        <f t="shared" si="28"/>
        <v>9.0525597330293348E-2</v>
      </c>
      <c r="E185" s="26">
        <f t="shared" si="29"/>
        <v>4.5297715824136623E-5</v>
      </c>
    </row>
    <row r="186" spans="2:5" x14ac:dyDescent="0.3">
      <c r="B186" s="26">
        <f>'RESULTADOS PIER'!K7112</f>
        <v>492.20819999999998</v>
      </c>
      <c r="C186" s="26">
        <f>'RESULTADOS PIER'!N7112</f>
        <v>26.779199999999999</v>
      </c>
      <c r="D186" s="26">
        <f t="shared" si="28"/>
        <v>0.10119315606981115</v>
      </c>
      <c r="E186" s="26">
        <f t="shared" si="29"/>
        <v>8.6565088960088453E-4</v>
      </c>
    </row>
    <row r="187" spans="2:5" x14ac:dyDescent="0.3">
      <c r="B187" s="26">
        <f>'RESULTADOS PIER'!K7113</f>
        <v>505.41370000000001</v>
      </c>
      <c r="C187" s="26">
        <f>'RESULTADOS PIER'!N7113</f>
        <v>6.0392000000000001</v>
      </c>
      <c r="D187" s="26">
        <f t="shared" si="28"/>
        <v>0.10390807675272519</v>
      </c>
      <c r="E187" s="26">
        <f t="shared" si="29"/>
        <v>1.9522012802763568E-4</v>
      </c>
    </row>
    <row r="188" spans="2:5" x14ac:dyDescent="0.3">
      <c r="B188" s="26">
        <f>'RESULTADOS PIER'!K7114</f>
        <v>548.7903</v>
      </c>
      <c r="C188" s="26">
        <f>'RESULTADOS PIER'!N7114</f>
        <v>23.716200000000001</v>
      </c>
      <c r="D188" s="26">
        <f t="shared" si="28"/>
        <v>0.11282587831226397</v>
      </c>
      <c r="E188" s="26">
        <f t="shared" si="29"/>
        <v>7.6663789911395768E-4</v>
      </c>
    </row>
    <row r="189" spans="2:5" x14ac:dyDescent="0.3">
      <c r="B189" s="26">
        <f>'RESULTADOS PIER'!K7115</f>
        <v>560.10929999999996</v>
      </c>
      <c r="C189" s="26">
        <f>'RESULTADOS PIER'!N7115</f>
        <v>0.51649999999999996</v>
      </c>
      <c r="D189" s="26">
        <f t="shared" si="28"/>
        <v>0.11515295318333313</v>
      </c>
      <c r="E189" s="26">
        <f t="shared" si="29"/>
        <v>1.6696118049787032E-5</v>
      </c>
    </row>
    <row r="190" spans="2:5" x14ac:dyDescent="0.3">
      <c r="B190" s="26">
        <f>'RESULTADOS PIER'!K7116</f>
        <v>28.059899999999999</v>
      </c>
      <c r="C190" s="26">
        <f>'RESULTADOS PIER'!N7116</f>
        <v>314.49459999999999</v>
      </c>
      <c r="D190" s="26">
        <f t="shared" si="28"/>
        <v>5.7688389588050216E-3</v>
      </c>
      <c r="E190" s="26">
        <f t="shared" si="29"/>
        <v>1.0166193548152085E-2</v>
      </c>
    </row>
    <row r="191" spans="2:5" x14ac:dyDescent="0.3">
      <c r="B191" s="26">
        <f>'RESULTADOS PIER'!K7117</f>
        <v>36.549100000000003</v>
      </c>
      <c r="C191" s="26">
        <f>'RESULTADOS PIER'!N7117</f>
        <v>439.9196</v>
      </c>
      <c r="D191" s="26">
        <f t="shared" si="28"/>
        <v>7.5141348325995696E-3</v>
      </c>
      <c r="E191" s="26">
        <f t="shared" si="29"/>
        <v>1.4220618729942092E-2</v>
      </c>
    </row>
    <row r="192" spans="2:5" x14ac:dyDescent="0.3">
      <c r="B192" s="26">
        <f>'RESULTADOS PIER'!K7118</f>
        <v>604.77930000000003</v>
      </c>
      <c r="C192" s="26">
        <f>'RESULTADOS PIER'!N7118</f>
        <v>348.92509999999999</v>
      </c>
      <c r="D192" s="26">
        <f t="shared" si="28"/>
        <v>0.12433666503867905</v>
      </c>
      <c r="E192" s="26">
        <f t="shared" si="29"/>
        <v>1.1279176495902699E-2</v>
      </c>
    </row>
    <row r="193" spans="2:5" x14ac:dyDescent="0.3">
      <c r="B193" s="26">
        <f>'RESULTADOS PIER'!K7119</f>
        <v>613.26850000000002</v>
      </c>
      <c r="C193" s="26">
        <f>'RESULTADOS PIER'!N7119</f>
        <v>447.68430000000001</v>
      </c>
      <c r="D193" s="26">
        <f t="shared" si="28"/>
        <v>0.12608196091247359</v>
      </c>
      <c r="E193" s="26">
        <f t="shared" si="29"/>
        <v>1.4471616499198977E-2</v>
      </c>
    </row>
    <row r="194" spans="2:5" x14ac:dyDescent="0.3">
      <c r="B194" s="26">
        <f>'RESULTADOS PIER'!K7120</f>
        <v>28.059899999999999</v>
      </c>
      <c r="C194" s="26">
        <f>'RESULTADOS PIER'!N7120</f>
        <v>314.49459999999999</v>
      </c>
      <c r="D194" s="26">
        <f t="shared" si="28"/>
        <v>5.7688389588050216E-3</v>
      </c>
      <c r="E194" s="26">
        <f t="shared" si="29"/>
        <v>1.0166193548152085E-2</v>
      </c>
    </row>
    <row r="195" spans="2:5" x14ac:dyDescent="0.3">
      <c r="B195" s="26">
        <f>'RESULTADOS PIER'!K7121</f>
        <v>36.549100000000003</v>
      </c>
      <c r="C195" s="26">
        <f>'RESULTADOS PIER'!N7121</f>
        <v>439.9196</v>
      </c>
      <c r="D195" s="26">
        <f t="shared" si="28"/>
        <v>7.5141348325995696E-3</v>
      </c>
      <c r="E195" s="26">
        <f t="shared" si="29"/>
        <v>1.4220618729942092E-2</v>
      </c>
    </row>
    <row r="196" spans="2:5" x14ac:dyDescent="0.3">
      <c r="B196" s="26">
        <f>'RESULTADOS PIER'!K7122</f>
        <v>604.77930000000003</v>
      </c>
      <c r="C196" s="26">
        <f>'RESULTADOS PIER'!N7122</f>
        <v>348.92509999999999</v>
      </c>
      <c r="D196" s="26">
        <f t="shared" si="28"/>
        <v>0.12433666503867905</v>
      </c>
      <c r="E196" s="26">
        <f t="shared" si="29"/>
        <v>1.1279176495902699E-2</v>
      </c>
    </row>
    <row r="197" spans="2:5" x14ac:dyDescent="0.3">
      <c r="B197" s="26">
        <f>'RESULTADOS PIER'!K7123</f>
        <v>613.26850000000002</v>
      </c>
      <c r="C197" s="26">
        <f>'RESULTADOS PIER'!N7123</f>
        <v>447.68430000000001</v>
      </c>
      <c r="D197" s="26">
        <f t="shared" si="28"/>
        <v>0.12608196091247359</v>
      </c>
      <c r="E197" s="26">
        <f t="shared" si="29"/>
        <v>1.4471616499198977E-2</v>
      </c>
    </row>
    <row r="198" spans="2:5" x14ac:dyDescent="0.3">
      <c r="B198" s="26">
        <f>'RESULTADOS PIER'!K7124</f>
        <v>190.845</v>
      </c>
      <c r="C198" s="26">
        <f>'RESULTADOS PIER'!N7124</f>
        <v>53.889000000000003</v>
      </c>
      <c r="D198" s="26">
        <f t="shared" si="28"/>
        <v>3.923585155660371E-2</v>
      </c>
      <c r="E198" s="26">
        <f t="shared" si="29"/>
        <v>1.7419885877734236E-3</v>
      </c>
    </row>
    <row r="199" spans="2:5" x14ac:dyDescent="0.3">
      <c r="B199" s="26">
        <f>'RESULTADOS PIER'!K7125</f>
        <v>199.33420000000001</v>
      </c>
      <c r="C199" s="26">
        <f>'RESULTADOS PIER'!N7125</f>
        <v>95.756900000000002</v>
      </c>
      <c r="D199" s="26">
        <f t="shared" si="28"/>
        <v>4.0981147430398254E-2</v>
      </c>
      <c r="E199" s="26">
        <f t="shared" si="29"/>
        <v>3.0953891703420166E-3</v>
      </c>
    </row>
    <row r="200" spans="2:5" x14ac:dyDescent="0.3">
      <c r="B200" s="26">
        <f>'RESULTADOS PIER'!K7126</f>
        <v>441.99419999999998</v>
      </c>
      <c r="C200" s="26">
        <f>'RESULTADOS PIER'!N7126</f>
        <v>88.319400000000002</v>
      </c>
      <c r="D200" s="26">
        <f t="shared" si="28"/>
        <v>9.0869652440880341E-2</v>
      </c>
      <c r="E200" s="26">
        <f t="shared" si="29"/>
        <v>2.8549683029745606E-3</v>
      </c>
    </row>
    <row r="201" spans="2:5" x14ac:dyDescent="0.3">
      <c r="B201" s="26">
        <f>'RESULTADOS PIER'!K7127</f>
        <v>450.48340000000002</v>
      </c>
      <c r="C201" s="26">
        <f>'RESULTADOS PIER'!N7127</f>
        <v>103.5215</v>
      </c>
      <c r="D201" s="26">
        <f t="shared" si="28"/>
        <v>9.26149483146749E-2</v>
      </c>
      <c r="E201" s="26">
        <f t="shared" si="29"/>
        <v>3.3463837070494252E-3</v>
      </c>
    </row>
    <row r="202" spans="2:5" x14ac:dyDescent="0.3">
      <c r="B202" s="26">
        <f>'RESULTADOS PIER'!K7128</f>
        <v>190.845</v>
      </c>
      <c r="C202" s="26">
        <f>'RESULTADOS PIER'!N7128</f>
        <v>53.889000000000003</v>
      </c>
      <c r="D202" s="26">
        <f t="shared" si="28"/>
        <v>3.923585155660371E-2</v>
      </c>
      <c r="E202" s="26">
        <f t="shared" si="29"/>
        <v>1.7419885877734236E-3</v>
      </c>
    </row>
    <row r="203" spans="2:5" x14ac:dyDescent="0.3">
      <c r="B203" s="26">
        <f>'RESULTADOS PIER'!K7129</f>
        <v>199.33420000000001</v>
      </c>
      <c r="C203" s="26">
        <f>'RESULTADOS PIER'!N7129</f>
        <v>95.756900000000002</v>
      </c>
      <c r="D203" s="26">
        <f t="shared" si="28"/>
        <v>4.0981147430398254E-2</v>
      </c>
      <c r="E203" s="26">
        <f t="shared" si="29"/>
        <v>3.0953891703420166E-3</v>
      </c>
    </row>
    <row r="204" spans="2:5" x14ac:dyDescent="0.3">
      <c r="B204" s="26">
        <f>'RESULTADOS PIER'!K7130</f>
        <v>441.99419999999998</v>
      </c>
      <c r="C204" s="26">
        <f>'RESULTADOS PIER'!N7130</f>
        <v>88.319400000000002</v>
      </c>
      <c r="D204" s="26">
        <f t="shared" si="28"/>
        <v>9.0869652440880341E-2</v>
      </c>
      <c r="E204" s="26">
        <f t="shared" si="29"/>
        <v>2.8549683029745606E-3</v>
      </c>
    </row>
    <row r="205" spans="2:5" x14ac:dyDescent="0.3">
      <c r="B205" s="26">
        <f>'RESULTADOS PIER'!K7131</f>
        <v>450.48340000000002</v>
      </c>
      <c r="C205" s="26">
        <f>'RESULTADOS PIER'!N7131</f>
        <v>103.5215</v>
      </c>
      <c r="D205" s="26">
        <f t="shared" si="28"/>
        <v>9.26149483146749E-2</v>
      </c>
      <c r="E205" s="26">
        <f t="shared" si="29"/>
        <v>3.3463837070494252E-3</v>
      </c>
    </row>
    <row r="206" spans="2:5" x14ac:dyDescent="0.3">
      <c r="B206" s="26">
        <f>'RESULTADOS PIER'!K7132</f>
        <v>212.84399999999999</v>
      </c>
      <c r="C206" s="26">
        <f>'RESULTADOS PIER'!N7132</f>
        <v>308.27960000000002</v>
      </c>
      <c r="D206" s="26">
        <f t="shared" si="28"/>
        <v>4.3758629194968479E-2</v>
      </c>
      <c r="E206" s="26">
        <f t="shared" si="29"/>
        <v>9.9652905981435173E-3</v>
      </c>
    </row>
    <row r="207" spans="2:5" x14ac:dyDescent="0.3">
      <c r="B207" s="26">
        <f>'RESULTADOS PIER'!K7133</f>
        <v>224.16300000000001</v>
      </c>
      <c r="C207" s="26">
        <f>'RESULTADOS PIER'!N7133</f>
        <v>441.53800000000001</v>
      </c>
      <c r="D207" s="26">
        <f t="shared" si="28"/>
        <v>4.608570406603766E-2</v>
      </c>
      <c r="E207" s="26">
        <f t="shared" si="29"/>
        <v>1.4272934310681251E-2</v>
      </c>
    </row>
    <row r="208" spans="2:5" x14ac:dyDescent="0.3">
      <c r="B208" s="26">
        <f>'RESULTADOS PIER'!K7134</f>
        <v>789.5634</v>
      </c>
      <c r="C208" s="26">
        <f>'RESULTADOS PIER'!N7134</f>
        <v>355.14010000000002</v>
      </c>
      <c r="D208" s="26">
        <f t="shared" si="28"/>
        <v>0.16232645527484249</v>
      </c>
      <c r="E208" s="26">
        <f t="shared" si="29"/>
        <v>1.148007944591127E-2</v>
      </c>
    </row>
    <row r="209" spans="2:5" x14ac:dyDescent="0.3">
      <c r="B209" s="26">
        <f>'RESULTADOS PIER'!K7135</f>
        <v>800.88239999999996</v>
      </c>
      <c r="C209" s="26">
        <f>'RESULTADOS PIER'!N7135</f>
        <v>446.06599999999997</v>
      </c>
      <c r="D209" s="26">
        <f t="shared" si="28"/>
        <v>0.16465353014591166</v>
      </c>
      <c r="E209" s="26">
        <f t="shared" si="29"/>
        <v>1.4419304151009296E-2</v>
      </c>
    </row>
    <row r="210" spans="2:5" x14ac:dyDescent="0.3">
      <c r="B210" s="26">
        <f>'RESULTADOS PIER'!K7136</f>
        <v>212.84399999999999</v>
      </c>
      <c r="C210" s="26">
        <f>'RESULTADOS PIER'!N7136</f>
        <v>308.27960000000002</v>
      </c>
      <c r="D210" s="26">
        <f t="shared" si="28"/>
        <v>4.3758629194968479E-2</v>
      </c>
      <c r="E210" s="26">
        <f t="shared" si="29"/>
        <v>9.9652905981435173E-3</v>
      </c>
    </row>
    <row r="211" spans="2:5" x14ac:dyDescent="0.3">
      <c r="B211" s="26">
        <f>'RESULTADOS PIER'!K7137</f>
        <v>224.16300000000001</v>
      </c>
      <c r="C211" s="26">
        <f>'RESULTADOS PIER'!N7137</f>
        <v>441.53800000000001</v>
      </c>
      <c r="D211" s="26">
        <f t="shared" si="28"/>
        <v>4.608570406603766E-2</v>
      </c>
      <c r="E211" s="26">
        <f t="shared" si="29"/>
        <v>1.4272934310681251E-2</v>
      </c>
    </row>
    <row r="212" spans="2:5" x14ac:dyDescent="0.3">
      <c r="B212" s="26">
        <f>'RESULTADOS PIER'!K7138</f>
        <v>789.5634</v>
      </c>
      <c r="C212" s="26">
        <f>'RESULTADOS PIER'!N7138</f>
        <v>355.14010000000002</v>
      </c>
      <c r="D212" s="26">
        <f t="shared" si="28"/>
        <v>0.16232645527484249</v>
      </c>
      <c r="E212" s="26">
        <f t="shared" si="29"/>
        <v>1.148007944591127E-2</v>
      </c>
    </row>
    <row r="213" spans="2:5" x14ac:dyDescent="0.3">
      <c r="B213" s="26">
        <f>'RESULTADOS PIER'!K7139</f>
        <v>800.88239999999996</v>
      </c>
      <c r="C213" s="26">
        <f>'RESULTADOS PIER'!N7139</f>
        <v>446.06599999999997</v>
      </c>
      <c r="D213" s="26">
        <f t="shared" si="28"/>
        <v>0.16465353014591166</v>
      </c>
      <c r="E213" s="26">
        <f t="shared" si="29"/>
        <v>1.4419304151009296E-2</v>
      </c>
    </row>
    <row r="214" spans="2:5" x14ac:dyDescent="0.3">
      <c r="B214" s="26">
        <f>'RESULTADOS PIER'!K7140</f>
        <v>375.62909999999999</v>
      </c>
      <c r="C214" s="26">
        <f>'RESULTADOS PIER'!N7140</f>
        <v>47.673900000000003</v>
      </c>
      <c r="D214" s="26">
        <f t="shared" si="28"/>
        <v>7.7225641792767155E-2</v>
      </c>
      <c r="E214" s="26">
        <f t="shared" si="29"/>
        <v>1.5410824052153763E-3</v>
      </c>
    </row>
    <row r="215" spans="2:5" x14ac:dyDescent="0.3">
      <c r="B215" s="26">
        <f>'RESULTADOS PIER'!K7141</f>
        <v>386.94810000000001</v>
      </c>
      <c r="C215" s="26">
        <f>'RESULTADOS PIER'!N7141</f>
        <v>97.375200000000007</v>
      </c>
      <c r="D215" s="26">
        <f t="shared" si="28"/>
        <v>7.9552716663836356E-2</v>
      </c>
      <c r="E215" s="26">
        <f t="shared" si="29"/>
        <v>3.1477015185316986E-3</v>
      </c>
    </row>
    <row r="216" spans="2:5" x14ac:dyDescent="0.3">
      <c r="B216" s="26">
        <f>'RESULTADOS PIER'!K7142</f>
        <v>626.77829999999994</v>
      </c>
      <c r="C216" s="26">
        <f>'RESULTADOS PIER'!N7142</f>
        <v>94.534400000000005</v>
      </c>
      <c r="D216" s="26">
        <f t="shared" si="28"/>
        <v>0.1288594426770438</v>
      </c>
      <c r="E216" s="26">
        <f t="shared" si="29"/>
        <v>3.0558712529831309E-3</v>
      </c>
    </row>
    <row r="217" spans="2:5" x14ac:dyDescent="0.3">
      <c r="B217" s="26">
        <f>'RESULTADOS PIER'!K7143</f>
        <v>638.09730000000002</v>
      </c>
      <c r="C217" s="26">
        <f>'RESULTADOS PIER'!N7143</f>
        <v>101.9032</v>
      </c>
      <c r="D217" s="26">
        <f t="shared" si="28"/>
        <v>0.131186517548113</v>
      </c>
      <c r="E217" s="26">
        <f t="shared" si="29"/>
        <v>3.294071358859744E-3</v>
      </c>
    </row>
    <row r="218" spans="2:5" x14ac:dyDescent="0.3">
      <c r="B218" s="26">
        <f>'RESULTADOS PIER'!K7144</f>
        <v>375.62909999999999</v>
      </c>
      <c r="C218" s="26">
        <f>'RESULTADOS PIER'!N7144</f>
        <v>47.673900000000003</v>
      </c>
      <c r="D218" s="26">
        <f t="shared" si="28"/>
        <v>7.7225641792767155E-2</v>
      </c>
      <c r="E218" s="26">
        <f t="shared" si="29"/>
        <v>1.5410824052153763E-3</v>
      </c>
    </row>
    <row r="219" spans="2:5" x14ac:dyDescent="0.3">
      <c r="B219" s="26">
        <f>'RESULTADOS PIER'!K7145</f>
        <v>386.94810000000001</v>
      </c>
      <c r="C219" s="26">
        <f>'RESULTADOS PIER'!N7145</f>
        <v>97.375200000000007</v>
      </c>
      <c r="D219" s="26">
        <f t="shared" si="28"/>
        <v>7.9552716663836356E-2</v>
      </c>
      <c r="E219" s="26">
        <f t="shared" si="29"/>
        <v>3.1477015185316986E-3</v>
      </c>
    </row>
    <row r="220" spans="2:5" x14ac:dyDescent="0.3">
      <c r="B220" s="26">
        <f>'RESULTADOS PIER'!K7146</f>
        <v>626.77829999999994</v>
      </c>
      <c r="C220" s="26">
        <f>'RESULTADOS PIER'!N7146</f>
        <v>94.534400000000005</v>
      </c>
      <c r="D220" s="26">
        <f t="shared" si="28"/>
        <v>0.1288594426770438</v>
      </c>
      <c r="E220" s="26">
        <f t="shared" si="29"/>
        <v>3.0558712529831309E-3</v>
      </c>
    </row>
    <row r="221" spans="2:5" x14ac:dyDescent="0.3">
      <c r="B221" s="26">
        <f>'RESULTADOS PIER'!K7147</f>
        <v>638.09730000000002</v>
      </c>
      <c r="C221" s="26">
        <f>'RESULTADOS PIER'!N7147</f>
        <v>101.9032</v>
      </c>
      <c r="D221" s="26">
        <f t="shared" si="28"/>
        <v>0.131186517548113</v>
      </c>
      <c r="E221" s="26">
        <f t="shared" si="29"/>
        <v>3.294071358859744E-3</v>
      </c>
    </row>
    <row r="222" spans="2:5" x14ac:dyDescent="0.3">
      <c r="B222" s="26">
        <f>'RESULTADOS PIER'!K7148</f>
        <v>28.059899999999999</v>
      </c>
      <c r="C222" s="26">
        <f>'RESULTADOS PIER'!N7148</f>
        <v>314.49459999999999</v>
      </c>
      <c r="D222" s="26">
        <f t="shared" si="28"/>
        <v>5.7688389588050216E-3</v>
      </c>
      <c r="E222" s="26">
        <f t="shared" si="29"/>
        <v>1.0166193548152085E-2</v>
      </c>
    </row>
    <row r="223" spans="2:5" x14ac:dyDescent="0.3">
      <c r="B223" s="26">
        <f>'RESULTADOS PIER'!K7149</f>
        <v>36.549100000000003</v>
      </c>
      <c r="C223" s="26">
        <f>'RESULTADOS PIER'!N7149</f>
        <v>441.53800000000001</v>
      </c>
      <c r="D223" s="26">
        <f t="shared" si="28"/>
        <v>7.5141348325995696E-3</v>
      </c>
      <c r="E223" s="26">
        <f t="shared" si="29"/>
        <v>1.4272934310681251E-2</v>
      </c>
    </row>
    <row r="224" spans="2:5" x14ac:dyDescent="0.3">
      <c r="B224" s="26">
        <f>'RESULTADOS PIER'!K7150</f>
        <v>789.5634</v>
      </c>
      <c r="C224" s="26">
        <f>'RESULTADOS PIER'!N7150</f>
        <v>355.14010000000002</v>
      </c>
      <c r="D224" s="26">
        <f t="shared" si="28"/>
        <v>0.16232645527484249</v>
      </c>
      <c r="E224" s="26">
        <f t="shared" si="29"/>
        <v>1.148007944591127E-2</v>
      </c>
    </row>
    <row r="225" spans="2:5" x14ac:dyDescent="0.3">
      <c r="B225" s="26">
        <f>'RESULTADOS PIER'!K7151</f>
        <v>800.88239999999996</v>
      </c>
      <c r="C225" s="26">
        <f>'RESULTADOS PIER'!N7151</f>
        <v>447.68430000000001</v>
      </c>
      <c r="D225" s="26">
        <f>B225*1000/(10.1971621297793*$F$7*$U$7)</f>
        <v>0.16465353014591166</v>
      </c>
      <c r="E225" s="26">
        <f>C225*1000*100/($H$7*10.1971621297793*$F$7*$U$7)</f>
        <v>1.4471616499198977E-2</v>
      </c>
    </row>
    <row r="227" spans="2:5" x14ac:dyDescent="0.3">
      <c r="B227" s="18" t="s">
        <v>172</v>
      </c>
    </row>
    <row r="228" spans="2:5" x14ac:dyDescent="0.3">
      <c r="B228" s="87" t="str">
        <f>$R$8</f>
        <v>EJE 11.B-E | PIER 8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PIER'!K3952</f>
        <v>184.58799999999999</v>
      </c>
      <c r="C230" s="26">
        <f>'RESULTADOS PIER'!N3952</f>
        <v>11.9772</v>
      </c>
      <c r="D230" s="26">
        <f>B230*1000/(10.1971621297793*$F$8*$U$8)</f>
        <v>7.1155263765723148E-2</v>
      </c>
      <c r="E230" s="26">
        <f>C230*1000*100/($H$8*10.1971621297793*$F$8*$U$8)</f>
        <v>7.2594171747062883E-4</v>
      </c>
    </row>
    <row r="231" spans="2:5" x14ac:dyDescent="0.3">
      <c r="B231" s="26">
        <f>'RESULTADOS PIER'!K3953</f>
        <v>192.13399999999999</v>
      </c>
      <c r="C231" s="26">
        <f>'RESULTADOS PIER'!N3953</f>
        <v>0.2379</v>
      </c>
      <c r="D231" s="26">
        <f t="shared" ref="D231:D279" si="30">B231*1000/(10.1971621297793*$F$8*$U$8)</f>
        <v>7.4064107354559622E-2</v>
      </c>
      <c r="E231" s="26">
        <f t="shared" ref="E231:E279" si="31">C231*1000*100/($H$8*10.1971621297793*$F$8*$U$8)</f>
        <v>1.4419191011777595E-5</v>
      </c>
    </row>
    <row r="232" spans="2:5" x14ac:dyDescent="0.3">
      <c r="B232" s="26">
        <f>'RESULTADOS PIER'!K3954</f>
        <v>42.763800000000003</v>
      </c>
      <c r="C232" s="26">
        <f>'RESULTADOS PIER'!N3954</f>
        <v>0.46479999999999999</v>
      </c>
      <c r="D232" s="26">
        <f t="shared" si="30"/>
        <v>1.648465484551884E-2</v>
      </c>
      <c r="E232" s="26">
        <f t="shared" si="31"/>
        <v>2.8171668693880733E-5</v>
      </c>
    </row>
    <row r="233" spans="2:5" x14ac:dyDescent="0.3">
      <c r="B233" s="26">
        <f>'RESULTADOS PIER'!K3955</f>
        <v>42.763800000000003</v>
      </c>
      <c r="C233" s="26">
        <f>'RESULTADOS PIER'!N3955</f>
        <v>2.3904999999999998</v>
      </c>
      <c r="D233" s="26">
        <f t="shared" si="30"/>
        <v>1.648465484551884E-2</v>
      </c>
      <c r="E233" s="26">
        <f t="shared" si="31"/>
        <v>1.4488892859879925E-4</v>
      </c>
    </row>
    <row r="234" spans="2:5" x14ac:dyDescent="0.3">
      <c r="B234" s="26">
        <f>'RESULTADOS PIER'!K3956</f>
        <v>107.23399999999999</v>
      </c>
      <c r="C234" s="26">
        <f>'RESULTADOS PIER'!N3956</f>
        <v>149.3777</v>
      </c>
      <c r="D234" s="26">
        <f t="shared" si="30"/>
        <v>4.1336725868710622E-2</v>
      </c>
      <c r="E234" s="26">
        <f t="shared" si="31"/>
        <v>9.0538276132829353E-3</v>
      </c>
    </row>
    <row r="235" spans="2:5" x14ac:dyDescent="0.3">
      <c r="B235" s="26">
        <f>'RESULTADOS PIER'!K3957</f>
        <v>107.23399999999999</v>
      </c>
      <c r="C235" s="26">
        <f>'RESULTADOS PIER'!N3957</f>
        <v>203.7337</v>
      </c>
      <c r="D235" s="26">
        <f t="shared" si="30"/>
        <v>4.1336725868710622E-2</v>
      </c>
      <c r="E235" s="26">
        <f t="shared" si="31"/>
        <v>1.2348361226717919E-2</v>
      </c>
    </row>
    <row r="236" spans="2:5" x14ac:dyDescent="0.3">
      <c r="B236" s="26">
        <f>'RESULTADOS PIER'!K3958</f>
        <v>43.007100000000001</v>
      </c>
      <c r="C236" s="26">
        <f>'RESULTADOS PIER'!N3958</f>
        <v>38.636699999999998</v>
      </c>
      <c r="D236" s="26">
        <f t="shared" si="30"/>
        <v>1.6578442500589593E-2</v>
      </c>
      <c r="E236" s="26">
        <f t="shared" si="31"/>
        <v>2.3417820822393752E-3</v>
      </c>
    </row>
    <row r="237" spans="2:5" x14ac:dyDescent="0.3">
      <c r="B237" s="26">
        <f>'RESULTADOS PIER'!K3959</f>
        <v>43.007100000000001</v>
      </c>
      <c r="C237" s="26">
        <f>'RESULTADOS PIER'!N3959</f>
        <v>44.832500000000003</v>
      </c>
      <c r="D237" s="26">
        <f t="shared" si="30"/>
        <v>1.6578442500589593E-2</v>
      </c>
      <c r="E237" s="26">
        <f t="shared" si="31"/>
        <v>2.7173113956936485E-3</v>
      </c>
    </row>
    <row r="238" spans="2:5" x14ac:dyDescent="0.3">
      <c r="B238" s="26">
        <f>'RESULTADOS PIER'!K3960</f>
        <v>227.3518</v>
      </c>
      <c r="C238" s="26">
        <f>'RESULTADOS PIER'!N3960</f>
        <v>12.4419</v>
      </c>
      <c r="D238" s="26">
        <f t="shared" si="30"/>
        <v>8.7639918611241985E-2</v>
      </c>
      <c r="E238" s="26">
        <f t="shared" si="31"/>
        <v>7.541073251342398E-4</v>
      </c>
    </row>
    <row r="239" spans="2:5" x14ac:dyDescent="0.3">
      <c r="B239" s="26">
        <f>'RESULTADOS PIER'!K3961</f>
        <v>234.89779999999999</v>
      </c>
      <c r="C239" s="26">
        <f>'RESULTADOS PIER'!N3961</f>
        <v>2.1526000000000001</v>
      </c>
      <c r="D239" s="26">
        <f t="shared" si="30"/>
        <v>9.0548762200078459E-2</v>
      </c>
      <c r="E239" s="26">
        <f t="shared" si="31"/>
        <v>1.3046973758702165E-4</v>
      </c>
    </row>
    <row r="240" spans="2:5" x14ac:dyDescent="0.3">
      <c r="B240" s="26">
        <f>'RESULTADOS PIER'!K3962</f>
        <v>258.42320000000001</v>
      </c>
      <c r="C240" s="26">
        <f>'RESULTADOS PIER'!N3962</f>
        <v>16.7681</v>
      </c>
      <c r="D240" s="26">
        <f t="shared" si="30"/>
        <v>9.961736927201241E-2</v>
      </c>
      <c r="E240" s="26">
        <f t="shared" si="31"/>
        <v>1.0163196166649345E-3</v>
      </c>
    </row>
    <row r="241" spans="2:5" x14ac:dyDescent="0.3">
      <c r="B241" s="26">
        <f>'RESULTADOS PIER'!K3963</f>
        <v>268.98759999999999</v>
      </c>
      <c r="C241" s="26">
        <f>'RESULTADOS PIER'!N3963</f>
        <v>0.33310000000000001</v>
      </c>
      <c r="D241" s="26">
        <f t="shared" si="30"/>
        <v>0.10368975029638346</v>
      </c>
      <c r="E241" s="26">
        <f t="shared" si="31"/>
        <v>2.0189291828596539E-5</v>
      </c>
    </row>
    <row r="242" spans="2:5" x14ac:dyDescent="0.3">
      <c r="B242" s="26">
        <f>'RESULTADOS PIER'!K3964</f>
        <v>289.92759999999998</v>
      </c>
      <c r="C242" s="26">
        <f>'RESULTADOS PIER'!N3964</f>
        <v>15.116199999999999</v>
      </c>
      <c r="D242" s="26">
        <f t="shared" si="30"/>
        <v>0.1117617334331759</v>
      </c>
      <c r="E242" s="26">
        <f t="shared" si="31"/>
        <v>9.1619745763864009E-4</v>
      </c>
    </row>
    <row r="243" spans="2:5" x14ac:dyDescent="0.3">
      <c r="B243" s="26">
        <f>'RESULTADOS PIER'!K3965</f>
        <v>298.9828</v>
      </c>
      <c r="C243" s="26">
        <f>'RESULTADOS PIER'!N3965</f>
        <v>3.5394000000000001</v>
      </c>
      <c r="D243" s="26">
        <f t="shared" si="30"/>
        <v>0.11525234573977967</v>
      </c>
      <c r="E243" s="26">
        <f t="shared" si="31"/>
        <v>2.145241053681615E-4</v>
      </c>
    </row>
    <row r="244" spans="2:5" x14ac:dyDescent="0.3">
      <c r="B244" s="26">
        <f>'RESULTADOS PIER'!K3966</f>
        <v>16.0016</v>
      </c>
      <c r="C244" s="26">
        <f>'RESULTADOS PIER'!N3966</f>
        <v>198.3494</v>
      </c>
      <c r="D244" s="26">
        <f t="shared" si="30"/>
        <v>6.1683211729559647E-3</v>
      </c>
      <c r="E244" s="26">
        <f t="shared" si="31"/>
        <v>1.2022017173902812E-2</v>
      </c>
    </row>
    <row r="245" spans="2:5" x14ac:dyDescent="0.3">
      <c r="B245" s="26">
        <f>'RESULTADOS PIER'!K3967</f>
        <v>22.792999999999999</v>
      </c>
      <c r="C245" s="26">
        <f>'RESULTADOS PIER'!N3967</f>
        <v>285.01310000000001</v>
      </c>
      <c r="D245" s="26">
        <f t="shared" si="30"/>
        <v>8.7862804029087901E-3</v>
      </c>
      <c r="E245" s="26">
        <f t="shared" si="31"/>
        <v>1.7274730263803571E-2</v>
      </c>
    </row>
    <row r="246" spans="2:5" x14ac:dyDescent="0.3">
      <c r="B246" s="26">
        <f>'RESULTADOS PIER'!K3968</f>
        <v>316.2568</v>
      </c>
      <c r="C246" s="26">
        <f>'RESULTADOS PIER'!N3968</f>
        <v>219.9083</v>
      </c>
      <c r="D246" s="26">
        <f t="shared" si="30"/>
        <v>0.1219111536053457</v>
      </c>
      <c r="E246" s="26">
        <f t="shared" si="31"/>
        <v>1.3328708628731782E-2</v>
      </c>
    </row>
    <row r="247" spans="2:5" x14ac:dyDescent="0.3">
      <c r="B247" s="26">
        <f>'RESULTADOS PIER'!K3969</f>
        <v>323.04820000000001</v>
      </c>
      <c r="C247" s="26">
        <f>'RESULTADOS PIER'!N3969</f>
        <v>285.44130000000001</v>
      </c>
      <c r="D247" s="26">
        <f t="shared" si="30"/>
        <v>0.12452911283529854</v>
      </c>
      <c r="E247" s="26">
        <f t="shared" si="31"/>
        <v>1.7300683595418712E-2</v>
      </c>
    </row>
    <row r="248" spans="2:5" x14ac:dyDescent="0.3">
      <c r="B248" s="26">
        <f>'RESULTADOS PIER'!K3970</f>
        <v>16.0016</v>
      </c>
      <c r="C248" s="26">
        <f>'RESULTADOS PIER'!N3970</f>
        <v>198.3494</v>
      </c>
      <c r="D248" s="26">
        <f t="shared" si="30"/>
        <v>6.1683211729559647E-3</v>
      </c>
      <c r="E248" s="26">
        <f t="shared" si="31"/>
        <v>1.2022017173902812E-2</v>
      </c>
    </row>
    <row r="249" spans="2:5" x14ac:dyDescent="0.3">
      <c r="B249" s="26">
        <f>'RESULTADOS PIER'!K3971</f>
        <v>22.792999999999999</v>
      </c>
      <c r="C249" s="26">
        <f>'RESULTADOS PIER'!N3971</f>
        <v>285.01310000000001</v>
      </c>
      <c r="D249" s="26">
        <f t="shared" si="30"/>
        <v>8.7862804029087901E-3</v>
      </c>
      <c r="E249" s="26">
        <f t="shared" si="31"/>
        <v>1.7274730263803571E-2</v>
      </c>
    </row>
    <row r="250" spans="2:5" x14ac:dyDescent="0.3">
      <c r="B250" s="26">
        <f>'RESULTADOS PIER'!K3972</f>
        <v>316.2568</v>
      </c>
      <c r="C250" s="26">
        <f>'RESULTADOS PIER'!N3972</f>
        <v>219.9083</v>
      </c>
      <c r="D250" s="26">
        <f t="shared" si="30"/>
        <v>0.1219111536053457</v>
      </c>
      <c r="E250" s="26">
        <f t="shared" si="31"/>
        <v>1.3328708628731782E-2</v>
      </c>
    </row>
    <row r="251" spans="2:5" x14ac:dyDescent="0.3">
      <c r="B251" s="26">
        <f>'RESULTADOS PIER'!K3973</f>
        <v>323.04820000000001</v>
      </c>
      <c r="C251" s="26">
        <f>'RESULTADOS PIER'!N3973</f>
        <v>285.44130000000001</v>
      </c>
      <c r="D251" s="26">
        <f t="shared" si="30"/>
        <v>0.12452911283529854</v>
      </c>
      <c r="E251" s="26">
        <f t="shared" si="31"/>
        <v>1.7300683595418712E-2</v>
      </c>
    </row>
    <row r="252" spans="2:5" x14ac:dyDescent="0.3">
      <c r="B252" s="26">
        <f>'RESULTADOS PIER'!K3974</f>
        <v>105.91930000000001</v>
      </c>
      <c r="C252" s="26">
        <f>'RESULTADOS PIER'!N3974</f>
        <v>43.311900000000001</v>
      </c>
      <c r="D252" s="26">
        <f t="shared" si="30"/>
        <v>4.0829933307586407E-2</v>
      </c>
      <c r="E252" s="26">
        <f t="shared" si="31"/>
        <v>2.6251473694115595E-3</v>
      </c>
    </row>
    <row r="253" spans="2:5" x14ac:dyDescent="0.3">
      <c r="B253" s="26">
        <f>'RESULTADOS PIER'!K3975</f>
        <v>112.7107</v>
      </c>
      <c r="C253" s="26">
        <f>'RESULTADOS PIER'!N3975</f>
        <v>62.551400000000001</v>
      </c>
      <c r="D253" s="26">
        <f t="shared" si="30"/>
        <v>4.344789253753923E-2</v>
      </c>
      <c r="E253" s="26">
        <f t="shared" si="31"/>
        <v>3.7912592881635351E-3</v>
      </c>
    </row>
    <row r="254" spans="2:5" x14ac:dyDescent="0.3">
      <c r="B254" s="26">
        <f>'RESULTADOS PIER'!K3976</f>
        <v>226.3391</v>
      </c>
      <c r="C254" s="26">
        <f>'RESULTADOS PIER'!N3976</f>
        <v>64.870800000000003</v>
      </c>
      <c r="D254" s="26">
        <f t="shared" si="30"/>
        <v>8.7249541470715258E-2</v>
      </c>
      <c r="E254" s="26">
        <f t="shared" si="31"/>
        <v>3.9318388242405291E-3</v>
      </c>
    </row>
    <row r="255" spans="2:5" x14ac:dyDescent="0.3">
      <c r="B255" s="26">
        <f>'RESULTADOS PIER'!K3977</f>
        <v>233.13050000000001</v>
      </c>
      <c r="C255" s="26">
        <f>'RESULTADOS PIER'!N3977</f>
        <v>62.979700000000001</v>
      </c>
      <c r="D255" s="26">
        <f t="shared" si="30"/>
        <v>8.9867500700668082E-2</v>
      </c>
      <c r="E255" s="26">
        <f t="shared" si="31"/>
        <v>3.8172186808089507E-3</v>
      </c>
    </row>
    <row r="256" spans="2:5" x14ac:dyDescent="0.3">
      <c r="B256" s="26">
        <f>'RESULTADOS PIER'!K3978</f>
        <v>105.91930000000001</v>
      </c>
      <c r="C256" s="26">
        <f>'RESULTADOS PIER'!N3978</f>
        <v>43.311900000000001</v>
      </c>
      <c r="D256" s="26">
        <f t="shared" si="30"/>
        <v>4.0829933307586407E-2</v>
      </c>
      <c r="E256" s="26">
        <f t="shared" si="31"/>
        <v>2.6251473694115595E-3</v>
      </c>
    </row>
    <row r="257" spans="2:5" x14ac:dyDescent="0.3">
      <c r="B257" s="26">
        <f>'RESULTADOS PIER'!K3979</f>
        <v>112.7107</v>
      </c>
      <c r="C257" s="26">
        <f>'RESULTADOS PIER'!N3979</f>
        <v>62.551400000000001</v>
      </c>
      <c r="D257" s="26">
        <f t="shared" si="30"/>
        <v>4.344789253753923E-2</v>
      </c>
      <c r="E257" s="26">
        <f t="shared" si="31"/>
        <v>3.7912592881635351E-3</v>
      </c>
    </row>
    <row r="258" spans="2:5" x14ac:dyDescent="0.3">
      <c r="B258" s="26">
        <f>'RESULTADOS PIER'!K3980</f>
        <v>226.3391</v>
      </c>
      <c r="C258" s="26">
        <f>'RESULTADOS PIER'!N3980</f>
        <v>64.870800000000003</v>
      </c>
      <c r="D258" s="26">
        <f t="shared" si="30"/>
        <v>8.7249541470715258E-2</v>
      </c>
      <c r="E258" s="26">
        <f t="shared" si="31"/>
        <v>3.9318388242405291E-3</v>
      </c>
    </row>
    <row r="259" spans="2:5" x14ac:dyDescent="0.3">
      <c r="B259" s="26">
        <f>'RESULTADOS PIER'!K3981</f>
        <v>233.13050000000001</v>
      </c>
      <c r="C259" s="26">
        <f>'RESULTADOS PIER'!N3981</f>
        <v>62.979700000000001</v>
      </c>
      <c r="D259" s="26">
        <f t="shared" si="30"/>
        <v>8.9867500700668082E-2</v>
      </c>
      <c r="E259" s="26">
        <f t="shared" si="31"/>
        <v>3.8172186808089507E-3</v>
      </c>
    </row>
    <row r="260" spans="2:5" x14ac:dyDescent="0.3">
      <c r="B260" s="26">
        <f>'RESULTADOS PIER'!K3982</f>
        <v>114.1418</v>
      </c>
      <c r="C260" s="26">
        <f>'RESULTADOS PIER'!N3982</f>
        <v>194.29150000000001</v>
      </c>
      <c r="D260" s="26">
        <f t="shared" si="30"/>
        <v>4.3999555148191753E-2</v>
      </c>
      <c r="E260" s="26">
        <f t="shared" si="31"/>
        <v>1.1776066626585903E-2</v>
      </c>
    </row>
    <row r="261" spans="2:5" x14ac:dyDescent="0.3">
      <c r="B261" s="26">
        <f>'RESULTADOS PIER'!K3983</f>
        <v>123.197</v>
      </c>
      <c r="C261" s="26">
        <f>'RESULTADOS PIER'!N3983</f>
        <v>287.33229999999998</v>
      </c>
      <c r="D261" s="26">
        <f t="shared" si="30"/>
        <v>4.7490167454795514E-2</v>
      </c>
      <c r="E261" s="26">
        <f t="shared" si="31"/>
        <v>1.7415297677820022E-2</v>
      </c>
    </row>
    <row r="262" spans="2:5" x14ac:dyDescent="0.3">
      <c r="B262" s="26">
        <f>'RESULTADOS PIER'!K3984</f>
        <v>414.39699999999999</v>
      </c>
      <c r="C262" s="26">
        <f>'RESULTADOS PIER'!N3984</f>
        <v>223.96619999999999</v>
      </c>
      <c r="D262" s="26">
        <f t="shared" si="30"/>
        <v>0.15974238758058149</v>
      </c>
      <c r="E262" s="26">
        <f t="shared" si="31"/>
        <v>1.3574659176048689E-2</v>
      </c>
    </row>
    <row r="263" spans="2:5" x14ac:dyDescent="0.3">
      <c r="B263" s="26">
        <f>'RESULTADOS PIER'!K3985</f>
        <v>423.4522</v>
      </c>
      <c r="C263" s="26">
        <f>'RESULTADOS PIER'!N3985</f>
        <v>283.12220000000002</v>
      </c>
      <c r="D263" s="26">
        <f t="shared" si="30"/>
        <v>0.16323299988718526</v>
      </c>
      <c r="E263" s="26">
        <f t="shared" si="31"/>
        <v>1.7160122242432529E-2</v>
      </c>
    </row>
    <row r="264" spans="2:5" x14ac:dyDescent="0.3">
      <c r="B264" s="26">
        <f>'RESULTADOS PIER'!K3986</f>
        <v>114.1418</v>
      </c>
      <c r="C264" s="26">
        <f>'RESULTADOS PIER'!N3986</f>
        <v>194.29150000000001</v>
      </c>
      <c r="D264" s="26">
        <f t="shared" si="30"/>
        <v>4.3999555148191753E-2</v>
      </c>
      <c r="E264" s="26">
        <f t="shared" si="31"/>
        <v>1.1776066626585903E-2</v>
      </c>
    </row>
    <row r="265" spans="2:5" x14ac:dyDescent="0.3">
      <c r="B265" s="26">
        <f>'RESULTADOS PIER'!K3987</f>
        <v>123.197</v>
      </c>
      <c r="C265" s="26">
        <f>'RESULTADOS PIER'!N3987</f>
        <v>287.33229999999998</v>
      </c>
      <c r="D265" s="26">
        <f t="shared" si="30"/>
        <v>4.7490167454795514E-2</v>
      </c>
      <c r="E265" s="26">
        <f t="shared" si="31"/>
        <v>1.7415297677820022E-2</v>
      </c>
    </row>
    <row r="266" spans="2:5" x14ac:dyDescent="0.3">
      <c r="B266" s="26">
        <f>'RESULTADOS PIER'!K3988</f>
        <v>414.39699999999999</v>
      </c>
      <c r="C266" s="26">
        <f>'RESULTADOS PIER'!N3988</f>
        <v>223.96619999999999</v>
      </c>
      <c r="D266" s="26">
        <f t="shared" si="30"/>
        <v>0.15974238758058149</v>
      </c>
      <c r="E266" s="26">
        <f t="shared" si="31"/>
        <v>1.3574659176048689E-2</v>
      </c>
    </row>
    <row r="267" spans="2:5" x14ac:dyDescent="0.3">
      <c r="B267" s="26">
        <f>'RESULTADOS PIER'!K3989</f>
        <v>423.4522</v>
      </c>
      <c r="C267" s="26">
        <f>'RESULTADOS PIER'!N3989</f>
        <v>283.12220000000002</v>
      </c>
      <c r="D267" s="26">
        <f t="shared" si="30"/>
        <v>0.16323299988718526</v>
      </c>
      <c r="E267" s="26">
        <f t="shared" si="31"/>
        <v>1.7160122242432529E-2</v>
      </c>
    </row>
    <row r="268" spans="2:5" x14ac:dyDescent="0.3">
      <c r="B268" s="26">
        <f>'RESULTADOS PIER'!K3990</f>
        <v>204.05950000000001</v>
      </c>
      <c r="C268" s="26">
        <f>'RESULTADOS PIER'!N3990</f>
        <v>39.253999999999998</v>
      </c>
      <c r="D268" s="26">
        <f t="shared" si="30"/>
        <v>7.8661167282822186E-2</v>
      </c>
      <c r="E268" s="26">
        <f t="shared" si="31"/>
        <v>2.379196822094652E-3</v>
      </c>
    </row>
    <row r="269" spans="2:5" x14ac:dyDescent="0.3">
      <c r="B269" s="26">
        <f>'RESULTADOS PIER'!K3991</f>
        <v>213.1147</v>
      </c>
      <c r="C269" s="26">
        <f>'RESULTADOS PIER'!N3991</f>
        <v>64.870599999999996</v>
      </c>
      <c r="D269" s="26">
        <f t="shared" si="30"/>
        <v>8.2151779589425961E-2</v>
      </c>
      <c r="E269" s="26">
        <f t="shared" si="31"/>
        <v>3.9318267021799897E-3</v>
      </c>
    </row>
    <row r="270" spans="2:5" x14ac:dyDescent="0.3">
      <c r="B270" s="26">
        <f>'RESULTADOS PIER'!K3992</f>
        <v>324.47930000000002</v>
      </c>
      <c r="C270" s="26">
        <f>'RESULTADOS PIER'!N3992</f>
        <v>68.928700000000006</v>
      </c>
      <c r="D270" s="26">
        <f t="shared" si="30"/>
        <v>0.12508077544595106</v>
      </c>
      <c r="E270" s="26">
        <f t="shared" si="31"/>
        <v>4.1777893715574379E-3</v>
      </c>
    </row>
    <row r="271" spans="2:5" x14ac:dyDescent="0.3">
      <c r="B271" s="26">
        <f>'RESULTADOS PIER'!K3993</f>
        <v>333.53449999999998</v>
      </c>
      <c r="C271" s="26">
        <f>'RESULTADOS PIER'!N3993</f>
        <v>60.660499999999999</v>
      </c>
      <c r="D271" s="26">
        <f t="shared" si="30"/>
        <v>0.12857138775255481</v>
      </c>
      <c r="E271" s="26">
        <f t="shared" si="31"/>
        <v>3.676651266792496E-3</v>
      </c>
    </row>
    <row r="272" spans="2:5" x14ac:dyDescent="0.3">
      <c r="B272" s="26">
        <f>'RESULTADOS PIER'!K3994</f>
        <v>204.05950000000001</v>
      </c>
      <c r="C272" s="26">
        <f>'RESULTADOS PIER'!N3994</f>
        <v>39.253999999999998</v>
      </c>
      <c r="D272" s="26">
        <f t="shared" si="30"/>
        <v>7.8661167282822186E-2</v>
      </c>
      <c r="E272" s="26">
        <f t="shared" si="31"/>
        <v>2.379196822094652E-3</v>
      </c>
    </row>
    <row r="273" spans="2:5" x14ac:dyDescent="0.3">
      <c r="B273" s="26">
        <f>'RESULTADOS PIER'!K3995</f>
        <v>213.1147</v>
      </c>
      <c r="C273" s="26">
        <f>'RESULTADOS PIER'!N3995</f>
        <v>64.870599999999996</v>
      </c>
      <c r="D273" s="26">
        <f t="shared" si="30"/>
        <v>8.2151779589425961E-2</v>
      </c>
      <c r="E273" s="26">
        <f t="shared" si="31"/>
        <v>3.9318267021799897E-3</v>
      </c>
    </row>
    <row r="274" spans="2:5" x14ac:dyDescent="0.3">
      <c r="B274" s="26">
        <f>'RESULTADOS PIER'!K3996</f>
        <v>324.47930000000002</v>
      </c>
      <c r="C274" s="26">
        <f>'RESULTADOS PIER'!N3996</f>
        <v>68.928700000000006</v>
      </c>
      <c r="D274" s="26">
        <f t="shared" si="30"/>
        <v>0.12508077544595106</v>
      </c>
      <c r="E274" s="26">
        <f t="shared" si="31"/>
        <v>4.1777893715574379E-3</v>
      </c>
    </row>
    <row r="275" spans="2:5" x14ac:dyDescent="0.3">
      <c r="B275" s="26">
        <f>'RESULTADOS PIER'!K3997</f>
        <v>333.53449999999998</v>
      </c>
      <c r="C275" s="26">
        <f>'RESULTADOS PIER'!N3997</f>
        <v>60.660499999999999</v>
      </c>
      <c r="D275" s="26">
        <f t="shared" si="30"/>
        <v>0.12857138775255481</v>
      </c>
      <c r="E275" s="26">
        <f t="shared" si="31"/>
        <v>3.676651266792496E-3</v>
      </c>
    </row>
    <row r="276" spans="2:5" x14ac:dyDescent="0.3">
      <c r="B276" s="26">
        <f>'RESULTADOS PIER'!K3998</f>
        <v>16.0016</v>
      </c>
      <c r="C276" s="26">
        <f>'RESULTADOS PIER'!N3998</f>
        <v>198.3494</v>
      </c>
      <c r="D276" s="26">
        <f t="shared" si="30"/>
        <v>6.1683211729559647E-3</v>
      </c>
      <c r="E276" s="26">
        <f t="shared" si="31"/>
        <v>1.2022017173902812E-2</v>
      </c>
    </row>
    <row r="277" spans="2:5" x14ac:dyDescent="0.3">
      <c r="B277" s="26">
        <f>'RESULTADOS PIER'!K3999</f>
        <v>22.792999999999999</v>
      </c>
      <c r="C277" s="26">
        <f>'RESULTADOS PIER'!N3999</f>
        <v>287.33229999999998</v>
      </c>
      <c r="D277" s="26">
        <f t="shared" si="30"/>
        <v>8.7862804029087901E-3</v>
      </c>
      <c r="E277" s="26">
        <f t="shared" si="31"/>
        <v>1.7415297677820022E-2</v>
      </c>
    </row>
    <row r="278" spans="2:5" x14ac:dyDescent="0.3">
      <c r="B278" s="26">
        <f>'RESULTADOS PIER'!K4000</f>
        <v>414.39699999999999</v>
      </c>
      <c r="C278" s="26">
        <f>'RESULTADOS PIER'!N4000</f>
        <v>223.96619999999999</v>
      </c>
      <c r="D278" s="26">
        <f t="shared" si="30"/>
        <v>0.15974238758058149</v>
      </c>
      <c r="E278" s="26">
        <f t="shared" si="31"/>
        <v>1.3574659176048689E-2</v>
      </c>
    </row>
    <row r="279" spans="2:5" x14ac:dyDescent="0.3">
      <c r="B279" s="26">
        <f>'RESULTADOS PIER'!K4001</f>
        <v>423.4522</v>
      </c>
      <c r="C279" s="26">
        <f>'RESULTADOS PIER'!N4001</f>
        <v>285.44130000000001</v>
      </c>
      <c r="D279" s="26">
        <f t="shared" si="30"/>
        <v>0.16323299988718526</v>
      </c>
      <c r="E279" s="26">
        <f t="shared" si="31"/>
        <v>1.7300683595418712E-2</v>
      </c>
    </row>
    <row r="281" spans="2:5" x14ac:dyDescent="0.3">
      <c r="B281" s="18" t="s">
        <v>172</v>
      </c>
    </row>
    <row r="282" spans="2:5" x14ac:dyDescent="0.3">
      <c r="B282" s="87" t="str">
        <f>$R$9</f>
        <v>EJE 11.B-E | PIER 8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PIER'!K352</f>
        <v>10.229699999999999</v>
      </c>
      <c r="C284" s="26">
        <f>'RESULTADOS PIER'!N352</f>
        <v>12.4064</v>
      </c>
      <c r="D284" s="26">
        <f>B284*1000/(10.1971621297793*$F$9*$U$9)</f>
        <v>3.9433603579009362E-3</v>
      </c>
      <c r="E284" s="26">
        <f>C284*1000*100/($H$9*10.1971621297793*$F$9*$U$9)</f>
        <v>7.5195565938847222E-4</v>
      </c>
    </row>
    <row r="285" spans="2:5" x14ac:dyDescent="0.3">
      <c r="B285" s="26">
        <f>'RESULTADOS PIER'!K353</f>
        <v>17.775700000000001</v>
      </c>
      <c r="C285" s="26">
        <f>'RESULTADOS PIER'!N353</f>
        <v>9.3777000000000008</v>
      </c>
      <c r="D285" s="26">
        <f t="shared" ref="D285:D333" si="32">B285*1000/(10.1971621297793*$F$9*$U$9)</f>
        <v>6.8522039467374101E-3</v>
      </c>
      <c r="E285" s="26">
        <f t="shared" ref="E285:E333" si="33">C285*1000*100/($H$9*10.1971621297793*$F$9*$U$9)</f>
        <v>5.68385235608015E-4</v>
      </c>
    </row>
    <row r="286" spans="2:5" x14ac:dyDescent="0.3">
      <c r="B286" s="26">
        <f>'RESULTADOS PIER'!K354</f>
        <v>2.1774</v>
      </c>
      <c r="C286" s="26">
        <f>'RESULTADOS PIER'!N354</f>
        <v>2.2336</v>
      </c>
      <c r="D286" s="26">
        <f t="shared" si="32"/>
        <v>8.3934747287735712E-4</v>
      </c>
      <c r="E286" s="26">
        <f t="shared" si="33"/>
        <v>1.3537917210553355E-4</v>
      </c>
    </row>
    <row r="287" spans="2:5" x14ac:dyDescent="0.3">
      <c r="B287" s="26">
        <f>'RESULTADOS PIER'!K355</f>
        <v>2.1774</v>
      </c>
      <c r="C287" s="26">
        <f>'RESULTADOS PIER'!N355</f>
        <v>2.8923999999999999</v>
      </c>
      <c r="D287" s="26">
        <f t="shared" si="32"/>
        <v>8.3934747287735712E-4</v>
      </c>
      <c r="E287" s="26">
        <f t="shared" si="33"/>
        <v>1.753092395227638E-4</v>
      </c>
    </row>
    <row r="288" spans="2:5" x14ac:dyDescent="0.3">
      <c r="B288" s="26">
        <f>'RESULTADOS PIER'!K356</f>
        <v>5.0033000000000003</v>
      </c>
      <c r="C288" s="26">
        <f>'RESULTADOS PIER'!N356</f>
        <v>27.6723</v>
      </c>
      <c r="D288" s="26">
        <f t="shared" si="32"/>
        <v>1.9286797148191791E-3</v>
      </c>
      <c r="E288" s="26">
        <f t="shared" si="33"/>
        <v>1.6772264793409547E-3</v>
      </c>
    </row>
    <row r="289" spans="2:5" x14ac:dyDescent="0.3">
      <c r="B289" s="26">
        <f>'RESULTADOS PIER'!K357</f>
        <v>5.0033000000000003</v>
      </c>
      <c r="C289" s="26">
        <f>'RESULTADOS PIER'!N357</f>
        <v>34.369799999999998</v>
      </c>
      <c r="D289" s="26">
        <f t="shared" si="32"/>
        <v>1.9286797148191791E-3</v>
      </c>
      <c r="E289" s="26">
        <f t="shared" si="33"/>
        <v>2.0831639816586527E-3</v>
      </c>
    </row>
    <row r="290" spans="2:5" x14ac:dyDescent="0.3">
      <c r="B290" s="26">
        <f>'RESULTADOS PIER'!K358</f>
        <v>1.5634999999999999</v>
      </c>
      <c r="C290" s="26">
        <f>'RESULTADOS PIER'!N358</f>
        <v>5.5895999999999999</v>
      </c>
      <c r="D290" s="26">
        <f t="shared" si="32"/>
        <v>6.0270036458333234E-4</v>
      </c>
      <c r="E290" s="26">
        <f t="shared" si="33"/>
        <v>3.3878734795894091E-4</v>
      </c>
    </row>
    <row r="291" spans="2:5" x14ac:dyDescent="0.3">
      <c r="B291" s="26">
        <f>'RESULTADOS PIER'!K359</f>
        <v>1.5634999999999999</v>
      </c>
      <c r="C291" s="26">
        <f>'RESULTADOS PIER'!N359</f>
        <v>20.133900000000001</v>
      </c>
      <c r="D291" s="26">
        <f t="shared" si="32"/>
        <v>6.0270036458333234E-4</v>
      </c>
      <c r="E291" s="26">
        <f t="shared" si="33"/>
        <v>1.2203217734847792E-3</v>
      </c>
    </row>
    <row r="292" spans="2:5" x14ac:dyDescent="0.3">
      <c r="B292" s="26">
        <f>'RESULTADOS PIER'!K360</f>
        <v>12.4071</v>
      </c>
      <c r="C292" s="26">
        <f>'RESULTADOS PIER'!N360</f>
        <v>14.64</v>
      </c>
      <c r="D292" s="26">
        <f t="shared" si="32"/>
        <v>4.782707830778294E-3</v>
      </c>
      <c r="E292" s="26">
        <f t="shared" si="33"/>
        <v>8.8733483149400585E-4</v>
      </c>
    </row>
    <row r="293" spans="2:5" x14ac:dyDescent="0.3">
      <c r="B293" s="26">
        <f>'RESULTADOS PIER'!K361</f>
        <v>19.953099999999999</v>
      </c>
      <c r="C293" s="26">
        <f>'RESULTADOS PIER'!N361</f>
        <v>12.270099999999999</v>
      </c>
      <c r="D293" s="26">
        <f t="shared" si="32"/>
        <v>7.6915514196147661E-3</v>
      </c>
      <c r="E293" s="26">
        <f t="shared" si="33"/>
        <v>7.4369447513077862E-4</v>
      </c>
    </row>
    <row r="294" spans="2:5" x14ac:dyDescent="0.3">
      <c r="B294" s="26">
        <f>'RESULTADOS PIER'!K362</f>
        <v>14.3216</v>
      </c>
      <c r="C294" s="26">
        <f>'RESULTADOS PIER'!N362</f>
        <v>17.369</v>
      </c>
      <c r="D294" s="26">
        <f t="shared" si="32"/>
        <v>5.5207122106918144E-3</v>
      </c>
      <c r="E294" s="26">
        <f t="shared" si="33"/>
        <v>1.052740347555969E-3</v>
      </c>
    </row>
    <row r="295" spans="2:5" x14ac:dyDescent="0.3">
      <c r="B295" s="26">
        <f>'RESULTADOS PIER'!K363</f>
        <v>24.885999999999999</v>
      </c>
      <c r="C295" s="26">
        <f>'RESULTADOS PIER'!N363</f>
        <v>13.1288</v>
      </c>
      <c r="D295" s="26">
        <f t="shared" si="32"/>
        <v>9.5930932350628776E-3</v>
      </c>
      <c r="E295" s="26">
        <f t="shared" si="33"/>
        <v>7.9574054205727479E-4</v>
      </c>
    </row>
    <row r="296" spans="2:5" x14ac:dyDescent="0.3">
      <c r="B296" s="26">
        <f>'RESULTADOS PIER'!K364</f>
        <v>15.759399999999999</v>
      </c>
      <c r="C296" s="26">
        <f>'RESULTADOS PIER'!N364</f>
        <v>18.461400000000001</v>
      </c>
      <c r="D296" s="26">
        <f t="shared" si="32"/>
        <v>6.0749575475628828E-3</v>
      </c>
      <c r="E296" s="26">
        <f t="shared" si="33"/>
        <v>1.1189510422229126E-3</v>
      </c>
    </row>
    <row r="297" spans="2:5" x14ac:dyDescent="0.3">
      <c r="B297" s="26">
        <f>'RESULTADOS PIER'!K365</f>
        <v>24.814599999999999</v>
      </c>
      <c r="C297" s="26">
        <f>'RESULTADOS PIER'!N365</f>
        <v>15.8811</v>
      </c>
      <c r="D297" s="26">
        <f t="shared" si="32"/>
        <v>9.5655698541666501E-3</v>
      </c>
      <c r="E297" s="26">
        <f t="shared" si="33"/>
        <v>9.6255827817209394E-4</v>
      </c>
    </row>
    <row r="298" spans="2:5" x14ac:dyDescent="0.3">
      <c r="B298" s="26">
        <f>'RESULTADOS PIER'!K366</f>
        <v>2.2021999999999999</v>
      </c>
      <c r="C298" s="26">
        <f>'RESULTADOS PIER'!N366</f>
        <v>27.575500000000002</v>
      </c>
      <c r="D298" s="26">
        <f t="shared" si="32"/>
        <v>8.4890741470125639E-4</v>
      </c>
      <c r="E298" s="26">
        <f t="shared" si="33"/>
        <v>1.6713594020398195E-3</v>
      </c>
    </row>
    <row r="299" spans="2:5" x14ac:dyDescent="0.3">
      <c r="B299" s="26">
        <f>'RESULTADOS PIER'!K367</f>
        <v>8.9936000000000007</v>
      </c>
      <c r="C299" s="26">
        <f>'RESULTADOS PIER'!N367</f>
        <v>56.557699999999997</v>
      </c>
      <c r="D299" s="26">
        <f t="shared" si="32"/>
        <v>3.4668666446540822E-3</v>
      </c>
      <c r="E299" s="26">
        <f t="shared" si="33"/>
        <v>3.4279793168844625E-3</v>
      </c>
    </row>
    <row r="300" spans="2:5" x14ac:dyDescent="0.3">
      <c r="B300" s="26">
        <f>'RESULTADOS PIER'!K368</f>
        <v>16.211300000000001</v>
      </c>
      <c r="C300" s="26">
        <f>'RESULTADOS PIER'!N368</f>
        <v>49.906999999999996</v>
      </c>
      <c r="D300" s="26">
        <f t="shared" si="32"/>
        <v>6.2491566487814362E-3</v>
      </c>
      <c r="E300" s="26">
        <f t="shared" si="33"/>
        <v>3.0248783767330154E-3</v>
      </c>
    </row>
    <row r="301" spans="2:5" x14ac:dyDescent="0.3">
      <c r="B301" s="26">
        <f>'RESULTADOS PIER'!K369</f>
        <v>23.002700000000001</v>
      </c>
      <c r="C301" s="26">
        <f>'RESULTADOS PIER'!N369</f>
        <v>39.677799999999998</v>
      </c>
      <c r="D301" s="26">
        <f t="shared" si="32"/>
        <v>8.8671158787342625E-3</v>
      </c>
      <c r="E301" s="26">
        <f t="shared" si="33"/>
        <v>2.4048834683779276E-3</v>
      </c>
    </row>
    <row r="302" spans="2:5" x14ac:dyDescent="0.3">
      <c r="B302" s="26">
        <f>'RESULTADOS PIER'!K370</f>
        <v>2.2021999999999999</v>
      </c>
      <c r="C302" s="26">
        <f>'RESULTADOS PIER'!N370</f>
        <v>27.575500000000002</v>
      </c>
      <c r="D302" s="26">
        <f t="shared" si="32"/>
        <v>8.4890741470125639E-4</v>
      </c>
      <c r="E302" s="26">
        <f t="shared" si="33"/>
        <v>1.6713594020398195E-3</v>
      </c>
    </row>
    <row r="303" spans="2:5" x14ac:dyDescent="0.3">
      <c r="B303" s="26">
        <f>'RESULTADOS PIER'!K371</f>
        <v>8.9936000000000007</v>
      </c>
      <c r="C303" s="26">
        <f>'RESULTADOS PIER'!N371</f>
        <v>56.557699999999997</v>
      </c>
      <c r="D303" s="26">
        <f t="shared" si="32"/>
        <v>3.4668666446540822E-3</v>
      </c>
      <c r="E303" s="26">
        <f t="shared" si="33"/>
        <v>3.4279793168844625E-3</v>
      </c>
    </row>
    <row r="304" spans="2:5" x14ac:dyDescent="0.3">
      <c r="B304" s="26">
        <f>'RESULTADOS PIER'!K372</f>
        <v>16.211300000000001</v>
      </c>
      <c r="C304" s="26">
        <f>'RESULTADOS PIER'!N372</f>
        <v>49.906999999999996</v>
      </c>
      <c r="D304" s="26">
        <f t="shared" si="32"/>
        <v>6.2491566487814362E-3</v>
      </c>
      <c r="E304" s="26">
        <f t="shared" si="33"/>
        <v>3.0248783767330154E-3</v>
      </c>
    </row>
    <row r="305" spans="2:5" x14ac:dyDescent="0.3">
      <c r="B305" s="26">
        <f>'RESULTADOS PIER'!K373</f>
        <v>23.002700000000001</v>
      </c>
      <c r="C305" s="26">
        <f>'RESULTADOS PIER'!N373</f>
        <v>39.677799999999998</v>
      </c>
      <c r="D305" s="26">
        <f t="shared" si="32"/>
        <v>8.8671158787342625E-3</v>
      </c>
      <c r="E305" s="26">
        <f t="shared" si="33"/>
        <v>2.4048834683779276E-3</v>
      </c>
    </row>
    <row r="306" spans="2:5" x14ac:dyDescent="0.3">
      <c r="B306" s="26">
        <f>'RESULTADOS PIER'!K374</f>
        <v>7.0179</v>
      </c>
      <c r="C306" s="26">
        <f>'RESULTADOS PIER'!N374</f>
        <v>3.3403</v>
      </c>
      <c r="D306" s="26">
        <f t="shared" si="32"/>
        <v>2.7052707954009388E-3</v>
      </c>
      <c r="E306" s="26">
        <f t="shared" si="33"/>
        <v>2.0245659410105381E-4</v>
      </c>
    </row>
    <row r="307" spans="2:5" x14ac:dyDescent="0.3">
      <c r="B307" s="26">
        <f>'RESULTADOS PIER'!K375</f>
        <v>13.8093</v>
      </c>
      <c r="C307" s="26">
        <f>'RESULTADOS PIER'!N375</f>
        <v>36.627400000000002</v>
      </c>
      <c r="D307" s="26">
        <f t="shared" si="32"/>
        <v>5.3232300253537651E-3</v>
      </c>
      <c r="E307" s="26">
        <f t="shared" si="33"/>
        <v>2.2199978010289307E-3</v>
      </c>
    </row>
    <row r="308" spans="2:5" x14ac:dyDescent="0.3">
      <c r="B308" s="26">
        <f>'RESULTADOS PIER'!K376</f>
        <v>11.3956</v>
      </c>
      <c r="C308" s="26">
        <f>'RESULTADOS PIER'!N376</f>
        <v>18.991199999999999</v>
      </c>
      <c r="D308" s="26">
        <f t="shared" si="32"/>
        <v>4.3927932680817537E-3</v>
      </c>
      <c r="E308" s="26">
        <f t="shared" si="33"/>
        <v>1.1510623805921422E-3</v>
      </c>
    </row>
    <row r="309" spans="2:5" x14ac:dyDescent="0.3">
      <c r="B309" s="26">
        <f>'RESULTADOS PIER'!K377</f>
        <v>18.187000000000001</v>
      </c>
      <c r="C309" s="26">
        <f>'RESULTADOS PIER'!N377</f>
        <v>19.747499999999999</v>
      </c>
      <c r="D309" s="26">
        <f t="shared" si="32"/>
        <v>7.0107524980345792E-3</v>
      </c>
      <c r="E309" s="26">
        <f t="shared" si="33"/>
        <v>1.1969019525223962E-3</v>
      </c>
    </row>
    <row r="310" spans="2:5" x14ac:dyDescent="0.3">
      <c r="B310" s="26">
        <f>'RESULTADOS PIER'!K378</f>
        <v>7.0179</v>
      </c>
      <c r="C310" s="26">
        <f>'RESULTADOS PIER'!N378</f>
        <v>3.3403</v>
      </c>
      <c r="D310" s="26">
        <f t="shared" si="32"/>
        <v>2.7052707954009388E-3</v>
      </c>
      <c r="E310" s="26">
        <f t="shared" si="33"/>
        <v>2.0245659410105381E-4</v>
      </c>
    </row>
    <row r="311" spans="2:5" x14ac:dyDescent="0.3">
      <c r="B311" s="26">
        <f>'RESULTADOS PIER'!K379</f>
        <v>13.8093</v>
      </c>
      <c r="C311" s="26">
        <f>'RESULTADOS PIER'!N379</f>
        <v>36.627400000000002</v>
      </c>
      <c r="D311" s="26">
        <f t="shared" si="32"/>
        <v>5.3232300253537651E-3</v>
      </c>
      <c r="E311" s="26">
        <f t="shared" si="33"/>
        <v>2.2199978010289307E-3</v>
      </c>
    </row>
    <row r="312" spans="2:5" x14ac:dyDescent="0.3">
      <c r="B312" s="26">
        <f>'RESULTADOS PIER'!K380</f>
        <v>11.3956</v>
      </c>
      <c r="C312" s="26">
        <f>'RESULTADOS PIER'!N380</f>
        <v>18.991199999999999</v>
      </c>
      <c r="D312" s="26">
        <f t="shared" si="32"/>
        <v>4.3927932680817537E-3</v>
      </c>
      <c r="E312" s="26">
        <f t="shared" si="33"/>
        <v>1.1510623805921422E-3</v>
      </c>
    </row>
    <row r="313" spans="2:5" x14ac:dyDescent="0.3">
      <c r="B313" s="26">
        <f>'RESULTADOS PIER'!K381</f>
        <v>18.187000000000001</v>
      </c>
      <c r="C313" s="26">
        <f>'RESULTADOS PIER'!N381</f>
        <v>19.747499999999999</v>
      </c>
      <c r="D313" s="26">
        <f t="shared" si="32"/>
        <v>7.0107524980345792E-3</v>
      </c>
      <c r="E313" s="26">
        <f t="shared" si="33"/>
        <v>1.1969019525223962E-3</v>
      </c>
    </row>
    <row r="314" spans="2:5" x14ac:dyDescent="0.3">
      <c r="B314" s="26">
        <f>'RESULTADOS PIER'!K382</f>
        <v>7.4485000000000001</v>
      </c>
      <c r="C314" s="26">
        <f>'RESULTADOS PIER'!N382</f>
        <v>21.62</v>
      </c>
      <c r="D314" s="26">
        <f t="shared" si="32"/>
        <v>2.8712591401336431E-3</v>
      </c>
      <c r="E314" s="26">
        <f t="shared" si="33"/>
        <v>1.3103947443237982E-3</v>
      </c>
    </row>
    <row r="315" spans="2:5" x14ac:dyDescent="0.3">
      <c r="B315" s="26">
        <f>'RESULTADOS PIER'!K383</f>
        <v>16.503699999999998</v>
      </c>
      <c r="C315" s="26">
        <f>'RESULTADOS PIER'!N383</f>
        <v>62.263399999999997</v>
      </c>
      <c r="D315" s="26">
        <f t="shared" si="32"/>
        <v>6.3618714467374091E-3</v>
      </c>
      <c r="E315" s="26">
        <f t="shared" si="33"/>
        <v>3.7738035209866033E-3</v>
      </c>
    </row>
    <row r="316" spans="2:5" x14ac:dyDescent="0.3">
      <c r="B316" s="26">
        <f>'RESULTADOS PIER'!K384</f>
        <v>21.457599999999999</v>
      </c>
      <c r="C316" s="26">
        <f>'RESULTADOS PIER'!N384</f>
        <v>55.862499999999997</v>
      </c>
      <c r="D316" s="26">
        <f t="shared" si="32"/>
        <v>8.2715083742138217E-3</v>
      </c>
      <c r="E316" s="26">
        <f t="shared" si="33"/>
        <v>3.3858430344490369E-3</v>
      </c>
    </row>
    <row r="317" spans="2:5" x14ac:dyDescent="0.3">
      <c r="B317" s="26">
        <f>'RESULTADOS PIER'!K385</f>
        <v>30.512799999999999</v>
      </c>
      <c r="C317" s="26">
        <f>'RESULTADOS PIER'!N385</f>
        <v>33.972099999999998</v>
      </c>
      <c r="D317" s="26">
        <f t="shared" si="32"/>
        <v>1.1762120680817589E-2</v>
      </c>
      <c r="E317" s="26">
        <f t="shared" si="33"/>
        <v>2.0590592642757864E-3</v>
      </c>
    </row>
    <row r="318" spans="2:5" x14ac:dyDescent="0.3">
      <c r="B318" s="26">
        <f>'RESULTADOS PIER'!K386</f>
        <v>7.4485000000000001</v>
      </c>
      <c r="C318" s="26">
        <f>'RESULTADOS PIER'!N386</f>
        <v>21.62</v>
      </c>
      <c r="D318" s="26">
        <f t="shared" si="32"/>
        <v>2.8712591401336431E-3</v>
      </c>
      <c r="E318" s="26">
        <f t="shared" si="33"/>
        <v>1.3103947443237982E-3</v>
      </c>
    </row>
    <row r="319" spans="2:5" x14ac:dyDescent="0.3">
      <c r="B319" s="26">
        <f>'RESULTADOS PIER'!K387</f>
        <v>16.503699999999998</v>
      </c>
      <c r="C319" s="26">
        <f>'RESULTADOS PIER'!N387</f>
        <v>62.263399999999997</v>
      </c>
      <c r="D319" s="26">
        <f t="shared" si="32"/>
        <v>6.3618714467374091E-3</v>
      </c>
      <c r="E319" s="26">
        <f t="shared" si="33"/>
        <v>3.7738035209866033E-3</v>
      </c>
    </row>
    <row r="320" spans="2:5" x14ac:dyDescent="0.3">
      <c r="B320" s="26">
        <f>'RESULTADOS PIER'!K388</f>
        <v>21.457599999999999</v>
      </c>
      <c r="C320" s="26">
        <f>'RESULTADOS PIER'!N388</f>
        <v>55.862499999999997</v>
      </c>
      <c r="D320" s="26">
        <f t="shared" si="32"/>
        <v>8.2715083742138217E-3</v>
      </c>
      <c r="E320" s="26">
        <f t="shared" si="33"/>
        <v>3.3858430344490369E-3</v>
      </c>
    </row>
    <row r="321" spans="2:5" x14ac:dyDescent="0.3">
      <c r="B321" s="26">
        <f>'RESULTADOS PIER'!K389</f>
        <v>30.512799999999999</v>
      </c>
      <c r="C321" s="26">
        <f>'RESULTADOS PIER'!N389</f>
        <v>33.972099999999998</v>
      </c>
      <c r="D321" s="26">
        <f t="shared" si="32"/>
        <v>1.1762120680817589E-2</v>
      </c>
      <c r="E321" s="26">
        <f t="shared" si="33"/>
        <v>2.0590592642757864E-3</v>
      </c>
    </row>
    <row r="322" spans="2:5" x14ac:dyDescent="0.3">
      <c r="B322" s="26">
        <f>'RESULTADOS PIER'!K390</f>
        <v>12.264200000000001</v>
      </c>
      <c r="C322" s="26">
        <f>'RESULTADOS PIER'!N390</f>
        <v>9.2957999999999998</v>
      </c>
      <c r="D322" s="26">
        <f t="shared" si="32"/>
        <v>4.7276225208333252E-3</v>
      </c>
      <c r="E322" s="26">
        <f t="shared" si="33"/>
        <v>5.6342125181707504E-4</v>
      </c>
    </row>
    <row r="323" spans="2:5" x14ac:dyDescent="0.3">
      <c r="B323" s="26">
        <f>'RESULTADOS PIER'!K391</f>
        <v>21.319400000000002</v>
      </c>
      <c r="C323" s="26">
        <f>'RESULTADOS PIER'!N391</f>
        <v>42.333100000000002</v>
      </c>
      <c r="D323" s="26">
        <f t="shared" si="32"/>
        <v>8.2182348274370941E-3</v>
      </c>
      <c r="E323" s="26">
        <f t="shared" si="33"/>
        <v>2.5658220051310724E-3</v>
      </c>
    </row>
    <row r="324" spans="2:5" x14ac:dyDescent="0.3">
      <c r="B324" s="26">
        <f>'RESULTADOS PIER'!K392</f>
        <v>16.6419</v>
      </c>
      <c r="C324" s="26">
        <f>'RESULTADOS PIER'!N392</f>
        <v>24.9467</v>
      </c>
      <c r="D324" s="26">
        <f t="shared" si="32"/>
        <v>6.415144993514141E-3</v>
      </c>
      <c r="E324" s="26">
        <f t="shared" si="33"/>
        <v>1.5120270383081635E-3</v>
      </c>
    </row>
    <row r="325" spans="2:5" x14ac:dyDescent="0.3">
      <c r="B325" s="26">
        <f>'RESULTADOS PIER'!K393</f>
        <v>25.697099999999999</v>
      </c>
      <c r="C325" s="26">
        <f>'RESULTADOS PIER'!N393</f>
        <v>14.0418</v>
      </c>
      <c r="D325" s="26">
        <f t="shared" si="32"/>
        <v>9.9057573001179074E-3</v>
      </c>
      <c r="E325" s="26">
        <f t="shared" si="33"/>
        <v>8.510777484202548E-4</v>
      </c>
    </row>
    <row r="326" spans="2:5" x14ac:dyDescent="0.3">
      <c r="B326" s="26">
        <f>'RESULTADOS PIER'!K394</f>
        <v>12.264200000000001</v>
      </c>
      <c r="C326" s="26">
        <f>'RESULTADOS PIER'!N394</f>
        <v>9.2957999999999998</v>
      </c>
      <c r="D326" s="26">
        <f t="shared" si="32"/>
        <v>4.7276225208333252E-3</v>
      </c>
      <c r="E326" s="26">
        <f t="shared" si="33"/>
        <v>5.6342125181707504E-4</v>
      </c>
    </row>
    <row r="327" spans="2:5" x14ac:dyDescent="0.3">
      <c r="B327" s="26">
        <f>'RESULTADOS PIER'!K395</f>
        <v>21.319400000000002</v>
      </c>
      <c r="C327" s="26">
        <f>'RESULTADOS PIER'!N395</f>
        <v>42.333100000000002</v>
      </c>
      <c r="D327" s="26">
        <f t="shared" si="32"/>
        <v>8.2182348274370941E-3</v>
      </c>
      <c r="E327" s="26">
        <f t="shared" si="33"/>
        <v>2.5658220051310724E-3</v>
      </c>
    </row>
    <row r="328" spans="2:5" x14ac:dyDescent="0.3">
      <c r="B328" s="26">
        <f>'RESULTADOS PIER'!K396</f>
        <v>16.6419</v>
      </c>
      <c r="C328" s="26">
        <f>'RESULTADOS PIER'!N396</f>
        <v>24.9467</v>
      </c>
      <c r="D328" s="26">
        <f t="shared" si="32"/>
        <v>6.415144993514141E-3</v>
      </c>
      <c r="E328" s="26">
        <f t="shared" si="33"/>
        <v>1.5120270383081635E-3</v>
      </c>
    </row>
    <row r="329" spans="2:5" x14ac:dyDescent="0.3">
      <c r="B329" s="26">
        <f>'RESULTADOS PIER'!K397</f>
        <v>25.697099999999999</v>
      </c>
      <c r="C329" s="26">
        <f>'RESULTADOS PIER'!N397</f>
        <v>14.0418</v>
      </c>
      <c r="D329" s="26">
        <f t="shared" si="32"/>
        <v>9.9057573001179074E-3</v>
      </c>
      <c r="E329" s="26">
        <f t="shared" si="33"/>
        <v>8.510777484202548E-4</v>
      </c>
    </row>
    <row r="330" spans="2:5" x14ac:dyDescent="0.3">
      <c r="B330" s="26">
        <f>'RESULTADOS PIER'!K398</f>
        <v>2.2021999999999999</v>
      </c>
      <c r="C330" s="26">
        <f>'RESULTADOS PIER'!N398</f>
        <v>27.575500000000002</v>
      </c>
      <c r="D330" s="26">
        <f t="shared" si="32"/>
        <v>8.4890741470125639E-4</v>
      </c>
      <c r="E330" s="26">
        <f t="shared" si="33"/>
        <v>1.6713594020398195E-3</v>
      </c>
    </row>
    <row r="331" spans="2:5" x14ac:dyDescent="0.3">
      <c r="B331" s="26">
        <f>'RESULTADOS PIER'!K399</f>
        <v>8.9936000000000007</v>
      </c>
      <c r="C331" s="26">
        <f>'RESULTADOS PIER'!N399</f>
        <v>62.263399999999997</v>
      </c>
      <c r="D331" s="26">
        <f t="shared" si="32"/>
        <v>3.4668666446540822E-3</v>
      </c>
      <c r="E331" s="26">
        <f t="shared" si="33"/>
        <v>3.7738035209866033E-3</v>
      </c>
    </row>
    <row r="332" spans="2:5" x14ac:dyDescent="0.3">
      <c r="B332" s="26">
        <f>'RESULTADOS PIER'!K400</f>
        <v>21.457599999999999</v>
      </c>
      <c r="C332" s="26">
        <f>'RESULTADOS PIER'!N400</f>
        <v>55.862499999999997</v>
      </c>
      <c r="D332" s="26">
        <f t="shared" si="32"/>
        <v>8.2715083742138217E-3</v>
      </c>
      <c r="E332" s="26">
        <f t="shared" si="33"/>
        <v>3.3858430344490369E-3</v>
      </c>
    </row>
    <row r="333" spans="2:5" x14ac:dyDescent="0.3">
      <c r="B333" s="26">
        <f>'RESULTADOS PIER'!K401</f>
        <v>30.512799999999999</v>
      </c>
      <c r="C333" s="26">
        <f>'RESULTADOS PIER'!N401</f>
        <v>39.677799999999998</v>
      </c>
      <c r="D333" s="26">
        <f t="shared" si="32"/>
        <v>1.1762120680817589E-2</v>
      </c>
      <c r="E333" s="26">
        <f t="shared" si="33"/>
        <v>2.4048834683779276E-3</v>
      </c>
    </row>
  </sheetData>
  <mergeCells count="2">
    <mergeCell ref="K2:M2"/>
    <mergeCell ref="S14:S19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232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11'!$R$4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148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167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11'!$R$5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148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167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11'!$R$6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148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11'!$R$7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148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11'!$R$8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148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11'!$R$9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144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146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147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148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167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AV333"/>
  <sheetViews>
    <sheetView showGridLines="0" topLeftCell="E1" zoomScale="80" zoomScaleNormal="80" workbookViewId="0">
      <selection activeCell="S14" sqref="S14:W19"/>
    </sheetView>
  </sheetViews>
  <sheetFormatPr baseColWidth="10" defaultRowHeight="14.4" x14ac:dyDescent="0.3"/>
  <cols>
    <col min="1" max="1" width="3.33203125" style="26" customWidth="1"/>
    <col min="2" max="2" width="7.21875" style="26" bestFit="1" customWidth="1"/>
    <col min="3" max="3" width="9" style="26" bestFit="1" customWidth="1"/>
    <col min="4" max="4" width="12.44140625" style="26" bestFit="1" customWidth="1"/>
    <col min="5" max="5" width="13.21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.77734375" style="26" bestFit="1" customWidth="1"/>
    <col min="15" max="16" width="12.77734375" style="26" customWidth="1"/>
    <col min="17" max="17" width="3.77734375" style="26" customWidth="1"/>
    <col min="18" max="18" width="26.77734375" style="26" bestFit="1" customWidth="1"/>
    <col min="19" max="19" width="14" style="26" bestFit="1" customWidth="1"/>
    <col min="20" max="20" width="7.5546875" style="26" bestFit="1" customWidth="1"/>
    <col min="21" max="21" width="6" style="26" bestFit="1" customWidth="1"/>
    <col min="22" max="22" width="6.6640625" style="26" bestFit="1" customWidth="1"/>
    <col min="23" max="23" width="9.88671875" style="26" bestFit="1" customWidth="1"/>
    <col min="24" max="24" width="7.44140625" style="26" bestFit="1" customWidth="1"/>
    <col min="25" max="26" width="11.5546875" style="26"/>
    <col min="27" max="27" width="5" style="26" customWidth="1"/>
    <col min="28" max="28" width="5.109375" style="26" bestFit="1" customWidth="1"/>
    <col min="29" max="29" width="7.77734375" style="26" bestFit="1" customWidth="1"/>
    <col min="30" max="30" width="6.109375" style="26" bestFit="1" customWidth="1"/>
    <col min="31" max="31" width="5.109375" style="26" bestFit="1" customWidth="1"/>
    <col min="32" max="32" width="7.77734375" style="26" bestFit="1" customWidth="1"/>
    <col min="33" max="33" width="5.5546875" style="26" bestFit="1" customWidth="1"/>
    <col min="34" max="34" width="5.109375" style="26" bestFit="1" customWidth="1"/>
    <col min="35" max="35" width="7.77734375" style="26" bestFit="1" customWidth="1"/>
    <col min="36" max="36" width="5.5546875" style="26" bestFit="1" customWidth="1"/>
    <col min="37" max="37" width="5.109375" style="26" bestFit="1" customWidth="1"/>
    <col min="38" max="38" width="7.77734375" style="26" bestFit="1" customWidth="1"/>
    <col min="39" max="39" width="5.5546875" style="26" bestFit="1" customWidth="1"/>
    <col min="40" max="40" width="5.109375" style="26" bestFit="1" customWidth="1"/>
    <col min="41" max="41" width="7.77734375" style="26" bestFit="1" customWidth="1"/>
    <col min="42" max="42" width="5.5546875" style="26" bestFit="1" customWidth="1"/>
    <col min="43" max="43" width="5.109375" style="26" bestFit="1" customWidth="1"/>
    <col min="44" max="44" width="3.21875" style="26" customWidth="1"/>
    <col min="45" max="45" width="5.5546875" style="26" customWidth="1"/>
    <col min="46" max="46" width="7.21875" style="26" bestFit="1" customWidth="1"/>
    <col min="47" max="47" width="5.4414062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150</v>
      </c>
      <c r="C1" s="45" t="s">
        <v>91</v>
      </c>
    </row>
    <row r="2" spans="2:48" x14ac:dyDescent="0.3">
      <c r="K2" s="112" t="s">
        <v>138</v>
      </c>
      <c r="L2" s="112"/>
      <c r="M2" s="112"/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156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108">
        <f>MAX('RESULTADOS PIER'!K10752:K10801)</f>
        <v>663.53459999999995</v>
      </c>
      <c r="K4" s="108">
        <f>MAX('RESULTADOS PIER'!L10752:L10753)</f>
        <v>26.7515</v>
      </c>
      <c r="L4" s="108">
        <f>MAX('RESULTADOS PIER'!L10754:L10755)</f>
        <v>2.0514000000000001</v>
      </c>
      <c r="M4" s="108">
        <f>MAX('RESULTADOS PIER'!L10756:L10757)</f>
        <v>21.927499999999998</v>
      </c>
      <c r="N4" s="106" t="str">
        <f>'PLANILLAS EJE 13'!C24</f>
        <v>$\phi$8@16</v>
      </c>
      <c r="O4" s="106" t="str">
        <f>VLOOKUP(G4,TABLAS!$R$17:$S$19,2)</f>
        <v>$\phi$8@16</v>
      </c>
      <c r="P4" s="106" t="str">
        <f>AV4&amp;"$\phi$"&amp;AT4</f>
        <v>2$\phi$22</v>
      </c>
      <c r="R4" s="69" t="str">
        <f t="shared" ref="R4:R9" si="0">C4&amp;" | PIER "&amp;D4&amp;" | PISO "&amp;B4</f>
        <v>EJE 13.H-L | PIER 9 | PISO -1</v>
      </c>
      <c r="S4" s="24" t="str">
        <f>'PLANILLAS EJE 13'!F24</f>
        <v>[ÁREA MINIMA]</v>
      </c>
      <c r="T4" s="24" t="str">
        <f>'PLANILLAS EJE 13'!F25</f>
        <v>[OK]</v>
      </c>
      <c r="U4" s="26">
        <f t="shared" ref="U4:U9" si="1">G4*H4</f>
        <v>12225</v>
      </c>
      <c r="V4" s="89">
        <f>'PLANILLAS EJE 13'!C33</f>
        <v>2.5132741228718349E-3</v>
      </c>
      <c r="W4" s="89">
        <v>0.01</v>
      </c>
      <c r="X4" s="26">
        <f t="shared" ref="X4:X9" si="2">0.1*H4</f>
        <v>48.900000000000006</v>
      </c>
      <c r="Y4" s="26">
        <f t="shared" ref="Y4:Y9" si="3">W4*G4*X4</f>
        <v>12.225000000000001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4">AB4-Y4</f>
        <v>-2.0450000000000017</v>
      </c>
      <c r="AD4" s="26">
        <f t="shared" ref="AD4:AD9" si="5">Y4-AC4</f>
        <v>14.270000000000003</v>
      </c>
      <c r="AE4" s="51">
        <f>IF(AC4&lt;0,VLOOKUP(AD4,TABLAS!$O$4:$P$13,1),AB4)</f>
        <v>10.18</v>
      </c>
      <c r="AF4" s="26">
        <f t="shared" ref="AF4:AF9" si="6">AE4-$Y4</f>
        <v>-2.0450000000000017</v>
      </c>
      <c r="AG4" s="97">
        <f t="shared" ref="AG4:AG9" si="7">IF(AF4&lt;0,IF(AF4=AC4,AD4-$AC$2*AF4,AE4-AF4),AD4-$AC$2*AF4/2)</f>
        <v>14.270000000000003</v>
      </c>
      <c r="AH4" s="51">
        <f>IF(AF4&lt;0,VLOOKUP(AG4,TABLAS!$O$4:$P$13,1),AE4)</f>
        <v>10.18</v>
      </c>
      <c r="AI4" s="26">
        <f t="shared" ref="AI4:AI9" si="8">AH4-$Y4</f>
        <v>-2.0450000000000017</v>
      </c>
      <c r="AJ4" s="97">
        <f t="shared" ref="AJ4:AJ9" si="9">IF(AI4&lt;0,IF(AI4=AF4,AG4-$AC$2*AI4,AH4-AI4),AG4-$AC$2*AI4/2)</f>
        <v>14.270000000000003</v>
      </c>
      <c r="AK4" s="51">
        <f>IF(AI4&lt;0,VLOOKUP(AJ4,TABLAS!$O$4:$P$13,1),AH4)</f>
        <v>10.18</v>
      </c>
      <c r="AL4" s="26">
        <f t="shared" ref="AL4:AL9" si="10">AK4-$Y4</f>
        <v>-2.0450000000000017</v>
      </c>
      <c r="AM4" s="97">
        <f t="shared" ref="AM4:AM9" si="11">IF(AL4&lt;0,IF(AL4=AI4,AJ4-$AC$2*AL4,AK4-AL4),AJ4-$AC$2*AL4/2)</f>
        <v>14.270000000000003</v>
      </c>
      <c r="AN4" s="51">
        <f>IF(AL4&lt;0,VLOOKUP(AM4,TABLAS!$O$4:$P$13,1),AK4)</f>
        <v>10.18</v>
      </c>
      <c r="AO4" s="26">
        <f t="shared" ref="AO4:AO9" si="12">AN4-$Y4</f>
        <v>-2.0450000000000017</v>
      </c>
      <c r="AP4" s="97">
        <f t="shared" ref="AP4:AP9" si="13">IF(AO4&lt;0,IF(AO4=AL4,AM4-$AC$2*AO4,AN4-AO4),AM4-$AC$2*AO4/2)</f>
        <v>14.270000000000003</v>
      </c>
      <c r="AQ4" s="51">
        <f>IF(AO4&lt;0,VLOOKUP(AP4,TABLAS!$O$4:$P$13,1),AN4)</f>
        <v>10.18</v>
      </c>
      <c r="AS4" s="99">
        <v>22</v>
      </c>
      <c r="AT4" s="26">
        <f>VLOOKUP(AS4,TABLAS!$R$4:$S$13,1,TRUE)</f>
        <v>22</v>
      </c>
      <c r="AU4" s="26">
        <f>VLOOKUP(AT4,TABLAS!$R$4:$S$13,2,TRUE)</f>
        <v>3.8</v>
      </c>
      <c r="AV4" s="26">
        <f>ROUNDUP(Y4/AU4/2,0)</f>
        <v>2</v>
      </c>
    </row>
    <row r="5" spans="2:48" x14ac:dyDescent="0.3">
      <c r="B5" s="24">
        <v>1</v>
      </c>
      <c r="C5" s="24" t="s">
        <v>157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345</v>
      </c>
      <c r="I5" s="24">
        <v>230</v>
      </c>
      <c r="J5" s="108">
        <f>MAX('RESULTADOS PIER'!K10252:K10301)</f>
        <v>613.06089999999995</v>
      </c>
      <c r="K5" s="108">
        <f>MAX('RESULTADOS PIER'!L10252:L10253)</f>
        <v>11.7499</v>
      </c>
      <c r="L5" s="108">
        <f>MAX('RESULTADOS PIER'!L10254:L10255)</f>
        <v>3.1694</v>
      </c>
      <c r="M5" s="108">
        <f>MAX('RESULTADOS PIER'!L10256:L10257)</f>
        <v>31.829899999999999</v>
      </c>
      <c r="N5" s="106" t="str">
        <f>'PLANILLAS EJE 13'!C70</f>
        <v>$\phi$8@16</v>
      </c>
      <c r="O5" s="106" t="str">
        <f>VLOOKUP(G5,TABLAS!$R$17:$S$19,2)</f>
        <v>$\phi$8@16</v>
      </c>
      <c r="P5" s="106" t="str">
        <f t="shared" ref="P5:P9" si="14">AV5&amp;"$\phi$"&amp;AT5</f>
        <v>2$\phi$22</v>
      </c>
      <c r="R5" s="69" t="str">
        <f t="shared" si="0"/>
        <v>EJE 13.H-K | PIER 10 | PISO 1</v>
      </c>
      <c r="S5" s="24" t="str">
        <f>'PLANILLAS EJE 13'!F70</f>
        <v>[ÁREA MINIMA]</v>
      </c>
      <c r="T5" s="24" t="str">
        <f>'PLANILLAS EJE 13'!F71</f>
        <v>[OK]</v>
      </c>
      <c r="U5" s="26">
        <f t="shared" si="1"/>
        <v>8625</v>
      </c>
      <c r="V5" s="89">
        <f>'PLANILLAS EJE 13'!C79</f>
        <v>2.5132741228718349E-3</v>
      </c>
      <c r="W5" s="89">
        <v>0.01</v>
      </c>
      <c r="X5" s="26">
        <f t="shared" si="2"/>
        <v>34.5</v>
      </c>
      <c r="Y5" s="26">
        <f t="shared" si="3"/>
        <v>8.625</v>
      </c>
      <c r="Z5" s="26" t="str">
        <f>"$\phi$"&amp;VLOOKUP(AN5,TABLAS!$O$4:$P$13,2)</f>
        <v>$\phi$32</v>
      </c>
      <c r="AB5" s="51">
        <f>VLOOKUP(Y5,TABLAS!$O$4:$P$13,1)</f>
        <v>8.0399999999999991</v>
      </c>
      <c r="AC5" s="26">
        <f t="shared" si="4"/>
        <v>-0.58500000000000085</v>
      </c>
      <c r="AD5" s="26">
        <f t="shared" si="5"/>
        <v>9.2100000000000009</v>
      </c>
      <c r="AE5" s="51">
        <f>IF(AC5&lt;0,VLOOKUP(AD5,TABLAS!$O$4:$P$13,1),AB5)</f>
        <v>8.0399999999999991</v>
      </c>
      <c r="AF5" s="26">
        <f t="shared" si="6"/>
        <v>-0.58500000000000085</v>
      </c>
      <c r="AG5" s="97">
        <f t="shared" si="7"/>
        <v>9.2100000000000009</v>
      </c>
      <c r="AH5" s="51">
        <f>IF(AF5&lt;0,VLOOKUP(AG5,TABLAS!$O$4:$P$13,1),AE5)</f>
        <v>8.0399999999999991</v>
      </c>
      <c r="AI5" s="26">
        <f t="shared" si="8"/>
        <v>-0.58500000000000085</v>
      </c>
      <c r="AJ5" s="97">
        <f t="shared" si="9"/>
        <v>9.2100000000000009</v>
      </c>
      <c r="AK5" s="51">
        <f>IF(AI5&lt;0,VLOOKUP(AJ5,TABLAS!$O$4:$P$13,1),AH5)</f>
        <v>8.0399999999999991</v>
      </c>
      <c r="AL5" s="26">
        <f t="shared" si="10"/>
        <v>-0.58500000000000085</v>
      </c>
      <c r="AM5" s="97">
        <f t="shared" si="11"/>
        <v>9.2100000000000009</v>
      </c>
      <c r="AN5" s="51">
        <f>IF(AL5&lt;0,VLOOKUP(AM5,TABLAS!$O$4:$P$13,1),AK5)</f>
        <v>8.0399999999999991</v>
      </c>
      <c r="AO5" s="26">
        <f t="shared" si="12"/>
        <v>-0.58500000000000085</v>
      </c>
      <c r="AP5" s="97">
        <f t="shared" si="13"/>
        <v>9.2100000000000009</v>
      </c>
      <c r="AQ5" s="51">
        <f>IF(AO5&lt;0,VLOOKUP(AP5,TABLAS!$O$4:$P$13,1),AN5)</f>
        <v>8.0399999999999991</v>
      </c>
      <c r="AS5" s="99">
        <v>22</v>
      </c>
      <c r="AT5" s="26">
        <f>VLOOKUP(AS5,TABLAS!$R$4:$S$13,1,TRUE)</f>
        <v>22</v>
      </c>
      <c r="AU5" s="26">
        <f>VLOOKUP(AT5,TABLAS!$R$4:$S$13,2,TRUE)</f>
        <v>3.8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159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345</v>
      </c>
      <c r="I6" s="24">
        <v>230</v>
      </c>
      <c r="J6" s="108">
        <f>MAX('RESULTADOS PIER'!K9402:K9451)</f>
        <v>556.22680000000003</v>
      </c>
      <c r="K6" s="108">
        <f>MAX('RESULTADOS PIER'!L9402:L9403)</f>
        <v>14.329800000000001</v>
      </c>
      <c r="L6" s="108">
        <f>MAX('RESULTADOS PIER'!L9404:L9405)</f>
        <v>3.2443</v>
      </c>
      <c r="M6" s="108">
        <f>MAX('RESULTADOS PIER'!L9406:L9407)</f>
        <v>34.748600000000003</v>
      </c>
      <c r="N6" s="106" t="str">
        <f>'PLANILLAS EJE 13'!C116</f>
        <v>$\phi$8@16</v>
      </c>
      <c r="O6" s="106" t="str">
        <f>VLOOKUP(G6,TABLAS!$R$17:$S$19,2)</f>
        <v>$\phi$8@16</v>
      </c>
      <c r="P6" s="106" t="str">
        <f t="shared" si="14"/>
        <v>2$\phi$22</v>
      </c>
      <c r="R6" s="69" t="str">
        <f t="shared" si="0"/>
        <v>EJE 13.B-E | PIER 11 | PISO 3</v>
      </c>
      <c r="S6" s="24" t="str">
        <f>'PLANILLAS EJE 13'!F116</f>
        <v>[ÁREA MINIMA]</v>
      </c>
      <c r="T6" s="24" t="str">
        <f>'PLANILLAS EJE 13'!F117</f>
        <v>[OK]</v>
      </c>
      <c r="U6" s="26">
        <f t="shared" si="1"/>
        <v>8625</v>
      </c>
      <c r="V6" s="89">
        <f>'PLANILLAS EJE 13'!C125</f>
        <v>2.5132741228718349E-3</v>
      </c>
      <c r="W6" s="89">
        <v>0.01</v>
      </c>
      <c r="X6" s="26">
        <f t="shared" si="2"/>
        <v>34.5</v>
      </c>
      <c r="Y6" s="26">
        <f t="shared" si="3"/>
        <v>8.625</v>
      </c>
      <c r="Z6" s="26" t="str">
        <f>"$\phi$"&amp;VLOOKUP(AN6,TABLAS!$O$4:$P$13,2)</f>
        <v>$\phi$32</v>
      </c>
      <c r="AB6" s="51">
        <f>VLOOKUP(Y6,TABLAS!$O$4:$P$13,1)</f>
        <v>8.0399999999999991</v>
      </c>
      <c r="AC6" s="26">
        <f t="shared" si="4"/>
        <v>-0.58500000000000085</v>
      </c>
      <c r="AD6" s="26">
        <f t="shared" si="5"/>
        <v>9.2100000000000009</v>
      </c>
      <c r="AE6" s="51">
        <f>IF(AC6&lt;0,VLOOKUP(AD6,TABLAS!$O$4:$P$13,1),AB6)</f>
        <v>8.0399999999999991</v>
      </c>
      <c r="AF6" s="26">
        <f t="shared" si="6"/>
        <v>-0.58500000000000085</v>
      </c>
      <c r="AG6" s="97">
        <f t="shared" si="7"/>
        <v>9.2100000000000009</v>
      </c>
      <c r="AH6" s="51">
        <f>IF(AF6&lt;0,VLOOKUP(AG6,TABLAS!$O$4:$P$13,1),AE6)</f>
        <v>8.0399999999999991</v>
      </c>
      <c r="AI6" s="26">
        <f t="shared" si="8"/>
        <v>-0.58500000000000085</v>
      </c>
      <c r="AJ6" s="97">
        <f t="shared" si="9"/>
        <v>9.2100000000000009</v>
      </c>
      <c r="AK6" s="51">
        <f>IF(AI6&lt;0,VLOOKUP(AJ6,TABLAS!$O$4:$P$13,1),AH6)</f>
        <v>8.0399999999999991</v>
      </c>
      <c r="AL6" s="26">
        <f t="shared" si="10"/>
        <v>-0.58500000000000085</v>
      </c>
      <c r="AM6" s="97">
        <f t="shared" si="11"/>
        <v>9.2100000000000009</v>
      </c>
      <c r="AN6" s="51">
        <f>IF(AL6&lt;0,VLOOKUP(AM6,TABLAS!$O$4:$P$13,1),AK6)</f>
        <v>8.0399999999999991</v>
      </c>
      <c r="AO6" s="26">
        <f t="shared" si="12"/>
        <v>-0.58500000000000085</v>
      </c>
      <c r="AP6" s="97">
        <f t="shared" si="13"/>
        <v>9.2100000000000009</v>
      </c>
      <c r="AQ6" s="51">
        <f>IF(AO6&lt;0,VLOOKUP(AP6,TABLAS!$O$4:$P$13,1),AN6)</f>
        <v>8.0399999999999991</v>
      </c>
      <c r="AS6" s="99">
        <v>22</v>
      </c>
      <c r="AT6" s="26">
        <f>VLOOKUP(AS6,TABLAS!$R$4:$S$13,1,TRUE)</f>
        <v>22</v>
      </c>
      <c r="AU6" s="26">
        <f>VLOOKUP(AT6,TABLAS!$R$4:$S$13,2,TRUE)</f>
        <v>3.8</v>
      </c>
      <c r="AV6" s="26">
        <f t="shared" si="15"/>
        <v>2</v>
      </c>
    </row>
    <row r="7" spans="2:48" x14ac:dyDescent="0.3">
      <c r="B7" s="24">
        <v>8</v>
      </c>
      <c r="C7" s="24" t="s">
        <v>159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345</v>
      </c>
      <c r="I7" s="24">
        <v>230</v>
      </c>
      <c r="J7" s="108">
        <f>MAX('RESULTADOS PIER'!K7152:K7201)</f>
        <v>409.5795</v>
      </c>
      <c r="K7" s="108">
        <f>MAX('RESULTADOS PIER'!L7152:L7153)</f>
        <v>4.4714999999999998</v>
      </c>
      <c r="L7" s="108">
        <f>MAX('RESULTADOS PIER'!L7154:L7155)</f>
        <v>1.1862999999999999</v>
      </c>
      <c r="M7" s="108">
        <f>MAX('RESULTADOS PIER'!L7156:L7157)</f>
        <v>16.4512</v>
      </c>
      <c r="N7" s="106" t="str">
        <f>'PLANILLAS EJE 13'!C162</f>
        <v>$\phi$8@16</v>
      </c>
      <c r="O7" s="106" t="str">
        <f>VLOOKUP(G7,TABLAS!$R$17:$S$19,2)</f>
        <v>$\phi$8@16</v>
      </c>
      <c r="P7" s="106" t="str">
        <f t="shared" si="14"/>
        <v>2$\phi$22</v>
      </c>
      <c r="R7" s="69" t="str">
        <f t="shared" si="0"/>
        <v>EJE 13.B-E | PIER 11 | PISO 8</v>
      </c>
      <c r="S7" s="24" t="str">
        <f>'PLANILLAS EJE 13'!F162</f>
        <v>[ÁREA MINIMA]</v>
      </c>
      <c r="T7" s="24" t="str">
        <f>'PLANILLAS EJE 13'!F163</f>
        <v>[OK]</v>
      </c>
      <c r="U7" s="26">
        <f t="shared" si="1"/>
        <v>8625</v>
      </c>
      <c r="V7" s="89">
        <f>'PLANILLAS EJE 13'!C171</f>
        <v>2.5132741228718349E-3</v>
      </c>
      <c r="W7" s="89">
        <v>0.01</v>
      </c>
      <c r="X7" s="26">
        <f t="shared" si="2"/>
        <v>34.5</v>
      </c>
      <c r="Y7" s="26">
        <f t="shared" si="3"/>
        <v>8.625</v>
      </c>
      <c r="Z7" s="26" t="str">
        <f>"$\phi$"&amp;VLOOKUP(AN7,TABLAS!$O$4:$P$13,2)</f>
        <v>$\phi$32</v>
      </c>
      <c r="AB7" s="51">
        <f>VLOOKUP(Y7,TABLAS!$O$4:$P$13,1)</f>
        <v>8.0399999999999991</v>
      </c>
      <c r="AC7" s="26">
        <f t="shared" si="4"/>
        <v>-0.58500000000000085</v>
      </c>
      <c r="AD7" s="26">
        <f t="shared" si="5"/>
        <v>9.2100000000000009</v>
      </c>
      <c r="AE7" s="51">
        <f>IF(AC7&lt;0,VLOOKUP(AD7,TABLAS!$O$4:$P$13,1),AB7)</f>
        <v>8.0399999999999991</v>
      </c>
      <c r="AF7" s="26">
        <f t="shared" si="6"/>
        <v>-0.58500000000000085</v>
      </c>
      <c r="AG7" s="97">
        <f t="shared" si="7"/>
        <v>9.2100000000000009</v>
      </c>
      <c r="AH7" s="51">
        <f>IF(AF7&lt;0,VLOOKUP(AG7,TABLAS!$O$4:$P$13,1),AE7)</f>
        <v>8.0399999999999991</v>
      </c>
      <c r="AI7" s="26">
        <f t="shared" si="8"/>
        <v>-0.58500000000000085</v>
      </c>
      <c r="AJ7" s="97">
        <f t="shared" si="9"/>
        <v>9.2100000000000009</v>
      </c>
      <c r="AK7" s="51">
        <f>IF(AI7&lt;0,VLOOKUP(AJ7,TABLAS!$O$4:$P$13,1),AH7)</f>
        <v>8.0399999999999991</v>
      </c>
      <c r="AL7" s="26">
        <f t="shared" si="10"/>
        <v>-0.58500000000000085</v>
      </c>
      <c r="AM7" s="97">
        <f t="shared" si="11"/>
        <v>9.2100000000000009</v>
      </c>
      <c r="AN7" s="51">
        <f>IF(AL7&lt;0,VLOOKUP(AM7,TABLAS!$O$4:$P$13,1),AK7)</f>
        <v>8.0399999999999991</v>
      </c>
      <c r="AO7" s="26">
        <f t="shared" si="12"/>
        <v>-0.58500000000000085</v>
      </c>
      <c r="AP7" s="97">
        <f t="shared" si="13"/>
        <v>9.2100000000000009</v>
      </c>
      <c r="AQ7" s="51">
        <f>IF(AO7&lt;0,VLOOKUP(AP7,TABLAS!$O$4:$P$13,1),AN7)</f>
        <v>8.0399999999999991</v>
      </c>
      <c r="AS7" s="99">
        <v>22</v>
      </c>
      <c r="AT7" s="26">
        <f>VLOOKUP(AS7,TABLAS!$R$4:$S$13,1,TRUE)</f>
        <v>22</v>
      </c>
      <c r="AU7" s="26">
        <f>VLOOKUP(AT7,TABLAS!$R$4:$S$13,2,TRUE)</f>
        <v>3.8</v>
      </c>
      <c r="AV7" s="26">
        <f t="shared" si="15"/>
        <v>2</v>
      </c>
    </row>
    <row r="8" spans="2:48" x14ac:dyDescent="0.3">
      <c r="B8" s="24">
        <v>15</v>
      </c>
      <c r="C8" s="24" t="s">
        <v>159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345</v>
      </c>
      <c r="I8" s="24">
        <v>230</v>
      </c>
      <c r="J8" s="108">
        <f>MAX('RESULTADOS PIER'!K4002:K4051)</f>
        <v>216.55430000000001</v>
      </c>
      <c r="K8" s="108">
        <f>MAX('RESULTADOS PIER'!L4002:L4003)</f>
        <v>4.8102999999999998</v>
      </c>
      <c r="L8" s="108">
        <f>MAX('RESULTADOS PIER'!L4004:L4005)</f>
        <v>1.3776999999999999</v>
      </c>
      <c r="M8" s="108">
        <f>MAX('RESULTADOS PIER'!L4006:L4007)</f>
        <v>12.9039</v>
      </c>
      <c r="N8" s="106" t="str">
        <f>'PLANILLAS EJE 13'!C208</f>
        <v>$\phi$8@20</v>
      </c>
      <c r="O8" s="106" t="str">
        <f>VLOOKUP(G8,TABLAS!$R$17:$S$19,2)</f>
        <v>$\phi$8@20</v>
      </c>
      <c r="P8" s="106" t="str">
        <f t="shared" si="14"/>
        <v>2$\phi$16</v>
      </c>
      <c r="R8" s="69" t="str">
        <f t="shared" si="0"/>
        <v>EJE 13.B-E | PIER 11 | PISO 15</v>
      </c>
      <c r="S8" s="24" t="str">
        <f>'PLANILLAS EJE 13'!F208</f>
        <v>[ÁREA MINIMA]</v>
      </c>
      <c r="T8" s="24" t="str">
        <f>'PLANILLAS EJE 13'!F209</f>
        <v>[OK]</v>
      </c>
      <c r="U8" s="26">
        <f t="shared" si="1"/>
        <v>6900</v>
      </c>
      <c r="V8" s="89">
        <f>'PLANILLAS EJE 13'!C217</f>
        <v>2.5132741228718349E-3</v>
      </c>
      <c r="W8" s="89">
        <v>0.01</v>
      </c>
      <c r="X8" s="26">
        <f t="shared" si="2"/>
        <v>34.5</v>
      </c>
      <c r="Y8" s="26">
        <f t="shared" si="3"/>
        <v>6.9</v>
      </c>
      <c r="Z8" s="26" t="str">
        <f>"$\phi$"&amp;VLOOKUP(AN8,TABLAS!$O$4:$P$13,2)</f>
        <v>$\phi$28</v>
      </c>
      <c r="AB8" s="51">
        <f>VLOOKUP(Y8,TABLAS!$O$4:$P$13,1)</f>
        <v>6.16</v>
      </c>
      <c r="AC8" s="26">
        <f t="shared" si="4"/>
        <v>-0.74000000000000021</v>
      </c>
      <c r="AD8" s="26">
        <f t="shared" si="5"/>
        <v>7.6400000000000006</v>
      </c>
      <c r="AE8" s="51">
        <f>IF(AC8&lt;0,VLOOKUP(AD8,TABLAS!$O$4:$P$13,1),AB8)</f>
        <v>6.16</v>
      </c>
      <c r="AF8" s="26">
        <f t="shared" si="6"/>
        <v>-0.74000000000000021</v>
      </c>
      <c r="AG8" s="97">
        <f t="shared" si="7"/>
        <v>7.6400000000000006</v>
      </c>
      <c r="AH8" s="51">
        <f>IF(AF8&lt;0,VLOOKUP(AG8,TABLAS!$O$4:$P$13,1),AE8)</f>
        <v>6.16</v>
      </c>
      <c r="AI8" s="26">
        <f t="shared" si="8"/>
        <v>-0.74000000000000021</v>
      </c>
      <c r="AJ8" s="97">
        <f t="shared" si="9"/>
        <v>7.6400000000000006</v>
      </c>
      <c r="AK8" s="51">
        <f>IF(AI8&lt;0,VLOOKUP(AJ8,TABLAS!$O$4:$P$13,1),AH8)</f>
        <v>6.16</v>
      </c>
      <c r="AL8" s="26">
        <f t="shared" si="10"/>
        <v>-0.74000000000000021</v>
      </c>
      <c r="AM8" s="97">
        <f t="shared" si="11"/>
        <v>7.6400000000000006</v>
      </c>
      <c r="AN8" s="51">
        <f>IF(AL8&lt;0,VLOOKUP(AM8,TABLAS!$O$4:$P$13,1),AK8)</f>
        <v>6.16</v>
      </c>
      <c r="AO8" s="26">
        <f t="shared" si="12"/>
        <v>-0.74000000000000021</v>
      </c>
      <c r="AP8" s="97">
        <f t="shared" si="13"/>
        <v>7.6400000000000006</v>
      </c>
      <c r="AQ8" s="51">
        <f>IF(AO8&lt;0,VLOOKUP(AP8,TABLAS!$O$4:$P$13,1),AN8)</f>
        <v>6.16</v>
      </c>
      <c r="AS8" s="99">
        <v>16</v>
      </c>
      <c r="AT8" s="26">
        <f>VLOOKUP(AS8,TABLAS!$R$4:$S$13,1,TRUE)</f>
        <v>16</v>
      </c>
      <c r="AU8" s="26">
        <f>VLOOKUP(AT8,TABLAS!$R$4:$S$13,2,TRUE)</f>
        <v>2.0099999999999998</v>
      </c>
      <c r="AV8" s="26">
        <f t="shared" si="15"/>
        <v>2</v>
      </c>
    </row>
    <row r="9" spans="2:48" x14ac:dyDescent="0.3">
      <c r="B9" s="56">
        <v>23</v>
      </c>
      <c r="C9" s="56" t="s">
        <v>159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345</v>
      </c>
      <c r="I9" s="56">
        <v>230</v>
      </c>
      <c r="J9" s="109">
        <f>MAX('RESULTADOS PIER'!K402:K451)</f>
        <v>17.455100000000002</v>
      </c>
      <c r="K9" s="109">
        <f>MAX('RESULTADOS PIER'!L402:L403)</f>
        <v>6.2061000000000002</v>
      </c>
      <c r="L9" s="109">
        <f>MAX('RESULTADOS PIER'!L404:L405)</f>
        <v>1.2974000000000001</v>
      </c>
      <c r="M9" s="109">
        <f>MAX('RESULTADOS PIER'!L406:L407)</f>
        <v>2.3487</v>
      </c>
      <c r="N9" s="107" t="str">
        <f>'PLANILLAS EJE 13'!C254</f>
        <v>$\phi$8@20</v>
      </c>
      <c r="O9" s="107" t="str">
        <f>VLOOKUP(G9,TABLAS!$R$17:$S$19,2)</f>
        <v>$\phi$8@20</v>
      </c>
      <c r="P9" s="107" t="str">
        <f t="shared" si="14"/>
        <v>2$\phi$16</v>
      </c>
      <c r="R9" s="70" t="str">
        <f t="shared" si="0"/>
        <v>EJE 13.B-E | PIER 11 | PISO 23</v>
      </c>
      <c r="S9" s="56" t="str">
        <f>'PLANILLAS EJE 13'!F254</f>
        <v>[ÁREA MINIMA]</v>
      </c>
      <c r="T9" s="56" t="str">
        <f>'PLANILLAS EJE 13'!F255</f>
        <v>[OK]</v>
      </c>
      <c r="U9" s="56">
        <f t="shared" si="1"/>
        <v>6900</v>
      </c>
      <c r="V9" s="90">
        <f>'PLANILLAS EJE 13'!C263</f>
        <v>2.5132741228718349E-3</v>
      </c>
      <c r="W9" s="90">
        <v>0.01</v>
      </c>
      <c r="X9" s="56">
        <f t="shared" si="2"/>
        <v>34.5</v>
      </c>
      <c r="Y9" s="56">
        <f t="shared" si="3"/>
        <v>6.9</v>
      </c>
      <c r="Z9" s="56" t="str">
        <f>"$\phi$"&amp;VLOOKUP(AN9,TABLAS!$O$4:$P$13,2)</f>
        <v>$\phi$28</v>
      </c>
      <c r="AB9" s="51">
        <f>VLOOKUP(Y9,TABLAS!$O$4:$P$13,1)</f>
        <v>6.16</v>
      </c>
      <c r="AC9" s="26">
        <f t="shared" si="4"/>
        <v>-0.74000000000000021</v>
      </c>
      <c r="AD9" s="26">
        <f t="shared" si="5"/>
        <v>7.6400000000000006</v>
      </c>
      <c r="AE9" s="51">
        <f>IF(AC9&lt;0,VLOOKUP(AD9,TABLAS!$O$4:$P$13,1),AB9)</f>
        <v>6.16</v>
      </c>
      <c r="AF9" s="26">
        <f t="shared" si="6"/>
        <v>-0.74000000000000021</v>
      </c>
      <c r="AG9" s="97">
        <f t="shared" si="7"/>
        <v>7.6400000000000006</v>
      </c>
      <c r="AH9" s="51">
        <f>IF(AF9&lt;0,VLOOKUP(AG9,TABLAS!$O$4:$P$13,1),AE9)</f>
        <v>6.16</v>
      </c>
      <c r="AI9" s="26">
        <f t="shared" si="8"/>
        <v>-0.74000000000000021</v>
      </c>
      <c r="AJ9" s="97">
        <f t="shared" si="9"/>
        <v>7.6400000000000006</v>
      </c>
      <c r="AK9" s="51">
        <f>IF(AI9&lt;0,VLOOKUP(AJ9,TABLAS!$O$4:$P$13,1),AH9)</f>
        <v>6.16</v>
      </c>
      <c r="AL9" s="26">
        <f t="shared" si="10"/>
        <v>-0.74000000000000021</v>
      </c>
      <c r="AM9" s="97">
        <f t="shared" si="11"/>
        <v>7.6400000000000006</v>
      </c>
      <c r="AN9" s="51">
        <f>IF(AL9&lt;0,VLOOKUP(AM9,TABLAS!$O$4:$P$13,1),AK9)</f>
        <v>6.16</v>
      </c>
      <c r="AO9" s="26">
        <f t="shared" si="12"/>
        <v>-0.74000000000000021</v>
      </c>
      <c r="AP9" s="97">
        <f t="shared" si="13"/>
        <v>7.6400000000000006</v>
      </c>
      <c r="AQ9" s="51">
        <f>IF(AO9&lt;0,VLOOKUP(AP9,TABLAS!$O$4:$P$13,1),AN9)</f>
        <v>6.16</v>
      </c>
      <c r="AS9" s="99">
        <v>16</v>
      </c>
      <c r="AT9" s="26">
        <f>VLOOKUP(AS9,TABLAS!$R$4:$S$13,1,TRUE)</f>
        <v>16</v>
      </c>
      <c r="AU9" s="26">
        <f>VLOOKUP(AT9,TABLAS!$R$4:$S$13,2,TRUE)</f>
        <v>2.0099999999999998</v>
      </c>
      <c r="AV9" s="26">
        <f t="shared" si="15"/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13.H-L | PIER 9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  <c r="S13" s="55" t="s">
        <v>208</v>
      </c>
      <c r="T13" s="55" t="s">
        <v>84</v>
      </c>
      <c r="U13" s="55" t="s">
        <v>4</v>
      </c>
      <c r="V13" s="55" t="s">
        <v>85</v>
      </c>
      <c r="W13" s="55" t="s">
        <v>207</v>
      </c>
    </row>
    <row r="14" spans="2:48" x14ac:dyDescent="0.3">
      <c r="B14" s="26">
        <f>'RESULTADOS PIER'!K10752</f>
        <v>322.37209999999999</v>
      </c>
      <c r="C14" s="26">
        <f>'RESULTADOS PIER'!N10752</f>
        <v>168.31059999999999</v>
      </c>
      <c r="D14" s="26">
        <f>B14*1000/(10.1971621297793*$F$4*$U$4)</f>
        <v>7.3885839426584735E-2</v>
      </c>
      <c r="E14" s="26">
        <f>C14*1000*100/($H$4*10.1971621297793*$F$4*$U$4)</f>
        <v>7.8887169280824222E-3</v>
      </c>
      <c r="S14" s="115" t="s">
        <v>150</v>
      </c>
      <c r="T14" s="24">
        <f>B4</f>
        <v>-1</v>
      </c>
      <c r="U14" s="24" t="str">
        <f>C4</f>
        <v>EJE 13.H-L</v>
      </c>
      <c r="V14" s="24">
        <f>D4</f>
        <v>9</v>
      </c>
      <c r="W14" s="113">
        <f>'PLANILLAS EJE 13'!O13</f>
        <v>0.43450951697107726</v>
      </c>
    </row>
    <row r="15" spans="2:48" x14ac:dyDescent="0.3">
      <c r="B15" s="26">
        <f>'RESULTADOS PIER'!K10753</f>
        <v>330.02839999999998</v>
      </c>
      <c r="C15" s="26">
        <f>'RESULTADOS PIER'!N10753</f>
        <v>101.4319</v>
      </c>
      <c r="D15" s="26">
        <f t="shared" ref="D15:D63" si="16">B15*1000/(10.1971621297793*$F$4*$U$4)</f>
        <v>7.5640619546830129E-2</v>
      </c>
      <c r="E15" s="26">
        <f t="shared" ref="E15:E63" si="17">C15*1000*100/($H$4*10.1971621297793*$F$4*$U$4)</f>
        <v>4.754112614283137E-3</v>
      </c>
      <c r="S15" s="116"/>
      <c r="T15" s="24">
        <f>B5</f>
        <v>1</v>
      </c>
      <c r="U15" s="24" t="str">
        <f>C5</f>
        <v>EJE 13.H-K</v>
      </c>
      <c r="V15" s="24">
        <f>D5</f>
        <v>10</v>
      </c>
      <c r="W15" s="113">
        <f>'PLANILLAS EJE 13'!O59</f>
        <v>0.56902205737805278</v>
      </c>
    </row>
    <row r="16" spans="2:48" x14ac:dyDescent="0.3">
      <c r="B16" s="26">
        <f>'RESULTADOS PIER'!K10754</f>
        <v>90.919200000000004</v>
      </c>
      <c r="C16" s="26">
        <f>'RESULTADOS PIER'!N10754</f>
        <v>23.870200000000001</v>
      </c>
      <c r="D16" s="26">
        <f t="shared" si="16"/>
        <v>2.0838160039263767E-2</v>
      </c>
      <c r="E16" s="26">
        <f t="shared" si="17"/>
        <v>1.1187961472225339E-3</v>
      </c>
      <c r="S16" s="116"/>
      <c r="T16" s="24">
        <f>B6</f>
        <v>3</v>
      </c>
      <c r="U16" s="24" t="str">
        <f>C6</f>
        <v>EJE 13.B-E</v>
      </c>
      <c r="V16" s="24">
        <f>D6</f>
        <v>11</v>
      </c>
      <c r="W16" s="113">
        <f>'PLANILLAS EJE 13'!O105</f>
        <v>0.51627059906252504</v>
      </c>
    </row>
    <row r="17" spans="2:23" x14ac:dyDescent="0.3">
      <c r="B17" s="26">
        <f>'RESULTADOS PIER'!K10755</f>
        <v>90.919200000000004</v>
      </c>
      <c r="C17" s="26">
        <f>'RESULTADOS PIER'!N10755</f>
        <v>18.741599999999998</v>
      </c>
      <c r="D17" s="26">
        <f t="shared" si="16"/>
        <v>2.0838160039263767E-2</v>
      </c>
      <c r="E17" s="26">
        <f t="shared" si="17"/>
        <v>8.7841869246113732E-4</v>
      </c>
      <c r="S17" s="116"/>
      <c r="T17" s="24">
        <f>B7</f>
        <v>8</v>
      </c>
      <c r="U17" s="24" t="str">
        <f>C7</f>
        <v>EJE 13.B-E</v>
      </c>
      <c r="V17" s="24">
        <f>D7</f>
        <v>11</v>
      </c>
      <c r="W17" s="113">
        <f>'PLANILLAS EJE 13'!O151</f>
        <v>0.44351721779710074</v>
      </c>
    </row>
    <row r="18" spans="2:23" x14ac:dyDescent="0.3">
      <c r="B18" s="26">
        <f>'RESULTADOS PIER'!K10756</f>
        <v>126.12949999999999</v>
      </c>
      <c r="C18" s="26">
        <f>'RESULTADOS PIER'!N10756</f>
        <v>107.4299</v>
      </c>
      <c r="D18" s="26">
        <f t="shared" si="16"/>
        <v>2.8908159186094021E-2</v>
      </c>
      <c r="E18" s="26">
        <f t="shared" si="17"/>
        <v>5.0352388424270466E-3</v>
      </c>
      <c r="S18" s="116"/>
      <c r="T18" s="24">
        <f>B8</f>
        <v>15</v>
      </c>
      <c r="U18" s="24" t="str">
        <f>C8</f>
        <v>EJE 13.B-E</v>
      </c>
      <c r="V18" s="24">
        <f>D8</f>
        <v>11</v>
      </c>
      <c r="W18" s="113">
        <f>'PLANILLAS EJE 13'!O197</f>
        <v>0.43968369070289781</v>
      </c>
    </row>
    <row r="19" spans="2:23" x14ac:dyDescent="0.3">
      <c r="B19" s="26">
        <f>'RESULTADOS PIER'!K10757</f>
        <v>126.12949999999999</v>
      </c>
      <c r="C19" s="26">
        <f>'RESULTADOS PIER'!N10757</f>
        <v>161.2559</v>
      </c>
      <c r="D19" s="26">
        <f t="shared" si="16"/>
        <v>2.8908159186094021E-2</v>
      </c>
      <c r="E19" s="26">
        <f t="shared" si="17"/>
        <v>7.5580631765507708E-3</v>
      </c>
      <c r="S19" s="117"/>
      <c r="T19" s="56">
        <f>B9</f>
        <v>23</v>
      </c>
      <c r="U19" s="56" t="str">
        <f>C9</f>
        <v>EJE 13.B-E</v>
      </c>
      <c r="V19" s="56">
        <f>D9</f>
        <v>11</v>
      </c>
      <c r="W19" s="114">
        <f>'PLANILLAS EJE 13'!O243</f>
        <v>3.5440177311594143E-2</v>
      </c>
    </row>
    <row r="20" spans="2:23" x14ac:dyDescent="0.3">
      <c r="B20" s="26">
        <f>'RESULTADOS PIER'!K10758</f>
        <v>27.7212</v>
      </c>
      <c r="C20" s="26">
        <f>'RESULTADOS PIER'!N10758</f>
        <v>38.277500000000003</v>
      </c>
      <c r="D20" s="26">
        <f t="shared" si="16"/>
        <v>6.3535403092024436E-3</v>
      </c>
      <c r="E20" s="26">
        <f t="shared" si="17"/>
        <v>1.7940662217036532E-3</v>
      </c>
    </row>
    <row r="21" spans="2:23" x14ac:dyDescent="0.3">
      <c r="B21" s="26">
        <f>'RESULTADOS PIER'!K10759</f>
        <v>27.7212</v>
      </c>
      <c r="C21" s="26">
        <f>'RESULTADOS PIER'!N10759</f>
        <v>32.384399999999999</v>
      </c>
      <c r="D21" s="26">
        <f t="shared" si="16"/>
        <v>6.3535403092024436E-3</v>
      </c>
      <c r="E21" s="26">
        <f t="shared" si="17"/>
        <v>1.517856656002607E-3</v>
      </c>
    </row>
    <row r="22" spans="2:23" x14ac:dyDescent="0.3">
      <c r="B22" s="26">
        <f>'RESULTADOS PIER'!K10760</f>
        <v>413.29129999999998</v>
      </c>
      <c r="C22" s="26">
        <f>'RESULTADOS PIER'!N10760</f>
        <v>192.1808</v>
      </c>
      <c r="D22" s="26">
        <f t="shared" si="16"/>
        <v>9.4723999465848502E-2</v>
      </c>
      <c r="E22" s="26">
        <f t="shared" si="17"/>
        <v>9.007513075304955E-3</v>
      </c>
    </row>
    <row r="23" spans="2:23" x14ac:dyDescent="0.3">
      <c r="B23" s="26">
        <f>'RESULTADOS PIER'!K10761</f>
        <v>420.94749999999999</v>
      </c>
      <c r="C23" s="26">
        <f>'RESULTADOS PIER'!N10761</f>
        <v>120.1735</v>
      </c>
      <c r="D23" s="26">
        <f t="shared" si="16"/>
        <v>9.6478756666666499E-2</v>
      </c>
      <c r="E23" s="26">
        <f t="shared" si="17"/>
        <v>5.6325313067442746E-3</v>
      </c>
    </row>
    <row r="24" spans="2:23" x14ac:dyDescent="0.3">
      <c r="B24" s="26">
        <f>'RESULTADOS PIER'!K10762</f>
        <v>451.32100000000003</v>
      </c>
      <c r="C24" s="26">
        <f>'RESULTADOS PIER'!N10762</f>
        <v>235.63489999999999</v>
      </c>
      <c r="D24" s="26">
        <f t="shared" si="16"/>
        <v>0.10344018894887508</v>
      </c>
      <c r="E24" s="26">
        <f t="shared" si="17"/>
        <v>1.1044206511515071E-2</v>
      </c>
    </row>
    <row r="25" spans="2:23" x14ac:dyDescent="0.3">
      <c r="B25" s="26">
        <f>'RESULTADOS PIER'!K10763</f>
        <v>462.03969999999998</v>
      </c>
      <c r="C25" s="26">
        <f>'RESULTADOS PIER'!N10763</f>
        <v>142.00460000000001</v>
      </c>
      <c r="D25" s="26">
        <f t="shared" si="16"/>
        <v>0.10589685361390574</v>
      </c>
      <c r="E25" s="26">
        <f t="shared" si="17"/>
        <v>6.6557548477967103E-3</v>
      </c>
    </row>
    <row r="26" spans="2:23" x14ac:dyDescent="0.3">
      <c r="B26" s="26">
        <f>'RESULTADOS PIER'!K10764</f>
        <v>532.31719999999996</v>
      </c>
      <c r="C26" s="26">
        <f>'RESULTADOS PIER'!N10764</f>
        <v>240.16499999999999</v>
      </c>
      <c r="D26" s="26">
        <f t="shared" si="16"/>
        <v>0.12200405420695275</v>
      </c>
      <c r="E26" s="26">
        <f t="shared" si="17"/>
        <v>1.1256532274455172E-2</v>
      </c>
    </row>
    <row r="27" spans="2:23" x14ac:dyDescent="0.3">
      <c r="B27" s="26">
        <f>'RESULTADOS PIER'!K10765</f>
        <v>541.50469999999996</v>
      </c>
      <c r="C27" s="26">
        <f>'RESULTADOS PIER'!N10765</f>
        <v>151.70490000000001</v>
      </c>
      <c r="D27" s="26">
        <f t="shared" si="16"/>
        <v>0.12410977659959078</v>
      </c>
      <c r="E27" s="26">
        <f t="shared" si="17"/>
        <v>7.1104078572772665E-3</v>
      </c>
    </row>
    <row r="28" spans="2:23" x14ac:dyDescent="0.3">
      <c r="B28" s="26">
        <f>'RESULTADOS PIER'!K10766</f>
        <v>113.5535</v>
      </c>
      <c r="C28" s="26">
        <f>'RESULTADOS PIER'!N10766</f>
        <v>1.0777000000000001</v>
      </c>
      <c r="D28" s="26">
        <f t="shared" si="16"/>
        <v>2.6025811995909975E-2</v>
      </c>
      <c r="E28" s="26">
        <f t="shared" si="17"/>
        <v>5.0511793276207355E-5</v>
      </c>
    </row>
    <row r="29" spans="2:23" x14ac:dyDescent="0.3">
      <c r="B29" s="26">
        <f>'RESULTADOS PIER'!K10767</f>
        <v>120.4442</v>
      </c>
      <c r="C29" s="26">
        <f>'RESULTADOS PIER'!N10767</f>
        <v>134.46960000000001</v>
      </c>
      <c r="D29" s="26">
        <f t="shared" si="16"/>
        <v>2.7605120979959052E-2</v>
      </c>
      <c r="E29" s="26">
        <f t="shared" si="17"/>
        <v>6.30258943781599E-3</v>
      </c>
    </row>
    <row r="30" spans="2:23" x14ac:dyDescent="0.3">
      <c r="B30" s="26">
        <f>'RESULTADOS PIER'!K10768</f>
        <v>466.71629999999999</v>
      </c>
      <c r="C30" s="26">
        <f>'RESULTADOS PIER'!N10768</f>
        <v>301.88139999999999</v>
      </c>
      <c r="D30" s="26">
        <f t="shared" si="16"/>
        <v>0.10696870355582803</v>
      </c>
      <c r="E30" s="26">
        <f t="shared" si="17"/>
        <v>1.4149179614672044E-2</v>
      </c>
    </row>
    <row r="31" spans="2:23" x14ac:dyDescent="0.3">
      <c r="B31" s="26">
        <f>'RESULTADOS PIER'!K10769</f>
        <v>473.6069</v>
      </c>
      <c r="C31" s="26">
        <f>'RESULTADOS PIER'!N10769</f>
        <v>317.04689999999999</v>
      </c>
      <c r="D31" s="26">
        <f t="shared" si="16"/>
        <v>0.10854798962044972</v>
      </c>
      <c r="E31" s="26">
        <f t="shared" si="17"/>
        <v>1.4859986519126272E-2</v>
      </c>
    </row>
    <row r="32" spans="2:23" x14ac:dyDescent="0.3">
      <c r="B32" s="26">
        <f>'RESULTADOS PIER'!K10770</f>
        <v>113.5535</v>
      </c>
      <c r="C32" s="26">
        <f>'RESULTADOS PIER'!N10770</f>
        <v>1.0777000000000001</v>
      </c>
      <c r="D32" s="26">
        <f t="shared" si="16"/>
        <v>2.6025811995909975E-2</v>
      </c>
      <c r="E32" s="26">
        <f t="shared" si="17"/>
        <v>5.0511793276207355E-5</v>
      </c>
    </row>
    <row r="33" spans="2:5" x14ac:dyDescent="0.3">
      <c r="B33" s="26">
        <f>'RESULTADOS PIER'!K10771</f>
        <v>120.4442</v>
      </c>
      <c r="C33" s="26">
        <f>'RESULTADOS PIER'!N10771</f>
        <v>134.46960000000001</v>
      </c>
      <c r="D33" s="26">
        <f t="shared" si="16"/>
        <v>2.7605120979959052E-2</v>
      </c>
      <c r="E33" s="26">
        <f t="shared" si="17"/>
        <v>6.30258943781599E-3</v>
      </c>
    </row>
    <row r="34" spans="2:5" x14ac:dyDescent="0.3">
      <c r="B34" s="26">
        <f>'RESULTADOS PIER'!K10772</f>
        <v>466.71629999999999</v>
      </c>
      <c r="C34" s="26">
        <f>'RESULTADOS PIER'!N10772</f>
        <v>301.88139999999999</v>
      </c>
      <c r="D34" s="26">
        <f t="shared" si="16"/>
        <v>0.10696870355582803</v>
      </c>
      <c r="E34" s="26">
        <f t="shared" si="17"/>
        <v>1.4149179614672044E-2</v>
      </c>
    </row>
    <row r="35" spans="2:5" x14ac:dyDescent="0.3">
      <c r="B35" s="26">
        <f>'RESULTADOS PIER'!K10773</f>
        <v>473.6069</v>
      </c>
      <c r="C35" s="26">
        <f>'RESULTADOS PIER'!N10773</f>
        <v>317.04689999999999</v>
      </c>
      <c r="D35" s="26">
        <f t="shared" si="16"/>
        <v>0.10854798962044972</v>
      </c>
      <c r="E35" s="26">
        <f t="shared" si="17"/>
        <v>1.4859986519126272E-2</v>
      </c>
    </row>
    <row r="36" spans="2:5" x14ac:dyDescent="0.3">
      <c r="B36" s="26">
        <f>'RESULTADOS PIER'!K10774</f>
        <v>251.3252</v>
      </c>
      <c r="C36" s="26">
        <f>'RESULTADOS PIER'!N10774</f>
        <v>97.891099999999994</v>
      </c>
      <c r="D36" s="26">
        <f t="shared" si="16"/>
        <v>5.7602296759100099E-2</v>
      </c>
      <c r="E36" s="26">
        <f t="shared" si="17"/>
        <v>4.5881553370887458E-3</v>
      </c>
    </row>
    <row r="37" spans="2:5" x14ac:dyDescent="0.3">
      <c r="B37" s="26">
        <f>'RESULTADOS PIER'!K10775</f>
        <v>258.2158</v>
      </c>
      <c r="C37" s="26">
        <f>'RESULTADOS PIER'!N10775</f>
        <v>45.950499999999998</v>
      </c>
      <c r="D37" s="26">
        <f t="shared" si="16"/>
        <v>5.9181582823721775E-2</v>
      </c>
      <c r="E37" s="26">
        <f t="shared" si="17"/>
        <v>2.1536996909514391E-3</v>
      </c>
    </row>
    <row r="38" spans="2:5" x14ac:dyDescent="0.3">
      <c r="B38" s="26">
        <f>'RESULTADOS PIER'!K10776</f>
        <v>328.94459999999998</v>
      </c>
      <c r="C38" s="26">
        <f>'RESULTADOS PIER'!N10776</f>
        <v>205.06800000000001</v>
      </c>
      <c r="D38" s="26">
        <f t="shared" si="16"/>
        <v>7.5392218792637897E-2</v>
      </c>
      <c r="E38" s="26">
        <f t="shared" si="17"/>
        <v>9.6115360708595061E-3</v>
      </c>
    </row>
    <row r="39" spans="2:5" x14ac:dyDescent="0.3">
      <c r="B39" s="26">
        <f>'RESULTADOS PIER'!K10777</f>
        <v>335.83519999999999</v>
      </c>
      <c r="C39" s="26">
        <f>'RESULTADOS PIER'!N10777</f>
        <v>136.62690000000001</v>
      </c>
      <c r="D39" s="26">
        <f t="shared" si="16"/>
        <v>7.6971504857259579E-2</v>
      </c>
      <c r="E39" s="26">
        <f t="shared" si="17"/>
        <v>6.4037020773583132E-3</v>
      </c>
    </row>
    <row r="40" spans="2:5" x14ac:dyDescent="0.3">
      <c r="B40" s="26">
        <f>'RESULTADOS PIER'!K10778</f>
        <v>251.3252</v>
      </c>
      <c r="C40" s="26">
        <f>'RESULTADOS PIER'!N10778</f>
        <v>97.891099999999994</v>
      </c>
      <c r="D40" s="26">
        <f t="shared" si="16"/>
        <v>5.7602296759100099E-2</v>
      </c>
      <c r="E40" s="26">
        <f t="shared" si="17"/>
        <v>4.5881553370887458E-3</v>
      </c>
    </row>
    <row r="41" spans="2:5" x14ac:dyDescent="0.3">
      <c r="B41" s="26">
        <f>'RESULTADOS PIER'!K10779</f>
        <v>258.2158</v>
      </c>
      <c r="C41" s="26">
        <f>'RESULTADOS PIER'!N10779</f>
        <v>45.950499999999998</v>
      </c>
      <c r="D41" s="26">
        <f t="shared" si="16"/>
        <v>5.9181582823721775E-2</v>
      </c>
      <c r="E41" s="26">
        <f t="shared" si="17"/>
        <v>2.1536996909514391E-3</v>
      </c>
    </row>
    <row r="42" spans="2:5" x14ac:dyDescent="0.3">
      <c r="B42" s="26">
        <f>'RESULTADOS PIER'!K10780</f>
        <v>328.94459999999998</v>
      </c>
      <c r="C42" s="26">
        <f>'RESULTADOS PIER'!N10780</f>
        <v>205.06800000000001</v>
      </c>
      <c r="D42" s="26">
        <f t="shared" si="16"/>
        <v>7.5392218792637897E-2</v>
      </c>
      <c r="E42" s="26">
        <f t="shared" si="17"/>
        <v>9.6115360708595061E-3</v>
      </c>
    </row>
    <row r="43" spans="2:5" x14ac:dyDescent="0.3">
      <c r="B43" s="26">
        <f>'RESULTADOS PIER'!K10781</f>
        <v>335.83519999999999</v>
      </c>
      <c r="C43" s="26">
        <f>'RESULTADOS PIER'!N10781</f>
        <v>136.62690000000001</v>
      </c>
      <c r="D43" s="26">
        <f t="shared" si="16"/>
        <v>7.6971504857259579E-2</v>
      </c>
      <c r="E43" s="26">
        <f t="shared" si="17"/>
        <v>6.4037020773583132E-3</v>
      </c>
    </row>
    <row r="44" spans="2:5" x14ac:dyDescent="0.3">
      <c r="B44" s="26">
        <f>'RESULTADOS PIER'!K10782</f>
        <v>301.18439999999998</v>
      </c>
      <c r="C44" s="26">
        <f>'RESULTADOS PIER'!N10782</f>
        <v>75.441100000000006</v>
      </c>
      <c r="D44" s="26">
        <f t="shared" si="16"/>
        <v>6.9029739906748336E-2</v>
      </c>
      <c r="E44" s="26">
        <f t="shared" si="17"/>
        <v>3.5359239563233619E-3</v>
      </c>
    </row>
    <row r="45" spans="2:5" x14ac:dyDescent="0.3">
      <c r="B45" s="26">
        <f>'RESULTADOS PIER'!K10783</f>
        <v>310.37189999999998</v>
      </c>
      <c r="C45" s="26">
        <f>'RESULTADOS PIER'!N10783</f>
        <v>85.298299999999998</v>
      </c>
      <c r="D45" s="26">
        <f t="shared" si="16"/>
        <v>7.1135462299386373E-2</v>
      </c>
      <c r="E45" s="26">
        <f t="shared" si="17"/>
        <v>3.9979308679706019E-3</v>
      </c>
    </row>
    <row r="46" spans="2:5" x14ac:dyDescent="0.3">
      <c r="B46" s="26">
        <f>'RESULTADOS PIER'!K10784</f>
        <v>654.34709999999995</v>
      </c>
      <c r="C46" s="26">
        <f>'RESULTADOS PIER'!N10784</f>
        <v>376.24470000000002</v>
      </c>
      <c r="D46" s="26">
        <f t="shared" si="16"/>
        <v>0.14997260854723901</v>
      </c>
      <c r="E46" s="26">
        <f t="shared" si="17"/>
        <v>1.7634587090719731E-2</v>
      </c>
    </row>
    <row r="47" spans="2:5" x14ac:dyDescent="0.3">
      <c r="B47" s="26">
        <f>'RESULTADOS PIER'!K10785</f>
        <v>663.53459999999995</v>
      </c>
      <c r="C47" s="26">
        <f>'RESULTADOS PIER'!N10785</f>
        <v>366.21809999999999</v>
      </c>
      <c r="D47" s="26">
        <f t="shared" si="16"/>
        <v>0.15207833093987705</v>
      </c>
      <c r="E47" s="26">
        <f t="shared" si="17"/>
        <v>1.7164640401972193E-2</v>
      </c>
    </row>
    <row r="48" spans="2:5" x14ac:dyDescent="0.3">
      <c r="B48" s="26">
        <f>'RESULTADOS PIER'!K10786</f>
        <v>301.18439999999998</v>
      </c>
      <c r="C48" s="26">
        <f>'RESULTADOS PIER'!N10786</f>
        <v>75.441100000000006</v>
      </c>
      <c r="D48" s="26">
        <f t="shared" si="16"/>
        <v>6.9029739906748336E-2</v>
      </c>
      <c r="E48" s="26">
        <f t="shared" si="17"/>
        <v>3.5359239563233619E-3</v>
      </c>
    </row>
    <row r="49" spans="2:5" x14ac:dyDescent="0.3">
      <c r="B49" s="26">
        <f>'RESULTADOS PIER'!K10787</f>
        <v>310.37189999999998</v>
      </c>
      <c r="C49" s="26">
        <f>'RESULTADOS PIER'!N10787</f>
        <v>85.298299999999998</v>
      </c>
      <c r="D49" s="26">
        <f t="shared" si="16"/>
        <v>7.1135462299386373E-2</v>
      </c>
      <c r="E49" s="26">
        <f t="shared" si="17"/>
        <v>3.9979308679706019E-3</v>
      </c>
    </row>
    <row r="50" spans="2:5" x14ac:dyDescent="0.3">
      <c r="B50" s="26">
        <f>'RESULTADOS PIER'!K10788</f>
        <v>654.34709999999995</v>
      </c>
      <c r="C50" s="26">
        <f>'RESULTADOS PIER'!N10788</f>
        <v>376.24470000000002</v>
      </c>
      <c r="D50" s="26">
        <f t="shared" si="16"/>
        <v>0.14997260854723901</v>
      </c>
      <c r="E50" s="26">
        <f t="shared" si="17"/>
        <v>1.7634587090719731E-2</v>
      </c>
    </row>
    <row r="51" spans="2:5" x14ac:dyDescent="0.3">
      <c r="B51" s="26">
        <f>'RESULTADOS PIER'!K10789</f>
        <v>663.53459999999995</v>
      </c>
      <c r="C51" s="26">
        <f>'RESULTADOS PIER'!N10789</f>
        <v>366.21809999999999</v>
      </c>
      <c r="D51" s="26">
        <f t="shared" si="16"/>
        <v>0.15207833093987705</v>
      </c>
      <c r="E51" s="26">
        <f t="shared" si="17"/>
        <v>1.7164640401972193E-2</v>
      </c>
    </row>
    <row r="52" spans="2:5" x14ac:dyDescent="0.3">
      <c r="B52" s="26">
        <f>'RESULTADOS PIER'!K10790</f>
        <v>438.95600000000002</v>
      </c>
      <c r="C52" s="26">
        <f>'RESULTADOS PIER'!N10790</f>
        <v>172.25450000000001</v>
      </c>
      <c r="D52" s="26">
        <f t="shared" si="16"/>
        <v>0.10060620175051108</v>
      </c>
      <c r="E52" s="26">
        <f t="shared" si="17"/>
        <v>8.0735675001359E-3</v>
      </c>
    </row>
    <row r="53" spans="2:5" x14ac:dyDescent="0.3">
      <c r="B53" s="26">
        <f>'RESULTADOS PIER'!K10791</f>
        <v>448.14350000000002</v>
      </c>
      <c r="C53" s="26">
        <f>'RESULTADOS PIER'!N10791</f>
        <v>95.121700000000004</v>
      </c>
      <c r="D53" s="26">
        <f t="shared" si="16"/>
        <v>0.10271192414314911</v>
      </c>
      <c r="E53" s="26">
        <f t="shared" si="17"/>
        <v>4.4583535737973586E-3</v>
      </c>
    </row>
    <row r="54" spans="2:5" x14ac:dyDescent="0.3">
      <c r="B54" s="26">
        <f>'RESULTADOS PIER'!K10792</f>
        <v>516.57539999999995</v>
      </c>
      <c r="C54" s="26">
        <f>'RESULTADOS PIER'!N10792</f>
        <v>279.4314</v>
      </c>
      <c r="D54" s="26">
        <f t="shared" si="16"/>
        <v>0.11839612378404887</v>
      </c>
      <c r="E54" s="26">
        <f t="shared" si="17"/>
        <v>1.3096948233906662E-2</v>
      </c>
    </row>
    <row r="55" spans="2:5" x14ac:dyDescent="0.3">
      <c r="B55" s="26">
        <f>'RESULTADOS PIER'!K10793</f>
        <v>525.76289999999995</v>
      </c>
      <c r="C55" s="26">
        <f>'RESULTADOS PIER'!N10793</f>
        <v>185.79810000000001</v>
      </c>
      <c r="D55" s="26">
        <f t="shared" si="16"/>
        <v>0.1205018461766869</v>
      </c>
      <c r="E55" s="26">
        <f t="shared" si="17"/>
        <v>8.7083559602042331E-3</v>
      </c>
    </row>
    <row r="56" spans="2:5" x14ac:dyDescent="0.3">
      <c r="B56" s="26">
        <f>'RESULTADOS PIER'!K10794</f>
        <v>438.95600000000002</v>
      </c>
      <c r="C56" s="26">
        <f>'RESULTADOS PIER'!N10794</f>
        <v>172.25450000000001</v>
      </c>
      <c r="D56" s="26">
        <f t="shared" si="16"/>
        <v>0.10060620175051108</v>
      </c>
      <c r="E56" s="26">
        <f t="shared" si="17"/>
        <v>8.0735675001359E-3</v>
      </c>
    </row>
    <row r="57" spans="2:5" x14ac:dyDescent="0.3">
      <c r="B57" s="26">
        <f>'RESULTADOS PIER'!K10795</f>
        <v>448.14350000000002</v>
      </c>
      <c r="C57" s="26">
        <f>'RESULTADOS PIER'!N10795</f>
        <v>95.121700000000004</v>
      </c>
      <c r="D57" s="26">
        <f t="shared" si="16"/>
        <v>0.10271192414314911</v>
      </c>
      <c r="E57" s="26">
        <f t="shared" si="17"/>
        <v>4.4583535737973586E-3</v>
      </c>
    </row>
    <row r="58" spans="2:5" x14ac:dyDescent="0.3">
      <c r="B58" s="26">
        <f>'RESULTADOS PIER'!K10796</f>
        <v>516.57539999999995</v>
      </c>
      <c r="C58" s="26">
        <f>'RESULTADOS PIER'!N10796</f>
        <v>279.4314</v>
      </c>
      <c r="D58" s="26">
        <f t="shared" si="16"/>
        <v>0.11839612378404887</v>
      </c>
      <c r="E58" s="26">
        <f t="shared" si="17"/>
        <v>1.3096948233906662E-2</v>
      </c>
    </row>
    <row r="59" spans="2:5" x14ac:dyDescent="0.3">
      <c r="B59" s="26">
        <f>'RESULTADOS PIER'!K10797</f>
        <v>525.76289999999995</v>
      </c>
      <c r="C59" s="26">
        <f>'RESULTADOS PIER'!N10797</f>
        <v>185.79810000000001</v>
      </c>
      <c r="D59" s="26">
        <f t="shared" si="16"/>
        <v>0.1205018461766869</v>
      </c>
      <c r="E59" s="26">
        <f t="shared" si="17"/>
        <v>8.7083559602042331E-3</v>
      </c>
    </row>
    <row r="60" spans="2:5" x14ac:dyDescent="0.3">
      <c r="B60" s="26">
        <f>'RESULTADOS PIER'!K10798</f>
        <v>113.5535</v>
      </c>
      <c r="C60" s="26">
        <f>'RESULTADOS PIER'!N10798</f>
        <v>1.0777000000000001</v>
      </c>
      <c r="D60" s="26">
        <f t="shared" si="16"/>
        <v>2.6025811995909975E-2</v>
      </c>
      <c r="E60" s="26">
        <f t="shared" si="17"/>
        <v>5.0511793276207355E-5</v>
      </c>
    </row>
    <row r="61" spans="2:5" x14ac:dyDescent="0.3">
      <c r="B61" s="26">
        <f>'RESULTADOS PIER'!K10799</f>
        <v>120.4442</v>
      </c>
      <c r="C61" s="26">
        <f>'RESULTADOS PIER'!N10799</f>
        <v>134.46960000000001</v>
      </c>
      <c r="D61" s="26">
        <f t="shared" si="16"/>
        <v>2.7605120979959052E-2</v>
      </c>
      <c r="E61" s="26">
        <f t="shared" si="17"/>
        <v>6.30258943781599E-3</v>
      </c>
    </row>
    <row r="62" spans="2:5" x14ac:dyDescent="0.3">
      <c r="B62" s="26">
        <f>'RESULTADOS PIER'!K10800</f>
        <v>654.34709999999995</v>
      </c>
      <c r="C62" s="26">
        <f>'RESULTADOS PIER'!N10800</f>
        <v>376.24470000000002</v>
      </c>
      <c r="D62" s="26">
        <f t="shared" si="16"/>
        <v>0.14997260854723901</v>
      </c>
      <c r="E62" s="26">
        <f t="shared" si="17"/>
        <v>1.7634587090719731E-2</v>
      </c>
    </row>
    <row r="63" spans="2:5" x14ac:dyDescent="0.3">
      <c r="B63" s="26">
        <f>'RESULTADOS PIER'!K10801</f>
        <v>663.53459999999995</v>
      </c>
      <c r="C63" s="26">
        <f>'RESULTADOS PIER'!N10801</f>
        <v>366.21809999999999</v>
      </c>
      <c r="D63" s="26">
        <f t="shared" si="16"/>
        <v>0.15207833093987705</v>
      </c>
      <c r="E63" s="26">
        <f t="shared" si="17"/>
        <v>1.7164640401972193E-2</v>
      </c>
    </row>
    <row r="65" spans="2:5" x14ac:dyDescent="0.3">
      <c r="B65" s="18" t="s">
        <v>172</v>
      </c>
    </row>
    <row r="66" spans="2:5" x14ac:dyDescent="0.3">
      <c r="B66" s="87" t="str">
        <f>$R$5</f>
        <v>EJE 13.H-K | PIER 10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PIER'!K10252</f>
        <v>298.85590000000002</v>
      </c>
      <c r="C68" s="26">
        <f>'RESULTADOS PIER'!N10252</f>
        <v>20.043500000000002</v>
      </c>
      <c r="D68" s="26">
        <f>B68*1000/(10.1971621297793*$F$5*$U$5)</f>
        <v>9.7085721299709979E-2</v>
      </c>
      <c r="E68" s="26">
        <f>C68*1000*100/($H$5*10.1971621297793*$F$5*$U$5)</f>
        <v>1.8873306498634708E-3</v>
      </c>
    </row>
    <row r="69" spans="2:5" x14ac:dyDescent="0.3">
      <c r="B69" s="26">
        <f>'RESULTADOS PIER'!K10253</f>
        <v>304.37389999999999</v>
      </c>
      <c r="C69" s="26">
        <f>'RESULTADOS PIER'!N10253</f>
        <v>9.0961999999999996</v>
      </c>
      <c r="D69" s="26">
        <f t="shared" ref="D69:D117" si="18">B69*1000/(10.1971621297793*$F$5*$U$5)</f>
        <v>9.8878287583767932E-2</v>
      </c>
      <c r="E69" s="26">
        <f t="shared" ref="E69:E117" si="19">C69*1000*100/($H$5*10.1971621297793*$F$5*$U$5)</f>
        <v>8.5651393505565892E-4</v>
      </c>
    </row>
    <row r="70" spans="2:5" x14ac:dyDescent="0.3">
      <c r="B70" s="26">
        <f>'RESULTADOS PIER'!K10254</f>
        <v>72.862899999999996</v>
      </c>
      <c r="C70" s="26">
        <f>'RESULTADOS PIER'!N10254</f>
        <v>5.5732999999999997</v>
      </c>
      <c r="D70" s="26">
        <f t="shared" si="18"/>
        <v>2.3670093856231842E-2</v>
      </c>
      <c r="E70" s="26">
        <f t="shared" si="19"/>
        <v>5.247915738710345E-4</v>
      </c>
    </row>
    <row r="71" spans="2:5" x14ac:dyDescent="0.3">
      <c r="B71" s="26">
        <f>'RESULTADOS PIER'!K10255</f>
        <v>72.862899999999996</v>
      </c>
      <c r="C71" s="26">
        <f>'RESULTADOS PIER'!N10255</f>
        <v>2.2867000000000002</v>
      </c>
      <c r="D71" s="26">
        <f t="shared" si="18"/>
        <v>2.3670093856231842E-2</v>
      </c>
      <c r="E71" s="26">
        <f t="shared" si="19"/>
        <v>2.153196296576346E-4</v>
      </c>
    </row>
    <row r="72" spans="2:5" x14ac:dyDescent="0.3">
      <c r="B72" s="26">
        <f>'RESULTADOS PIER'!K10256</f>
        <v>124.96380000000001</v>
      </c>
      <c r="C72" s="26">
        <f>'RESULTADOS PIER'!N10256</f>
        <v>121.9884</v>
      </c>
      <c r="D72" s="26">
        <f t="shared" si="18"/>
        <v>4.0595486518260802E-2</v>
      </c>
      <c r="E72" s="26">
        <f t="shared" si="19"/>
        <v>1.148663887284182E-2</v>
      </c>
    </row>
    <row r="73" spans="2:5" x14ac:dyDescent="0.3">
      <c r="B73" s="26">
        <f>'RESULTADOS PIER'!K10257</f>
        <v>124.96380000000001</v>
      </c>
      <c r="C73" s="26">
        <f>'RESULTADOS PIER'!N10257</f>
        <v>187.04409999999999</v>
      </c>
      <c r="D73" s="26">
        <f t="shared" si="18"/>
        <v>4.0595486518260802E-2</v>
      </c>
      <c r="E73" s="26">
        <f t="shared" si="19"/>
        <v>1.7612396178617904E-2</v>
      </c>
    </row>
    <row r="74" spans="2:5" x14ac:dyDescent="0.3">
      <c r="B74" s="26">
        <f>'RESULTADOS PIER'!K10258</f>
        <v>27.967400000000001</v>
      </c>
      <c r="C74" s="26">
        <f>'RESULTADOS PIER'!N10258</f>
        <v>32.958300000000001</v>
      </c>
      <c r="D74" s="26">
        <f t="shared" si="18"/>
        <v>9.085432818550709E-3</v>
      </c>
      <c r="E74" s="26">
        <f t="shared" si="19"/>
        <v>3.1034105698802723E-3</v>
      </c>
    </row>
    <row r="75" spans="2:5" x14ac:dyDescent="0.3">
      <c r="B75" s="26">
        <f>'RESULTADOS PIER'!K10259</f>
        <v>27.967400000000001</v>
      </c>
      <c r="C75" s="26">
        <f>'RESULTADOS PIER'!N10259</f>
        <v>39.0152</v>
      </c>
      <c r="D75" s="26">
        <f t="shared" si="18"/>
        <v>9.085432818550709E-3</v>
      </c>
      <c r="E75" s="26">
        <f t="shared" si="19"/>
        <v>3.673738756731772E-3</v>
      </c>
    </row>
    <row r="76" spans="2:5" x14ac:dyDescent="0.3">
      <c r="B76" s="26">
        <f>'RESULTADOS PIER'!K10260</f>
        <v>371.71879999999999</v>
      </c>
      <c r="C76" s="26">
        <f>'RESULTADOS PIER'!N10260</f>
        <v>25.616800000000001</v>
      </c>
      <c r="D76" s="26">
        <f t="shared" si="18"/>
        <v>0.12075581515594182</v>
      </c>
      <c r="E76" s="26">
        <f t="shared" si="19"/>
        <v>2.4121222237345058E-3</v>
      </c>
    </row>
    <row r="77" spans="2:5" x14ac:dyDescent="0.3">
      <c r="B77" s="26">
        <f>'RESULTADOS PIER'!K10261</f>
        <v>377.23680000000002</v>
      </c>
      <c r="C77" s="26">
        <f>'RESULTADOS PIER'!N10261</f>
        <v>11.382899999999999</v>
      </c>
      <c r="D77" s="26">
        <f t="shared" si="18"/>
        <v>0.12254838143999978</v>
      </c>
      <c r="E77" s="26">
        <f t="shared" si="19"/>
        <v>1.0718335647132936E-3</v>
      </c>
    </row>
    <row r="78" spans="2:5" x14ac:dyDescent="0.3">
      <c r="B78" s="26">
        <f>'RESULTADOS PIER'!K10262</f>
        <v>418.39830000000001</v>
      </c>
      <c r="C78" s="26">
        <f>'RESULTADOS PIER'!N10262</f>
        <v>28.0608</v>
      </c>
      <c r="D78" s="26">
        <f t="shared" si="18"/>
        <v>0.1359200228139128</v>
      </c>
      <c r="E78" s="26">
        <f t="shared" si="19"/>
        <v>2.6422534936357861E-3</v>
      </c>
    </row>
    <row r="79" spans="2:5" x14ac:dyDescent="0.3">
      <c r="B79" s="26">
        <f>'RESULTADOS PIER'!K10263</f>
        <v>426.12349999999998</v>
      </c>
      <c r="C79" s="26">
        <f>'RESULTADOS PIER'!N10263</f>
        <v>12.7347</v>
      </c>
      <c r="D79" s="26">
        <f t="shared" si="18"/>
        <v>0.13842961561159395</v>
      </c>
      <c r="E79" s="26">
        <f t="shared" si="19"/>
        <v>1.1991213923125373E-3</v>
      </c>
    </row>
    <row r="80" spans="2:5" x14ac:dyDescent="0.3">
      <c r="B80" s="26">
        <f>'RESULTADOS PIER'!K10264</f>
        <v>475.20780000000002</v>
      </c>
      <c r="C80" s="26">
        <f>'RESULTADOS PIER'!N10264</f>
        <v>32.9694</v>
      </c>
      <c r="D80" s="26">
        <f t="shared" si="18"/>
        <v>0.15437504171826061</v>
      </c>
      <c r="E80" s="26">
        <f t="shared" si="19"/>
        <v>3.1044557650913621E-3</v>
      </c>
    </row>
    <row r="81" spans="2:5" x14ac:dyDescent="0.3">
      <c r="B81" s="26">
        <f>'RESULTADOS PIER'!K10265</f>
        <v>481.82940000000002</v>
      </c>
      <c r="C81" s="26">
        <f>'RESULTADOS PIER'!N10265</f>
        <v>14.5741</v>
      </c>
      <c r="D81" s="26">
        <f t="shared" si="18"/>
        <v>0.15652612125913018</v>
      </c>
      <c r="E81" s="26">
        <f t="shared" si="19"/>
        <v>1.3723224798151625E-3</v>
      </c>
    </row>
    <row r="82" spans="2:5" x14ac:dyDescent="0.3">
      <c r="B82" s="26">
        <f>'RESULTADOS PIER'!K10266</f>
        <v>94.021100000000004</v>
      </c>
      <c r="C82" s="26">
        <f>'RESULTADOS PIER'!N10266</f>
        <v>152.74459999999999</v>
      </c>
      <c r="D82" s="26">
        <f t="shared" si="18"/>
        <v>3.0543503778550671E-2</v>
      </c>
      <c r="E82" s="26">
        <f t="shared" si="19"/>
        <v>1.4382695895484115E-2</v>
      </c>
    </row>
    <row r="83" spans="2:5" x14ac:dyDescent="0.3">
      <c r="B83" s="26">
        <f>'RESULTADOS PIER'!K10267</f>
        <v>98.987300000000005</v>
      </c>
      <c r="C83" s="26">
        <f>'RESULTADOS PIER'!N10267</f>
        <v>270.04829999999998</v>
      </c>
      <c r="D83" s="26">
        <f t="shared" si="18"/>
        <v>3.215681343420284E-2</v>
      </c>
      <c r="E83" s="26">
        <f t="shared" si="19"/>
        <v>2.5428215308380547E-2</v>
      </c>
    </row>
    <row r="84" spans="2:5" x14ac:dyDescent="0.3">
      <c r="B84" s="26">
        <f>'RESULTADOS PIER'!K10268</f>
        <v>443.9196</v>
      </c>
      <c r="C84" s="26">
        <f>'RESULTADOS PIER'!N10268</f>
        <v>188.8228</v>
      </c>
      <c r="D84" s="26">
        <f t="shared" si="18"/>
        <v>0.14421082054956497</v>
      </c>
      <c r="E84" s="26">
        <f t="shared" si="19"/>
        <v>1.7779881649065292E-2</v>
      </c>
    </row>
    <row r="85" spans="2:5" x14ac:dyDescent="0.3">
      <c r="B85" s="26">
        <f>'RESULTADOS PIER'!K10269</f>
        <v>448.88580000000002</v>
      </c>
      <c r="C85" s="26">
        <f>'RESULTADOS PIER'!N10269</f>
        <v>253.67519999999999</v>
      </c>
      <c r="D85" s="26">
        <f t="shared" si="18"/>
        <v>0.14582413020521715</v>
      </c>
      <c r="E85" s="26">
        <f t="shared" si="19"/>
        <v>2.3886495874984204E-2</v>
      </c>
    </row>
    <row r="86" spans="2:5" x14ac:dyDescent="0.3">
      <c r="B86" s="26">
        <f>'RESULTADOS PIER'!K10270</f>
        <v>94.021100000000004</v>
      </c>
      <c r="C86" s="26">
        <f>'RESULTADOS PIER'!N10270</f>
        <v>152.74459999999999</v>
      </c>
      <c r="D86" s="26">
        <f t="shared" si="18"/>
        <v>3.0543503778550671E-2</v>
      </c>
      <c r="E86" s="26">
        <f t="shared" si="19"/>
        <v>1.4382695895484115E-2</v>
      </c>
    </row>
    <row r="87" spans="2:5" x14ac:dyDescent="0.3">
      <c r="B87" s="26">
        <f>'RESULTADOS PIER'!K10271</f>
        <v>98.987300000000005</v>
      </c>
      <c r="C87" s="26">
        <f>'RESULTADOS PIER'!N10271</f>
        <v>270.04829999999998</v>
      </c>
      <c r="D87" s="26">
        <f t="shared" si="18"/>
        <v>3.215681343420284E-2</v>
      </c>
      <c r="E87" s="26">
        <f t="shared" si="19"/>
        <v>2.5428215308380547E-2</v>
      </c>
    </row>
    <row r="88" spans="2:5" x14ac:dyDescent="0.3">
      <c r="B88" s="26">
        <f>'RESULTADOS PIER'!K10272</f>
        <v>443.9196</v>
      </c>
      <c r="C88" s="26">
        <f>'RESULTADOS PIER'!N10272</f>
        <v>188.8228</v>
      </c>
      <c r="D88" s="26">
        <f t="shared" si="18"/>
        <v>0.14421082054956497</v>
      </c>
      <c r="E88" s="26">
        <f t="shared" si="19"/>
        <v>1.7779881649065292E-2</v>
      </c>
    </row>
    <row r="89" spans="2:5" x14ac:dyDescent="0.3">
      <c r="B89" s="26">
        <f>'RESULTADOS PIER'!K10273</f>
        <v>448.88580000000002</v>
      </c>
      <c r="C89" s="26">
        <f>'RESULTADOS PIER'!N10273</f>
        <v>253.67519999999999</v>
      </c>
      <c r="D89" s="26">
        <f t="shared" si="18"/>
        <v>0.14582413020521715</v>
      </c>
      <c r="E89" s="26">
        <f t="shared" si="19"/>
        <v>2.3886495874984204E-2</v>
      </c>
    </row>
    <row r="90" spans="2:5" x14ac:dyDescent="0.3">
      <c r="B90" s="26">
        <f>'RESULTADOS PIER'!K10274</f>
        <v>229.8159</v>
      </c>
      <c r="C90" s="26">
        <f>'RESULTADOS PIER'!N10274</f>
        <v>28.102499999999999</v>
      </c>
      <c r="D90" s="26">
        <f t="shared" si="18"/>
        <v>7.4657526980869429E-2</v>
      </c>
      <c r="E90" s="26">
        <f t="shared" si="19"/>
        <v>2.6461800378071785E-3</v>
      </c>
    </row>
    <row r="91" spans="2:5" x14ac:dyDescent="0.3">
      <c r="B91" s="26">
        <f>'RESULTADOS PIER'!K10275</f>
        <v>234.78210000000001</v>
      </c>
      <c r="C91" s="26">
        <f>'RESULTADOS PIER'!N10275</f>
        <v>62.807899999999997</v>
      </c>
      <c r="D91" s="26">
        <f t="shared" si="18"/>
        <v>7.6270836636521608E-2</v>
      </c>
      <c r="E91" s="26">
        <f t="shared" si="19"/>
        <v>5.9141005674438031E-3</v>
      </c>
    </row>
    <row r="92" spans="2:5" x14ac:dyDescent="0.3">
      <c r="B92" s="26">
        <f>'RESULTADOS PIER'!K10276</f>
        <v>308.12470000000002</v>
      </c>
      <c r="C92" s="26">
        <f>'RESULTADOS PIER'!N10276</f>
        <v>64.180700000000002</v>
      </c>
      <c r="D92" s="26">
        <f t="shared" si="18"/>
        <v>0.1000967648614491</v>
      </c>
      <c r="E92" s="26">
        <f t="shared" si="19"/>
        <v>6.0433657913883535E-3</v>
      </c>
    </row>
    <row r="93" spans="2:5" x14ac:dyDescent="0.3">
      <c r="B93" s="26">
        <f>'RESULTADOS PIER'!K10277</f>
        <v>313.09089999999998</v>
      </c>
      <c r="C93" s="26">
        <f>'RESULTADOS PIER'!N10277</f>
        <v>46.434699999999999</v>
      </c>
      <c r="D93" s="26">
        <f t="shared" si="18"/>
        <v>0.10171007451710126</v>
      </c>
      <c r="E93" s="26">
        <f t="shared" si="19"/>
        <v>4.3723717178743883E-3</v>
      </c>
    </row>
    <row r="94" spans="2:5" x14ac:dyDescent="0.3">
      <c r="B94" s="26">
        <f>'RESULTADOS PIER'!K10278</f>
        <v>229.8159</v>
      </c>
      <c r="C94" s="26">
        <f>'RESULTADOS PIER'!N10278</f>
        <v>28.102499999999999</v>
      </c>
      <c r="D94" s="26">
        <f t="shared" si="18"/>
        <v>7.4657526980869429E-2</v>
      </c>
      <c r="E94" s="26">
        <f t="shared" si="19"/>
        <v>2.6461800378071785E-3</v>
      </c>
    </row>
    <row r="95" spans="2:5" x14ac:dyDescent="0.3">
      <c r="B95" s="26">
        <f>'RESULTADOS PIER'!K10279</f>
        <v>234.78210000000001</v>
      </c>
      <c r="C95" s="26">
        <f>'RESULTADOS PIER'!N10279</f>
        <v>62.807899999999997</v>
      </c>
      <c r="D95" s="26">
        <f t="shared" si="18"/>
        <v>7.6270836636521608E-2</v>
      </c>
      <c r="E95" s="26">
        <f t="shared" si="19"/>
        <v>5.9141005674438031E-3</v>
      </c>
    </row>
    <row r="96" spans="2:5" x14ac:dyDescent="0.3">
      <c r="B96" s="26">
        <f>'RESULTADOS PIER'!K10280</f>
        <v>308.12470000000002</v>
      </c>
      <c r="C96" s="26">
        <f>'RESULTADOS PIER'!N10280</f>
        <v>64.180700000000002</v>
      </c>
      <c r="D96" s="26">
        <f t="shared" si="18"/>
        <v>0.1000967648614491</v>
      </c>
      <c r="E96" s="26">
        <f t="shared" si="19"/>
        <v>6.0433657913883535E-3</v>
      </c>
    </row>
    <row r="97" spans="2:5" x14ac:dyDescent="0.3">
      <c r="B97" s="26">
        <f>'RESULTADOS PIER'!K10281</f>
        <v>313.09089999999998</v>
      </c>
      <c r="C97" s="26">
        <f>'RESULTADOS PIER'!N10281</f>
        <v>46.434699999999999</v>
      </c>
      <c r="D97" s="26">
        <f t="shared" si="18"/>
        <v>0.10171007451710126</v>
      </c>
      <c r="E97" s="26">
        <f t="shared" si="19"/>
        <v>4.3723717178743883E-3</v>
      </c>
    </row>
    <row r="98" spans="2:5" x14ac:dyDescent="0.3">
      <c r="B98" s="26">
        <f>'RESULTADOS PIER'!K10282</f>
        <v>256.54070000000002</v>
      </c>
      <c r="C98" s="26">
        <f>'RESULTADOS PIER'!N10282</f>
        <v>141.1583</v>
      </c>
      <c r="D98" s="26">
        <f t="shared" si="18"/>
        <v>8.3339291284637532E-2</v>
      </c>
      <c r="E98" s="26">
        <f t="shared" si="19"/>
        <v>1.3291709834740576E-2</v>
      </c>
    </row>
    <row r="99" spans="2:5" x14ac:dyDescent="0.3">
      <c r="B99" s="26">
        <f>'RESULTADOS PIER'!K10283</f>
        <v>263.16230000000002</v>
      </c>
      <c r="C99" s="26">
        <f>'RESULTADOS PIER'!N10283</f>
        <v>275.06389999999999</v>
      </c>
      <c r="D99" s="26">
        <f t="shared" si="18"/>
        <v>8.5490370825507089E-2</v>
      </c>
      <c r="E99" s="26">
        <f t="shared" si="19"/>
        <v>2.5900492885024107E-2</v>
      </c>
    </row>
    <row r="100" spans="2:5" x14ac:dyDescent="0.3">
      <c r="B100" s="26">
        <f>'RESULTADOS PIER'!K10284</f>
        <v>606.4393</v>
      </c>
      <c r="C100" s="26">
        <f>'RESULTADOS PIER'!N10284</f>
        <v>200.4092</v>
      </c>
      <c r="D100" s="26">
        <f t="shared" si="18"/>
        <v>0.19700664054144895</v>
      </c>
      <c r="E100" s="26">
        <f t="shared" si="19"/>
        <v>1.8870877125981903E-2</v>
      </c>
    </row>
    <row r="101" spans="2:5" x14ac:dyDescent="0.3">
      <c r="B101" s="26">
        <f>'RESULTADOS PIER'!K10285</f>
        <v>613.06089999999995</v>
      </c>
      <c r="C101" s="26">
        <f>'RESULTADOS PIER'!N10285</f>
        <v>248.65960000000001</v>
      </c>
      <c r="D101" s="26">
        <f t="shared" si="18"/>
        <v>0.19915772008231847</v>
      </c>
      <c r="E101" s="26">
        <f t="shared" si="19"/>
        <v>2.3414218298340644E-2</v>
      </c>
    </row>
    <row r="102" spans="2:5" x14ac:dyDescent="0.3">
      <c r="B102" s="26">
        <f>'RESULTADOS PIER'!K10286</f>
        <v>256.54070000000002</v>
      </c>
      <c r="C102" s="26">
        <f>'RESULTADOS PIER'!N10286</f>
        <v>141.1583</v>
      </c>
      <c r="D102" s="26">
        <f t="shared" si="18"/>
        <v>8.3339291284637532E-2</v>
      </c>
      <c r="E102" s="26">
        <f t="shared" si="19"/>
        <v>1.3291709834740576E-2</v>
      </c>
    </row>
    <row r="103" spans="2:5" x14ac:dyDescent="0.3">
      <c r="B103" s="26">
        <f>'RESULTADOS PIER'!K10287</f>
        <v>263.16230000000002</v>
      </c>
      <c r="C103" s="26">
        <f>'RESULTADOS PIER'!N10287</f>
        <v>275.06389999999999</v>
      </c>
      <c r="D103" s="26">
        <f t="shared" si="18"/>
        <v>8.5490370825507089E-2</v>
      </c>
      <c r="E103" s="26">
        <f t="shared" si="19"/>
        <v>2.5900492885024107E-2</v>
      </c>
    </row>
    <row r="104" spans="2:5" x14ac:dyDescent="0.3">
      <c r="B104" s="26">
        <f>'RESULTADOS PIER'!K10288</f>
        <v>606.4393</v>
      </c>
      <c r="C104" s="26">
        <f>'RESULTADOS PIER'!N10288</f>
        <v>200.4092</v>
      </c>
      <c r="D104" s="26">
        <f t="shared" si="18"/>
        <v>0.19700664054144895</v>
      </c>
      <c r="E104" s="26">
        <f t="shared" si="19"/>
        <v>1.8870877125981903E-2</v>
      </c>
    </row>
    <row r="105" spans="2:5" x14ac:dyDescent="0.3">
      <c r="B105" s="26">
        <f>'RESULTADOS PIER'!K10289</f>
        <v>613.06089999999995</v>
      </c>
      <c r="C105" s="26">
        <f>'RESULTADOS PIER'!N10289</f>
        <v>248.65960000000001</v>
      </c>
      <c r="D105" s="26">
        <f t="shared" si="18"/>
        <v>0.19915772008231847</v>
      </c>
      <c r="E105" s="26">
        <f t="shared" si="19"/>
        <v>2.3414218298340644E-2</v>
      </c>
    </row>
    <row r="106" spans="2:5" x14ac:dyDescent="0.3">
      <c r="B106" s="26">
        <f>'RESULTADOS PIER'!K10290</f>
        <v>392.3356</v>
      </c>
      <c r="C106" s="26">
        <f>'RESULTADOS PIER'!N10290</f>
        <v>16.516100000000002</v>
      </c>
      <c r="D106" s="26">
        <f t="shared" si="18"/>
        <v>0.1274533469727534</v>
      </c>
      <c r="E106" s="26">
        <f t="shared" si="19"/>
        <v>1.5551845608905667E-3</v>
      </c>
    </row>
    <row r="107" spans="2:5" x14ac:dyDescent="0.3">
      <c r="B107" s="26">
        <f>'RESULTADOS PIER'!K10291</f>
        <v>398.9572</v>
      </c>
      <c r="C107" s="26">
        <f>'RESULTADOS PIER'!N10291</f>
        <v>67.823400000000007</v>
      </c>
      <c r="D107" s="26">
        <f t="shared" si="18"/>
        <v>0.12960442651362297</v>
      </c>
      <c r="E107" s="26">
        <f t="shared" si="19"/>
        <v>6.3863687279142939E-3</v>
      </c>
    </row>
    <row r="108" spans="2:5" x14ac:dyDescent="0.3">
      <c r="B108" s="26">
        <f>'RESULTADOS PIER'!K10292</f>
        <v>470.64440000000002</v>
      </c>
      <c r="C108" s="26">
        <f>'RESULTADOS PIER'!N10292</f>
        <v>75.766999999999996</v>
      </c>
      <c r="D108" s="26">
        <f t="shared" si="18"/>
        <v>0.15289258485333307</v>
      </c>
      <c r="E108" s="26">
        <f t="shared" si="19"/>
        <v>7.1343518521318925E-3</v>
      </c>
    </row>
    <row r="109" spans="2:5" x14ac:dyDescent="0.3">
      <c r="B109" s="26">
        <f>'RESULTADOS PIER'!K10293</f>
        <v>477.26600000000002</v>
      </c>
      <c r="C109" s="26">
        <f>'RESULTADOS PIER'!N10293</f>
        <v>41.419199999999996</v>
      </c>
      <c r="D109" s="26">
        <f t="shared" si="18"/>
        <v>0.15504366439420261</v>
      </c>
      <c r="E109" s="26">
        <f t="shared" si="19"/>
        <v>3.9001035574038993E-3</v>
      </c>
    </row>
    <row r="110" spans="2:5" x14ac:dyDescent="0.3">
      <c r="B110" s="26">
        <f>'RESULTADOS PIER'!K10294</f>
        <v>392.3356</v>
      </c>
      <c r="C110" s="26">
        <f>'RESULTADOS PIER'!N10294</f>
        <v>16.516100000000002</v>
      </c>
      <c r="D110" s="26">
        <f t="shared" si="18"/>
        <v>0.1274533469727534</v>
      </c>
      <c r="E110" s="26">
        <f t="shared" si="19"/>
        <v>1.5551845608905667E-3</v>
      </c>
    </row>
    <row r="111" spans="2:5" x14ac:dyDescent="0.3">
      <c r="B111" s="26">
        <f>'RESULTADOS PIER'!K10295</f>
        <v>398.9572</v>
      </c>
      <c r="C111" s="26">
        <f>'RESULTADOS PIER'!N10295</f>
        <v>67.823400000000007</v>
      </c>
      <c r="D111" s="26">
        <f t="shared" si="18"/>
        <v>0.12960442651362297</v>
      </c>
      <c r="E111" s="26">
        <f t="shared" si="19"/>
        <v>6.3863687279142939E-3</v>
      </c>
    </row>
    <row r="112" spans="2:5" x14ac:dyDescent="0.3">
      <c r="B112" s="26">
        <f>'RESULTADOS PIER'!K10296</f>
        <v>470.64440000000002</v>
      </c>
      <c r="C112" s="26">
        <f>'RESULTADOS PIER'!N10296</f>
        <v>75.766999999999996</v>
      </c>
      <c r="D112" s="26">
        <f t="shared" si="18"/>
        <v>0.15289258485333307</v>
      </c>
      <c r="E112" s="26">
        <f t="shared" si="19"/>
        <v>7.1343518521318925E-3</v>
      </c>
    </row>
    <row r="113" spans="2:5" x14ac:dyDescent="0.3">
      <c r="B113" s="26">
        <f>'RESULTADOS PIER'!K10297</f>
        <v>477.26600000000002</v>
      </c>
      <c r="C113" s="26">
        <f>'RESULTADOS PIER'!N10297</f>
        <v>41.419199999999996</v>
      </c>
      <c r="D113" s="26">
        <f t="shared" si="18"/>
        <v>0.15504366439420261</v>
      </c>
      <c r="E113" s="26">
        <f t="shared" si="19"/>
        <v>3.9001035574038993E-3</v>
      </c>
    </row>
    <row r="114" spans="2:5" x14ac:dyDescent="0.3">
      <c r="B114" s="26">
        <f>'RESULTADOS PIER'!K10298</f>
        <v>94.021100000000004</v>
      </c>
      <c r="C114" s="26">
        <f>'RESULTADOS PIER'!N10298</f>
        <v>152.74459999999999</v>
      </c>
      <c r="D114" s="26">
        <f t="shared" si="18"/>
        <v>3.0543503778550671E-2</v>
      </c>
      <c r="E114" s="26">
        <f t="shared" si="19"/>
        <v>1.4382695895484115E-2</v>
      </c>
    </row>
    <row r="115" spans="2:5" x14ac:dyDescent="0.3">
      <c r="B115" s="26">
        <f>'RESULTADOS PIER'!K10299</f>
        <v>98.987300000000005</v>
      </c>
      <c r="C115" s="26">
        <f>'RESULTADOS PIER'!N10299</f>
        <v>275.06389999999999</v>
      </c>
      <c r="D115" s="26">
        <f t="shared" si="18"/>
        <v>3.215681343420284E-2</v>
      </c>
      <c r="E115" s="26">
        <f t="shared" si="19"/>
        <v>2.5900492885024107E-2</v>
      </c>
    </row>
    <row r="116" spans="2:5" x14ac:dyDescent="0.3">
      <c r="B116" s="26">
        <f>'RESULTADOS PIER'!K10300</f>
        <v>606.4393</v>
      </c>
      <c r="C116" s="26">
        <f>'RESULTADOS PIER'!N10300</f>
        <v>200.4092</v>
      </c>
      <c r="D116" s="26">
        <f t="shared" si="18"/>
        <v>0.19700664054144895</v>
      </c>
      <c r="E116" s="26">
        <f t="shared" si="19"/>
        <v>1.8870877125981903E-2</v>
      </c>
    </row>
    <row r="117" spans="2:5" x14ac:dyDescent="0.3">
      <c r="B117" s="26">
        <f>'RESULTADOS PIER'!K10301</f>
        <v>613.06089999999995</v>
      </c>
      <c r="C117" s="26">
        <f>'RESULTADOS PIER'!N10301</f>
        <v>253.67519999999999</v>
      </c>
      <c r="D117" s="26">
        <f t="shared" si="18"/>
        <v>0.19915772008231847</v>
      </c>
      <c r="E117" s="26">
        <f t="shared" si="19"/>
        <v>2.3886495874984204E-2</v>
      </c>
    </row>
    <row r="119" spans="2:5" x14ac:dyDescent="0.3">
      <c r="B119" s="18" t="s">
        <v>172</v>
      </c>
    </row>
    <row r="120" spans="2:5" x14ac:dyDescent="0.3">
      <c r="B120" s="87" t="str">
        <f>$R$6</f>
        <v>EJE 13.B-E | PIER 11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PIER'!K9402</f>
        <v>267.71350000000001</v>
      </c>
      <c r="C122" s="26">
        <f>'RESULTADOS PIER'!N9402</f>
        <v>3.5823</v>
      </c>
      <c r="D122" s="26">
        <f>B122*1000/(10.1971621297793*$F$6*$U$6)</f>
        <v>8.6968864423188255E-2</v>
      </c>
      <c r="E122" s="26">
        <f>C122*1000*100/($H$6*10.1971621297793*$F$6*$U$6)</f>
        <v>3.373155679899175E-4</v>
      </c>
    </row>
    <row r="123" spans="2:5" x14ac:dyDescent="0.3">
      <c r="B123" s="26">
        <f>'RESULTADOS PIER'!K9403</f>
        <v>272.99630000000002</v>
      </c>
      <c r="C123" s="26">
        <f>'RESULTADOS PIER'!N9403</f>
        <v>31.525600000000001</v>
      </c>
      <c r="D123" s="26">
        <f t="shared" ref="D123:D171" si="20">B123*1000/(10.1971621297793*$F$6*$U$6)</f>
        <v>8.8685024112463623E-2</v>
      </c>
      <c r="E123" s="26">
        <f t="shared" ref="E123:E171" si="21">C123*1000*100/($H$6*10.1971621297793*$F$6*$U$6)</f>
        <v>2.9685050582650653E-3</v>
      </c>
    </row>
    <row r="124" spans="2:5" x14ac:dyDescent="0.3">
      <c r="B124" s="26">
        <f>'RESULTADOS PIER'!K9404</f>
        <v>65.401499999999999</v>
      </c>
      <c r="C124" s="26">
        <f>'RESULTADOS PIER'!N9404</f>
        <v>1.9479</v>
      </c>
      <c r="D124" s="26">
        <f t="shared" si="20"/>
        <v>2.1246198591304312E-2</v>
      </c>
      <c r="E124" s="26">
        <f t="shared" si="21"/>
        <v>1.8341763528670417E-4</v>
      </c>
    </row>
    <row r="125" spans="2:5" x14ac:dyDescent="0.3">
      <c r="B125" s="26">
        <f>'RESULTADOS PIER'!K9405</f>
        <v>65.401499999999999</v>
      </c>
      <c r="C125" s="26">
        <f>'RESULTADOS PIER'!N9405</f>
        <v>6.0006000000000004</v>
      </c>
      <c r="D125" s="26">
        <f t="shared" si="20"/>
        <v>2.1246198591304312E-2</v>
      </c>
      <c r="E125" s="26">
        <f t="shared" si="21"/>
        <v>5.6502688141146719E-4</v>
      </c>
    </row>
    <row r="126" spans="2:5" x14ac:dyDescent="0.3">
      <c r="B126" s="26">
        <f>'RESULTADOS PIER'!K9406</f>
        <v>116.5926</v>
      </c>
      <c r="C126" s="26">
        <f>'RESULTADOS PIER'!N9406</f>
        <v>108.3031</v>
      </c>
      <c r="D126" s="26">
        <f t="shared" si="20"/>
        <v>3.7876035471304283E-2</v>
      </c>
      <c r="E126" s="26">
        <f t="shared" si="21"/>
        <v>1.0198007339298449E-2</v>
      </c>
    </row>
    <row r="127" spans="2:5" x14ac:dyDescent="0.3">
      <c r="B127" s="26">
        <f>'RESULTADOS PIER'!K9407</f>
        <v>116.5926</v>
      </c>
      <c r="C127" s="26">
        <f>'RESULTADOS PIER'!N9407</f>
        <v>191.3526</v>
      </c>
      <c r="D127" s="26">
        <f t="shared" si="20"/>
        <v>3.7876035471304283E-2</v>
      </c>
      <c r="E127" s="26">
        <f t="shared" si="21"/>
        <v>1.8018091995463108E-2</v>
      </c>
    </row>
    <row r="128" spans="2:5" x14ac:dyDescent="0.3">
      <c r="B128" s="26">
        <f>'RESULTADOS PIER'!K9408</f>
        <v>27.082799999999999</v>
      </c>
      <c r="C128" s="26">
        <f>'RESULTADOS PIER'!N9408</f>
        <v>38.087000000000003</v>
      </c>
      <c r="D128" s="26">
        <f t="shared" si="20"/>
        <v>8.7980634573912881E-3</v>
      </c>
      <c r="E128" s="26">
        <f t="shared" si="21"/>
        <v>3.586337838269265E-3</v>
      </c>
    </row>
    <row r="129" spans="2:5" x14ac:dyDescent="0.3">
      <c r="B129" s="26">
        <f>'RESULTADOS PIER'!K9409</f>
        <v>27.082799999999999</v>
      </c>
      <c r="C129" s="26">
        <f>'RESULTADOS PIER'!N9409</f>
        <v>74.4148</v>
      </c>
      <c r="D129" s="26">
        <f t="shared" si="20"/>
        <v>8.7980634573912881E-3</v>
      </c>
      <c r="E129" s="26">
        <f t="shared" si="21"/>
        <v>7.0070263598403576E-3</v>
      </c>
    </row>
    <row r="130" spans="2:5" x14ac:dyDescent="0.3">
      <c r="B130" s="26">
        <f>'RESULTADOS PIER'!K9410</f>
        <v>333.11489999999998</v>
      </c>
      <c r="C130" s="26">
        <f>'RESULTADOS PIER'!N9410</f>
        <v>5.5301</v>
      </c>
      <c r="D130" s="26">
        <f t="shared" si="20"/>
        <v>0.10821503052869545</v>
      </c>
      <c r="E130" s="26">
        <f t="shared" si="21"/>
        <v>5.2072378710354874E-4</v>
      </c>
    </row>
    <row r="131" spans="2:5" x14ac:dyDescent="0.3">
      <c r="B131" s="26">
        <f>'RESULTADOS PIER'!K9411</f>
        <v>338.39780000000002</v>
      </c>
      <c r="C131" s="26">
        <f>'RESULTADOS PIER'!N9411</f>
        <v>37.526200000000003</v>
      </c>
      <c r="D131" s="26">
        <f t="shared" si="20"/>
        <v>0.10993122270376794</v>
      </c>
      <c r="E131" s="26">
        <f t="shared" si="21"/>
        <v>3.5335319396765327E-3</v>
      </c>
    </row>
    <row r="132" spans="2:5" x14ac:dyDescent="0.3">
      <c r="B132" s="26">
        <f>'RESULTADOS PIER'!K9412</f>
        <v>374.79880000000003</v>
      </c>
      <c r="C132" s="26">
        <f>'RESULTADOS PIER'!N9412</f>
        <v>5.0152000000000001</v>
      </c>
      <c r="D132" s="26">
        <f t="shared" si="20"/>
        <v>0.12175637770666646</v>
      </c>
      <c r="E132" s="26">
        <f t="shared" si="21"/>
        <v>4.7223991195126993E-4</v>
      </c>
    </row>
    <row r="133" spans="2:5" x14ac:dyDescent="0.3">
      <c r="B133" s="26">
        <f>'RESULTADOS PIER'!K9413</f>
        <v>382.19490000000002</v>
      </c>
      <c r="C133" s="26">
        <f>'RESULTADOS PIER'!N9413</f>
        <v>44.135899999999999</v>
      </c>
      <c r="D133" s="26">
        <f t="shared" si="20"/>
        <v>0.12415905974608675</v>
      </c>
      <c r="E133" s="26">
        <f t="shared" si="21"/>
        <v>4.155912731274935E-3</v>
      </c>
    </row>
    <row r="134" spans="2:5" x14ac:dyDescent="0.3">
      <c r="B134" s="26">
        <f>'RESULTADOS PIER'!K9414</f>
        <v>425.89850000000001</v>
      </c>
      <c r="C134" s="26">
        <f>'RESULTADOS PIER'!N9414</f>
        <v>7.4153000000000002</v>
      </c>
      <c r="D134" s="26">
        <f t="shared" si="20"/>
        <v>0.1383565225681157</v>
      </c>
      <c r="E134" s="26">
        <f t="shared" si="21"/>
        <v>6.9823748187355472E-4</v>
      </c>
    </row>
    <row r="135" spans="2:5" x14ac:dyDescent="0.3">
      <c r="B135" s="26">
        <f>'RESULTADOS PIER'!K9415</f>
        <v>432.238</v>
      </c>
      <c r="C135" s="26">
        <f>'RESULTADOS PIER'!N9415</f>
        <v>47.431699999999999</v>
      </c>
      <c r="D135" s="26">
        <f t="shared" si="20"/>
        <v>0.14041595967536208</v>
      </c>
      <c r="E135" s="26">
        <f t="shared" si="21"/>
        <v>4.4662509634110399E-3</v>
      </c>
    </row>
    <row r="136" spans="2:5" x14ac:dyDescent="0.3">
      <c r="B136" s="26">
        <f>'RESULTADOS PIER'!K9416</f>
        <v>77.712400000000002</v>
      </c>
      <c r="C136" s="26">
        <f>'RESULTADOS PIER'!N9416</f>
        <v>154.84829999999999</v>
      </c>
      <c r="D136" s="26">
        <f t="shared" si="20"/>
        <v>2.5245492586666626E-2</v>
      </c>
      <c r="E136" s="26">
        <f t="shared" si="21"/>
        <v>1.4580783928418372E-2</v>
      </c>
    </row>
    <row r="137" spans="2:5" x14ac:dyDescent="0.3">
      <c r="B137" s="26">
        <f>'RESULTADOS PIER'!K9417</f>
        <v>82.466999999999999</v>
      </c>
      <c r="C137" s="26">
        <f>'RESULTADOS PIER'!N9417</f>
        <v>239.5206</v>
      </c>
      <c r="D137" s="26">
        <f t="shared" si="20"/>
        <v>2.6790062295652128E-2</v>
      </c>
      <c r="E137" s="26">
        <f t="shared" si="21"/>
        <v>2.2553674241209791E-2</v>
      </c>
    </row>
    <row r="138" spans="2:5" x14ac:dyDescent="0.3">
      <c r="B138" s="26">
        <f>'RESULTADOS PIER'!K9418</f>
        <v>404.17180000000002</v>
      </c>
      <c r="C138" s="26">
        <f>'RESULTADOS PIER'!N9418</f>
        <v>148.40029999999999</v>
      </c>
      <c r="D138" s="26">
        <f t="shared" si="20"/>
        <v>0.13129843088927515</v>
      </c>
      <c r="E138" s="26">
        <f t="shared" si="21"/>
        <v>1.3973629088678823E-2</v>
      </c>
    </row>
    <row r="139" spans="2:5" x14ac:dyDescent="0.3">
      <c r="B139" s="26">
        <f>'RESULTADOS PIER'!K9419</f>
        <v>408.9264</v>
      </c>
      <c r="C139" s="26">
        <f>'RESULTADOS PIER'!N9419</f>
        <v>296.26679999999999</v>
      </c>
      <c r="D139" s="26">
        <f t="shared" si="20"/>
        <v>0.13284300059826065</v>
      </c>
      <c r="E139" s="26">
        <f t="shared" si="21"/>
        <v>2.7896994645494597E-2</v>
      </c>
    </row>
    <row r="140" spans="2:5" x14ac:dyDescent="0.3">
      <c r="B140" s="26">
        <f>'RESULTADOS PIER'!K9420</f>
        <v>77.712400000000002</v>
      </c>
      <c r="C140" s="26">
        <f>'RESULTADOS PIER'!N9420</f>
        <v>154.84829999999999</v>
      </c>
      <c r="D140" s="26">
        <f t="shared" si="20"/>
        <v>2.5245492586666626E-2</v>
      </c>
      <c r="E140" s="26">
        <f t="shared" si="21"/>
        <v>1.4580783928418372E-2</v>
      </c>
    </row>
    <row r="141" spans="2:5" x14ac:dyDescent="0.3">
      <c r="B141" s="26">
        <f>'RESULTADOS PIER'!K9421</f>
        <v>82.466999999999999</v>
      </c>
      <c r="C141" s="26">
        <f>'RESULTADOS PIER'!N9421</f>
        <v>239.5206</v>
      </c>
      <c r="D141" s="26">
        <f t="shared" si="20"/>
        <v>2.6790062295652128E-2</v>
      </c>
      <c r="E141" s="26">
        <f t="shared" si="21"/>
        <v>2.2553674241209791E-2</v>
      </c>
    </row>
    <row r="142" spans="2:5" x14ac:dyDescent="0.3">
      <c r="B142" s="26">
        <f>'RESULTADOS PIER'!K9422</f>
        <v>404.17180000000002</v>
      </c>
      <c r="C142" s="26">
        <f>'RESULTADOS PIER'!N9422</f>
        <v>148.40029999999999</v>
      </c>
      <c r="D142" s="26">
        <f t="shared" si="20"/>
        <v>0.13129843088927515</v>
      </c>
      <c r="E142" s="26">
        <f t="shared" si="21"/>
        <v>1.3973629088678823E-2</v>
      </c>
    </row>
    <row r="143" spans="2:5" x14ac:dyDescent="0.3">
      <c r="B143" s="26">
        <f>'RESULTADOS PIER'!K9423</f>
        <v>408.9264</v>
      </c>
      <c r="C143" s="26">
        <f>'RESULTADOS PIER'!N9423</f>
        <v>296.26679999999999</v>
      </c>
      <c r="D143" s="26">
        <f t="shared" si="20"/>
        <v>0.13284300059826065</v>
      </c>
      <c r="E143" s="26">
        <f t="shared" si="21"/>
        <v>2.7896994645494597E-2</v>
      </c>
    </row>
    <row r="144" spans="2:5" x14ac:dyDescent="0.3">
      <c r="B144" s="26">
        <f>'RESULTADOS PIER'!K9424</f>
        <v>203.02619999999999</v>
      </c>
      <c r="C144" s="26">
        <f>'RESULTADOS PIER'!N9424</f>
        <v>56.5458</v>
      </c>
      <c r="D144" s="26">
        <f t="shared" si="20"/>
        <v>6.5954679394782487E-2</v>
      </c>
      <c r="E144" s="26">
        <f t="shared" si="21"/>
        <v>5.3244503934467453E-3</v>
      </c>
    </row>
    <row r="145" spans="2:5" x14ac:dyDescent="0.3">
      <c r="B145" s="26">
        <f>'RESULTADOS PIER'!K9425</f>
        <v>207.7808</v>
      </c>
      <c r="C145" s="26">
        <f>'RESULTADOS PIER'!N9425</f>
        <v>75.807699999999997</v>
      </c>
      <c r="D145" s="26">
        <f t="shared" si="20"/>
        <v>6.7499249103767991E-2</v>
      </c>
      <c r="E145" s="26">
        <f t="shared" si="21"/>
        <v>7.1381842345725564E-3</v>
      </c>
    </row>
    <row r="146" spans="2:5" x14ac:dyDescent="0.3">
      <c r="B146" s="26">
        <f>'RESULTADOS PIER'!K9426</f>
        <v>278.85809999999998</v>
      </c>
      <c r="C146" s="26">
        <f>'RESULTADOS PIER'!N9426</f>
        <v>50.097700000000003</v>
      </c>
      <c r="D146" s="26">
        <f t="shared" si="20"/>
        <v>9.0589276566956353E-2</v>
      </c>
      <c r="E146" s="26">
        <f t="shared" si="21"/>
        <v>4.7172861375341232E-3</v>
      </c>
    </row>
    <row r="147" spans="2:5" x14ac:dyDescent="0.3">
      <c r="B147" s="26">
        <f>'RESULTADOS PIER'!K9427</f>
        <v>283.61270000000002</v>
      </c>
      <c r="C147" s="26">
        <f>'RESULTADOS PIER'!N9427</f>
        <v>132.5538</v>
      </c>
      <c r="D147" s="26">
        <f t="shared" si="20"/>
        <v>9.2133846275941872E-2</v>
      </c>
      <c r="E147" s="26">
        <f t="shared" si="21"/>
        <v>1.2481495222684286E-2</v>
      </c>
    </row>
    <row r="148" spans="2:5" x14ac:dyDescent="0.3">
      <c r="B148" s="26">
        <f>'RESULTADOS PIER'!K9428</f>
        <v>203.02619999999999</v>
      </c>
      <c r="C148" s="26">
        <f>'RESULTADOS PIER'!N9428</f>
        <v>56.5458</v>
      </c>
      <c r="D148" s="26">
        <f t="shared" si="20"/>
        <v>6.5954679394782487E-2</v>
      </c>
      <c r="E148" s="26">
        <f t="shared" si="21"/>
        <v>5.3244503934467453E-3</v>
      </c>
    </row>
    <row r="149" spans="2:5" x14ac:dyDescent="0.3">
      <c r="B149" s="26">
        <f>'RESULTADOS PIER'!K9429</f>
        <v>207.7808</v>
      </c>
      <c r="C149" s="26">
        <f>'RESULTADOS PIER'!N9429</f>
        <v>75.807699999999997</v>
      </c>
      <c r="D149" s="26">
        <f t="shared" si="20"/>
        <v>6.7499249103767991E-2</v>
      </c>
      <c r="E149" s="26">
        <f t="shared" si="21"/>
        <v>7.1381842345725564E-3</v>
      </c>
    </row>
    <row r="150" spans="2:5" x14ac:dyDescent="0.3">
      <c r="B150" s="26">
        <f>'RESULTADOS PIER'!K9430</f>
        <v>278.85809999999998</v>
      </c>
      <c r="C150" s="26">
        <f>'RESULTADOS PIER'!N9430</f>
        <v>50.097700000000003</v>
      </c>
      <c r="D150" s="26">
        <f t="shared" si="20"/>
        <v>9.0589276566956353E-2</v>
      </c>
      <c r="E150" s="26">
        <f t="shared" si="21"/>
        <v>4.7172861375341232E-3</v>
      </c>
    </row>
    <row r="151" spans="2:5" x14ac:dyDescent="0.3">
      <c r="B151" s="26">
        <f>'RESULTADOS PIER'!K9431</f>
        <v>283.61270000000002</v>
      </c>
      <c r="C151" s="26">
        <f>'RESULTADOS PIER'!N9431</f>
        <v>132.5538</v>
      </c>
      <c r="D151" s="26">
        <f t="shared" si="20"/>
        <v>9.2133846275941872E-2</v>
      </c>
      <c r="E151" s="26">
        <f t="shared" si="21"/>
        <v>1.2481495222684286E-2</v>
      </c>
    </row>
    <row r="152" spans="2:5" x14ac:dyDescent="0.3">
      <c r="B152" s="26">
        <f>'RESULTADOS PIER'!K9432</f>
        <v>223.42789999999999</v>
      </c>
      <c r="C152" s="26">
        <f>'RESULTADOS PIER'!N9432</f>
        <v>157.87090000000001</v>
      </c>
      <c r="D152" s="26">
        <f t="shared" si="20"/>
        <v>7.2582334262028855E-2</v>
      </c>
      <c r="E152" s="26">
        <f t="shared" si="21"/>
        <v>1.486539717571936E-2</v>
      </c>
    </row>
    <row r="153" spans="2:5" x14ac:dyDescent="0.3">
      <c r="B153" s="26">
        <f>'RESULTADOS PIER'!K9433</f>
        <v>229.76740000000001</v>
      </c>
      <c r="C153" s="26">
        <f>'RESULTADOS PIER'!N9433</f>
        <v>224.06229999999999</v>
      </c>
      <c r="D153" s="26">
        <f t="shared" si="20"/>
        <v>7.4641771369275245E-2</v>
      </c>
      <c r="E153" s="26">
        <f t="shared" si="21"/>
        <v>2.1098093959084189E-2</v>
      </c>
    </row>
    <row r="154" spans="2:5" x14ac:dyDescent="0.3">
      <c r="B154" s="26">
        <f>'RESULTADOS PIER'!K9434</f>
        <v>549.88729999999998</v>
      </c>
      <c r="C154" s="26">
        <f>'RESULTADOS PIER'!N9434</f>
        <v>145.3777</v>
      </c>
      <c r="D154" s="26">
        <f t="shared" si="20"/>
        <v>0.17863527256463735</v>
      </c>
      <c r="E154" s="26">
        <f t="shared" si="21"/>
        <v>1.3689015841377839E-2</v>
      </c>
    </row>
    <row r="155" spans="2:5" x14ac:dyDescent="0.3">
      <c r="B155" s="26">
        <f>'RESULTADOS PIER'!K9435</f>
        <v>556.22680000000003</v>
      </c>
      <c r="C155" s="26">
        <f>'RESULTADOS PIER'!N9435</f>
        <v>311.7251</v>
      </c>
      <c r="D155" s="26">
        <f t="shared" si="20"/>
        <v>0.18069470967188375</v>
      </c>
      <c r="E155" s="26">
        <f t="shared" si="21"/>
        <v>2.9352574927620192E-2</v>
      </c>
    </row>
    <row r="156" spans="2:5" x14ac:dyDescent="0.3">
      <c r="B156" s="26">
        <f>'RESULTADOS PIER'!K9436</f>
        <v>223.42789999999999</v>
      </c>
      <c r="C156" s="26">
        <f>'RESULTADOS PIER'!N9436</f>
        <v>157.87090000000001</v>
      </c>
      <c r="D156" s="26">
        <f t="shared" si="20"/>
        <v>7.2582334262028855E-2</v>
      </c>
      <c r="E156" s="26">
        <f t="shared" si="21"/>
        <v>1.486539717571936E-2</v>
      </c>
    </row>
    <row r="157" spans="2:5" x14ac:dyDescent="0.3">
      <c r="B157" s="26">
        <f>'RESULTADOS PIER'!K9437</f>
        <v>229.76740000000001</v>
      </c>
      <c r="C157" s="26">
        <f>'RESULTADOS PIER'!N9437</f>
        <v>224.06229999999999</v>
      </c>
      <c r="D157" s="26">
        <f t="shared" si="20"/>
        <v>7.4641771369275245E-2</v>
      </c>
      <c r="E157" s="26">
        <f t="shared" si="21"/>
        <v>2.1098093959084189E-2</v>
      </c>
    </row>
    <row r="158" spans="2:5" x14ac:dyDescent="0.3">
      <c r="B158" s="26">
        <f>'RESULTADOS PIER'!K9438</f>
        <v>549.88729999999998</v>
      </c>
      <c r="C158" s="26">
        <f>'RESULTADOS PIER'!N9438</f>
        <v>145.3777</v>
      </c>
      <c r="D158" s="26">
        <f t="shared" si="20"/>
        <v>0.17863527256463735</v>
      </c>
      <c r="E158" s="26">
        <f t="shared" si="21"/>
        <v>1.3689015841377839E-2</v>
      </c>
    </row>
    <row r="159" spans="2:5" x14ac:dyDescent="0.3">
      <c r="B159" s="26">
        <f>'RESULTADOS PIER'!K9439</f>
        <v>556.22680000000003</v>
      </c>
      <c r="C159" s="26">
        <f>'RESULTADOS PIER'!N9439</f>
        <v>311.7251</v>
      </c>
      <c r="D159" s="26">
        <f t="shared" si="20"/>
        <v>0.18069470967188375</v>
      </c>
      <c r="E159" s="26">
        <f t="shared" si="21"/>
        <v>2.9352574927620192E-2</v>
      </c>
    </row>
    <row r="160" spans="2:5" x14ac:dyDescent="0.3">
      <c r="B160" s="26">
        <f>'RESULTADOS PIER'!K9440</f>
        <v>348.74169999999998</v>
      </c>
      <c r="C160" s="26">
        <f>'RESULTADOS PIER'!N9440</f>
        <v>59.568399999999997</v>
      </c>
      <c r="D160" s="26">
        <f t="shared" si="20"/>
        <v>0.11329152107014472</v>
      </c>
      <c r="E160" s="26">
        <f t="shared" si="21"/>
        <v>5.609063640747731E-3</v>
      </c>
    </row>
    <row r="161" spans="2:5" x14ac:dyDescent="0.3">
      <c r="B161" s="26">
        <f>'RESULTADOS PIER'!K9441</f>
        <v>355.08109999999999</v>
      </c>
      <c r="C161" s="26">
        <f>'RESULTADOS PIER'!N9441</f>
        <v>60.349400000000003</v>
      </c>
      <c r="D161" s="26">
        <f t="shared" si="20"/>
        <v>0.115350925691594</v>
      </c>
      <c r="E161" s="26">
        <f t="shared" si="21"/>
        <v>5.6826039524469551E-3</v>
      </c>
    </row>
    <row r="162" spans="2:5" x14ac:dyDescent="0.3">
      <c r="B162" s="26">
        <f>'RESULTADOS PIER'!K9442</f>
        <v>424.5736</v>
      </c>
      <c r="C162" s="26">
        <f>'RESULTADOS PIER'!N9442</f>
        <v>47.075200000000002</v>
      </c>
      <c r="D162" s="26">
        <f t="shared" si="20"/>
        <v>0.1379261182423186</v>
      </c>
      <c r="E162" s="26">
        <f t="shared" si="21"/>
        <v>4.4326823064062097E-3</v>
      </c>
    </row>
    <row r="163" spans="2:5" x14ac:dyDescent="0.3">
      <c r="B163" s="26">
        <f>'RESULTADOS PIER'!K9443</f>
        <v>430.91300000000001</v>
      </c>
      <c r="C163" s="26">
        <f>'RESULTADOS PIER'!N9443</f>
        <v>148.0121</v>
      </c>
      <c r="D163" s="26">
        <f t="shared" si="20"/>
        <v>0.13998552286376786</v>
      </c>
      <c r="E163" s="26">
        <f t="shared" si="21"/>
        <v>1.393707550480989E-2</v>
      </c>
    </row>
    <row r="164" spans="2:5" x14ac:dyDescent="0.3">
      <c r="B164" s="26">
        <f>'RESULTADOS PIER'!K9444</f>
        <v>348.74169999999998</v>
      </c>
      <c r="C164" s="26">
        <f>'RESULTADOS PIER'!N9444</f>
        <v>59.568399999999997</v>
      </c>
      <c r="D164" s="26">
        <f t="shared" si="20"/>
        <v>0.11329152107014472</v>
      </c>
      <c r="E164" s="26">
        <f t="shared" si="21"/>
        <v>5.609063640747731E-3</v>
      </c>
    </row>
    <row r="165" spans="2:5" x14ac:dyDescent="0.3">
      <c r="B165" s="26">
        <f>'RESULTADOS PIER'!K9445</f>
        <v>355.08109999999999</v>
      </c>
      <c r="C165" s="26">
        <f>'RESULTADOS PIER'!N9445</f>
        <v>60.349400000000003</v>
      </c>
      <c r="D165" s="26">
        <f t="shared" si="20"/>
        <v>0.115350925691594</v>
      </c>
      <c r="E165" s="26">
        <f t="shared" si="21"/>
        <v>5.6826039524469551E-3</v>
      </c>
    </row>
    <row r="166" spans="2:5" x14ac:dyDescent="0.3">
      <c r="B166" s="26">
        <f>'RESULTADOS PIER'!K9446</f>
        <v>424.5736</v>
      </c>
      <c r="C166" s="26">
        <f>'RESULTADOS PIER'!N9446</f>
        <v>47.075200000000002</v>
      </c>
      <c r="D166" s="26">
        <f t="shared" si="20"/>
        <v>0.1379261182423186</v>
      </c>
      <c r="E166" s="26">
        <f t="shared" si="21"/>
        <v>4.4326823064062097E-3</v>
      </c>
    </row>
    <row r="167" spans="2:5" x14ac:dyDescent="0.3">
      <c r="B167" s="26">
        <f>'RESULTADOS PIER'!K9447</f>
        <v>430.91300000000001</v>
      </c>
      <c r="C167" s="26">
        <f>'RESULTADOS PIER'!N9447</f>
        <v>148.0121</v>
      </c>
      <c r="D167" s="26">
        <f t="shared" si="20"/>
        <v>0.13998552286376786</v>
      </c>
      <c r="E167" s="26">
        <f t="shared" si="21"/>
        <v>1.393707550480989E-2</v>
      </c>
    </row>
    <row r="168" spans="2:5" x14ac:dyDescent="0.3">
      <c r="B168" s="26">
        <f>'RESULTADOS PIER'!K9448</f>
        <v>77.712400000000002</v>
      </c>
      <c r="C168" s="26">
        <f>'RESULTADOS PIER'!N9448</f>
        <v>157.87090000000001</v>
      </c>
      <c r="D168" s="26">
        <f t="shared" si="20"/>
        <v>2.5245492586666626E-2</v>
      </c>
      <c r="E168" s="26">
        <f t="shared" si="21"/>
        <v>1.486539717571936E-2</v>
      </c>
    </row>
    <row r="169" spans="2:5" x14ac:dyDescent="0.3">
      <c r="B169" s="26">
        <f>'RESULTADOS PIER'!K9449</f>
        <v>82.466999999999999</v>
      </c>
      <c r="C169" s="26">
        <f>'RESULTADOS PIER'!N9449</f>
        <v>239.5206</v>
      </c>
      <c r="D169" s="26">
        <f t="shared" si="20"/>
        <v>2.6790062295652128E-2</v>
      </c>
      <c r="E169" s="26">
        <f t="shared" si="21"/>
        <v>2.2553674241209791E-2</v>
      </c>
    </row>
    <row r="170" spans="2:5" x14ac:dyDescent="0.3">
      <c r="B170" s="26">
        <f>'RESULTADOS PIER'!K9450</f>
        <v>549.88729999999998</v>
      </c>
      <c r="C170" s="26">
        <f>'RESULTADOS PIER'!N9450</f>
        <v>148.40029999999999</v>
      </c>
      <c r="D170" s="26">
        <f t="shared" si="20"/>
        <v>0.17863527256463735</v>
      </c>
      <c r="E170" s="26">
        <f t="shared" si="21"/>
        <v>1.3973629088678823E-2</v>
      </c>
    </row>
    <row r="171" spans="2:5" x14ac:dyDescent="0.3">
      <c r="B171" s="26">
        <f>'RESULTADOS PIER'!K9451</f>
        <v>556.22680000000003</v>
      </c>
      <c r="C171" s="26">
        <f>'RESULTADOS PIER'!N9451</f>
        <v>311.7251</v>
      </c>
      <c r="D171" s="26">
        <f t="shared" si="20"/>
        <v>0.18069470967188375</v>
      </c>
      <c r="E171" s="26">
        <f t="shared" si="21"/>
        <v>2.9352574927620192E-2</v>
      </c>
    </row>
    <row r="173" spans="2:5" x14ac:dyDescent="0.3">
      <c r="B173" s="18" t="s">
        <v>172</v>
      </c>
    </row>
    <row r="174" spans="2:5" x14ac:dyDescent="0.3">
      <c r="B174" s="87" t="str">
        <f>$R$7</f>
        <v>EJE 13.B-E | PIER 11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PIER'!K7152</f>
        <v>196.1086</v>
      </c>
      <c r="C176" s="26">
        <f>'RESULTADOS PIER'!N7152</f>
        <v>2.3130000000000002</v>
      </c>
      <c r="D176" s="26">
        <f>B176*1000/(10.1971621297793*$F$7*$U$7)</f>
        <v>7.4325348876908087E-2</v>
      </c>
      <c r="E176" s="26">
        <f>C176*1000*100/($H$7*10.1971621297793*$F$7*$U$7)</f>
        <v>2.5409543037177015E-4</v>
      </c>
    </row>
    <row r="177" spans="2:5" x14ac:dyDescent="0.3">
      <c r="B177" s="26">
        <f>'RESULTADOS PIER'!K7153</f>
        <v>201.39150000000001</v>
      </c>
      <c r="C177" s="26">
        <f>'RESULTADOS PIER'!N7153</f>
        <v>8.6423000000000005</v>
      </c>
      <c r="D177" s="26">
        <f t="shared" ref="D177:D225" si="22">B177*1000/(10.1971621297793*$F$7*$U$7)</f>
        <v>7.6327573081159283E-2</v>
      </c>
      <c r="E177" s="26">
        <f t="shared" ref="E177:E225" si="23">C177*1000*100/($H$7*10.1971621297793*$F$7*$U$7)</f>
        <v>9.4940291305747936E-4</v>
      </c>
    </row>
    <row r="178" spans="2:5" x14ac:dyDescent="0.3">
      <c r="B178" s="26">
        <f>'RESULTADOS PIER'!K7154</f>
        <v>48.345100000000002</v>
      </c>
      <c r="C178" s="26">
        <f>'RESULTADOS PIER'!N7154</f>
        <v>1.3704000000000001</v>
      </c>
      <c r="D178" s="26">
        <f t="shared" si="22"/>
        <v>1.8322839610241518E-2</v>
      </c>
      <c r="E178" s="26">
        <f t="shared" si="23"/>
        <v>1.505457750892667E-4</v>
      </c>
    </row>
    <row r="179" spans="2:5" x14ac:dyDescent="0.3">
      <c r="B179" s="26">
        <f>'RESULTADOS PIER'!K7155</f>
        <v>48.345100000000002</v>
      </c>
      <c r="C179" s="26">
        <f>'RESULTADOS PIER'!N7155</f>
        <v>1.5361</v>
      </c>
      <c r="D179" s="26">
        <f t="shared" si="22"/>
        <v>1.8322839610241518E-2</v>
      </c>
      <c r="E179" s="26">
        <f t="shared" si="23"/>
        <v>1.6874880700132994E-4</v>
      </c>
    </row>
    <row r="180" spans="2:5" x14ac:dyDescent="0.3">
      <c r="B180" s="26">
        <f>'RESULTADOS PIER'!K7156</f>
        <v>85.403300000000002</v>
      </c>
      <c r="C180" s="26">
        <f>'RESULTADOS PIER'!N7156</f>
        <v>44.095799999999997</v>
      </c>
      <c r="D180" s="26">
        <f t="shared" si="22"/>
        <v>3.2367933215265647E-2</v>
      </c>
      <c r="E180" s="26">
        <f t="shared" si="23"/>
        <v>4.8441596535181595E-3</v>
      </c>
    </row>
    <row r="181" spans="2:5" x14ac:dyDescent="0.3">
      <c r="B181" s="26">
        <f>'RESULTADOS PIER'!K7157</f>
        <v>85.403300000000002</v>
      </c>
      <c r="C181" s="26">
        <f>'RESULTADOS PIER'!N7157</f>
        <v>64.835599999999999</v>
      </c>
      <c r="D181" s="26">
        <f t="shared" si="22"/>
        <v>3.2367933215265647E-2</v>
      </c>
      <c r="E181" s="26">
        <f t="shared" si="23"/>
        <v>7.1225376936497808E-3</v>
      </c>
    </row>
    <row r="182" spans="2:5" x14ac:dyDescent="0.3">
      <c r="B182" s="26">
        <f>'RESULTADOS PIER'!K7158</f>
        <v>22.3462</v>
      </c>
      <c r="C182" s="26">
        <f>'RESULTADOS PIER'!N7158</f>
        <v>13.5421</v>
      </c>
      <c r="D182" s="26">
        <f t="shared" si="22"/>
        <v>8.4692313905313857E-3</v>
      </c>
      <c r="E182" s="26">
        <f t="shared" si="23"/>
        <v>1.4876721693201681E-3</v>
      </c>
    </row>
    <row r="183" spans="2:5" x14ac:dyDescent="0.3">
      <c r="B183" s="26">
        <f>'RESULTADOS PIER'!K7159</f>
        <v>22.3462</v>
      </c>
      <c r="C183" s="26">
        <f>'RESULTADOS PIER'!N7159</f>
        <v>20.5105</v>
      </c>
      <c r="D183" s="26">
        <f t="shared" si="22"/>
        <v>8.4692313905313857E-3</v>
      </c>
      <c r="E183" s="26">
        <f t="shared" si="23"/>
        <v>2.2531882077994779E-3</v>
      </c>
    </row>
    <row r="184" spans="2:5" x14ac:dyDescent="0.3">
      <c r="B184" s="26">
        <f>'RESULTADOS PIER'!K7160</f>
        <v>244.45359999999999</v>
      </c>
      <c r="C184" s="26">
        <f>'RESULTADOS PIER'!N7160</f>
        <v>3.6833999999999998</v>
      </c>
      <c r="D184" s="26">
        <f t="shared" si="22"/>
        <v>9.2648150587052974E-2</v>
      </c>
      <c r="E184" s="26">
        <f t="shared" si="23"/>
        <v>4.0464120546103682E-4</v>
      </c>
    </row>
    <row r="185" spans="2:5" x14ac:dyDescent="0.3">
      <c r="B185" s="26">
        <f>'RESULTADOS PIER'!K7161</f>
        <v>249.73650000000001</v>
      </c>
      <c r="C185" s="26">
        <f>'RESULTADOS PIER'!N7161</f>
        <v>10.1783</v>
      </c>
      <c r="D185" s="26">
        <f t="shared" si="22"/>
        <v>9.4650374791304184E-2</v>
      </c>
      <c r="E185" s="26">
        <f t="shared" si="23"/>
        <v>1.1181407345235573E-3</v>
      </c>
    </row>
    <row r="186" spans="2:5" x14ac:dyDescent="0.3">
      <c r="B186" s="26">
        <f>'RESULTADOS PIER'!K7162</f>
        <v>274.55200000000002</v>
      </c>
      <c r="C186" s="26">
        <f>'RESULTADOS PIER'!N7162</f>
        <v>3.2382</v>
      </c>
      <c r="D186" s="26">
        <f t="shared" si="22"/>
        <v>0.10405547326763266</v>
      </c>
      <c r="E186" s="26">
        <f t="shared" si="23"/>
        <v>3.5573360252047823E-4</v>
      </c>
    </row>
    <row r="187" spans="2:5" x14ac:dyDescent="0.3">
      <c r="B187" s="26">
        <f>'RESULTADOS PIER'!K7163</f>
        <v>281.94799999999998</v>
      </c>
      <c r="C187" s="26">
        <f>'RESULTADOS PIER'!N7163</f>
        <v>12.0992</v>
      </c>
      <c r="D187" s="26">
        <f t="shared" si="22"/>
        <v>0.10685856441352638</v>
      </c>
      <c r="E187" s="26">
        <f t="shared" si="23"/>
        <v>1.3291618811734206E-3</v>
      </c>
    </row>
    <row r="188" spans="2:5" x14ac:dyDescent="0.3">
      <c r="B188" s="26">
        <f>'RESULTADOS PIER'!K7164</f>
        <v>312.68239999999997</v>
      </c>
      <c r="C188" s="26">
        <f>'RESULTADOS PIER'!N7164</f>
        <v>4.9682000000000004</v>
      </c>
      <c r="D188" s="26">
        <f t="shared" si="22"/>
        <v>0.11850693170859881</v>
      </c>
      <c r="E188" s="26">
        <f t="shared" si="23"/>
        <v>5.4578336237485028E-4</v>
      </c>
    </row>
    <row r="189" spans="2:5" x14ac:dyDescent="0.3">
      <c r="B189" s="26">
        <f>'RESULTADOS PIER'!K7165</f>
        <v>319.02179999999998</v>
      </c>
      <c r="C189" s="26">
        <f>'RESULTADOS PIER'!N7165</f>
        <v>12.8284</v>
      </c>
      <c r="D189" s="26">
        <f t="shared" si="22"/>
        <v>0.12090957043362296</v>
      </c>
      <c r="E189" s="26">
        <f t="shared" si="23"/>
        <v>1.4092684042288008E-3</v>
      </c>
    </row>
    <row r="190" spans="2:5" x14ac:dyDescent="0.3">
      <c r="B190" s="26">
        <f>'RESULTADOS PIER'!K7166</f>
        <v>56.933</v>
      </c>
      <c r="C190" s="26">
        <f>'RESULTADOS PIER'!N7166</f>
        <v>63.815800000000003</v>
      </c>
      <c r="D190" s="26">
        <f t="shared" si="22"/>
        <v>2.1577662007729429E-2</v>
      </c>
      <c r="E190" s="26">
        <f t="shared" si="23"/>
        <v>7.0105072051529667E-3</v>
      </c>
    </row>
    <row r="191" spans="2:5" x14ac:dyDescent="0.3">
      <c r="B191" s="26">
        <f>'RESULTADOS PIER'!K7167</f>
        <v>61.687600000000003</v>
      </c>
      <c r="C191" s="26">
        <f>'RESULTADOS PIER'!N7167</f>
        <v>82.991799999999998</v>
      </c>
      <c r="D191" s="26">
        <f t="shared" si="22"/>
        <v>2.3379660001545854E-2</v>
      </c>
      <c r="E191" s="26">
        <f t="shared" si="23"/>
        <v>9.1170934450185374E-3</v>
      </c>
    </row>
    <row r="192" spans="2:5" x14ac:dyDescent="0.3">
      <c r="B192" s="26">
        <f>'RESULTADOS PIER'!K7168</f>
        <v>296.06240000000003</v>
      </c>
      <c r="C192" s="26">
        <f>'RESULTADOS PIER'!N7168</f>
        <v>59.6524</v>
      </c>
      <c r="D192" s="26">
        <f t="shared" si="22"/>
        <v>0.11220793565062782</v>
      </c>
      <c r="E192" s="26">
        <f t="shared" si="23"/>
        <v>6.5531354304837796E-3</v>
      </c>
    </row>
    <row r="193" spans="2:5" x14ac:dyDescent="0.3">
      <c r="B193" s="26">
        <f>'RESULTADOS PIER'!K7169</f>
        <v>300.81700000000001</v>
      </c>
      <c r="C193" s="26">
        <f>'RESULTADOS PIER'!N7169</f>
        <v>98.547799999999995</v>
      </c>
      <c r="D193" s="26">
        <f t="shared" si="22"/>
        <v>0.11400993364444424</v>
      </c>
      <c r="E193" s="26">
        <f t="shared" si="23"/>
        <v>1.0826003308772645E-2</v>
      </c>
    </row>
    <row r="194" spans="2:5" x14ac:dyDescent="0.3">
      <c r="B194" s="26">
        <f>'RESULTADOS PIER'!K7170</f>
        <v>56.933</v>
      </c>
      <c r="C194" s="26">
        <f>'RESULTADOS PIER'!N7170</f>
        <v>63.815800000000003</v>
      </c>
      <c r="D194" s="26">
        <f t="shared" si="22"/>
        <v>2.1577662007729429E-2</v>
      </c>
      <c r="E194" s="26">
        <f t="shared" si="23"/>
        <v>7.0105072051529667E-3</v>
      </c>
    </row>
    <row r="195" spans="2:5" x14ac:dyDescent="0.3">
      <c r="B195" s="26">
        <f>'RESULTADOS PIER'!K7171</f>
        <v>61.687600000000003</v>
      </c>
      <c r="C195" s="26">
        <f>'RESULTADOS PIER'!N7171</f>
        <v>82.991799999999998</v>
      </c>
      <c r="D195" s="26">
        <f t="shared" si="22"/>
        <v>2.3379660001545854E-2</v>
      </c>
      <c r="E195" s="26">
        <f t="shared" si="23"/>
        <v>9.1170934450185374E-3</v>
      </c>
    </row>
    <row r="196" spans="2:5" x14ac:dyDescent="0.3">
      <c r="B196" s="26">
        <f>'RESULTADOS PIER'!K7172</f>
        <v>296.06240000000003</v>
      </c>
      <c r="C196" s="26">
        <f>'RESULTADOS PIER'!N7172</f>
        <v>59.6524</v>
      </c>
      <c r="D196" s="26">
        <f t="shared" si="22"/>
        <v>0.11220793565062782</v>
      </c>
      <c r="E196" s="26">
        <f t="shared" si="23"/>
        <v>6.5531354304837796E-3</v>
      </c>
    </row>
    <row r="197" spans="2:5" x14ac:dyDescent="0.3">
      <c r="B197" s="26">
        <f>'RESULTADOS PIER'!K7173</f>
        <v>300.81700000000001</v>
      </c>
      <c r="C197" s="26">
        <f>'RESULTADOS PIER'!N7173</f>
        <v>98.547799999999995</v>
      </c>
      <c r="D197" s="26">
        <f t="shared" si="22"/>
        <v>0.11400993364444424</v>
      </c>
      <c r="E197" s="26">
        <f t="shared" si="23"/>
        <v>1.0826003308772645E-2</v>
      </c>
    </row>
    <row r="198" spans="2:5" x14ac:dyDescent="0.3">
      <c r="B198" s="26">
        <f>'RESULTADOS PIER'!K7174</f>
        <v>145.2131</v>
      </c>
      <c r="C198" s="26">
        <f>'RESULTADOS PIER'!N7174</f>
        <v>21.040700000000001</v>
      </c>
      <c r="D198" s="26">
        <f t="shared" si="22"/>
        <v>5.5035905202511982E-2</v>
      </c>
      <c r="E198" s="26">
        <f t="shared" si="23"/>
        <v>2.3114335157039794E-3</v>
      </c>
    </row>
    <row r="199" spans="2:5" x14ac:dyDescent="0.3">
      <c r="B199" s="26">
        <f>'RESULTADOS PIER'!K7175</f>
        <v>149.96770000000001</v>
      </c>
      <c r="C199" s="26">
        <f>'RESULTADOS PIER'!N7175</f>
        <v>20.936699999999998</v>
      </c>
      <c r="D199" s="26">
        <f t="shared" si="22"/>
        <v>5.6837903196328407E-2</v>
      </c>
      <c r="E199" s="26">
        <f t="shared" si="23"/>
        <v>2.3000085590422137E-3</v>
      </c>
    </row>
    <row r="200" spans="2:5" x14ac:dyDescent="0.3">
      <c r="B200" s="26">
        <f>'RESULTADOS PIER'!K7176</f>
        <v>207.7824</v>
      </c>
      <c r="C200" s="26">
        <f>'RESULTADOS PIER'!N7176</f>
        <v>16.877300000000002</v>
      </c>
      <c r="D200" s="26">
        <f t="shared" si="22"/>
        <v>7.8749730355941891E-2</v>
      </c>
      <c r="E200" s="26">
        <f t="shared" si="23"/>
        <v>1.8540617410347936E-3</v>
      </c>
    </row>
    <row r="201" spans="2:5" x14ac:dyDescent="0.3">
      <c r="B201" s="26">
        <f>'RESULTADOS PIER'!K7177</f>
        <v>212.53700000000001</v>
      </c>
      <c r="C201" s="26">
        <f>'RESULTADOS PIER'!N7177</f>
        <v>36.492699999999999</v>
      </c>
      <c r="D201" s="26">
        <f t="shared" si="22"/>
        <v>8.0551728349758309E-2</v>
      </c>
      <c r="E201" s="26">
        <f t="shared" si="23"/>
        <v>4.0089184227963233E-3</v>
      </c>
    </row>
    <row r="202" spans="2:5" x14ac:dyDescent="0.3">
      <c r="B202" s="26">
        <f>'RESULTADOS PIER'!K7178</f>
        <v>145.2131</v>
      </c>
      <c r="C202" s="26">
        <f>'RESULTADOS PIER'!N7178</f>
        <v>21.040700000000001</v>
      </c>
      <c r="D202" s="26">
        <f t="shared" si="22"/>
        <v>5.5035905202511982E-2</v>
      </c>
      <c r="E202" s="26">
        <f t="shared" si="23"/>
        <v>2.3114335157039794E-3</v>
      </c>
    </row>
    <row r="203" spans="2:5" x14ac:dyDescent="0.3">
      <c r="B203" s="26">
        <f>'RESULTADOS PIER'!K7179</f>
        <v>149.96770000000001</v>
      </c>
      <c r="C203" s="26">
        <f>'RESULTADOS PIER'!N7179</f>
        <v>20.936699999999998</v>
      </c>
      <c r="D203" s="26">
        <f t="shared" si="22"/>
        <v>5.6837903196328407E-2</v>
      </c>
      <c r="E203" s="26">
        <f t="shared" si="23"/>
        <v>2.3000085590422137E-3</v>
      </c>
    </row>
    <row r="204" spans="2:5" x14ac:dyDescent="0.3">
      <c r="B204" s="26">
        <f>'RESULTADOS PIER'!K7180</f>
        <v>207.7824</v>
      </c>
      <c r="C204" s="26">
        <f>'RESULTADOS PIER'!N7180</f>
        <v>16.877300000000002</v>
      </c>
      <c r="D204" s="26">
        <f t="shared" si="22"/>
        <v>7.8749730355941891E-2</v>
      </c>
      <c r="E204" s="26">
        <f t="shared" si="23"/>
        <v>1.8540617410347936E-3</v>
      </c>
    </row>
    <row r="205" spans="2:5" x14ac:dyDescent="0.3">
      <c r="B205" s="26">
        <f>'RESULTADOS PIER'!K7181</f>
        <v>212.53700000000001</v>
      </c>
      <c r="C205" s="26">
        <f>'RESULTADOS PIER'!N7181</f>
        <v>36.492699999999999</v>
      </c>
      <c r="D205" s="26">
        <f t="shared" si="22"/>
        <v>8.0551728349758309E-2</v>
      </c>
      <c r="E205" s="26">
        <f t="shared" si="23"/>
        <v>4.0089184227963233E-3</v>
      </c>
    </row>
    <row r="206" spans="2:5" x14ac:dyDescent="0.3">
      <c r="B206" s="26">
        <f>'RESULTADOS PIER'!K7182</f>
        <v>164.11070000000001</v>
      </c>
      <c r="C206" s="26">
        <f>'RESULTADOS PIER'!N7182</f>
        <v>65.880099999999999</v>
      </c>
      <c r="D206" s="26">
        <f t="shared" si="22"/>
        <v>6.21981138610627E-2</v>
      </c>
      <c r="E206" s="26">
        <f t="shared" si="23"/>
        <v>7.2372816093537653E-3</v>
      </c>
    </row>
    <row r="207" spans="2:5" x14ac:dyDescent="0.3">
      <c r="B207" s="26">
        <f>'RESULTADOS PIER'!K7183</f>
        <v>170.45009999999999</v>
      </c>
      <c r="C207" s="26">
        <f>'RESULTADOS PIER'!N7183</f>
        <v>78.863</v>
      </c>
      <c r="D207" s="26">
        <f t="shared" si="22"/>
        <v>6.4600752586086843E-2</v>
      </c>
      <c r="E207" s="26">
        <f t="shared" si="23"/>
        <v>8.6635226655464373E-3</v>
      </c>
    </row>
    <row r="208" spans="2:5" x14ac:dyDescent="0.3">
      <c r="B208" s="26">
        <f>'RESULTADOS PIER'!K7184</f>
        <v>403.24</v>
      </c>
      <c r="C208" s="26">
        <f>'RESULTADOS PIER'!N7184</f>
        <v>57.588099999999997</v>
      </c>
      <c r="D208" s="26">
        <f t="shared" si="22"/>
        <v>0.15282834960386446</v>
      </c>
      <c r="E208" s="26">
        <f t="shared" si="23"/>
        <v>6.3263610262829818E-3</v>
      </c>
    </row>
    <row r="209" spans="2:5" x14ac:dyDescent="0.3">
      <c r="B209" s="26">
        <f>'RESULTADOS PIER'!K7185</f>
        <v>409.5795</v>
      </c>
      <c r="C209" s="26">
        <f>'RESULTADOS PIER'!N7185</f>
        <v>102.67659999999999</v>
      </c>
      <c r="D209" s="26">
        <f t="shared" si="22"/>
        <v>0.15523102622898524</v>
      </c>
      <c r="E209" s="26">
        <f t="shared" si="23"/>
        <v>1.1279574088244745E-2</v>
      </c>
    </row>
    <row r="210" spans="2:5" x14ac:dyDescent="0.3">
      <c r="B210" s="26">
        <f>'RESULTADOS PIER'!K7186</f>
        <v>164.11070000000001</v>
      </c>
      <c r="C210" s="26">
        <f>'RESULTADOS PIER'!N7186</f>
        <v>65.880099999999999</v>
      </c>
      <c r="D210" s="26">
        <f t="shared" si="22"/>
        <v>6.21981138610627E-2</v>
      </c>
      <c r="E210" s="26">
        <f t="shared" si="23"/>
        <v>7.2372816093537653E-3</v>
      </c>
    </row>
    <row r="211" spans="2:5" x14ac:dyDescent="0.3">
      <c r="B211" s="26">
        <f>'RESULTADOS PIER'!K7187</f>
        <v>170.45009999999999</v>
      </c>
      <c r="C211" s="26">
        <f>'RESULTADOS PIER'!N7187</f>
        <v>78.863</v>
      </c>
      <c r="D211" s="26">
        <f t="shared" si="22"/>
        <v>6.4600752586086843E-2</v>
      </c>
      <c r="E211" s="26">
        <f t="shared" si="23"/>
        <v>8.6635226655464373E-3</v>
      </c>
    </row>
    <row r="212" spans="2:5" x14ac:dyDescent="0.3">
      <c r="B212" s="26">
        <f>'RESULTADOS PIER'!K7188</f>
        <v>403.24</v>
      </c>
      <c r="C212" s="26">
        <f>'RESULTADOS PIER'!N7188</f>
        <v>57.588099999999997</v>
      </c>
      <c r="D212" s="26">
        <f t="shared" si="22"/>
        <v>0.15282834960386446</v>
      </c>
      <c r="E212" s="26">
        <f t="shared" si="23"/>
        <v>6.3263610262829818E-3</v>
      </c>
    </row>
    <row r="213" spans="2:5" x14ac:dyDescent="0.3">
      <c r="B213" s="26">
        <f>'RESULTADOS PIER'!K7189</f>
        <v>409.5795</v>
      </c>
      <c r="C213" s="26">
        <f>'RESULTADOS PIER'!N7189</f>
        <v>102.67659999999999</v>
      </c>
      <c r="D213" s="26">
        <f t="shared" si="22"/>
        <v>0.15523102622898524</v>
      </c>
      <c r="E213" s="26">
        <f t="shared" si="23"/>
        <v>1.1279574088244745E-2</v>
      </c>
    </row>
    <row r="214" spans="2:5" x14ac:dyDescent="0.3">
      <c r="B214" s="26">
        <f>'RESULTADOS PIER'!K7190</f>
        <v>252.39070000000001</v>
      </c>
      <c r="C214" s="26">
        <f>'RESULTADOS PIER'!N7190</f>
        <v>23.105</v>
      </c>
      <c r="D214" s="26">
        <f t="shared" si="22"/>
        <v>9.5656319155748626E-2</v>
      </c>
      <c r="E214" s="26">
        <f t="shared" si="23"/>
        <v>2.5382079199047771E-3</v>
      </c>
    </row>
    <row r="215" spans="2:5" x14ac:dyDescent="0.3">
      <c r="B215" s="26">
        <f>'RESULTADOS PIER'!K7191</f>
        <v>258.73020000000002</v>
      </c>
      <c r="C215" s="26">
        <f>'RESULTADOS PIER'!N7191</f>
        <v>16.8079</v>
      </c>
      <c r="D215" s="26">
        <f t="shared" si="22"/>
        <v>9.8058995780869393E-2</v>
      </c>
      <c r="E215" s="26">
        <f t="shared" si="23"/>
        <v>1.8464377795701153E-3</v>
      </c>
    </row>
    <row r="216" spans="2:5" x14ac:dyDescent="0.3">
      <c r="B216" s="26">
        <f>'RESULTADOS PIER'!K7192</f>
        <v>314.95999999999998</v>
      </c>
      <c r="C216" s="26">
        <f>'RESULTADOS PIER'!N7192</f>
        <v>14.813000000000001</v>
      </c>
      <c r="D216" s="26">
        <f t="shared" si="22"/>
        <v>0.11937014430917853</v>
      </c>
      <c r="E216" s="26">
        <f t="shared" si="23"/>
        <v>1.6272873368339954E-3</v>
      </c>
    </row>
    <row r="217" spans="2:5" x14ac:dyDescent="0.3">
      <c r="B217" s="26">
        <f>'RESULTADOS PIER'!K7193</f>
        <v>321.29939999999999</v>
      </c>
      <c r="C217" s="26">
        <f>'RESULTADOS PIER'!N7193</f>
        <v>40.621499999999997</v>
      </c>
      <c r="D217" s="26">
        <f t="shared" si="22"/>
        <v>0.12177278303420266</v>
      </c>
      <c r="E217" s="26">
        <f t="shared" si="23"/>
        <v>4.4624892022684225E-3</v>
      </c>
    </row>
    <row r="218" spans="2:5" x14ac:dyDescent="0.3">
      <c r="B218" s="26">
        <f>'RESULTADOS PIER'!K7194</f>
        <v>252.39070000000001</v>
      </c>
      <c r="C218" s="26">
        <f>'RESULTADOS PIER'!N7194</f>
        <v>23.105</v>
      </c>
      <c r="D218" s="26">
        <f t="shared" si="22"/>
        <v>9.5656319155748626E-2</v>
      </c>
      <c r="E218" s="26">
        <f t="shared" si="23"/>
        <v>2.5382079199047771E-3</v>
      </c>
    </row>
    <row r="219" spans="2:5" x14ac:dyDescent="0.3">
      <c r="B219" s="26">
        <f>'RESULTADOS PIER'!K7195</f>
        <v>258.73020000000002</v>
      </c>
      <c r="C219" s="26">
        <f>'RESULTADOS PIER'!N7195</f>
        <v>16.8079</v>
      </c>
      <c r="D219" s="26">
        <f t="shared" si="22"/>
        <v>9.8058995780869393E-2</v>
      </c>
      <c r="E219" s="26">
        <f t="shared" si="23"/>
        <v>1.8464377795701153E-3</v>
      </c>
    </row>
    <row r="220" spans="2:5" x14ac:dyDescent="0.3">
      <c r="B220" s="26">
        <f>'RESULTADOS PIER'!K7196</f>
        <v>314.95999999999998</v>
      </c>
      <c r="C220" s="26">
        <f>'RESULTADOS PIER'!N7196</f>
        <v>14.813000000000001</v>
      </c>
      <c r="D220" s="26">
        <f t="shared" si="22"/>
        <v>0.11937014430917853</v>
      </c>
      <c r="E220" s="26">
        <f t="shared" si="23"/>
        <v>1.6272873368339954E-3</v>
      </c>
    </row>
    <row r="221" spans="2:5" x14ac:dyDescent="0.3">
      <c r="B221" s="26">
        <f>'RESULTADOS PIER'!K7197</f>
        <v>321.29939999999999</v>
      </c>
      <c r="C221" s="26">
        <f>'RESULTADOS PIER'!N7197</f>
        <v>40.621499999999997</v>
      </c>
      <c r="D221" s="26">
        <f t="shared" si="22"/>
        <v>0.12177278303420266</v>
      </c>
      <c r="E221" s="26">
        <f t="shared" si="23"/>
        <v>4.4624892022684225E-3</v>
      </c>
    </row>
    <row r="222" spans="2:5" x14ac:dyDescent="0.3">
      <c r="B222" s="26">
        <f>'RESULTADOS PIER'!K7198</f>
        <v>56.933</v>
      </c>
      <c r="C222" s="26">
        <f>'RESULTADOS PIER'!N7198</f>
        <v>65.880099999999999</v>
      </c>
      <c r="D222" s="26">
        <f t="shared" si="22"/>
        <v>2.1577662007729429E-2</v>
      </c>
      <c r="E222" s="26">
        <f t="shared" si="23"/>
        <v>7.2372816093537653E-3</v>
      </c>
    </row>
    <row r="223" spans="2:5" x14ac:dyDescent="0.3">
      <c r="B223" s="26">
        <f>'RESULTADOS PIER'!K7199</f>
        <v>61.687600000000003</v>
      </c>
      <c r="C223" s="26">
        <f>'RESULTADOS PIER'!N7199</f>
        <v>82.991799999999998</v>
      </c>
      <c r="D223" s="26">
        <f t="shared" si="22"/>
        <v>2.3379660001545854E-2</v>
      </c>
      <c r="E223" s="26">
        <f t="shared" si="23"/>
        <v>9.1170934450185374E-3</v>
      </c>
    </row>
    <row r="224" spans="2:5" x14ac:dyDescent="0.3">
      <c r="B224" s="26">
        <f>'RESULTADOS PIER'!K7200</f>
        <v>403.24</v>
      </c>
      <c r="C224" s="26">
        <f>'RESULTADOS PIER'!N7200</f>
        <v>59.6524</v>
      </c>
      <c r="D224" s="26">
        <f t="shared" si="22"/>
        <v>0.15282834960386446</v>
      </c>
      <c r="E224" s="26">
        <f t="shared" si="23"/>
        <v>6.5531354304837796E-3</v>
      </c>
    </row>
    <row r="225" spans="2:5" x14ac:dyDescent="0.3">
      <c r="B225" s="26">
        <f>'RESULTADOS PIER'!K7201</f>
        <v>409.5795</v>
      </c>
      <c r="C225" s="26">
        <f>'RESULTADOS PIER'!N7201</f>
        <v>102.67659999999999</v>
      </c>
      <c r="D225" s="26">
        <f t="shared" si="22"/>
        <v>0.15523102622898524</v>
      </c>
      <c r="E225" s="26">
        <f t="shared" si="23"/>
        <v>1.1279574088244745E-2</v>
      </c>
    </row>
    <row r="227" spans="2:5" x14ac:dyDescent="0.3">
      <c r="B227" s="18" t="s">
        <v>172</v>
      </c>
    </row>
    <row r="228" spans="2:5" x14ac:dyDescent="0.3">
      <c r="B228" s="87" t="str">
        <f>$R$8</f>
        <v>EJE 13.B-E | PIER 11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PIER'!K4002</f>
        <v>103.0137</v>
      </c>
      <c r="C230" s="26">
        <f>'RESULTADOS PIER'!N4002</f>
        <v>4.7607999999999997</v>
      </c>
      <c r="D230" s="26">
        <f>B230*1000/(10.1971621297793*$F$8*$U$8)</f>
        <v>7.3204297181521605E-2</v>
      </c>
      <c r="E230" s="26">
        <f>C230*1000*100/($H$8*10.1971621297793*$F$8*$U$8)</f>
        <v>9.8062380424280443E-4</v>
      </c>
    </row>
    <row r="231" spans="2:5" x14ac:dyDescent="0.3">
      <c r="B231" s="26">
        <f>'RESULTADOS PIER'!K4003</f>
        <v>107.24</v>
      </c>
      <c r="C231" s="26">
        <f>'RESULTADOS PIER'!N4003</f>
        <v>7.0244</v>
      </c>
      <c r="D231" s="26">
        <f t="shared" ref="D231:D279" si="24">B231*1000/(10.1971621297793*$F$8*$U$8)</f>
        <v>7.6207619275362182E-2</v>
      </c>
      <c r="E231" s="26">
        <f t="shared" ref="E231:E279" si="25">C231*1000*100/($H$8*10.1971621297793*$F$8*$U$8)</f>
        <v>1.4468773841629886E-3</v>
      </c>
    </row>
    <row r="232" spans="2:5" x14ac:dyDescent="0.3">
      <c r="B232" s="26">
        <f>'RESULTADOS PIER'!K4004</f>
        <v>26.0656</v>
      </c>
      <c r="C232" s="26">
        <f>'RESULTADOS PIER'!N4004</f>
        <v>1.8342000000000001</v>
      </c>
      <c r="D232" s="26">
        <f t="shared" si="24"/>
        <v>1.8522914220289819E-2</v>
      </c>
      <c r="E232" s="26">
        <f t="shared" si="25"/>
        <v>3.778062892249521E-4</v>
      </c>
    </row>
    <row r="233" spans="2:5" x14ac:dyDescent="0.3">
      <c r="B233" s="26">
        <f>'RESULTADOS PIER'!K4005</f>
        <v>26.0656</v>
      </c>
      <c r="C233" s="26">
        <f>'RESULTADOS PIER'!N4005</f>
        <v>1.5411999999999999</v>
      </c>
      <c r="D233" s="26">
        <f t="shared" si="24"/>
        <v>1.8522914220289819E-2</v>
      </c>
      <c r="E233" s="26">
        <f t="shared" si="25"/>
        <v>3.1745450493593725E-4</v>
      </c>
    </row>
    <row r="234" spans="2:5" x14ac:dyDescent="0.3">
      <c r="B234" s="26">
        <f>'RESULTADOS PIER'!K4006</f>
        <v>44.143300000000004</v>
      </c>
      <c r="C234" s="26">
        <f>'RESULTADOS PIER'!N4006</f>
        <v>35.56</v>
      </c>
      <c r="D234" s="26">
        <f t="shared" si="24"/>
        <v>3.1369412532246323E-2</v>
      </c>
      <c r="E234" s="26">
        <f t="shared" si="25"/>
        <v>7.3246056290695105E-3</v>
      </c>
    </row>
    <row r="235" spans="2:5" x14ac:dyDescent="0.3">
      <c r="B235" s="26">
        <f>'RESULTADOS PIER'!K4007</f>
        <v>44.143300000000004</v>
      </c>
      <c r="C235" s="26">
        <f>'RESULTADOS PIER'!N4007</f>
        <v>43.209000000000003</v>
      </c>
      <c r="D235" s="26">
        <f t="shared" si="24"/>
        <v>3.1369412532246323E-2</v>
      </c>
      <c r="E235" s="26">
        <f t="shared" si="25"/>
        <v>8.9001373629489459E-3</v>
      </c>
    </row>
    <row r="236" spans="2:5" x14ac:dyDescent="0.3">
      <c r="B236" s="26">
        <f>'RESULTADOS PIER'!K4008</f>
        <v>14.5662</v>
      </c>
      <c r="C236" s="26">
        <f>'RESULTADOS PIER'!N4008</f>
        <v>13.7417</v>
      </c>
      <c r="D236" s="26">
        <f t="shared" si="24"/>
        <v>1.0351132263043461E-2</v>
      </c>
      <c r="E236" s="26">
        <f t="shared" si="25"/>
        <v>2.8304986831547948E-3</v>
      </c>
    </row>
    <row r="237" spans="2:5" x14ac:dyDescent="0.3">
      <c r="B237" s="26">
        <f>'RESULTADOS PIER'!K4009</f>
        <v>14.5662</v>
      </c>
      <c r="C237" s="26">
        <f>'RESULTADOS PIER'!N4009</f>
        <v>13.114599999999999</v>
      </c>
      <c r="D237" s="26">
        <f t="shared" si="24"/>
        <v>1.0351132263043461E-2</v>
      </c>
      <c r="E237" s="26">
        <f t="shared" si="25"/>
        <v>2.701329386473425E-3</v>
      </c>
    </row>
    <row r="238" spans="2:5" x14ac:dyDescent="0.3">
      <c r="B238" s="26">
        <f>'RESULTADOS PIER'!K4010</f>
        <v>129.07929999999999</v>
      </c>
      <c r="C238" s="26">
        <f>'RESULTADOS PIER'!N4010</f>
        <v>6.5949999999999998</v>
      </c>
      <c r="D238" s="26">
        <f t="shared" si="24"/>
        <v>9.172721140181142E-2</v>
      </c>
      <c r="E238" s="26">
        <f t="shared" si="25"/>
        <v>1.3584300934677566E-3</v>
      </c>
    </row>
    <row r="239" spans="2:5" x14ac:dyDescent="0.3">
      <c r="B239" s="26">
        <f>'RESULTADOS PIER'!K4011</f>
        <v>133.3056</v>
      </c>
      <c r="C239" s="26">
        <f>'RESULTADOS PIER'!N4011</f>
        <v>8.5655999999999999</v>
      </c>
      <c r="D239" s="26">
        <f t="shared" si="24"/>
        <v>9.4730533495652011E-2</v>
      </c>
      <c r="E239" s="26">
        <f t="shared" si="25"/>
        <v>1.7643318890989258E-3</v>
      </c>
    </row>
    <row r="240" spans="2:5" x14ac:dyDescent="0.3">
      <c r="B240" s="26">
        <f>'RESULTADOS PIER'!K4012</f>
        <v>144.2192</v>
      </c>
      <c r="C240" s="26">
        <f>'RESULTADOS PIER'!N4012</f>
        <v>6.6650999999999998</v>
      </c>
      <c r="D240" s="26">
        <f t="shared" si="24"/>
        <v>0.10248603026666649</v>
      </c>
      <c r="E240" s="26">
        <f t="shared" si="25"/>
        <v>1.3728692063642068E-3</v>
      </c>
    </row>
    <row r="241" spans="2:5" x14ac:dyDescent="0.3">
      <c r="B241" s="26">
        <f>'RESULTADOS PIER'!K4013</f>
        <v>150.136</v>
      </c>
      <c r="C241" s="26">
        <f>'RESULTADOS PIER'!N4013</f>
        <v>9.8341999999999992</v>
      </c>
      <c r="D241" s="26">
        <f t="shared" si="24"/>
        <v>0.10669066698550705</v>
      </c>
      <c r="E241" s="26">
        <f t="shared" si="25"/>
        <v>2.0256365769796224E-3</v>
      </c>
    </row>
    <row r="242" spans="2:5" x14ac:dyDescent="0.3">
      <c r="B242" s="26">
        <f>'RESULTADOS PIER'!K4014</f>
        <v>165.32130000000001</v>
      </c>
      <c r="C242" s="26">
        <f>'RESULTADOS PIER'!N4014</f>
        <v>8.6477000000000004</v>
      </c>
      <c r="D242" s="26">
        <f t="shared" si="24"/>
        <v>0.11748174830760849</v>
      </c>
      <c r="E242" s="26">
        <f t="shared" si="25"/>
        <v>1.7812427474270082E-3</v>
      </c>
    </row>
    <row r="243" spans="2:5" x14ac:dyDescent="0.3">
      <c r="B243" s="26">
        <f>'RESULTADOS PIER'!K4015</f>
        <v>170.3929</v>
      </c>
      <c r="C243" s="26">
        <f>'RESULTADOS PIER'!N4015</f>
        <v>10.895200000000001</v>
      </c>
      <c r="D243" s="26">
        <f t="shared" si="24"/>
        <v>0.12108576324528963</v>
      </c>
      <c r="E243" s="26">
        <f t="shared" si="25"/>
        <v>2.2441800688930858E-3</v>
      </c>
    </row>
    <row r="244" spans="2:5" x14ac:dyDescent="0.3">
      <c r="B244" s="26">
        <f>'RESULTADOS PIER'!K4016</f>
        <v>30.9117</v>
      </c>
      <c r="C244" s="26">
        <f>'RESULTADOS PIER'!N4016</f>
        <v>54.0687</v>
      </c>
      <c r="D244" s="26">
        <f t="shared" si="24"/>
        <v>2.1966682811956482E-2</v>
      </c>
      <c r="E244" s="26">
        <f t="shared" si="25"/>
        <v>1.1137005184940119E-2</v>
      </c>
    </row>
    <row r="245" spans="2:5" x14ac:dyDescent="0.3">
      <c r="B245" s="26">
        <f>'RESULTADOS PIER'!K4017</f>
        <v>34.715400000000002</v>
      </c>
      <c r="C245" s="26">
        <f>'RESULTADOS PIER'!N4017</f>
        <v>54.170499999999997</v>
      </c>
      <c r="D245" s="26">
        <f t="shared" si="24"/>
        <v>2.4669694015217347E-2</v>
      </c>
      <c r="E245" s="26">
        <f t="shared" si="25"/>
        <v>1.1157973825351797E-2</v>
      </c>
    </row>
    <row r="246" spans="2:5" x14ac:dyDescent="0.3">
      <c r="B246" s="26">
        <f>'RESULTADOS PIER'!K4018</f>
        <v>154.51300000000001</v>
      </c>
      <c r="C246" s="26">
        <f>'RESULTADOS PIER'!N4018</f>
        <v>45.499299999999998</v>
      </c>
      <c r="D246" s="26">
        <f t="shared" si="24"/>
        <v>0.10980108053985488</v>
      </c>
      <c r="E246" s="26">
        <f t="shared" si="25"/>
        <v>9.3718905764545099E-3</v>
      </c>
    </row>
    <row r="247" spans="2:5" x14ac:dyDescent="0.3">
      <c r="B247" s="26">
        <f>'RESULTADOS PIER'!K4019</f>
        <v>158.3167</v>
      </c>
      <c r="C247" s="26">
        <f>'RESULTADOS PIER'!N4019</f>
        <v>66.814499999999995</v>
      </c>
      <c r="D247" s="26">
        <f t="shared" si="24"/>
        <v>0.11250409174311575</v>
      </c>
      <c r="E247" s="26">
        <f t="shared" si="25"/>
        <v>1.3762369595148054E-2</v>
      </c>
    </row>
    <row r="248" spans="2:5" x14ac:dyDescent="0.3">
      <c r="B248" s="26">
        <f>'RESULTADOS PIER'!K4020</f>
        <v>30.9117</v>
      </c>
      <c r="C248" s="26">
        <f>'RESULTADOS PIER'!N4020</f>
        <v>54.0687</v>
      </c>
      <c r="D248" s="26">
        <f t="shared" si="24"/>
        <v>2.1966682811956482E-2</v>
      </c>
      <c r="E248" s="26">
        <f t="shared" si="25"/>
        <v>1.1137005184940119E-2</v>
      </c>
    </row>
    <row r="249" spans="2:5" x14ac:dyDescent="0.3">
      <c r="B249" s="26">
        <f>'RESULTADOS PIER'!K4021</f>
        <v>34.715400000000002</v>
      </c>
      <c r="C249" s="26">
        <f>'RESULTADOS PIER'!N4021</f>
        <v>54.170499999999997</v>
      </c>
      <c r="D249" s="26">
        <f t="shared" si="24"/>
        <v>2.4669694015217347E-2</v>
      </c>
      <c r="E249" s="26">
        <f t="shared" si="25"/>
        <v>1.1157973825351797E-2</v>
      </c>
    </row>
    <row r="250" spans="2:5" x14ac:dyDescent="0.3">
      <c r="B250" s="26">
        <f>'RESULTADOS PIER'!K4022</f>
        <v>154.51300000000001</v>
      </c>
      <c r="C250" s="26">
        <f>'RESULTADOS PIER'!N4022</f>
        <v>45.499299999999998</v>
      </c>
      <c r="D250" s="26">
        <f t="shared" si="24"/>
        <v>0.10980108053985488</v>
      </c>
      <c r="E250" s="26">
        <f t="shared" si="25"/>
        <v>9.3718905764545099E-3</v>
      </c>
    </row>
    <row r="251" spans="2:5" x14ac:dyDescent="0.3">
      <c r="B251" s="26">
        <f>'RESULTADOS PIER'!K4023</f>
        <v>158.3167</v>
      </c>
      <c r="C251" s="26">
        <f>'RESULTADOS PIER'!N4023</f>
        <v>66.814499999999995</v>
      </c>
      <c r="D251" s="26">
        <f t="shared" si="24"/>
        <v>0.11250409174311575</v>
      </c>
      <c r="E251" s="26">
        <f t="shared" si="25"/>
        <v>1.3762369595148054E-2</v>
      </c>
    </row>
    <row r="252" spans="2:5" x14ac:dyDescent="0.3">
      <c r="B252" s="26">
        <f>'RESULTADOS PIER'!K4024</f>
        <v>72.319699999999997</v>
      </c>
      <c r="C252" s="26">
        <f>'RESULTADOS PIER'!N4024</f>
        <v>23.523</v>
      </c>
      <c r="D252" s="26">
        <f t="shared" si="24"/>
        <v>5.139231782644918E-2</v>
      </c>
      <c r="E252" s="26">
        <f t="shared" si="25"/>
        <v>4.8452389823566396E-3</v>
      </c>
    </row>
    <row r="253" spans="2:5" x14ac:dyDescent="0.3">
      <c r="B253" s="26">
        <f>'RESULTADOS PIER'!K4025</f>
        <v>76.123400000000004</v>
      </c>
      <c r="C253" s="26">
        <f>'RESULTADOS PIER'!N4025</f>
        <v>12.038399999999999</v>
      </c>
      <c r="D253" s="26">
        <f t="shared" si="24"/>
        <v>5.4095329029710051E-2</v>
      </c>
      <c r="E253" s="26">
        <f t="shared" si="25"/>
        <v>2.4796550170132284E-3</v>
      </c>
    </row>
    <row r="254" spans="2:5" x14ac:dyDescent="0.3">
      <c r="B254" s="26">
        <f>'RESULTADOS PIER'!K4026</f>
        <v>113.105</v>
      </c>
      <c r="C254" s="26">
        <f>'RESULTADOS PIER'!N4026</f>
        <v>14.9537</v>
      </c>
      <c r="D254" s="26">
        <f t="shared" si="24"/>
        <v>8.0375445525362174E-2</v>
      </c>
      <c r="E254" s="26">
        <f t="shared" si="25"/>
        <v>3.0801449717496273E-3</v>
      </c>
    </row>
    <row r="255" spans="2:5" x14ac:dyDescent="0.3">
      <c r="B255" s="26">
        <f>'RESULTADOS PIER'!K4027</f>
        <v>116.90860000000001</v>
      </c>
      <c r="C255" s="26">
        <f>'RESULTADOS PIER'!N4027</f>
        <v>24.682400000000001</v>
      </c>
      <c r="D255" s="26">
        <f t="shared" si="24"/>
        <v>8.307838566594189E-2</v>
      </c>
      <c r="E255" s="26">
        <f t="shared" si="25"/>
        <v>5.0840507868094853E-3</v>
      </c>
    </row>
    <row r="256" spans="2:5" x14ac:dyDescent="0.3">
      <c r="B256" s="26">
        <f>'RESULTADOS PIER'!K4028</f>
        <v>72.319699999999997</v>
      </c>
      <c r="C256" s="26">
        <f>'RESULTADOS PIER'!N4028</f>
        <v>23.523</v>
      </c>
      <c r="D256" s="26">
        <f t="shared" si="24"/>
        <v>5.139231782644918E-2</v>
      </c>
      <c r="E256" s="26">
        <f t="shared" si="25"/>
        <v>4.8452389823566396E-3</v>
      </c>
    </row>
    <row r="257" spans="2:5" x14ac:dyDescent="0.3">
      <c r="B257" s="26">
        <f>'RESULTADOS PIER'!K4029</f>
        <v>76.123400000000004</v>
      </c>
      <c r="C257" s="26">
        <f>'RESULTADOS PIER'!N4029</f>
        <v>12.038399999999999</v>
      </c>
      <c r="D257" s="26">
        <f t="shared" si="24"/>
        <v>5.4095329029710051E-2</v>
      </c>
      <c r="E257" s="26">
        <f t="shared" si="25"/>
        <v>2.4796550170132284E-3</v>
      </c>
    </row>
    <row r="258" spans="2:5" x14ac:dyDescent="0.3">
      <c r="B258" s="26">
        <f>'RESULTADOS PIER'!K4030</f>
        <v>113.105</v>
      </c>
      <c r="C258" s="26">
        <f>'RESULTADOS PIER'!N4030</f>
        <v>14.9537</v>
      </c>
      <c r="D258" s="26">
        <f t="shared" si="24"/>
        <v>8.0375445525362174E-2</v>
      </c>
      <c r="E258" s="26">
        <f t="shared" si="25"/>
        <v>3.0801449717496273E-3</v>
      </c>
    </row>
    <row r="259" spans="2:5" x14ac:dyDescent="0.3">
      <c r="B259" s="26">
        <f>'RESULTADOS PIER'!K4031</f>
        <v>116.90860000000001</v>
      </c>
      <c r="C259" s="26">
        <f>'RESULTADOS PIER'!N4031</f>
        <v>24.682400000000001</v>
      </c>
      <c r="D259" s="26">
        <f t="shared" si="24"/>
        <v>8.307838566594189E-2</v>
      </c>
      <c r="E259" s="26">
        <f t="shared" si="25"/>
        <v>5.0840507868094853E-3</v>
      </c>
    </row>
    <row r="260" spans="2:5" x14ac:dyDescent="0.3">
      <c r="B260" s="26">
        <f>'RESULTADOS PIER'!K4032</f>
        <v>87.881299999999996</v>
      </c>
      <c r="C260" s="26">
        <f>'RESULTADOS PIER'!N4032</f>
        <v>57.331200000000003</v>
      </c>
      <c r="D260" s="26">
        <f t="shared" si="24"/>
        <v>6.245080801775351E-2</v>
      </c>
      <c r="E260" s="26">
        <f t="shared" si="25"/>
        <v>1.1809010974165072E-2</v>
      </c>
    </row>
    <row r="261" spans="2:5" x14ac:dyDescent="0.3">
      <c r="B261" s="26">
        <f>'RESULTADOS PIER'!K4033</f>
        <v>92.9529</v>
      </c>
      <c r="C261" s="26">
        <f>'RESULTADOS PIER'!N4033</f>
        <v>50.521999999999998</v>
      </c>
      <c r="D261" s="26">
        <f t="shared" si="24"/>
        <v>6.6054822955434661E-2</v>
      </c>
      <c r="E261" s="26">
        <f t="shared" si="25"/>
        <v>1.0406460224742684E-2</v>
      </c>
    </row>
    <row r="262" spans="2:5" x14ac:dyDescent="0.3">
      <c r="B262" s="26">
        <f>'RESULTADOS PIER'!K4034</f>
        <v>211.48269999999999</v>
      </c>
      <c r="C262" s="26">
        <f>'RESULTADOS PIER'!N4034</f>
        <v>42.236899999999999</v>
      </c>
      <c r="D262" s="26">
        <f t="shared" si="24"/>
        <v>0.15028527680833306</v>
      </c>
      <c r="E262" s="26">
        <f t="shared" si="25"/>
        <v>8.6999053851081563E-3</v>
      </c>
    </row>
    <row r="263" spans="2:5" x14ac:dyDescent="0.3">
      <c r="B263" s="26">
        <f>'RESULTADOS PIER'!K4035</f>
        <v>216.55430000000001</v>
      </c>
      <c r="C263" s="26">
        <f>'RESULTADOS PIER'!N4035</f>
        <v>70.463099999999997</v>
      </c>
      <c r="D263" s="26">
        <f t="shared" si="24"/>
        <v>0.15388929174601423</v>
      </c>
      <c r="E263" s="26">
        <f t="shared" si="25"/>
        <v>1.4513903793635765E-2</v>
      </c>
    </row>
    <row r="264" spans="2:5" x14ac:dyDescent="0.3">
      <c r="B264" s="26">
        <f>'RESULTADOS PIER'!K4036</f>
        <v>87.881299999999996</v>
      </c>
      <c r="C264" s="26">
        <f>'RESULTADOS PIER'!N4036</f>
        <v>57.331200000000003</v>
      </c>
      <c r="D264" s="26">
        <f t="shared" si="24"/>
        <v>6.245080801775351E-2</v>
      </c>
      <c r="E264" s="26">
        <f t="shared" si="25"/>
        <v>1.1809010974165072E-2</v>
      </c>
    </row>
    <row r="265" spans="2:5" x14ac:dyDescent="0.3">
      <c r="B265" s="26">
        <f>'RESULTADOS PIER'!K4037</f>
        <v>92.9529</v>
      </c>
      <c r="C265" s="26">
        <f>'RESULTADOS PIER'!N4037</f>
        <v>50.521999999999998</v>
      </c>
      <c r="D265" s="26">
        <f t="shared" si="24"/>
        <v>6.6054822955434661E-2</v>
      </c>
      <c r="E265" s="26">
        <f t="shared" si="25"/>
        <v>1.0406460224742684E-2</v>
      </c>
    </row>
    <row r="266" spans="2:5" x14ac:dyDescent="0.3">
      <c r="B266" s="26">
        <f>'RESULTADOS PIER'!K4038</f>
        <v>211.48269999999999</v>
      </c>
      <c r="C266" s="26">
        <f>'RESULTADOS PIER'!N4038</f>
        <v>42.236899999999999</v>
      </c>
      <c r="D266" s="26">
        <f t="shared" si="24"/>
        <v>0.15028527680833306</v>
      </c>
      <c r="E266" s="26">
        <f t="shared" si="25"/>
        <v>8.6999053851081563E-3</v>
      </c>
    </row>
    <row r="267" spans="2:5" x14ac:dyDescent="0.3">
      <c r="B267" s="26">
        <f>'RESULTADOS PIER'!K4039</f>
        <v>216.55430000000001</v>
      </c>
      <c r="C267" s="26">
        <f>'RESULTADOS PIER'!N4039</f>
        <v>70.463099999999997</v>
      </c>
      <c r="D267" s="26">
        <f t="shared" si="24"/>
        <v>0.15388929174601423</v>
      </c>
      <c r="E267" s="26">
        <f t="shared" si="25"/>
        <v>1.4513903793635765E-2</v>
      </c>
    </row>
    <row r="268" spans="2:5" x14ac:dyDescent="0.3">
      <c r="B268" s="26">
        <f>'RESULTADOS PIER'!K4040</f>
        <v>129.2894</v>
      </c>
      <c r="C268" s="26">
        <f>'RESULTADOS PIER'!N4040</f>
        <v>26.785499999999999</v>
      </c>
      <c r="D268" s="26">
        <f t="shared" si="24"/>
        <v>9.1876514094927364E-2</v>
      </c>
      <c r="E268" s="26">
        <f t="shared" si="25"/>
        <v>5.5172447715815913E-3</v>
      </c>
    </row>
    <row r="269" spans="2:5" x14ac:dyDescent="0.3">
      <c r="B269" s="26">
        <f>'RESULTADOS PIER'!K4041</f>
        <v>134.36099999999999</v>
      </c>
      <c r="C269" s="26">
        <f>'RESULTADOS PIER'!N4041</f>
        <v>8.3899000000000008</v>
      </c>
      <c r="D269" s="26">
        <f t="shared" si="24"/>
        <v>9.5480529032608522E-2</v>
      </c>
      <c r="E269" s="26">
        <f t="shared" si="25"/>
        <v>1.728141416404114E-3</v>
      </c>
    </row>
    <row r="270" spans="2:5" x14ac:dyDescent="0.3">
      <c r="B270" s="26">
        <f>'RESULTADOS PIER'!K4042</f>
        <v>170.0746</v>
      </c>
      <c r="C270" s="26">
        <f>'RESULTADOS PIER'!N4042</f>
        <v>11.6912</v>
      </c>
      <c r="D270" s="26">
        <f t="shared" si="24"/>
        <v>0.1208595707311592</v>
      </c>
      <c r="E270" s="26">
        <f t="shared" si="25"/>
        <v>2.4081391825246756E-3</v>
      </c>
    </row>
    <row r="271" spans="2:5" x14ac:dyDescent="0.3">
      <c r="B271" s="26">
        <f>'RESULTADOS PIER'!K4043</f>
        <v>175.14619999999999</v>
      </c>
      <c r="C271" s="26">
        <f>'RESULTADOS PIER'!N4043</f>
        <v>28.3309</v>
      </c>
      <c r="D271" s="26">
        <f t="shared" si="24"/>
        <v>0.12446358566884035</v>
      </c>
      <c r="E271" s="26">
        <f t="shared" si="25"/>
        <v>5.8355643874185995E-3</v>
      </c>
    </row>
    <row r="272" spans="2:5" x14ac:dyDescent="0.3">
      <c r="B272" s="26">
        <f>'RESULTADOS PIER'!K4044</f>
        <v>129.2894</v>
      </c>
      <c r="C272" s="26">
        <f>'RESULTADOS PIER'!N4044</f>
        <v>26.785499999999999</v>
      </c>
      <c r="D272" s="26">
        <f t="shared" si="24"/>
        <v>9.1876514094927364E-2</v>
      </c>
      <c r="E272" s="26">
        <f t="shared" si="25"/>
        <v>5.5172447715815913E-3</v>
      </c>
    </row>
    <row r="273" spans="2:5" x14ac:dyDescent="0.3">
      <c r="B273" s="26">
        <f>'RESULTADOS PIER'!K4045</f>
        <v>134.36099999999999</v>
      </c>
      <c r="C273" s="26">
        <f>'RESULTADOS PIER'!N4045</f>
        <v>8.3899000000000008</v>
      </c>
      <c r="D273" s="26">
        <f t="shared" si="24"/>
        <v>9.5480529032608522E-2</v>
      </c>
      <c r="E273" s="26">
        <f t="shared" si="25"/>
        <v>1.728141416404114E-3</v>
      </c>
    </row>
    <row r="274" spans="2:5" x14ac:dyDescent="0.3">
      <c r="B274" s="26">
        <f>'RESULTADOS PIER'!K4046</f>
        <v>170.0746</v>
      </c>
      <c r="C274" s="26">
        <f>'RESULTADOS PIER'!N4046</f>
        <v>11.6912</v>
      </c>
      <c r="D274" s="26">
        <f t="shared" si="24"/>
        <v>0.1208595707311592</v>
      </c>
      <c r="E274" s="26">
        <f t="shared" si="25"/>
        <v>2.4081391825246756E-3</v>
      </c>
    </row>
    <row r="275" spans="2:5" x14ac:dyDescent="0.3">
      <c r="B275" s="26">
        <f>'RESULTADOS PIER'!K4047</f>
        <v>175.14619999999999</v>
      </c>
      <c r="C275" s="26">
        <f>'RESULTADOS PIER'!N4047</f>
        <v>28.3309</v>
      </c>
      <c r="D275" s="26">
        <f t="shared" si="24"/>
        <v>0.12446358566884035</v>
      </c>
      <c r="E275" s="26">
        <f t="shared" si="25"/>
        <v>5.8355643874185995E-3</v>
      </c>
    </row>
    <row r="276" spans="2:5" x14ac:dyDescent="0.3">
      <c r="B276" s="26">
        <f>'RESULTADOS PIER'!K4048</f>
        <v>30.9117</v>
      </c>
      <c r="C276" s="26">
        <f>'RESULTADOS PIER'!N4048</f>
        <v>57.331200000000003</v>
      </c>
      <c r="D276" s="26">
        <f t="shared" si="24"/>
        <v>2.1966682811956482E-2</v>
      </c>
      <c r="E276" s="26">
        <f t="shared" si="25"/>
        <v>1.1809010974165072E-2</v>
      </c>
    </row>
    <row r="277" spans="2:5" x14ac:dyDescent="0.3">
      <c r="B277" s="26">
        <f>'RESULTADOS PIER'!K4049</f>
        <v>34.715400000000002</v>
      </c>
      <c r="C277" s="26">
        <f>'RESULTADOS PIER'!N4049</f>
        <v>54.170499999999997</v>
      </c>
      <c r="D277" s="26">
        <f t="shared" si="24"/>
        <v>2.4669694015217347E-2</v>
      </c>
      <c r="E277" s="26">
        <f t="shared" si="25"/>
        <v>1.1157973825351797E-2</v>
      </c>
    </row>
    <row r="278" spans="2:5" x14ac:dyDescent="0.3">
      <c r="B278" s="26">
        <f>'RESULTADOS PIER'!K4050</f>
        <v>211.48269999999999</v>
      </c>
      <c r="C278" s="26">
        <f>'RESULTADOS PIER'!N4050</f>
        <v>45.499299999999998</v>
      </c>
      <c r="D278" s="26">
        <f t="shared" si="24"/>
        <v>0.15028527680833306</v>
      </c>
      <c r="E278" s="26">
        <f t="shared" si="25"/>
        <v>9.3718905764545099E-3</v>
      </c>
    </row>
    <row r="279" spans="2:5" x14ac:dyDescent="0.3">
      <c r="B279" s="26">
        <f>'RESULTADOS PIER'!K4051</f>
        <v>216.55430000000001</v>
      </c>
      <c r="C279" s="26">
        <f>'RESULTADOS PIER'!N4051</f>
        <v>70.463099999999997</v>
      </c>
      <c r="D279" s="26">
        <f t="shared" si="24"/>
        <v>0.15388929174601423</v>
      </c>
      <c r="E279" s="26">
        <f t="shared" si="25"/>
        <v>1.4513903793635765E-2</v>
      </c>
    </row>
    <row r="281" spans="2:5" x14ac:dyDescent="0.3">
      <c r="B281" s="18" t="s">
        <v>172</v>
      </c>
    </row>
    <row r="282" spans="2:5" x14ac:dyDescent="0.3">
      <c r="B282" s="87" t="str">
        <f>$R$9</f>
        <v>EJE 13.B-E | PIER 11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PIER'!K402</f>
        <v>5.4901</v>
      </c>
      <c r="C284" s="26">
        <f>'RESULTADOS PIER'!N402</f>
        <v>11.0708</v>
      </c>
      <c r="D284" s="26">
        <f>B284*1000/(10.1971621297793*$F$9*$U$9)</f>
        <v>3.9014122583333265E-3</v>
      </c>
      <c r="E284" s="26">
        <f>C284*1000*100/($H$9*10.1971621297793*$F$9*$U$9)</f>
        <v>2.2803499437093009E-3</v>
      </c>
    </row>
    <row r="285" spans="2:5" x14ac:dyDescent="0.3">
      <c r="B285" s="26">
        <f>'RESULTADOS PIER'!K403</f>
        <v>9.7164000000000001</v>
      </c>
      <c r="C285" s="26">
        <f>'RESULTADOS PIER'!N403</f>
        <v>4.1341999999999999</v>
      </c>
      <c r="D285" s="26">
        <f t="shared" ref="D285:D333" si="26">B285*1000/(10.1971621297793*$F$9*$U$9)</f>
        <v>6.9047343521739003E-3</v>
      </c>
      <c r="E285" s="26">
        <f t="shared" ref="E285:E333" si="27">C285*1000*100/($H$9*10.1971621297793*$F$9*$U$9)</f>
        <v>8.5155749695441985E-4</v>
      </c>
    </row>
    <row r="286" spans="2:5" x14ac:dyDescent="0.3">
      <c r="B286" s="26">
        <f>'RESULTADOS PIER'!K404</f>
        <v>0.81589999999999996</v>
      </c>
      <c r="C286" s="26">
        <f>'RESULTADOS PIER'!N404</f>
        <v>1.9285000000000001</v>
      </c>
      <c r="D286" s="26">
        <f t="shared" si="26"/>
        <v>5.798004155797091E-4</v>
      </c>
      <c r="E286" s="26">
        <f t="shared" si="27"/>
        <v>3.9723008874186026E-4</v>
      </c>
    </row>
    <row r="287" spans="2:5" x14ac:dyDescent="0.3">
      <c r="B287" s="26">
        <f>'RESULTADOS PIER'!K405</f>
        <v>0.81589999999999996</v>
      </c>
      <c r="C287" s="26">
        <f>'RESULTADOS PIER'!N405</f>
        <v>1.2502</v>
      </c>
      <c r="D287" s="26">
        <f t="shared" si="26"/>
        <v>5.798004155797091E-4</v>
      </c>
      <c r="E287" s="26">
        <f t="shared" si="27"/>
        <v>2.5751467821886115E-4</v>
      </c>
    </row>
    <row r="288" spans="2:5" x14ac:dyDescent="0.3">
      <c r="B288" s="26">
        <f>'RESULTADOS PIER'!K406</f>
        <v>3.5568</v>
      </c>
      <c r="C288" s="26">
        <f>'RESULTADOS PIER'!N406</f>
        <v>13.3826</v>
      </c>
      <c r="D288" s="26">
        <f t="shared" si="26"/>
        <v>2.5275574434782564E-3</v>
      </c>
      <c r="E288" s="26">
        <f t="shared" si="27"/>
        <v>2.756531701113207E-3</v>
      </c>
    </row>
    <row r="289" spans="2:5" x14ac:dyDescent="0.3">
      <c r="B289" s="26">
        <f>'RESULTADOS PIER'!K407</f>
        <v>3.5568</v>
      </c>
      <c r="C289" s="26">
        <f>'RESULTADOS PIER'!N407</f>
        <v>10.462899999999999</v>
      </c>
      <c r="D289" s="26">
        <f t="shared" si="26"/>
        <v>2.5275574434782564E-3</v>
      </c>
      <c r="E289" s="26">
        <f t="shared" si="27"/>
        <v>2.1551354397185427E-3</v>
      </c>
    </row>
    <row r="290" spans="2:5" x14ac:dyDescent="0.3">
      <c r="B290" s="26">
        <f>'RESULTADOS PIER'!K408</f>
        <v>1.6551</v>
      </c>
      <c r="C290" s="26">
        <f>'RESULTADOS PIER'!N408</f>
        <v>4.4752000000000001</v>
      </c>
      <c r="D290" s="26">
        <f t="shared" si="26"/>
        <v>1.1761584358695629E-3</v>
      </c>
      <c r="E290" s="26">
        <f t="shared" si="27"/>
        <v>9.2179626296996276E-4</v>
      </c>
    </row>
    <row r="291" spans="2:5" x14ac:dyDescent="0.3">
      <c r="B291" s="26">
        <f>'RESULTADOS PIER'!K409</f>
        <v>1.6551</v>
      </c>
      <c r="C291" s="26">
        <f>'RESULTADOS PIER'!N409</f>
        <v>5.9836</v>
      </c>
      <c r="D291" s="26">
        <f t="shared" si="26"/>
        <v>1.1761584358695629E-3</v>
      </c>
      <c r="E291" s="26">
        <f t="shared" si="27"/>
        <v>1.2324946637261058E-3</v>
      </c>
    </row>
    <row r="292" spans="2:5" x14ac:dyDescent="0.3">
      <c r="B292" s="26">
        <f>'RESULTADOS PIER'!K410</f>
        <v>6.306</v>
      </c>
      <c r="C292" s="26">
        <f>'RESULTADOS PIER'!N410</f>
        <v>12.9993</v>
      </c>
      <c r="D292" s="26">
        <f t="shared" si="26"/>
        <v>4.4812126739130357E-3</v>
      </c>
      <c r="E292" s="26">
        <f t="shared" si="27"/>
        <v>2.6775800324511613E-3</v>
      </c>
    </row>
    <row r="293" spans="2:5" x14ac:dyDescent="0.3">
      <c r="B293" s="26">
        <f>'RESULTADOS PIER'!K411</f>
        <v>10.532299999999999</v>
      </c>
      <c r="C293" s="26">
        <f>'RESULTADOS PIER'!N411</f>
        <v>5.3845000000000001</v>
      </c>
      <c r="D293" s="26">
        <f t="shared" si="26"/>
        <v>7.4845347677536091E-3</v>
      </c>
      <c r="E293" s="26">
        <f t="shared" si="27"/>
        <v>1.109092773051878E-3</v>
      </c>
    </row>
    <row r="294" spans="2:5" x14ac:dyDescent="0.3">
      <c r="B294" s="26">
        <f>'RESULTADOS PIER'!K412</f>
        <v>7.6862000000000004</v>
      </c>
      <c r="C294" s="26">
        <f>'RESULTADOS PIER'!N412</f>
        <v>15.4992</v>
      </c>
      <c r="D294" s="26">
        <f t="shared" si="26"/>
        <v>5.4620197992753527E-3</v>
      </c>
      <c r="E294" s="26">
        <f t="shared" si="27"/>
        <v>3.1925063994958989E-3</v>
      </c>
    </row>
    <row r="295" spans="2:5" x14ac:dyDescent="0.3">
      <c r="B295" s="26">
        <f>'RESULTADOS PIER'!K413</f>
        <v>13.603</v>
      </c>
      <c r="C295" s="26">
        <f>'RESULTADOS PIER'!N413</f>
        <v>5.7878999999999996</v>
      </c>
      <c r="D295" s="26">
        <f t="shared" si="26"/>
        <v>9.6666565181159243E-3</v>
      </c>
      <c r="E295" s="26">
        <f t="shared" si="27"/>
        <v>1.1921846153119073E-3</v>
      </c>
    </row>
    <row r="296" spans="2:5" x14ac:dyDescent="0.3">
      <c r="B296" s="26">
        <f>'RESULTADOS PIER'!K414</f>
        <v>7.8936000000000002</v>
      </c>
      <c r="C296" s="26">
        <f>'RESULTADOS PIER'!N414</f>
        <v>16.3706</v>
      </c>
      <c r="D296" s="26">
        <f t="shared" si="26"/>
        <v>5.6094037999999905E-3</v>
      </c>
      <c r="E296" s="26">
        <f t="shared" si="27"/>
        <v>3.3719963135895761E-3</v>
      </c>
    </row>
    <row r="297" spans="2:5" x14ac:dyDescent="0.3">
      <c r="B297" s="26">
        <f>'RESULTADOS PIER'!K415</f>
        <v>12.9651</v>
      </c>
      <c r="C297" s="26">
        <f>'RESULTADOS PIER'!N415</f>
        <v>6.9615</v>
      </c>
      <c r="D297" s="26">
        <f t="shared" si="26"/>
        <v>9.2133476749999832E-3</v>
      </c>
      <c r="E297" s="26">
        <f t="shared" si="27"/>
        <v>1.4339213185255175E-3</v>
      </c>
    </row>
    <row r="298" spans="2:5" x14ac:dyDescent="0.3">
      <c r="B298" s="26">
        <f>'RESULTADOS PIER'!K416</f>
        <v>3.8399999999999997E-2</v>
      </c>
      <c r="C298" s="26">
        <f>'RESULTADOS PIER'!N416</f>
        <v>28.699400000000001</v>
      </c>
      <c r="D298" s="26">
        <f t="shared" si="26"/>
        <v>2.7288069565217343E-5</v>
      </c>
      <c r="E298" s="26">
        <f t="shared" si="27"/>
        <v>5.9114675700482986E-3</v>
      </c>
    </row>
    <row r="299" spans="2:5" x14ac:dyDescent="0.3">
      <c r="B299" s="26">
        <f>'RESULTADOS PIER'!K417</f>
        <v>3.7652999999999999</v>
      </c>
      <c r="C299" s="26">
        <f>'RESULTADOS PIER'!N417</f>
        <v>10.927300000000001</v>
      </c>
      <c r="D299" s="26">
        <f t="shared" si="26"/>
        <v>2.6757231336956471E-3</v>
      </c>
      <c r="E299" s="26">
        <f t="shared" si="27"/>
        <v>2.2507919879227014E-3</v>
      </c>
    </row>
    <row r="300" spans="2:5" x14ac:dyDescent="0.3">
      <c r="B300" s="26">
        <f>'RESULTADOS PIER'!K418</f>
        <v>9.9206000000000003</v>
      </c>
      <c r="C300" s="26">
        <f>'RESULTADOS PIER'!N418</f>
        <v>8.7720000000000002</v>
      </c>
      <c r="D300" s="26">
        <f t="shared" si="26"/>
        <v>7.0498443471014366E-3</v>
      </c>
      <c r="E300" s="26">
        <f t="shared" si="27"/>
        <v>1.8068459105229963E-3</v>
      </c>
    </row>
    <row r="301" spans="2:5" x14ac:dyDescent="0.3">
      <c r="B301" s="26">
        <f>'RESULTADOS PIER'!K419</f>
        <v>13.724299999999999</v>
      </c>
      <c r="C301" s="26">
        <f>'RESULTADOS PIER'!N419</f>
        <v>18.3689</v>
      </c>
      <c r="D301" s="26">
        <f t="shared" si="26"/>
        <v>9.7528555503623004E-3</v>
      </c>
      <c r="E301" s="26">
        <f t="shared" si="27"/>
        <v>3.7836037215920964E-3</v>
      </c>
    </row>
    <row r="302" spans="2:5" x14ac:dyDescent="0.3">
      <c r="B302" s="26">
        <f>'RESULTADOS PIER'!K420</f>
        <v>3.8399999999999997E-2</v>
      </c>
      <c r="C302" s="26">
        <f>'RESULTADOS PIER'!N420</f>
        <v>28.699400000000001</v>
      </c>
      <c r="D302" s="26">
        <f t="shared" si="26"/>
        <v>2.7288069565217343E-5</v>
      </c>
      <c r="E302" s="26">
        <f t="shared" si="27"/>
        <v>5.9114675700482986E-3</v>
      </c>
    </row>
    <row r="303" spans="2:5" x14ac:dyDescent="0.3">
      <c r="B303" s="26">
        <f>'RESULTADOS PIER'!K421</f>
        <v>3.7652999999999999</v>
      </c>
      <c r="C303" s="26">
        <f>'RESULTADOS PIER'!N421</f>
        <v>10.927300000000001</v>
      </c>
      <c r="D303" s="26">
        <f t="shared" si="26"/>
        <v>2.6757231336956471E-3</v>
      </c>
      <c r="E303" s="26">
        <f t="shared" si="27"/>
        <v>2.2507919879227014E-3</v>
      </c>
    </row>
    <row r="304" spans="2:5" x14ac:dyDescent="0.3">
      <c r="B304" s="26">
        <f>'RESULTADOS PIER'!K422</f>
        <v>9.9206000000000003</v>
      </c>
      <c r="C304" s="26">
        <f>'RESULTADOS PIER'!N422</f>
        <v>8.7720000000000002</v>
      </c>
      <c r="D304" s="26">
        <f t="shared" si="26"/>
        <v>7.0498443471014366E-3</v>
      </c>
      <c r="E304" s="26">
        <f t="shared" si="27"/>
        <v>1.8068459105229963E-3</v>
      </c>
    </row>
    <row r="305" spans="2:5" x14ac:dyDescent="0.3">
      <c r="B305" s="26">
        <f>'RESULTADOS PIER'!K423</f>
        <v>13.724299999999999</v>
      </c>
      <c r="C305" s="26">
        <f>'RESULTADOS PIER'!N423</f>
        <v>18.3689</v>
      </c>
      <c r="D305" s="26">
        <f t="shared" si="26"/>
        <v>9.7528555503623004E-3</v>
      </c>
      <c r="E305" s="26">
        <f t="shared" si="27"/>
        <v>3.7836037215920964E-3</v>
      </c>
    </row>
    <row r="306" spans="2:5" x14ac:dyDescent="0.3">
      <c r="B306" s="26">
        <f>'RESULTADOS PIER'!K424</f>
        <v>2.6240000000000001</v>
      </c>
      <c r="C306" s="26">
        <f>'RESULTADOS PIER'!N424</f>
        <v>16.228999999999999</v>
      </c>
      <c r="D306" s="26">
        <f t="shared" si="26"/>
        <v>1.864684753623185E-3</v>
      </c>
      <c r="E306" s="26">
        <f t="shared" si="27"/>
        <v>3.3428297174963187E-3</v>
      </c>
    </row>
    <row r="307" spans="2:5" x14ac:dyDescent="0.3">
      <c r="B307" s="26">
        <f>'RESULTADOS PIER'!K425</f>
        <v>6.4276999999999997</v>
      </c>
      <c r="C307" s="26">
        <f>'RESULTADOS PIER'!N425</f>
        <v>4.6562000000000001</v>
      </c>
      <c r="D307" s="26">
        <f t="shared" si="26"/>
        <v>4.5676959568840495E-3</v>
      </c>
      <c r="E307" s="26">
        <f t="shared" si="27"/>
        <v>9.5907842323041212E-4</v>
      </c>
    </row>
    <row r="308" spans="2:5" x14ac:dyDescent="0.3">
      <c r="B308" s="26">
        <f>'RESULTADOS PIER'!K426</f>
        <v>7.2582000000000004</v>
      </c>
      <c r="C308" s="26">
        <f>'RESULTADOS PIER'!N426</f>
        <v>3.6985000000000001</v>
      </c>
      <c r="D308" s="26">
        <f t="shared" si="26"/>
        <v>5.157871523913035E-3</v>
      </c>
      <c r="E308" s="26">
        <f t="shared" si="27"/>
        <v>7.6181253990758116E-4</v>
      </c>
    </row>
    <row r="309" spans="2:5" x14ac:dyDescent="0.3">
      <c r="B309" s="26">
        <f>'RESULTADOS PIER'!K427</f>
        <v>11.0619</v>
      </c>
      <c r="C309" s="26">
        <f>'RESULTADOS PIER'!N427</f>
        <v>12.097899999999999</v>
      </c>
      <c r="D309" s="26">
        <f t="shared" si="26"/>
        <v>7.8608827271738988E-3</v>
      </c>
      <c r="E309" s="26">
        <f t="shared" si="27"/>
        <v>2.4919107547784038E-3</v>
      </c>
    </row>
    <row r="310" spans="2:5" x14ac:dyDescent="0.3">
      <c r="B310" s="26">
        <f>'RESULTADOS PIER'!K428</f>
        <v>2.6240000000000001</v>
      </c>
      <c r="C310" s="26">
        <f>'RESULTADOS PIER'!N428</f>
        <v>16.228999999999999</v>
      </c>
      <c r="D310" s="26">
        <f t="shared" si="26"/>
        <v>1.864684753623185E-3</v>
      </c>
      <c r="E310" s="26">
        <f t="shared" si="27"/>
        <v>3.3428297174963187E-3</v>
      </c>
    </row>
    <row r="311" spans="2:5" x14ac:dyDescent="0.3">
      <c r="B311" s="26">
        <f>'RESULTADOS PIER'!K429</f>
        <v>6.4276999999999997</v>
      </c>
      <c r="C311" s="26">
        <f>'RESULTADOS PIER'!N429</f>
        <v>4.6562000000000001</v>
      </c>
      <c r="D311" s="26">
        <f t="shared" si="26"/>
        <v>4.5676959568840495E-3</v>
      </c>
      <c r="E311" s="26">
        <f t="shared" si="27"/>
        <v>9.5907842323041212E-4</v>
      </c>
    </row>
    <row r="312" spans="2:5" x14ac:dyDescent="0.3">
      <c r="B312" s="26">
        <f>'RESULTADOS PIER'!K430</f>
        <v>7.2582000000000004</v>
      </c>
      <c r="C312" s="26">
        <f>'RESULTADOS PIER'!N430</f>
        <v>3.6985000000000001</v>
      </c>
      <c r="D312" s="26">
        <f t="shared" si="26"/>
        <v>5.157871523913035E-3</v>
      </c>
      <c r="E312" s="26">
        <f t="shared" si="27"/>
        <v>7.6181253990758116E-4</v>
      </c>
    </row>
    <row r="313" spans="2:5" x14ac:dyDescent="0.3">
      <c r="B313" s="26">
        <f>'RESULTADOS PIER'!K431</f>
        <v>11.0619</v>
      </c>
      <c r="C313" s="26">
        <f>'RESULTADOS PIER'!N431</f>
        <v>12.097899999999999</v>
      </c>
      <c r="D313" s="26">
        <f t="shared" si="26"/>
        <v>7.8608827271738988E-3</v>
      </c>
      <c r="E313" s="26">
        <f t="shared" si="27"/>
        <v>2.4919107547784038E-3</v>
      </c>
    </row>
    <row r="314" spans="2:5" x14ac:dyDescent="0.3">
      <c r="B314" s="26">
        <f>'RESULTADOS PIER'!K432</f>
        <v>2.4245999999999999</v>
      </c>
      <c r="C314" s="26">
        <f>'RESULTADOS PIER'!N432</f>
        <v>33.949199999999998</v>
      </c>
      <c r="D314" s="26">
        <f t="shared" si="26"/>
        <v>1.7229857673913011E-3</v>
      </c>
      <c r="E314" s="26">
        <f t="shared" si="27"/>
        <v>6.9928150006301065E-3</v>
      </c>
    </row>
    <row r="315" spans="2:5" x14ac:dyDescent="0.3">
      <c r="B315" s="26">
        <f>'RESULTADOS PIER'!K433</f>
        <v>7.4961000000000002</v>
      </c>
      <c r="C315" s="26">
        <f>'RESULTADOS PIER'!N433</f>
        <v>8.4367999999999999</v>
      </c>
      <c r="D315" s="26">
        <f t="shared" si="26"/>
        <v>5.3269296423912949E-3</v>
      </c>
      <c r="E315" s="26">
        <f t="shared" si="27"/>
        <v>1.7378018214660753E-3</v>
      </c>
    </row>
    <row r="316" spans="2:5" x14ac:dyDescent="0.3">
      <c r="B316" s="26">
        <f>'RESULTADOS PIER'!K434</f>
        <v>12.3835</v>
      </c>
      <c r="C316" s="26">
        <f>'RESULTADOS PIER'!N434</f>
        <v>3.5222000000000002</v>
      </c>
      <c r="D316" s="26">
        <f t="shared" si="26"/>
        <v>8.8000471213767958E-3</v>
      </c>
      <c r="E316" s="26">
        <f t="shared" si="27"/>
        <v>7.2549847994118758E-4</v>
      </c>
    </row>
    <row r="317" spans="2:5" x14ac:dyDescent="0.3">
      <c r="B317" s="26">
        <f>'RESULTADOS PIER'!K435</f>
        <v>17.455100000000002</v>
      </c>
      <c r="C317" s="26">
        <f>'RESULTADOS PIER'!N435</f>
        <v>20.859400000000001</v>
      </c>
      <c r="D317" s="26">
        <f t="shared" si="26"/>
        <v>1.240406205905795E-2</v>
      </c>
      <c r="E317" s="26">
        <f t="shared" si="27"/>
        <v>4.2965938880487227E-3</v>
      </c>
    </row>
    <row r="318" spans="2:5" x14ac:dyDescent="0.3">
      <c r="B318" s="26">
        <f>'RESULTADOS PIER'!K436</f>
        <v>2.4245999999999999</v>
      </c>
      <c r="C318" s="26">
        <f>'RESULTADOS PIER'!N436</f>
        <v>33.949199999999998</v>
      </c>
      <c r="D318" s="26">
        <f t="shared" si="26"/>
        <v>1.7229857673913011E-3</v>
      </c>
      <c r="E318" s="26">
        <f t="shared" si="27"/>
        <v>6.9928150006301065E-3</v>
      </c>
    </row>
    <row r="319" spans="2:5" x14ac:dyDescent="0.3">
      <c r="B319" s="26">
        <f>'RESULTADOS PIER'!K437</f>
        <v>7.4961000000000002</v>
      </c>
      <c r="C319" s="26">
        <f>'RESULTADOS PIER'!N437</f>
        <v>8.4367999999999999</v>
      </c>
      <c r="D319" s="26">
        <f t="shared" si="26"/>
        <v>5.3269296423912949E-3</v>
      </c>
      <c r="E319" s="26">
        <f t="shared" si="27"/>
        <v>1.7378018214660753E-3</v>
      </c>
    </row>
    <row r="320" spans="2:5" x14ac:dyDescent="0.3">
      <c r="B320" s="26">
        <f>'RESULTADOS PIER'!K438</f>
        <v>12.3835</v>
      </c>
      <c r="C320" s="26">
        <f>'RESULTADOS PIER'!N438</f>
        <v>3.5222000000000002</v>
      </c>
      <c r="D320" s="26">
        <f t="shared" si="26"/>
        <v>8.8000471213767958E-3</v>
      </c>
      <c r="E320" s="26">
        <f t="shared" si="27"/>
        <v>7.2549847994118758E-4</v>
      </c>
    </row>
    <row r="321" spans="2:5" x14ac:dyDescent="0.3">
      <c r="B321" s="26">
        <f>'RESULTADOS PIER'!K439</f>
        <v>17.455100000000002</v>
      </c>
      <c r="C321" s="26">
        <f>'RESULTADOS PIER'!N439</f>
        <v>20.859400000000001</v>
      </c>
      <c r="D321" s="26">
        <f t="shared" si="26"/>
        <v>1.240406205905795E-2</v>
      </c>
      <c r="E321" s="26">
        <f t="shared" si="27"/>
        <v>4.2965938880487227E-3</v>
      </c>
    </row>
    <row r="322" spans="2:5" x14ac:dyDescent="0.3">
      <c r="B322" s="26">
        <f>'RESULTADOS PIER'!K440</f>
        <v>5.0869</v>
      </c>
      <c r="C322" s="26">
        <f>'RESULTADOS PIER'!N440</f>
        <v>21.4788</v>
      </c>
      <c r="D322" s="26">
        <f t="shared" si="26"/>
        <v>3.6148875278985441E-3</v>
      </c>
      <c r="E322" s="26">
        <f t="shared" si="27"/>
        <v>4.4241771480781275E-3</v>
      </c>
    </row>
    <row r="323" spans="2:5" x14ac:dyDescent="0.3">
      <c r="B323" s="26">
        <f>'RESULTADOS PIER'!K441</f>
        <v>10.1585</v>
      </c>
      <c r="C323" s="26">
        <f>'RESULTADOS PIER'!N441</f>
        <v>2.1657000000000002</v>
      </c>
      <c r="D323" s="26">
        <f t="shared" si="26"/>
        <v>7.2189024655796973E-3</v>
      </c>
      <c r="E323" s="26">
        <f t="shared" si="27"/>
        <v>4.4608825677378629E-4</v>
      </c>
    </row>
    <row r="324" spans="2:5" x14ac:dyDescent="0.3">
      <c r="B324" s="26">
        <f>'RESULTADOS PIER'!K442</f>
        <v>9.7211999999999996</v>
      </c>
      <c r="C324" s="26">
        <f>'RESULTADOS PIER'!N442</f>
        <v>8.9481999999999999</v>
      </c>
      <c r="D324" s="26">
        <f t="shared" si="26"/>
        <v>6.9081453608695522E-3</v>
      </c>
      <c r="E324" s="26">
        <f t="shared" si="27"/>
        <v>1.8431393726107931E-3</v>
      </c>
    </row>
    <row r="325" spans="2:5" x14ac:dyDescent="0.3">
      <c r="B325" s="26">
        <f>'RESULTADOS PIER'!K443</f>
        <v>14.7927</v>
      </c>
      <c r="C325" s="26">
        <f>'RESULTADOS PIER'!N443</f>
        <v>14.5884</v>
      </c>
      <c r="D325" s="26">
        <f t="shared" si="26"/>
        <v>1.0512089235869547E-2</v>
      </c>
      <c r="E325" s="26">
        <f t="shared" si="27"/>
        <v>3.0049009212350297E-3</v>
      </c>
    </row>
    <row r="326" spans="2:5" x14ac:dyDescent="0.3">
      <c r="B326" s="26">
        <f>'RESULTADOS PIER'!K444</f>
        <v>5.0869</v>
      </c>
      <c r="C326" s="26">
        <f>'RESULTADOS PIER'!N444</f>
        <v>21.4788</v>
      </c>
      <c r="D326" s="26">
        <f t="shared" si="26"/>
        <v>3.6148875278985441E-3</v>
      </c>
      <c r="E326" s="26">
        <f t="shared" si="27"/>
        <v>4.4241771480781275E-3</v>
      </c>
    </row>
    <row r="327" spans="2:5" x14ac:dyDescent="0.3">
      <c r="B327" s="26">
        <f>'RESULTADOS PIER'!K445</f>
        <v>10.1585</v>
      </c>
      <c r="C327" s="26">
        <f>'RESULTADOS PIER'!N445</f>
        <v>2.1657000000000002</v>
      </c>
      <c r="D327" s="26">
        <f t="shared" si="26"/>
        <v>7.2189024655796973E-3</v>
      </c>
      <c r="E327" s="26">
        <f t="shared" si="27"/>
        <v>4.4608825677378629E-4</v>
      </c>
    </row>
    <row r="328" spans="2:5" x14ac:dyDescent="0.3">
      <c r="B328" s="26">
        <f>'RESULTADOS PIER'!K446</f>
        <v>9.7211999999999996</v>
      </c>
      <c r="C328" s="26">
        <f>'RESULTADOS PIER'!N446</f>
        <v>8.9481999999999999</v>
      </c>
      <c r="D328" s="26">
        <f t="shared" si="26"/>
        <v>6.9081453608695522E-3</v>
      </c>
      <c r="E328" s="26">
        <f t="shared" si="27"/>
        <v>1.8431393726107931E-3</v>
      </c>
    </row>
    <row r="329" spans="2:5" x14ac:dyDescent="0.3">
      <c r="B329" s="26">
        <f>'RESULTADOS PIER'!K447</f>
        <v>14.7927</v>
      </c>
      <c r="C329" s="26">
        <f>'RESULTADOS PIER'!N447</f>
        <v>14.5884</v>
      </c>
      <c r="D329" s="26">
        <f t="shared" si="26"/>
        <v>1.0512089235869547E-2</v>
      </c>
      <c r="E329" s="26">
        <f t="shared" si="27"/>
        <v>3.0049009212350297E-3</v>
      </c>
    </row>
    <row r="330" spans="2:5" x14ac:dyDescent="0.3">
      <c r="B330" s="26">
        <f>'RESULTADOS PIER'!K448</f>
        <v>3.8399999999999997E-2</v>
      </c>
      <c r="C330" s="26">
        <f>'RESULTADOS PIER'!N448</f>
        <v>33.949199999999998</v>
      </c>
      <c r="D330" s="26">
        <f t="shared" si="26"/>
        <v>2.7288069565217343E-5</v>
      </c>
      <c r="E330" s="26">
        <f t="shared" si="27"/>
        <v>6.9928150006301065E-3</v>
      </c>
    </row>
    <row r="331" spans="2:5" x14ac:dyDescent="0.3">
      <c r="B331" s="26">
        <f>'RESULTADOS PIER'!K449</f>
        <v>3.7652999999999999</v>
      </c>
      <c r="C331" s="26">
        <f>'RESULTADOS PIER'!N449</f>
        <v>10.927300000000001</v>
      </c>
      <c r="D331" s="26">
        <f t="shared" si="26"/>
        <v>2.6757231336956471E-3</v>
      </c>
      <c r="E331" s="26">
        <f t="shared" si="27"/>
        <v>2.2507919879227014E-3</v>
      </c>
    </row>
    <row r="332" spans="2:5" x14ac:dyDescent="0.3">
      <c r="B332" s="26">
        <f>'RESULTADOS PIER'!K450</f>
        <v>12.3835</v>
      </c>
      <c r="C332" s="26">
        <f>'RESULTADOS PIER'!N450</f>
        <v>8.7720000000000002</v>
      </c>
      <c r="D332" s="26">
        <f t="shared" si="26"/>
        <v>8.8000471213767958E-3</v>
      </c>
      <c r="E332" s="26">
        <f t="shared" si="27"/>
        <v>1.8068459105229963E-3</v>
      </c>
    </row>
    <row r="333" spans="2:5" x14ac:dyDescent="0.3">
      <c r="B333" s="26">
        <f>'RESULTADOS PIER'!K451</f>
        <v>17.455100000000002</v>
      </c>
      <c r="C333" s="26">
        <f>'RESULTADOS PIER'!N451</f>
        <v>20.859400000000001</v>
      </c>
      <c r="D333" s="26">
        <f t="shared" si="26"/>
        <v>1.240406205905795E-2</v>
      </c>
      <c r="E333" s="26">
        <f t="shared" si="27"/>
        <v>4.2965938880487227E-3</v>
      </c>
    </row>
  </sheetData>
  <mergeCells count="2">
    <mergeCell ref="K2:M2"/>
    <mergeCell ref="S14:S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218" zoomScale="90" zoomScaleNormal="90" workbookViewId="0">
      <selection activeCell="O197" sqref="O197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13'!$R$4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148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167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13'!$R$5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8625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276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345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71.079524637681146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0.56902205737805278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5.4201971014492756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21.676989309769574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60.695570067354808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13.946370067354806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56.433218763834567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13.946370067354806</v>
      </c>
      <c r="D77" s="29" t="s">
        <v>12</v>
      </c>
      <c r="I77" s="19" t="s">
        <v>36</v>
      </c>
      <c r="J77" s="35">
        <f>J55*C56*0.8-J85</f>
        <v>5502.6584085521845</v>
      </c>
      <c r="K77" s="16" t="s">
        <v>17</v>
      </c>
      <c r="M77" s="19" t="s">
        <v>59</v>
      </c>
      <c r="N77" s="30">
        <f>SQRT(C51*0.0980665)*(1/0.0980665)/1000*J77*N76</f>
        <v>82.990027593874359</v>
      </c>
      <c r="O77" s="29" t="s">
        <v>12</v>
      </c>
    </row>
    <row r="78" spans="2:16" x14ac:dyDescent="0.3">
      <c r="B78" s="31" t="s">
        <v>148</v>
      </c>
      <c r="C78" s="37">
        <f>O87</f>
        <v>26.216002844660338</v>
      </c>
      <c r="D78" s="29" t="s">
        <v>12</v>
      </c>
      <c r="I78" s="19" t="s">
        <v>60</v>
      </c>
      <c r="J78" s="34">
        <f>MIN(N77,N75)</f>
        <v>56.433218763834567</v>
      </c>
      <c r="K78" s="29" t="s">
        <v>12</v>
      </c>
    </row>
    <row r="79" spans="2:16" x14ac:dyDescent="0.3">
      <c r="B79" s="19" t="s">
        <v>167</v>
      </c>
      <c r="C79" s="36">
        <f>C72*2*C57/C69/J52</f>
        <v>2.5132741228718349E-3</v>
      </c>
      <c r="D79" s="16" t="s">
        <v>50</v>
      </c>
      <c r="I79" s="19" t="s">
        <v>39</v>
      </c>
      <c r="J79" s="34">
        <f>J76-J78</f>
        <v>46.618681236165436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274.7301813793261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17.341591447815659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72.834684080825767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129.26790284466034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26.216002844660338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221.30674025033161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118.25484025033161</v>
      </c>
    </row>
    <row r="94" spans="2:16" ht="18" x14ac:dyDescent="0.35">
      <c r="B94" s="52" t="str">
        <f>'EJE 13'!$R$6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276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345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64.490063768115945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0.51627059906252504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6.0664000000000007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21.676989309769574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60.695570067354808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8.3728700673548033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56.433218763834567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8.3728700673548033</v>
      </c>
      <c r="D123" s="29" t="s">
        <v>12</v>
      </c>
      <c r="I123" s="19" t="s">
        <v>36</v>
      </c>
      <c r="J123" s="35">
        <f>J101*C102*0.8-J131</f>
        <v>5502.6584085521845</v>
      </c>
      <c r="K123" s="16" t="s">
        <v>17</v>
      </c>
      <c r="M123" s="19" t="s">
        <v>59</v>
      </c>
      <c r="N123" s="30">
        <f>SQRT(C97*0.0980665)*(1/0.0980665)/1000*J123*N122</f>
        <v>82.990027593874359</v>
      </c>
      <c r="O123" s="29" t="s">
        <v>12</v>
      </c>
    </row>
    <row r="124" spans="2:16" x14ac:dyDescent="0.3">
      <c r="B124" s="31" t="s">
        <v>148</v>
      </c>
      <c r="C124" s="37">
        <f>O133</f>
        <v>14.121069511327008</v>
      </c>
      <c r="D124" s="29" t="s">
        <v>12</v>
      </c>
      <c r="I124" s="19" t="s">
        <v>60</v>
      </c>
      <c r="J124" s="34">
        <f>MIN(N123,N121)</f>
        <v>56.433218763834567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58.713614569498766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274.7301813793261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17.341591447815659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72.834684080825767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129.26790284466034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14.121069511327008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221.30674025033161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106.15990691699828</v>
      </c>
    </row>
    <row r="140" spans="2:16" ht="18" x14ac:dyDescent="0.35">
      <c r="B140" s="52" t="str">
        <f>'EJE 13'!$R$7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8625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276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345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47.487478260869565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0.44351721779710074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2.5633623188405799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21.676989309769574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60.695570067354808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38.586570067354806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52.247008226419531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38.586570067354806</v>
      </c>
      <c r="D169" s="29" t="s">
        <v>12</v>
      </c>
      <c r="I169" s="19" t="s">
        <v>36</v>
      </c>
      <c r="J169" s="35">
        <f>J147*C148*0.8-J177</f>
        <v>5502.6584085521845</v>
      </c>
      <c r="K169" s="16" t="s">
        <v>17</v>
      </c>
      <c r="M169" s="19" t="s">
        <v>59</v>
      </c>
      <c r="N169" s="30">
        <f>SQRT(C143*0.0980665)*(1/0.0980665)/1000*J169*N168</f>
        <v>76.833835627087538</v>
      </c>
      <c r="O169" s="29" t="s">
        <v>12</v>
      </c>
    </row>
    <row r="170" spans="2:16" x14ac:dyDescent="0.3">
      <c r="B170" s="31" t="s">
        <v>148</v>
      </c>
      <c r="C170" s="37">
        <f>O179</f>
        <v>75.775392307245312</v>
      </c>
      <c r="D170" s="29" t="s">
        <v>12</v>
      </c>
      <c r="I170" s="19" t="s">
        <v>60</v>
      </c>
      <c r="J170" s="34">
        <f>MIN(N169,N167)</f>
        <v>52.247008226419531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-2.940708226419531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254.35072393513875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17.341591447815659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72.834684080825767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125.08169230724531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75.775392307245312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204.8902283389001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155.58392833890011</v>
      </c>
    </row>
    <row r="186" spans="2:15" ht="18" x14ac:dyDescent="0.35">
      <c r="B186" s="52" t="str">
        <f>'EJE 13'!$R$8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276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345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31.384681159420293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0.43968369070289781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2.7669420289855071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17.341591447815659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48.556456053883849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29.46455605388385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34.127602864459469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29.46455605388385</v>
      </c>
      <c r="D215" s="29" t="s">
        <v>12</v>
      </c>
      <c r="I215" s="19" t="s">
        <v>36</v>
      </c>
      <c r="J215" s="35">
        <f>J193*C194*0.8-J223</f>
        <v>4402.1267268417478</v>
      </c>
      <c r="K215" s="16" t="s">
        <v>17</v>
      </c>
      <c r="M215" s="19" t="s">
        <v>59</v>
      </c>
      <c r="N215" s="30">
        <f>SQRT(C189*0.0980665)*(1/0.0980665)/1000*J215*N214</f>
        <v>50.187651271263917</v>
      </c>
      <c r="O215" s="29" t="s">
        <v>12</v>
      </c>
    </row>
    <row r="216" spans="2:16" x14ac:dyDescent="0.3">
      <c r="B216" s="31" t="s">
        <v>148</v>
      </c>
      <c r="C216" s="37">
        <f>O225</f>
        <v>50.369483462453424</v>
      </c>
      <c r="D216" s="29" t="s">
        <v>12</v>
      </c>
      <c r="I216" s="19" t="s">
        <v>60</v>
      </c>
      <c r="J216" s="34">
        <f>MIN(N215,N213)</f>
        <v>34.127602864459469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7.8982638022071967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166.14119715962624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13.873273158252529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58.26774726466062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92.395350129120089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50.369483462453424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133.83373672337041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91.807870056703734</v>
      </c>
    </row>
    <row r="232" spans="2:15" ht="18" x14ac:dyDescent="0.35">
      <c r="B232" s="52" t="str">
        <f>'EJE 13'!$R$9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6900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276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345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2.5297246376811597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3.5440177311594143E-2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1.4278550724637682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17.341591447815659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48.556456053883849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38.704256053883853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34.127602864459469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38.704256053883853</v>
      </c>
      <c r="D261" s="29" t="s">
        <v>12</v>
      </c>
      <c r="I261" s="19" t="s">
        <v>36</v>
      </c>
      <c r="J261" s="35">
        <f>J239*C240*0.8-J269</f>
        <v>4402.1267268417478</v>
      </c>
      <c r="K261" s="16" t="s">
        <v>17</v>
      </c>
      <c r="M261" s="19" t="s">
        <v>59</v>
      </c>
      <c r="N261" s="30">
        <f>SQRT(C235*0.0980665)*(1/0.0980665)/1000*J261*N260</f>
        <v>50.187651271263917</v>
      </c>
      <c r="O261" s="29" t="s">
        <v>12</v>
      </c>
    </row>
    <row r="262" spans="2:16" x14ac:dyDescent="0.3">
      <c r="B262" s="31" t="s">
        <v>148</v>
      </c>
      <c r="C262" s="37">
        <f>O271</f>
        <v>72.340516795786755</v>
      </c>
      <c r="D262" s="29" t="s">
        <v>12</v>
      </c>
      <c r="I262" s="19" t="s">
        <v>60</v>
      </c>
      <c r="J262" s="34">
        <f>MIN(N261,N259)</f>
        <v>34.127602864459469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-14.072769531126138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166.14119715962624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13.873273158252529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58.26774726466062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92.395350129120089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72.340516795786755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133.83373672337041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113.77890339003707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AV333"/>
  <sheetViews>
    <sheetView showGridLines="0" zoomScale="80" zoomScaleNormal="80" workbookViewId="0">
      <selection activeCell="O38" sqref="O38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3.3320312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3.33203125" style="26" bestFit="1" customWidth="1"/>
    <col min="15" max="16" width="13.33203125" style="26" customWidth="1"/>
    <col min="17" max="17" width="3.77734375" style="26" customWidth="1"/>
    <col min="18" max="18" width="24.6640625" style="26" bestFit="1" customWidth="1"/>
    <col min="19" max="19" width="14" style="26" bestFit="1" customWidth="1"/>
    <col min="20" max="20" width="7.5546875" style="26" bestFit="1" customWidth="1"/>
    <col min="21" max="21" width="6.6640625" style="26" bestFit="1" customWidth="1"/>
    <col min="22" max="22" width="7.109375" style="26" bestFit="1" customWidth="1"/>
    <col min="23" max="23" width="9.33203125" style="26" bestFit="1" customWidth="1"/>
    <col min="24" max="24" width="7.33203125" style="26" bestFit="1" customWidth="1"/>
    <col min="25" max="25" width="8.33203125" style="26" bestFit="1" customWidth="1"/>
    <col min="26" max="26" width="11.6640625" style="26" bestFit="1" customWidth="1"/>
    <col min="27" max="27" width="11.5546875" style="26"/>
    <col min="28" max="28" width="5" style="26" bestFit="1" customWidth="1"/>
    <col min="29" max="29" width="5.6640625" style="26" bestFit="1" customWidth="1"/>
    <col min="30" max="31" width="6" style="26" bestFit="1" customWidth="1"/>
    <col min="32" max="32" width="5.6640625" style="26" bestFit="1" customWidth="1"/>
    <col min="33" max="34" width="6" style="26" bestFit="1" customWidth="1"/>
    <col min="35" max="35" width="5.6640625" style="26" bestFit="1" customWidth="1"/>
    <col min="36" max="37" width="6" style="26" bestFit="1" customWidth="1"/>
    <col min="38" max="38" width="5" style="26" bestFit="1" customWidth="1"/>
    <col min="39" max="39" width="5.5546875" style="26" bestFit="1" customWidth="1"/>
    <col min="40" max="40" width="12" style="26" bestFit="1" customWidth="1"/>
    <col min="41" max="41" width="5" style="26" bestFit="1" customWidth="1"/>
    <col min="42" max="42" width="5.5546875" style="26" bestFit="1" customWidth="1"/>
    <col min="43" max="43" width="6" style="26" bestFit="1" customWidth="1"/>
    <col min="44" max="44" width="4.33203125" style="26" customWidth="1"/>
    <col min="45" max="45" width="5.5546875" style="26" bestFit="1" customWidth="1"/>
    <col min="46" max="46" width="7.109375" style="26" bestFit="1" customWidth="1"/>
    <col min="47" max="47" width="5.554687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151</v>
      </c>
      <c r="C1" s="45" t="s">
        <v>152</v>
      </c>
    </row>
    <row r="2" spans="2:48" x14ac:dyDescent="0.3">
      <c r="K2" s="112" t="s">
        <v>138</v>
      </c>
      <c r="L2" s="112"/>
      <c r="M2" s="112"/>
      <c r="AB2" s="26" t="s">
        <v>187</v>
      </c>
      <c r="AC2" s="26">
        <v>1.5</v>
      </c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154</v>
      </c>
      <c r="D4" s="24">
        <v>12</v>
      </c>
      <c r="E4" s="24" t="s">
        <v>153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108">
        <f>MAX('RESULTADOS PIER'!K10802:K10851)</f>
        <v>734.4846</v>
      </c>
      <c r="K4" s="108">
        <f>MAX('RESULTADOS PIER'!L10802:L10803)</f>
        <v>32.536299999999997</v>
      </c>
      <c r="L4" s="108">
        <f>MAX('RESULTADOS PIER'!L10804:L10805)</f>
        <v>6.5023999999999997</v>
      </c>
      <c r="M4" s="108">
        <f>MAX('RESULTADOS PIER'!L10808:L10809)</f>
        <v>41.376100000000001</v>
      </c>
      <c r="N4" s="106" t="str">
        <f>'PLANILLAS EJE G ENTRE 3-6'!C24</f>
        <v>$\phi$10@13</v>
      </c>
      <c r="O4" s="106" t="str">
        <f>VLOOKUP(G4,TABLAS!$R$17:$S$19,2)</f>
        <v>$\phi$10@20</v>
      </c>
      <c r="P4" s="106" t="str">
        <f>AV4&amp;"$\phi$"&amp;AT4</f>
        <v>2$\phi$25</v>
      </c>
      <c r="R4" s="69" t="str">
        <f t="shared" ref="R4:R9" si="0">C4&amp;" | PIER "&amp;D4&amp;" | PISO "&amp;B4</f>
        <v>EJE G.3-7 | PIER 12 | PISO -1</v>
      </c>
      <c r="S4" s="24" t="str">
        <f>'PLANILLAS EJE G ENTRE 3-6'!F24</f>
        <v>[ÁREA MINIMA]</v>
      </c>
      <c r="T4" s="24" t="str">
        <f>'PLANILLAS EJE G ENTRE 3-6'!F25</f>
        <v>[OK]</v>
      </c>
      <c r="U4" s="26">
        <f t="shared" ref="U4:U9" si="1">G4*H4</f>
        <v>19200</v>
      </c>
      <c r="V4" s="89">
        <f>'PLANILLAS EJE G ENTRE 3-6'!C33</f>
        <v>4.0276828892176842E-3</v>
      </c>
      <c r="W4" s="89">
        <v>0.01</v>
      </c>
      <c r="X4" s="26">
        <f t="shared" ref="X4:X9" si="2">0.1*H4</f>
        <v>64</v>
      </c>
      <c r="Y4" s="26">
        <f>W4*G4*X4</f>
        <v>19.2</v>
      </c>
      <c r="Z4" s="26" t="str">
        <f>"$\phi$"&amp;VLOOKUP(AN4,TABLAS!$O$4:$P$13,2)</f>
        <v>$\phi$36</v>
      </c>
      <c r="AB4" s="51">
        <f>VLOOKUP(Y4,TABLAS!$O$4:$P$13,1)</f>
        <v>10.18</v>
      </c>
      <c r="AC4" s="26">
        <f t="shared" ref="AC4:AC9" si="3">AB4-Y4</f>
        <v>-9.02</v>
      </c>
      <c r="AD4" s="26">
        <f t="shared" ref="AD4:AD9" si="4">Y4-AC4</f>
        <v>28.22</v>
      </c>
      <c r="AE4" s="51">
        <f>IF(AC4&lt;0,VLOOKUP(AD4,TABLAS!$O$4:$P$13,1),AB4)</f>
        <v>10.18</v>
      </c>
      <c r="AF4" s="26">
        <f t="shared" ref="AF4:AF9" si="5">AE4-$Y4</f>
        <v>-9.02</v>
      </c>
      <c r="AG4" s="97">
        <f t="shared" ref="AG4:AG9" si="6">IF(AF4&lt;0,IF(AF4=AC4,AD4-$AC$2*AF4,AE4-AF4),AD4-$AC$2*AF4/2)</f>
        <v>41.75</v>
      </c>
      <c r="AH4" s="51">
        <f>IF(AF4&lt;0,VLOOKUP(AG4,TABLAS!$O$4:$P$13,1),AE4)</f>
        <v>10.18</v>
      </c>
      <c r="AI4" s="26">
        <f t="shared" ref="AI4:AI9" si="7">AH4-$Y4</f>
        <v>-9.02</v>
      </c>
      <c r="AJ4" s="97">
        <f t="shared" ref="AJ4:AJ9" si="8">IF(AI4&lt;0,IF(AI4=AF4,AG4-$AC$2*AI4,AH4-AI4),AG4-$AC$2*AI4/2)</f>
        <v>55.28</v>
      </c>
      <c r="AK4" s="51">
        <f>IF(AI4&lt;0,VLOOKUP(AJ4,TABLAS!$O$4:$P$13,1),AH4)</f>
        <v>10.18</v>
      </c>
      <c r="AL4" s="26">
        <f t="shared" ref="AL4:AL9" si="9">AK4-$Y4</f>
        <v>-9.02</v>
      </c>
      <c r="AM4" s="97">
        <f t="shared" ref="AM4:AM9" si="10">IF(AL4&lt;0,IF(AL4=AI4,AJ4-$AC$2*AL4,AK4-AL4),AJ4-$AC$2*AL4/2)</f>
        <v>68.81</v>
      </c>
      <c r="AN4" s="51">
        <f>IF(AL4&lt;0,VLOOKUP(AM4,TABLAS!$O$4:$P$13,1),AK4)</f>
        <v>10.18</v>
      </c>
      <c r="AO4" s="26">
        <f t="shared" ref="AO4:AO9" si="11">AN4-$Y4</f>
        <v>-9.02</v>
      </c>
      <c r="AP4" s="97">
        <f t="shared" ref="AP4:AP9" si="12">IF(AO4&lt;0,IF(AO4=AL4,AM4-$AC$2*AO4,AN4-AO4),AM4-$AC$2*AO4/2)</f>
        <v>82.34</v>
      </c>
      <c r="AQ4" s="51">
        <f>IF(AO4&lt;0,VLOOKUP(AP4,TABLAS!$O$4:$P$13,1),AN4)</f>
        <v>10.18</v>
      </c>
      <c r="AS4" s="99">
        <v>25</v>
      </c>
      <c r="AT4" s="26">
        <f>VLOOKUP(AS4,TABLAS!$R$4:$S$13,1,TRUE)</f>
        <v>25</v>
      </c>
      <c r="AU4" s="26">
        <f>VLOOKUP(AT4,TABLAS!$R$4:$S$13,2,TRUE)</f>
        <v>4.91</v>
      </c>
      <c r="AV4" s="26">
        <f>ROUNDUP(Y4/AU4/2,0)</f>
        <v>2</v>
      </c>
    </row>
    <row r="5" spans="2:48" x14ac:dyDescent="0.3">
      <c r="B5" s="24">
        <v>1</v>
      </c>
      <c r="C5" s="24" t="s">
        <v>155</v>
      </c>
      <c r="D5" s="24">
        <v>20</v>
      </c>
      <c r="E5" s="24" t="s">
        <v>153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108">
        <f>MAX('RESULTADOS PIER'!K10502:K10551)</f>
        <v>656.9896</v>
      </c>
      <c r="K5" s="108">
        <f>MAX('RESULTADOS PIER'!L10502:L10503)</f>
        <v>3.9794999999999998</v>
      </c>
      <c r="L5" s="108">
        <f>MAX('RESULTADOS PIER'!L10504:L10505)</f>
        <v>2.1244999999999998</v>
      </c>
      <c r="M5" s="108">
        <f>MAX('RESULTADOS PIER'!L10508:L10509)</f>
        <v>68.114199999999997</v>
      </c>
      <c r="N5" s="106" t="str">
        <f>'PLANILLAS EJE G ENTRE 3-6'!C70</f>
        <v>$\phi$10@13</v>
      </c>
      <c r="O5" s="106" t="str">
        <f>VLOOKUP(G5,TABLAS!$R$17:$S$19,2)</f>
        <v>$\phi$10@20</v>
      </c>
      <c r="P5" s="106" t="str">
        <f t="shared" ref="P5:P9" si="13">AV5&amp;"$\phi$"&amp;AT5</f>
        <v>2$\phi$22</v>
      </c>
      <c r="R5" s="69" t="str">
        <f t="shared" si="0"/>
        <v>EJE G.3-6 | PIER 20 | PISO 1</v>
      </c>
      <c r="S5" s="24" t="str">
        <f>'PLANILLAS EJE G ENTRE 3-6'!F70</f>
        <v>[ÁREA MINIMA]</v>
      </c>
      <c r="T5" s="24" t="str">
        <f>'PLANILLAS EJE G ENTRE 3-6'!F71</f>
        <v>[OK]</v>
      </c>
      <c r="U5" s="26">
        <f t="shared" si="1"/>
        <v>13200</v>
      </c>
      <c r="V5" s="89">
        <f>'PLANILLAS EJE G ENTRE 3-6'!C79</f>
        <v>4.0276828892176833E-3</v>
      </c>
      <c r="W5" s="89">
        <v>0.01</v>
      </c>
      <c r="X5" s="26">
        <f t="shared" si="2"/>
        <v>44</v>
      </c>
      <c r="Y5" s="26">
        <f t="shared" ref="Y5:Y9" si="14">W5*G5*X5</f>
        <v>13.2</v>
      </c>
      <c r="Z5" s="26" t="str">
        <f>"$\phi$"&amp;VLOOKUP(AN5,TABLAS!$O$4:$P$13,2)</f>
        <v>$\phi$36</v>
      </c>
      <c r="AB5" s="51">
        <f>VLOOKUP(Y5,TABLAS!$O$4:$P$13,1)</f>
        <v>10.18</v>
      </c>
      <c r="AC5" s="26">
        <f t="shared" si="3"/>
        <v>-3.0199999999999996</v>
      </c>
      <c r="AD5" s="26">
        <f t="shared" si="4"/>
        <v>16.22</v>
      </c>
      <c r="AE5" s="51">
        <f>IF(AC5&lt;0,VLOOKUP(AD5,TABLAS!$O$4:$P$13,1),AB5)</f>
        <v>10.18</v>
      </c>
      <c r="AF5" s="26">
        <f t="shared" si="5"/>
        <v>-3.0199999999999996</v>
      </c>
      <c r="AG5" s="97">
        <f t="shared" si="6"/>
        <v>20.75</v>
      </c>
      <c r="AH5" s="51">
        <f>IF(AF5&lt;0,VLOOKUP(AG5,TABLAS!$O$4:$P$13,1),AE5)</f>
        <v>10.18</v>
      </c>
      <c r="AI5" s="26">
        <f t="shared" si="7"/>
        <v>-3.0199999999999996</v>
      </c>
      <c r="AJ5" s="97">
        <f t="shared" si="8"/>
        <v>25.28</v>
      </c>
      <c r="AK5" s="51">
        <f>IF(AI5&lt;0,VLOOKUP(AJ5,TABLAS!$O$4:$P$13,1),AH5)</f>
        <v>10.18</v>
      </c>
      <c r="AL5" s="26">
        <f t="shared" si="9"/>
        <v>-3.0199999999999996</v>
      </c>
      <c r="AM5" s="97">
        <f t="shared" si="10"/>
        <v>29.810000000000002</v>
      </c>
      <c r="AN5" s="51">
        <f>IF(AL5&lt;0,VLOOKUP(AM5,TABLAS!$O$4:$P$13,1),AK5)</f>
        <v>10.18</v>
      </c>
      <c r="AO5" s="26">
        <f t="shared" si="11"/>
        <v>-3.0199999999999996</v>
      </c>
      <c r="AP5" s="97">
        <f t="shared" si="12"/>
        <v>34.340000000000003</v>
      </c>
      <c r="AQ5" s="51">
        <f>IF(AO5&lt;0,VLOOKUP(AP5,TABLAS!$O$4:$P$13,1),AN5)</f>
        <v>10.18</v>
      </c>
      <c r="AS5" s="99">
        <v>22</v>
      </c>
      <c r="AT5" s="26">
        <f>VLOOKUP(AS5,TABLAS!$R$4:$S$13,1,TRUE)</f>
        <v>22</v>
      </c>
      <c r="AU5" s="26">
        <f>VLOOKUP(AT5,TABLAS!$R$4:$S$13,2,TRUE)</f>
        <v>3.8</v>
      </c>
      <c r="AV5" s="26">
        <f t="shared" ref="AV5:AV9" si="15">ROUNDUP(Y5/AU5/2,0)</f>
        <v>2</v>
      </c>
    </row>
    <row r="6" spans="2:48" x14ac:dyDescent="0.3">
      <c r="B6" s="24">
        <v>3</v>
      </c>
      <c r="C6" s="24" t="s">
        <v>155</v>
      </c>
      <c r="D6" s="24">
        <v>21</v>
      </c>
      <c r="E6" s="24" t="s">
        <v>153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108">
        <f>MAX('RESULTADOS PIER'!K9602:K9651)</f>
        <v>637.07209999999998</v>
      </c>
      <c r="K6" s="108">
        <f>MAX('RESULTADOS PIER'!L9602:L9603)</f>
        <v>28.0989</v>
      </c>
      <c r="L6" s="108">
        <f>MAX('RESULTADOS PIER'!L9604:L9605)</f>
        <v>7.1456999999999997</v>
      </c>
      <c r="M6" s="108">
        <f>MAX('RESULTADOS PIER'!L9608:L9609)</f>
        <v>77.5244</v>
      </c>
      <c r="N6" s="106" t="str">
        <f>'PLANILLAS EJE G ENTRE 3-6'!C116</f>
        <v>$\phi$10@13</v>
      </c>
      <c r="O6" s="106" t="str">
        <f>VLOOKUP(G6,TABLAS!$R$17:$S$19,2)</f>
        <v>$\phi$8@16</v>
      </c>
      <c r="P6" s="106" t="str">
        <f t="shared" si="13"/>
        <v>2$\phi$22</v>
      </c>
      <c r="R6" s="69" t="str">
        <f t="shared" si="0"/>
        <v>EJE G.3-6 | PIER 21 | PISO 3</v>
      </c>
      <c r="S6" s="24" t="str">
        <f>'PLANILLAS EJE G ENTRE 3-6'!F116</f>
        <v>[]</v>
      </c>
      <c r="T6" s="24" t="str">
        <f>'PLANILLAS EJE G ENTRE 3-6'!F117</f>
        <v>[OK]</v>
      </c>
      <c r="U6" s="26">
        <f t="shared" si="1"/>
        <v>11500</v>
      </c>
      <c r="V6" s="89">
        <f>'PLANILLAS EJE G ENTRE 3-6'!C125</f>
        <v>4.8332194670612201E-3</v>
      </c>
      <c r="W6" s="89">
        <v>0.01</v>
      </c>
      <c r="X6" s="26">
        <f t="shared" si="2"/>
        <v>46</v>
      </c>
      <c r="Y6" s="26">
        <f t="shared" si="14"/>
        <v>11.5</v>
      </c>
      <c r="Z6" s="26" t="str">
        <f>"$\phi$"&amp;VLOOKUP(AN6,TABLAS!$O$4:$P$13,2)</f>
        <v>$\phi$36</v>
      </c>
      <c r="AB6" s="51">
        <f>VLOOKUP(Y6,TABLAS!$O$4:$P$13,1)</f>
        <v>10.18</v>
      </c>
      <c r="AC6" s="26">
        <f t="shared" si="3"/>
        <v>-1.3200000000000003</v>
      </c>
      <c r="AD6" s="26">
        <f t="shared" si="4"/>
        <v>12.82</v>
      </c>
      <c r="AE6" s="51">
        <f>IF(AC6&lt;0,VLOOKUP(AD6,TABLAS!$O$4:$P$13,1),AB6)</f>
        <v>10.18</v>
      </c>
      <c r="AF6" s="26">
        <f t="shared" si="5"/>
        <v>-1.3200000000000003</v>
      </c>
      <c r="AG6" s="97">
        <f t="shared" si="6"/>
        <v>14.8</v>
      </c>
      <c r="AH6" s="51">
        <f>IF(AF6&lt;0,VLOOKUP(AG6,TABLAS!$O$4:$P$13,1),AE6)</f>
        <v>10.18</v>
      </c>
      <c r="AI6" s="26">
        <f t="shared" si="7"/>
        <v>-1.3200000000000003</v>
      </c>
      <c r="AJ6" s="97">
        <f t="shared" si="8"/>
        <v>16.78</v>
      </c>
      <c r="AK6" s="51">
        <f>IF(AI6&lt;0,VLOOKUP(AJ6,TABLAS!$O$4:$P$13,1),AH6)</f>
        <v>10.18</v>
      </c>
      <c r="AL6" s="26">
        <f t="shared" si="9"/>
        <v>-1.3200000000000003</v>
      </c>
      <c r="AM6" s="97">
        <f t="shared" si="10"/>
        <v>18.760000000000002</v>
      </c>
      <c r="AN6" s="51">
        <f>IF(AL6&lt;0,VLOOKUP(AM6,TABLAS!$O$4:$P$13,1),AK6)</f>
        <v>10.18</v>
      </c>
      <c r="AO6" s="26">
        <f t="shared" si="11"/>
        <v>-1.3200000000000003</v>
      </c>
      <c r="AP6" s="97">
        <f t="shared" si="12"/>
        <v>20.740000000000002</v>
      </c>
      <c r="AQ6" s="51">
        <f>IF(AO6&lt;0,VLOOKUP(AP6,TABLAS!$O$4:$P$13,1),AN6)</f>
        <v>10.18</v>
      </c>
      <c r="AS6" s="99">
        <v>22</v>
      </c>
      <c r="AT6" s="26">
        <f>VLOOKUP(AS6,TABLAS!$R$4:$S$13,1,TRUE)</f>
        <v>22</v>
      </c>
      <c r="AU6" s="26">
        <f>VLOOKUP(AT6,TABLAS!$R$4:$S$13,2,TRUE)</f>
        <v>3.8</v>
      </c>
      <c r="AV6" s="26">
        <f t="shared" si="15"/>
        <v>2</v>
      </c>
    </row>
    <row r="7" spans="2:48" x14ac:dyDescent="0.3">
      <c r="B7" s="24">
        <v>8</v>
      </c>
      <c r="C7" s="24" t="s">
        <v>155</v>
      </c>
      <c r="D7" s="24">
        <v>21</v>
      </c>
      <c r="E7" s="24" t="s">
        <v>153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108">
        <f>MAX('RESULTADOS PIER'!K7352:K7401)</f>
        <v>459.44850000000002</v>
      </c>
      <c r="K7" s="108">
        <f>MAX('RESULTADOS PIER'!L7352:L7353)</f>
        <v>3.1524000000000001</v>
      </c>
      <c r="L7" s="108">
        <f>MAX('RESULTADOS PIER'!L7354:L7355)</f>
        <v>0.76239999999999997</v>
      </c>
      <c r="M7" s="108">
        <f>MAX('RESULTADOS PIER'!L7358:L7359)</f>
        <v>67.498500000000007</v>
      </c>
      <c r="N7" s="106" t="str">
        <f>'PLANILLAS EJE G ENTRE 3-6'!C162</f>
        <v>$\phi$8@16</v>
      </c>
      <c r="O7" s="106" t="str">
        <f>VLOOKUP(G7,TABLAS!$R$17:$S$19,2)</f>
        <v>$\phi$8@16</v>
      </c>
      <c r="P7" s="106" t="str">
        <f t="shared" si="13"/>
        <v>2$\phi$22</v>
      </c>
      <c r="R7" s="69" t="str">
        <f t="shared" si="0"/>
        <v>EJE G.3-6 | PIER 21 | PISO 8</v>
      </c>
      <c r="S7" s="24" t="str">
        <f>'PLANILLAS EJE G ENTRE 3-6'!F162</f>
        <v>[ÁREA MINIMA]</v>
      </c>
      <c r="T7" s="24" t="str">
        <f>'PLANILLAS EJE G ENTRE 3-6'!F163</f>
        <v>[OK]</v>
      </c>
      <c r="U7" s="26">
        <f t="shared" si="1"/>
        <v>11500</v>
      </c>
      <c r="V7" s="89">
        <f>'PLANILLAS EJE G ENTRE 3-6'!C171</f>
        <v>2.5132741228718349E-3</v>
      </c>
      <c r="W7" s="89">
        <v>0.01</v>
      </c>
      <c r="X7" s="26">
        <f t="shared" si="2"/>
        <v>46</v>
      </c>
      <c r="Y7" s="26">
        <f t="shared" si="14"/>
        <v>11.5</v>
      </c>
      <c r="Z7" s="26" t="str">
        <f>"$\phi$"&amp;VLOOKUP(AN7,TABLAS!$O$4:$P$13,2)</f>
        <v>$\phi$36</v>
      </c>
      <c r="AB7" s="51">
        <f>VLOOKUP(Y7,TABLAS!$O$4:$P$13,1)</f>
        <v>10.18</v>
      </c>
      <c r="AC7" s="26">
        <f t="shared" si="3"/>
        <v>-1.3200000000000003</v>
      </c>
      <c r="AD7" s="26">
        <f t="shared" si="4"/>
        <v>12.82</v>
      </c>
      <c r="AE7" s="51">
        <f>IF(AC7&lt;0,VLOOKUP(AD7,TABLAS!$O$4:$P$13,1),AB7)</f>
        <v>10.18</v>
      </c>
      <c r="AF7" s="26">
        <f t="shared" si="5"/>
        <v>-1.3200000000000003</v>
      </c>
      <c r="AG7" s="97">
        <f t="shared" si="6"/>
        <v>14.8</v>
      </c>
      <c r="AH7" s="51">
        <f>IF(AF7&lt;0,VLOOKUP(AG7,TABLAS!$O$4:$P$13,1),AE7)</f>
        <v>10.18</v>
      </c>
      <c r="AI7" s="26">
        <f t="shared" si="7"/>
        <v>-1.3200000000000003</v>
      </c>
      <c r="AJ7" s="97">
        <f t="shared" si="8"/>
        <v>16.78</v>
      </c>
      <c r="AK7" s="51">
        <f>IF(AI7&lt;0,VLOOKUP(AJ7,TABLAS!$O$4:$P$13,1),AH7)</f>
        <v>10.18</v>
      </c>
      <c r="AL7" s="26">
        <f t="shared" si="9"/>
        <v>-1.3200000000000003</v>
      </c>
      <c r="AM7" s="97">
        <f t="shared" si="10"/>
        <v>18.760000000000002</v>
      </c>
      <c r="AN7" s="51">
        <f>IF(AL7&lt;0,VLOOKUP(AM7,TABLAS!$O$4:$P$13,1),AK7)</f>
        <v>10.18</v>
      </c>
      <c r="AO7" s="26">
        <f t="shared" si="11"/>
        <v>-1.3200000000000003</v>
      </c>
      <c r="AP7" s="97">
        <f t="shared" si="12"/>
        <v>20.740000000000002</v>
      </c>
      <c r="AQ7" s="51">
        <f>IF(AO7&lt;0,VLOOKUP(AP7,TABLAS!$O$4:$P$13,1),AN7)</f>
        <v>10.18</v>
      </c>
      <c r="AS7" s="99">
        <v>22</v>
      </c>
      <c r="AT7" s="26">
        <f>VLOOKUP(AS7,TABLAS!$R$4:$S$13,1,TRUE)</f>
        <v>22</v>
      </c>
      <c r="AU7" s="26">
        <f>VLOOKUP(AT7,TABLAS!$R$4:$S$13,2,TRUE)</f>
        <v>3.8</v>
      </c>
      <c r="AV7" s="26">
        <f t="shared" si="15"/>
        <v>2</v>
      </c>
    </row>
    <row r="8" spans="2:48" x14ac:dyDescent="0.3">
      <c r="B8" s="24">
        <v>15</v>
      </c>
      <c r="C8" s="24" t="s">
        <v>155</v>
      </c>
      <c r="D8" s="24">
        <v>21</v>
      </c>
      <c r="E8" s="24" t="s">
        <v>153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108">
        <f>MAX('RESULTADOS PIER'!K4202:K4251)</f>
        <v>282.73169999999999</v>
      </c>
      <c r="K8" s="108">
        <f>MAX('RESULTADOS PIER'!L4202:L4203)</f>
        <v>3.4527999999999999</v>
      </c>
      <c r="L8" s="108">
        <f>MAX('RESULTADOS PIER'!L4204:L4205)</f>
        <v>0.92579999999999996</v>
      </c>
      <c r="M8" s="108">
        <f>MAX('RESULTADOS PIER'!L4208:L4209)</f>
        <v>54.004199999999997</v>
      </c>
      <c r="N8" s="106" t="str">
        <f>'PLANILLAS EJE G ENTRE 3-6'!C208</f>
        <v>$\phi$8@17</v>
      </c>
      <c r="O8" s="106" t="str">
        <f>VLOOKUP(G8,TABLAS!$R$17:$S$19,2)</f>
        <v>$\phi$8@20</v>
      </c>
      <c r="P8" s="106" t="str">
        <f t="shared" si="13"/>
        <v>2$\phi$18</v>
      </c>
      <c r="R8" s="69" t="str">
        <f t="shared" si="0"/>
        <v>EJE G.3-6 | PIER 21 | PISO 15</v>
      </c>
      <c r="S8" s="24" t="str">
        <f>'PLANILLAS EJE G ENTRE 3-6'!F208</f>
        <v>[ÁREA MINIMA]</v>
      </c>
      <c r="T8" s="24" t="str">
        <f>'PLANILLAS EJE G ENTRE 3-6'!F209</f>
        <v>[OK]</v>
      </c>
      <c r="U8" s="26">
        <f t="shared" si="1"/>
        <v>9200</v>
      </c>
      <c r="V8" s="89">
        <f>'PLANILLAS EJE G ENTRE 3-6'!C217</f>
        <v>2.9567930857315704E-3</v>
      </c>
      <c r="W8" s="89">
        <v>0.01</v>
      </c>
      <c r="X8" s="26">
        <f t="shared" si="2"/>
        <v>46</v>
      </c>
      <c r="Y8" s="26">
        <f t="shared" si="14"/>
        <v>9.2000000000000011</v>
      </c>
      <c r="Z8" s="26" t="str">
        <f>"$\phi$"&amp;VLOOKUP(AN8,TABLAS!$O$4:$P$13,2)</f>
        <v>$\phi$36</v>
      </c>
      <c r="AB8" s="51">
        <f>VLOOKUP(Y8,TABLAS!$O$4:$P$13,1)</f>
        <v>8.0399999999999991</v>
      </c>
      <c r="AC8" s="26">
        <f t="shared" si="3"/>
        <v>-1.1600000000000019</v>
      </c>
      <c r="AD8" s="26">
        <f t="shared" si="4"/>
        <v>10.360000000000003</v>
      </c>
      <c r="AE8" s="51">
        <f>IF(AC8&lt;0,VLOOKUP(AD8,TABLAS!$O$4:$P$13,1),AB8)</f>
        <v>10.18</v>
      </c>
      <c r="AF8" s="26">
        <f t="shared" si="5"/>
        <v>0.97999999999999865</v>
      </c>
      <c r="AG8" s="97">
        <f t="shared" si="6"/>
        <v>9.6250000000000036</v>
      </c>
      <c r="AH8" s="51">
        <f>IF(AF8&lt;0,VLOOKUP(AG8,TABLAS!$O$4:$P$13,1),AE8)</f>
        <v>10.18</v>
      </c>
      <c r="AI8" s="26">
        <f t="shared" si="7"/>
        <v>0.97999999999999865</v>
      </c>
      <c r="AJ8" s="97">
        <f t="shared" si="8"/>
        <v>8.8900000000000041</v>
      </c>
      <c r="AK8" s="51">
        <f>IF(AI8&lt;0,VLOOKUP(AJ8,TABLAS!$O$4:$P$13,1),AH8)</f>
        <v>10.18</v>
      </c>
      <c r="AL8" s="26">
        <f t="shared" si="9"/>
        <v>0.97999999999999865</v>
      </c>
      <c r="AM8" s="97">
        <f t="shared" si="10"/>
        <v>8.1550000000000047</v>
      </c>
      <c r="AN8" s="51">
        <f>IF(AL8&lt;0,VLOOKUP(AM8,TABLAS!$O$4:$P$13,1),AK8)</f>
        <v>10.18</v>
      </c>
      <c r="AO8" s="26">
        <f t="shared" si="11"/>
        <v>0.97999999999999865</v>
      </c>
      <c r="AP8" s="97">
        <f t="shared" si="12"/>
        <v>7.4200000000000053</v>
      </c>
      <c r="AQ8" s="51">
        <f>IF(AO8&lt;0,VLOOKUP(AP8,TABLAS!$O$4:$P$13,1),AN8)</f>
        <v>10.18</v>
      </c>
      <c r="AS8" s="99">
        <v>18</v>
      </c>
      <c r="AT8" s="26">
        <f>VLOOKUP(AS8,TABLAS!$R$4:$S$13,1,TRUE)</f>
        <v>18</v>
      </c>
      <c r="AU8" s="26">
        <f>VLOOKUP(AT8,TABLAS!$R$4:$S$13,2,TRUE)</f>
        <v>2.54</v>
      </c>
      <c r="AV8" s="26">
        <f t="shared" si="15"/>
        <v>2</v>
      </c>
    </row>
    <row r="9" spans="2:48" x14ac:dyDescent="0.3">
      <c r="B9" s="56">
        <v>23</v>
      </c>
      <c r="C9" s="56" t="s">
        <v>155</v>
      </c>
      <c r="D9" s="56">
        <v>21</v>
      </c>
      <c r="E9" s="56" t="s">
        <v>153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109">
        <f>MAX('RESULTADOS PIER'!K602:K651)</f>
        <v>37.504399999999997</v>
      </c>
      <c r="K9" s="109">
        <f>MAX('RESULTADOS PIER'!L602:L603)</f>
        <v>1.4339999999999999</v>
      </c>
      <c r="L9" s="109">
        <f>MAX('RESULTADOS PIER'!L604:L605)</f>
        <v>2.4396</v>
      </c>
      <c r="M9" s="109">
        <f>MAX('RESULTADOS PIER'!L608:L609)</f>
        <v>12.7636</v>
      </c>
      <c r="N9" s="107" t="str">
        <f>'PLANILLAS EJE G ENTRE 3-6'!C254</f>
        <v>$\phi$8@20</v>
      </c>
      <c r="O9" s="107" t="str">
        <f>VLOOKUP(G9,TABLAS!$R$17:$S$19,2)</f>
        <v>$\phi$8@20</v>
      </c>
      <c r="P9" s="107" t="str">
        <f t="shared" si="13"/>
        <v>2$\phi$18</v>
      </c>
      <c r="R9" s="70" t="str">
        <f t="shared" si="0"/>
        <v>EJE G.3-6 | PIER 21 | PISO 23</v>
      </c>
      <c r="S9" s="56" t="str">
        <f>'PLANILLAS EJE G ENTRE 3-6'!F254</f>
        <v>[ÁREA MINIMA]</v>
      </c>
      <c r="T9" s="56" t="str">
        <f>'PLANILLAS EJE G ENTRE 3-6'!F255</f>
        <v>[OK]</v>
      </c>
      <c r="U9" s="56">
        <f t="shared" si="1"/>
        <v>9200</v>
      </c>
      <c r="V9" s="90">
        <f>'PLANILLAS EJE G ENTRE 3-6'!C263</f>
        <v>2.5132741228718349E-3</v>
      </c>
      <c r="W9" s="90">
        <v>0.01</v>
      </c>
      <c r="X9" s="56">
        <f t="shared" si="2"/>
        <v>46</v>
      </c>
      <c r="Y9" s="26">
        <f t="shared" si="14"/>
        <v>9.2000000000000011</v>
      </c>
      <c r="Z9" s="56" t="str">
        <f>"$\phi$"&amp;VLOOKUP(AN9,TABLAS!$O$4:$P$13,2)</f>
        <v>$\phi$36</v>
      </c>
      <c r="AB9" s="51">
        <f>VLOOKUP(Y9,TABLAS!$O$4:$P$13,1)</f>
        <v>8.0399999999999991</v>
      </c>
      <c r="AC9" s="26">
        <f t="shared" si="3"/>
        <v>-1.1600000000000019</v>
      </c>
      <c r="AD9" s="26">
        <f t="shared" si="4"/>
        <v>10.360000000000003</v>
      </c>
      <c r="AE9" s="51">
        <f>IF(AC9&lt;0,VLOOKUP(AD9,TABLAS!$O$4:$P$13,1),AB9)</f>
        <v>10.18</v>
      </c>
      <c r="AF9" s="26">
        <f t="shared" si="5"/>
        <v>0.97999999999999865</v>
      </c>
      <c r="AG9" s="97">
        <f t="shared" si="6"/>
        <v>9.6250000000000036</v>
      </c>
      <c r="AH9" s="51">
        <f>IF(AF9&lt;0,VLOOKUP(AG9,TABLAS!$O$4:$P$13,1),AE9)</f>
        <v>10.18</v>
      </c>
      <c r="AI9" s="26">
        <f t="shared" si="7"/>
        <v>0.97999999999999865</v>
      </c>
      <c r="AJ9" s="97">
        <f t="shared" si="8"/>
        <v>8.8900000000000041</v>
      </c>
      <c r="AK9" s="51">
        <f>IF(AI9&lt;0,VLOOKUP(AJ9,TABLAS!$O$4:$P$13,1),AH9)</f>
        <v>10.18</v>
      </c>
      <c r="AL9" s="26">
        <f t="shared" si="9"/>
        <v>0.97999999999999865</v>
      </c>
      <c r="AM9" s="97">
        <f t="shared" si="10"/>
        <v>8.1550000000000047</v>
      </c>
      <c r="AN9" s="51">
        <f>IF(AL9&lt;0,VLOOKUP(AM9,TABLAS!$O$4:$P$13,1),AK9)</f>
        <v>10.18</v>
      </c>
      <c r="AO9" s="26">
        <f t="shared" si="11"/>
        <v>0.97999999999999865</v>
      </c>
      <c r="AP9" s="97">
        <f t="shared" si="12"/>
        <v>7.4200000000000053</v>
      </c>
      <c r="AQ9" s="51">
        <f>IF(AO9&lt;0,VLOOKUP(AP9,TABLAS!$O$4:$P$13,1),AN9)</f>
        <v>10.18</v>
      </c>
      <c r="AS9" s="99">
        <v>18</v>
      </c>
      <c r="AT9" s="26">
        <f>VLOOKUP(AS9,TABLAS!$R$4:$S$13,1,TRUE)</f>
        <v>18</v>
      </c>
      <c r="AU9" s="26">
        <f>VLOOKUP(AT9,TABLAS!$R$4:$S$13,2,TRUE)</f>
        <v>2.54</v>
      </c>
      <c r="AV9" s="26">
        <f t="shared" si="15"/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G.3-7 | PIER 12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  <c r="S13" s="55" t="s">
        <v>208</v>
      </c>
      <c r="T13" s="55" t="s">
        <v>84</v>
      </c>
      <c r="U13" s="55" t="s">
        <v>4</v>
      </c>
      <c r="V13" s="55" t="s">
        <v>85</v>
      </c>
      <c r="W13" s="55" t="s">
        <v>207</v>
      </c>
    </row>
    <row r="14" spans="2:48" x14ac:dyDescent="0.3">
      <c r="B14" s="26">
        <f>'RESULTADOS PIER'!K10802</f>
        <v>419.0883</v>
      </c>
      <c r="C14" s="26">
        <f>'RESULTADOS PIER'!N10802</f>
        <v>184.7259</v>
      </c>
      <c r="D14" s="26">
        <f>B14*1000/(10.1971621297793*$F$4*$U$4)</f>
        <v>6.1158516029687388E-2</v>
      </c>
      <c r="E14" s="26">
        <f>C14*1000*100/($H$4*10.1971621297793*$F$4*$U$4)</f>
        <v>4.2121052995605394E-3</v>
      </c>
      <c r="S14" s="115" t="s">
        <v>209</v>
      </c>
      <c r="T14" s="24">
        <f>B4</f>
        <v>-1</v>
      </c>
      <c r="U14" s="24" t="str">
        <f>C4</f>
        <v>EJE G.3-7</v>
      </c>
      <c r="V14" s="24">
        <f>D4</f>
        <v>12</v>
      </c>
      <c r="W14" s="113">
        <f>'PLANILLAS EJE G ENTRE 3-6'!O13</f>
        <v>0.30624291677678517</v>
      </c>
    </row>
    <row r="15" spans="2:48" x14ac:dyDescent="0.3">
      <c r="B15" s="26">
        <f>'RESULTADOS PIER'!K10803</f>
        <v>430.7133</v>
      </c>
      <c r="C15" s="26">
        <f>'RESULTADOS PIER'!N10803</f>
        <v>103.38509999999999</v>
      </c>
      <c r="D15" s="26">
        <f t="shared" ref="D15:D63" si="16">B15*1000/(10.1971621297793*$F$4*$U$4)</f>
        <v>6.2854978920312388E-2</v>
      </c>
      <c r="E15" s="26">
        <f t="shared" ref="E15:E63" si="17">C15*1000*100/($H$4*10.1971621297793*$F$4*$U$4)</f>
        <v>2.3573788386230428E-3</v>
      </c>
      <c r="S15" s="116"/>
      <c r="T15" s="24">
        <f>B5</f>
        <v>1</v>
      </c>
      <c r="U15" s="24" t="str">
        <f>C5</f>
        <v>EJE G.3-6</v>
      </c>
      <c r="V15" s="24">
        <f>D5</f>
        <v>20</v>
      </c>
      <c r="W15" s="113">
        <f>'PLANILLAS EJE G ENTRE 3-6'!O59</f>
        <v>0.39844570567965298</v>
      </c>
    </row>
    <row r="16" spans="2:48" x14ac:dyDescent="0.3">
      <c r="B16" s="26">
        <f>'RESULTADOS PIER'!K10804</f>
        <v>97.661100000000005</v>
      </c>
      <c r="C16" s="26">
        <f>'RESULTADOS PIER'!N10804</f>
        <v>37.870899999999999</v>
      </c>
      <c r="D16" s="26">
        <f t="shared" si="16"/>
        <v>1.4251908129687475E-2</v>
      </c>
      <c r="E16" s="26">
        <f t="shared" si="17"/>
        <v>8.6352925382486827E-4</v>
      </c>
      <c r="S16" s="116"/>
      <c r="T16" s="24">
        <f>B6</f>
        <v>3</v>
      </c>
      <c r="U16" s="24" t="str">
        <f>C6</f>
        <v>EJE G.3-6</v>
      </c>
      <c r="V16" s="24">
        <f>D6</f>
        <v>21</v>
      </c>
      <c r="W16" s="113">
        <f>'PLANILLAS EJE G ENTRE 3-6'!O105</f>
        <v>0.44348132099130355</v>
      </c>
    </row>
    <row r="17" spans="2:23" x14ac:dyDescent="0.3">
      <c r="B17" s="26">
        <f>'RESULTADOS PIER'!K10805</f>
        <v>97.661100000000005</v>
      </c>
      <c r="C17" s="26">
        <f>'RESULTADOS PIER'!N10805</f>
        <v>21.614899999999999</v>
      </c>
      <c r="D17" s="26">
        <f t="shared" si="16"/>
        <v>1.4251908129687475E-2</v>
      </c>
      <c r="E17" s="26">
        <f t="shared" si="17"/>
        <v>4.9286123299153561E-4</v>
      </c>
      <c r="S17" s="116"/>
      <c r="T17" s="24">
        <f>B7</f>
        <v>8</v>
      </c>
      <c r="U17" s="24" t="str">
        <f>C7</f>
        <v>EJE G.3-6</v>
      </c>
      <c r="V17" s="24">
        <f>D7</f>
        <v>21</v>
      </c>
      <c r="W17" s="113">
        <f>'PLANILLAS EJE G ENTRE 3-6'!O151</f>
        <v>0.37313876873912982</v>
      </c>
    </row>
    <row r="18" spans="2:23" x14ac:dyDescent="0.3">
      <c r="B18" s="26">
        <f>'RESULTADOS PIER'!K10806</f>
        <v>85.691100000000006</v>
      </c>
      <c r="C18" s="26">
        <f>'RESULTADOS PIER'!N10806</f>
        <v>31.244499999999999</v>
      </c>
      <c r="D18" s="26">
        <f t="shared" si="16"/>
        <v>1.2505098598437479E-2</v>
      </c>
      <c r="E18" s="26">
        <f t="shared" si="17"/>
        <v>7.1243460734049361E-4</v>
      </c>
      <c r="S18" s="116"/>
      <c r="T18" s="24">
        <f>B8</f>
        <v>15</v>
      </c>
      <c r="U18" s="24" t="str">
        <f>C8</f>
        <v>EJE G.3-6</v>
      </c>
      <c r="V18" s="24">
        <f>D8</f>
        <v>21</v>
      </c>
      <c r="W18" s="113">
        <f>'PLANILLAS EJE G ENTRE 3-6'!O197</f>
        <v>0.43053584251630356</v>
      </c>
    </row>
    <row r="19" spans="2:23" x14ac:dyDescent="0.3">
      <c r="B19" s="26">
        <f>'RESULTADOS PIER'!K10807</f>
        <v>85.691100000000006</v>
      </c>
      <c r="C19" s="26">
        <f>'RESULTADOS PIER'!N10807</f>
        <v>25.5473</v>
      </c>
      <c r="D19" s="26">
        <f t="shared" si="16"/>
        <v>1.2505098598437479E-2</v>
      </c>
      <c r="E19" s="26">
        <f t="shared" si="17"/>
        <v>5.8252750545247296E-4</v>
      </c>
      <c r="S19" s="117"/>
      <c r="T19" s="56">
        <f>B9</f>
        <v>23</v>
      </c>
      <c r="U19" s="56" t="str">
        <f>C9</f>
        <v>EJE G.3-6</v>
      </c>
      <c r="V19" s="56">
        <f>D9</f>
        <v>21</v>
      </c>
      <c r="W19" s="114">
        <f>'PLANILLAS EJE G ENTRE 3-6'!O243</f>
        <v>5.7110640413043368E-2</v>
      </c>
    </row>
    <row r="20" spans="2:23" x14ac:dyDescent="0.3">
      <c r="B20" s="26">
        <f>'RESULTADOS PIER'!K10808</f>
        <v>54.837400000000002</v>
      </c>
      <c r="C20" s="26">
        <f>'RESULTADOS PIER'!N10808</f>
        <v>70.958100000000002</v>
      </c>
      <c r="D20" s="26">
        <f t="shared" si="16"/>
        <v>8.0025474510416524E-3</v>
      </c>
      <c r="E20" s="26">
        <f t="shared" si="17"/>
        <v>1.6179809602050756E-3</v>
      </c>
    </row>
    <row r="21" spans="2:23" x14ac:dyDescent="0.3">
      <c r="B21" s="26">
        <f>'RESULTADOS PIER'!K10809</f>
        <v>54.837400000000002</v>
      </c>
      <c r="C21" s="26">
        <f>'RESULTADOS PIER'!N10809</f>
        <v>155.6378</v>
      </c>
      <c r="D21" s="26">
        <f t="shared" si="16"/>
        <v>8.0025474510416524E-3</v>
      </c>
      <c r="E21" s="26">
        <f t="shared" si="17"/>
        <v>3.5488407537434831E-3</v>
      </c>
    </row>
    <row r="22" spans="2:23" x14ac:dyDescent="0.3">
      <c r="B22" s="26">
        <f>'RESULTADOS PIER'!K10810</f>
        <v>516.74940000000004</v>
      </c>
      <c r="C22" s="26">
        <f>'RESULTADOS PIER'!N10810</f>
        <v>222.5968</v>
      </c>
      <c r="D22" s="26">
        <f t="shared" si="16"/>
        <v>7.5410424159374864E-2</v>
      </c>
      <c r="E22" s="26">
        <f t="shared" si="17"/>
        <v>5.0756345533854077E-3</v>
      </c>
    </row>
    <row r="23" spans="2:23" x14ac:dyDescent="0.3">
      <c r="B23" s="26">
        <f>'RESULTADOS PIER'!K10811</f>
        <v>528.37440000000004</v>
      </c>
      <c r="C23" s="26">
        <f>'RESULTADOS PIER'!N10811</f>
        <v>125</v>
      </c>
      <c r="D23" s="26">
        <f t="shared" si="16"/>
        <v>7.7106887049999864E-2</v>
      </c>
      <c r="E23" s="26">
        <f t="shared" si="17"/>
        <v>2.8502400716145784E-3</v>
      </c>
    </row>
    <row r="24" spans="2:23" x14ac:dyDescent="0.3">
      <c r="B24" s="26">
        <f>'RESULTADOS PIER'!K10812</f>
        <v>586.72360000000003</v>
      </c>
      <c r="C24" s="26">
        <f>'RESULTADOS PIER'!N10812</f>
        <v>258.61630000000002</v>
      </c>
      <c r="D24" s="26">
        <f t="shared" si="16"/>
        <v>8.5621919522916506E-2</v>
      </c>
      <c r="E24" s="26">
        <f t="shared" si="17"/>
        <v>5.8969483314615786E-3</v>
      </c>
    </row>
    <row r="25" spans="2:23" x14ac:dyDescent="0.3">
      <c r="B25" s="26">
        <f>'RESULTADOS PIER'!K10813</f>
        <v>602.99860000000001</v>
      </c>
      <c r="C25" s="26">
        <f>'RESULTADOS PIER'!N10813</f>
        <v>144.73910000000001</v>
      </c>
      <c r="D25" s="26">
        <f t="shared" si="16"/>
        <v>8.7996967569791501E-2</v>
      </c>
      <c r="E25" s="26">
        <f t="shared" si="17"/>
        <v>3.300329461995437E-3</v>
      </c>
    </row>
    <row r="26" spans="2:23" x14ac:dyDescent="0.3">
      <c r="B26" s="26">
        <f>'RESULTADOS PIER'!K10814</f>
        <v>659.16369999999995</v>
      </c>
      <c r="C26" s="26">
        <f>'RESULTADOS PIER'!N10814</f>
        <v>282.26459999999997</v>
      </c>
      <c r="D26" s="26">
        <f t="shared" si="16"/>
        <v>9.6193269324478983E-2</v>
      </c>
      <c r="E26" s="26">
        <f t="shared" si="17"/>
        <v>6.4361749897460822E-3</v>
      </c>
    </row>
    <row r="27" spans="2:23" x14ac:dyDescent="0.3">
      <c r="B27" s="26">
        <f>'RESULTADOS PIER'!K10815</f>
        <v>673.11369999999999</v>
      </c>
      <c r="C27" s="26">
        <f>'RESULTADOS PIER'!N10815</f>
        <v>158.64599999999999</v>
      </c>
      <c r="D27" s="26">
        <f t="shared" si="16"/>
        <v>9.8229024793228981E-2</v>
      </c>
      <c r="E27" s="26">
        <f t="shared" si="17"/>
        <v>3.6174334912109315E-3</v>
      </c>
    </row>
    <row r="28" spans="2:23" x14ac:dyDescent="0.3">
      <c r="B28" s="26">
        <f>'RESULTADOS PIER'!K10816</f>
        <v>257.21190000000001</v>
      </c>
      <c r="C28" s="26">
        <f>'RESULTADOS PIER'!N10816</f>
        <v>122.511</v>
      </c>
      <c r="D28" s="26">
        <f t="shared" si="16"/>
        <v>3.7535522010937433E-2</v>
      </c>
      <c r="E28" s="26">
        <f t="shared" si="17"/>
        <v>2.7934860913085891E-3</v>
      </c>
    </row>
    <row r="29" spans="2:23" x14ac:dyDescent="0.3">
      <c r="B29" s="26">
        <f>'RESULTADOS PIER'!K10817</f>
        <v>267.67439999999999</v>
      </c>
      <c r="C29" s="26">
        <f>'RESULTADOS PIER'!N10817</f>
        <v>57.2804</v>
      </c>
      <c r="D29" s="26">
        <f t="shared" si="16"/>
        <v>3.9062338612499928E-2</v>
      </c>
      <c r="E29" s="26">
        <f t="shared" si="17"/>
        <v>1.3061031311848935E-3</v>
      </c>
    </row>
    <row r="30" spans="2:23" x14ac:dyDescent="0.3">
      <c r="B30" s="26">
        <f>'RESULTADOS PIER'!K10818</f>
        <v>497.14690000000002</v>
      </c>
      <c r="C30" s="26">
        <f>'RESULTADOS PIER'!N10818</f>
        <v>209.9956</v>
      </c>
      <c r="D30" s="26">
        <f t="shared" si="16"/>
        <v>7.2549786411979039E-2</v>
      </c>
      <c r="E30" s="26">
        <f t="shared" si="17"/>
        <v>4.7883029918619714E-3</v>
      </c>
    </row>
    <row r="31" spans="2:23" x14ac:dyDescent="0.3">
      <c r="B31" s="26">
        <f>'RESULTADOS PIER'!K10819</f>
        <v>507.60939999999999</v>
      </c>
      <c r="C31" s="26">
        <f>'RESULTADOS PIER'!N10819</f>
        <v>128.81270000000001</v>
      </c>
      <c r="D31" s="26">
        <f t="shared" si="16"/>
        <v>7.4076603013541534E-2</v>
      </c>
      <c r="E31" s="26">
        <f t="shared" si="17"/>
        <v>2.9371769541829381E-3</v>
      </c>
    </row>
    <row r="32" spans="2:23" x14ac:dyDescent="0.3">
      <c r="B32" s="26">
        <f>'RESULTADOS PIER'!K10820</f>
        <v>257.21190000000001</v>
      </c>
      <c r="C32" s="26">
        <f>'RESULTADOS PIER'!N10820</f>
        <v>122.511</v>
      </c>
      <c r="D32" s="26">
        <f t="shared" si="16"/>
        <v>3.7535522010937433E-2</v>
      </c>
      <c r="E32" s="26">
        <f t="shared" si="17"/>
        <v>2.7934860913085891E-3</v>
      </c>
    </row>
    <row r="33" spans="2:5" x14ac:dyDescent="0.3">
      <c r="B33" s="26">
        <f>'RESULTADOS PIER'!K10821</f>
        <v>267.67439999999999</v>
      </c>
      <c r="C33" s="26">
        <f>'RESULTADOS PIER'!N10821</f>
        <v>57.2804</v>
      </c>
      <c r="D33" s="26">
        <f t="shared" si="16"/>
        <v>3.9062338612499928E-2</v>
      </c>
      <c r="E33" s="26">
        <f t="shared" si="17"/>
        <v>1.3061031311848935E-3</v>
      </c>
    </row>
    <row r="34" spans="2:5" x14ac:dyDescent="0.3">
      <c r="B34" s="26">
        <f>'RESULTADOS PIER'!K10822</f>
        <v>497.14690000000002</v>
      </c>
      <c r="C34" s="26">
        <f>'RESULTADOS PIER'!N10822</f>
        <v>209.9956</v>
      </c>
      <c r="D34" s="26">
        <f t="shared" si="16"/>
        <v>7.2549786411979039E-2</v>
      </c>
      <c r="E34" s="26">
        <f t="shared" si="17"/>
        <v>4.7883029918619714E-3</v>
      </c>
    </row>
    <row r="35" spans="2:5" x14ac:dyDescent="0.3">
      <c r="B35" s="26">
        <f>'RESULTADOS PIER'!K10823</f>
        <v>507.60939999999999</v>
      </c>
      <c r="C35" s="26">
        <f>'RESULTADOS PIER'!N10823</f>
        <v>128.81270000000001</v>
      </c>
      <c r="D35" s="26">
        <f t="shared" si="16"/>
        <v>7.4076603013541534E-2</v>
      </c>
      <c r="E35" s="26">
        <f t="shared" si="17"/>
        <v>2.9371769541829381E-3</v>
      </c>
    </row>
    <row r="36" spans="2:5" x14ac:dyDescent="0.3">
      <c r="B36" s="26">
        <f>'RESULTADOS PIER'!K10824</f>
        <v>300.40710000000001</v>
      </c>
      <c r="C36" s="26">
        <f>'RESULTADOS PIER'!N10824</f>
        <v>66.911900000000003</v>
      </c>
      <c r="D36" s="26">
        <f t="shared" si="16"/>
        <v>4.3839096535937427E-2</v>
      </c>
      <c r="E36" s="26">
        <f t="shared" si="17"/>
        <v>1.5257198291829402E-3</v>
      </c>
    </row>
    <row r="37" spans="2:5" x14ac:dyDescent="0.3">
      <c r="B37" s="26">
        <f>'RESULTADOS PIER'!K10825</f>
        <v>310.86959999999999</v>
      </c>
      <c r="C37" s="26">
        <f>'RESULTADOS PIER'!N10825</f>
        <v>124.8464</v>
      </c>
      <c r="D37" s="26">
        <f t="shared" si="16"/>
        <v>4.5365913137499915E-2</v>
      </c>
      <c r="E37" s="26">
        <f t="shared" si="17"/>
        <v>2.8467376966145783E-3</v>
      </c>
    </row>
    <row r="38" spans="2:5" x14ac:dyDescent="0.3">
      <c r="B38" s="26">
        <f>'RESULTADOS PIER'!K10826</f>
        <v>453.95179999999999</v>
      </c>
      <c r="C38" s="26">
        <f>'RESULTADOS PIER'!N10826</f>
        <v>265.59469999999999</v>
      </c>
      <c r="D38" s="26">
        <f t="shared" si="16"/>
        <v>6.6246226480208212E-2</v>
      </c>
      <c r="E38" s="26">
        <f t="shared" si="17"/>
        <v>6.0560692539876199E-3</v>
      </c>
    </row>
    <row r="39" spans="2:5" x14ac:dyDescent="0.3">
      <c r="B39" s="26">
        <f>'RESULTADOS PIER'!K10827</f>
        <v>464.41430000000003</v>
      </c>
      <c r="C39" s="26">
        <f>'RESULTADOS PIER'!N10827</f>
        <v>310.93950000000001</v>
      </c>
      <c r="D39" s="26">
        <f t="shared" si="16"/>
        <v>6.777304308177072E-2</v>
      </c>
      <c r="E39" s="26">
        <f t="shared" si="17"/>
        <v>7.0900177819824099E-3</v>
      </c>
    </row>
    <row r="40" spans="2:5" x14ac:dyDescent="0.3">
      <c r="B40" s="26">
        <f>'RESULTADOS PIER'!K10828</f>
        <v>300.40710000000001</v>
      </c>
      <c r="C40" s="26">
        <f>'RESULTADOS PIER'!N10828</f>
        <v>66.911900000000003</v>
      </c>
      <c r="D40" s="26">
        <f t="shared" si="16"/>
        <v>4.3839096535937427E-2</v>
      </c>
      <c r="E40" s="26">
        <f t="shared" si="17"/>
        <v>1.5257198291829402E-3</v>
      </c>
    </row>
    <row r="41" spans="2:5" x14ac:dyDescent="0.3">
      <c r="B41" s="26">
        <f>'RESULTADOS PIER'!K10829</f>
        <v>310.86959999999999</v>
      </c>
      <c r="C41" s="26">
        <f>'RESULTADOS PIER'!N10829</f>
        <v>124.8464</v>
      </c>
      <c r="D41" s="26">
        <f t="shared" si="16"/>
        <v>4.5365913137499915E-2</v>
      </c>
      <c r="E41" s="26">
        <f t="shared" si="17"/>
        <v>2.8467376966145783E-3</v>
      </c>
    </row>
    <row r="42" spans="2:5" x14ac:dyDescent="0.3">
      <c r="B42" s="26">
        <f>'RESULTADOS PIER'!K10830</f>
        <v>453.95179999999999</v>
      </c>
      <c r="C42" s="26">
        <f>'RESULTADOS PIER'!N10830</f>
        <v>265.59469999999999</v>
      </c>
      <c r="D42" s="26">
        <f t="shared" si="16"/>
        <v>6.6246226480208212E-2</v>
      </c>
      <c r="E42" s="26">
        <f t="shared" si="17"/>
        <v>6.0560692539876199E-3</v>
      </c>
    </row>
    <row r="43" spans="2:5" x14ac:dyDescent="0.3">
      <c r="B43" s="26">
        <f>'RESULTADOS PIER'!K10831</f>
        <v>464.41430000000003</v>
      </c>
      <c r="C43" s="26">
        <f>'RESULTADOS PIER'!N10831</f>
        <v>310.93950000000001</v>
      </c>
      <c r="D43" s="26">
        <f t="shared" si="16"/>
        <v>6.777304308177072E-2</v>
      </c>
      <c r="E43" s="26">
        <f t="shared" si="17"/>
        <v>7.0900177819824099E-3</v>
      </c>
    </row>
    <row r="44" spans="2:5" x14ac:dyDescent="0.3">
      <c r="B44" s="26">
        <f>'RESULTADOS PIER'!K10832</f>
        <v>480.59949999999998</v>
      </c>
      <c r="C44" s="26">
        <f>'RESULTADOS PIER'!N10832</f>
        <v>215.7997</v>
      </c>
      <c r="D44" s="26">
        <f t="shared" si="16"/>
        <v>7.0134986408854044E-2</v>
      </c>
      <c r="E44" s="26">
        <f t="shared" si="17"/>
        <v>4.9206476190592364E-3</v>
      </c>
    </row>
    <row r="45" spans="2:5" x14ac:dyDescent="0.3">
      <c r="B45" s="26">
        <f>'RESULTADOS PIER'!K10833</f>
        <v>494.54950000000002</v>
      </c>
      <c r="C45" s="26">
        <f>'RESULTADOS PIER'!N10833</f>
        <v>109.91079999999999</v>
      </c>
      <c r="D45" s="26">
        <f t="shared" si="16"/>
        <v>7.2170741877604042E-2</v>
      </c>
      <c r="E45" s="26">
        <f t="shared" si="17"/>
        <v>2.5061773317057246E-3</v>
      </c>
    </row>
    <row r="46" spans="2:5" x14ac:dyDescent="0.3">
      <c r="B46" s="26">
        <f>'RESULTADOS PIER'!K10834</f>
        <v>720.53459999999995</v>
      </c>
      <c r="C46" s="26">
        <f>'RESULTADOS PIER'!N10834</f>
        <v>303.28429999999997</v>
      </c>
      <c r="D46" s="26">
        <f t="shared" si="16"/>
        <v>0.1051492654031248</v>
      </c>
      <c r="E46" s="26">
        <f t="shared" si="17"/>
        <v>6.9154645196126182E-3</v>
      </c>
    </row>
    <row r="47" spans="2:5" x14ac:dyDescent="0.3">
      <c r="B47" s="26">
        <f>'RESULTADOS PIER'!K10835</f>
        <v>734.4846</v>
      </c>
      <c r="C47" s="26">
        <f>'RESULTADOS PIER'!N10835</f>
        <v>181.44319999999999</v>
      </c>
      <c r="D47" s="26">
        <f t="shared" si="16"/>
        <v>0.1071850208718748</v>
      </c>
      <c r="E47" s="26">
        <f t="shared" si="17"/>
        <v>4.1372534348958264E-3</v>
      </c>
    </row>
    <row r="48" spans="2:5" x14ac:dyDescent="0.3">
      <c r="B48" s="26">
        <f>'RESULTADOS PIER'!K10836</f>
        <v>480.59949999999998</v>
      </c>
      <c r="C48" s="26">
        <f>'RESULTADOS PIER'!N10836</f>
        <v>215.7997</v>
      </c>
      <c r="D48" s="26">
        <f t="shared" si="16"/>
        <v>7.0134986408854044E-2</v>
      </c>
      <c r="E48" s="26">
        <f t="shared" si="17"/>
        <v>4.9206476190592364E-3</v>
      </c>
    </row>
    <row r="49" spans="2:5" x14ac:dyDescent="0.3">
      <c r="B49" s="26">
        <f>'RESULTADOS PIER'!K10837</f>
        <v>494.54950000000002</v>
      </c>
      <c r="C49" s="26">
        <f>'RESULTADOS PIER'!N10837</f>
        <v>109.91079999999999</v>
      </c>
      <c r="D49" s="26">
        <f t="shared" si="16"/>
        <v>7.2170741877604042E-2</v>
      </c>
      <c r="E49" s="26">
        <f t="shared" si="17"/>
        <v>2.5061773317057246E-3</v>
      </c>
    </row>
    <row r="50" spans="2:5" x14ac:dyDescent="0.3">
      <c r="B50" s="26">
        <f>'RESULTADOS PIER'!K10838</f>
        <v>720.53459999999995</v>
      </c>
      <c r="C50" s="26">
        <f>'RESULTADOS PIER'!N10838</f>
        <v>303.28429999999997</v>
      </c>
      <c r="D50" s="26">
        <f t="shared" si="16"/>
        <v>0.1051492654031248</v>
      </c>
      <c r="E50" s="26">
        <f t="shared" si="17"/>
        <v>6.9154645196126182E-3</v>
      </c>
    </row>
    <row r="51" spans="2:5" x14ac:dyDescent="0.3">
      <c r="B51" s="26">
        <f>'RESULTADOS PIER'!K10839</f>
        <v>734.4846</v>
      </c>
      <c r="C51" s="26">
        <f>'RESULTADOS PIER'!N10839</f>
        <v>181.44319999999999</v>
      </c>
      <c r="D51" s="26">
        <f t="shared" si="16"/>
        <v>0.1071850208718748</v>
      </c>
      <c r="E51" s="26">
        <f t="shared" si="17"/>
        <v>4.1372534348958264E-3</v>
      </c>
    </row>
    <row r="52" spans="2:5" x14ac:dyDescent="0.3">
      <c r="B52" s="26">
        <f>'RESULTADOS PIER'!K10840</f>
        <v>523.79470000000003</v>
      </c>
      <c r="C52" s="26">
        <f>'RESULTADOS PIER'!N10840</f>
        <v>160.20060000000001</v>
      </c>
      <c r="D52" s="26">
        <f t="shared" si="16"/>
        <v>7.6438560933854038E-2</v>
      </c>
      <c r="E52" s="26">
        <f t="shared" si="17"/>
        <v>3.6528813569335875E-3</v>
      </c>
    </row>
    <row r="53" spans="2:5" x14ac:dyDescent="0.3">
      <c r="B53" s="26">
        <f>'RESULTADOS PIER'!K10841</f>
        <v>537.74469999999997</v>
      </c>
      <c r="C53" s="26">
        <f>'RESULTADOS PIER'!N10841</f>
        <v>72.215900000000005</v>
      </c>
      <c r="D53" s="26">
        <f t="shared" si="16"/>
        <v>7.8474316402604022E-2</v>
      </c>
      <c r="E53" s="26">
        <f t="shared" si="17"/>
        <v>1.6466612159016902E-3</v>
      </c>
    </row>
    <row r="54" spans="2:5" x14ac:dyDescent="0.3">
      <c r="B54" s="26">
        <f>'RESULTADOS PIER'!K10842</f>
        <v>677.33939999999996</v>
      </c>
      <c r="C54" s="26">
        <f>'RESULTADOS PIER'!N10842</f>
        <v>358.88339999999999</v>
      </c>
      <c r="D54" s="26">
        <f t="shared" si="16"/>
        <v>9.8845690878124809E-2</v>
      </c>
      <c r="E54" s="26">
        <f t="shared" si="17"/>
        <v>8.1832307817382675E-3</v>
      </c>
    </row>
    <row r="55" spans="2:5" x14ac:dyDescent="0.3">
      <c r="B55" s="26">
        <f>'RESULTADOS PIER'!K10843</f>
        <v>691.2894</v>
      </c>
      <c r="C55" s="26">
        <f>'RESULTADOS PIER'!N10843</f>
        <v>363.56990000000002</v>
      </c>
      <c r="D55" s="26">
        <f t="shared" si="16"/>
        <v>0.10088144634687482</v>
      </c>
      <c r="E55" s="26">
        <f t="shared" si="17"/>
        <v>8.2900919825032414E-3</v>
      </c>
    </row>
    <row r="56" spans="2:5" x14ac:dyDescent="0.3">
      <c r="B56" s="26">
        <f>'RESULTADOS PIER'!K10844</f>
        <v>523.79470000000003</v>
      </c>
      <c r="C56" s="26">
        <f>'RESULTADOS PIER'!N10844</f>
        <v>160.20060000000001</v>
      </c>
      <c r="D56" s="26">
        <f t="shared" si="16"/>
        <v>7.6438560933854038E-2</v>
      </c>
      <c r="E56" s="26">
        <f t="shared" si="17"/>
        <v>3.6528813569335875E-3</v>
      </c>
    </row>
    <row r="57" spans="2:5" x14ac:dyDescent="0.3">
      <c r="B57" s="26">
        <f>'RESULTADOS PIER'!K10845</f>
        <v>537.74469999999997</v>
      </c>
      <c r="C57" s="26">
        <f>'RESULTADOS PIER'!N10845</f>
        <v>72.215900000000005</v>
      </c>
      <c r="D57" s="26">
        <f t="shared" si="16"/>
        <v>7.8474316402604022E-2</v>
      </c>
      <c r="E57" s="26">
        <f t="shared" si="17"/>
        <v>1.6466612159016902E-3</v>
      </c>
    </row>
    <row r="58" spans="2:5" x14ac:dyDescent="0.3">
      <c r="B58" s="26">
        <f>'RESULTADOS PIER'!K10846</f>
        <v>677.33939999999996</v>
      </c>
      <c r="C58" s="26">
        <f>'RESULTADOS PIER'!N10846</f>
        <v>358.88339999999999</v>
      </c>
      <c r="D58" s="26">
        <f t="shared" si="16"/>
        <v>9.8845690878124809E-2</v>
      </c>
      <c r="E58" s="26">
        <f t="shared" si="17"/>
        <v>8.1832307817382675E-3</v>
      </c>
    </row>
    <row r="59" spans="2:5" x14ac:dyDescent="0.3">
      <c r="B59" s="26">
        <f>'RESULTADOS PIER'!K10847</f>
        <v>691.2894</v>
      </c>
      <c r="C59" s="26">
        <f>'RESULTADOS PIER'!N10847</f>
        <v>363.56990000000002</v>
      </c>
      <c r="D59" s="26">
        <f t="shared" si="16"/>
        <v>0.10088144634687482</v>
      </c>
      <c r="E59" s="26">
        <f t="shared" si="17"/>
        <v>8.2900919825032414E-3</v>
      </c>
    </row>
    <row r="60" spans="2:5" x14ac:dyDescent="0.3">
      <c r="B60" s="26">
        <f>'RESULTADOS PIER'!K10848</f>
        <v>257.21190000000001</v>
      </c>
      <c r="C60" s="26">
        <f>'RESULTADOS PIER'!N10848</f>
        <v>66.911900000000003</v>
      </c>
      <c r="D60" s="26">
        <f t="shared" si="16"/>
        <v>3.7535522010937433E-2</v>
      </c>
      <c r="E60" s="26">
        <f t="shared" si="17"/>
        <v>1.5257198291829402E-3</v>
      </c>
    </row>
    <row r="61" spans="2:5" x14ac:dyDescent="0.3">
      <c r="B61" s="26">
        <f>'RESULTADOS PIER'!K10849</f>
        <v>267.67439999999999</v>
      </c>
      <c r="C61" s="26">
        <f>'RESULTADOS PIER'!N10849</f>
        <v>124.8464</v>
      </c>
      <c r="D61" s="26">
        <f t="shared" si="16"/>
        <v>3.9062338612499928E-2</v>
      </c>
      <c r="E61" s="26">
        <f t="shared" si="17"/>
        <v>2.8467376966145783E-3</v>
      </c>
    </row>
    <row r="62" spans="2:5" x14ac:dyDescent="0.3">
      <c r="B62" s="26">
        <f>'RESULTADOS PIER'!K10850</f>
        <v>720.53459999999995</v>
      </c>
      <c r="C62" s="26">
        <f>'RESULTADOS PIER'!N10850</f>
        <v>358.88339999999999</v>
      </c>
      <c r="D62" s="26">
        <f t="shared" si="16"/>
        <v>0.1051492654031248</v>
      </c>
      <c r="E62" s="26">
        <f t="shared" si="17"/>
        <v>8.1832307817382675E-3</v>
      </c>
    </row>
    <row r="63" spans="2:5" x14ac:dyDescent="0.3">
      <c r="B63" s="26">
        <f>'RESULTADOS PIER'!K10851</f>
        <v>734.4846</v>
      </c>
      <c r="C63" s="26">
        <f>'RESULTADOS PIER'!N10851</f>
        <v>363.56990000000002</v>
      </c>
      <c r="D63" s="26">
        <f t="shared" si="16"/>
        <v>0.1071850208718748</v>
      </c>
      <c r="E63" s="26">
        <f t="shared" si="17"/>
        <v>8.2900919825032414E-3</v>
      </c>
    </row>
    <row r="65" spans="2:5" x14ac:dyDescent="0.3">
      <c r="B65" s="18" t="s">
        <v>172</v>
      </c>
    </row>
    <row r="66" spans="2:5" x14ac:dyDescent="0.3">
      <c r="B66" s="87" t="str">
        <f>$R$5</f>
        <v>EJE G.3-6 | PIER 20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PIER'!K10502</f>
        <v>384.84179999999998</v>
      </c>
      <c r="C68" s="26">
        <f>'RESULTADOS PIER'!N10502</f>
        <v>19.149100000000001</v>
      </c>
      <c r="D68" s="26">
        <f>B68*1000/(10.1971621297793*$F$5*$U$5)</f>
        <v>8.1688502986363487E-2</v>
      </c>
      <c r="E68" s="26">
        <f>C68*1000*100/($H$5*10.1971621297793*$F$5*$U$5)</f>
        <v>9.237924120179046E-4</v>
      </c>
    </row>
    <row r="69" spans="2:5" x14ac:dyDescent="0.3">
      <c r="B69" s="26">
        <f>'RESULTADOS PIER'!K10503</f>
        <v>392.65379999999999</v>
      </c>
      <c r="C69" s="26">
        <f>'RESULTADOS PIER'!N10503</f>
        <v>29.0182</v>
      </c>
      <c r="D69" s="26">
        <f t="shared" ref="D69:D117" si="18">B69*1000/(10.1971621297793*$F$5*$U$5)</f>
        <v>8.3346718349999849E-2</v>
      </c>
      <c r="E69" s="26">
        <f t="shared" ref="E69:E117" si="19">C69*1000*100/($H$5*10.1971621297793*$F$5*$U$5)</f>
        <v>1.3998983226583995E-3</v>
      </c>
    </row>
    <row r="70" spans="2:5" x14ac:dyDescent="0.3">
      <c r="B70" s="26">
        <f>'RESULTADOS PIER'!K10504</f>
        <v>86.686599999999999</v>
      </c>
      <c r="C70" s="26">
        <f>'RESULTADOS PIER'!N10504</f>
        <v>2.8727999999999998</v>
      </c>
      <c r="D70" s="26">
        <f t="shared" si="18"/>
        <v>1.8400544283333303E-2</v>
      </c>
      <c r="E70" s="26">
        <f t="shared" si="19"/>
        <v>1.3858984710743774E-4</v>
      </c>
    </row>
    <row r="71" spans="2:5" x14ac:dyDescent="0.3">
      <c r="B71" s="26">
        <f>'RESULTADOS PIER'!K10505</f>
        <v>86.686599999999999</v>
      </c>
      <c r="C71" s="26">
        <f>'RESULTADOS PIER'!N10505</f>
        <v>8.1416000000000004</v>
      </c>
      <c r="D71" s="26">
        <f t="shared" si="18"/>
        <v>1.8400544283333303E-2</v>
      </c>
      <c r="E71" s="26">
        <f t="shared" si="19"/>
        <v>3.9276771763085321E-4</v>
      </c>
    </row>
    <row r="72" spans="2:5" x14ac:dyDescent="0.3">
      <c r="B72" s="26">
        <f>'RESULTADOS PIER'!K10506</f>
        <v>70.798900000000003</v>
      </c>
      <c r="C72" s="26">
        <f>'RESULTADOS PIER'!N10506</f>
        <v>36.1419</v>
      </c>
      <c r="D72" s="26">
        <f t="shared" si="18"/>
        <v>1.5028139235606038E-2</v>
      </c>
      <c r="E72" s="26">
        <f t="shared" si="19"/>
        <v>1.743560427169418E-3</v>
      </c>
    </row>
    <row r="73" spans="2:5" x14ac:dyDescent="0.3">
      <c r="B73" s="26">
        <f>'RESULTADOS PIER'!K10507</f>
        <v>70.798900000000003</v>
      </c>
      <c r="C73" s="26">
        <f>'RESULTADOS PIER'!N10507</f>
        <v>18.4407</v>
      </c>
      <c r="D73" s="26">
        <f t="shared" si="18"/>
        <v>1.5028139235606038E-2</v>
      </c>
      <c r="E73" s="26">
        <f t="shared" si="19"/>
        <v>8.8961772262396521E-4</v>
      </c>
    </row>
    <row r="74" spans="2:5" x14ac:dyDescent="0.3">
      <c r="B74" s="26">
        <f>'RESULTADOS PIER'!K10508</f>
        <v>55.482300000000002</v>
      </c>
      <c r="C74" s="26">
        <f>'RESULTADOS PIER'!N10508</f>
        <v>42.106900000000003</v>
      </c>
      <c r="D74" s="26">
        <f t="shared" si="18"/>
        <v>1.1776958815909072E-2</v>
      </c>
      <c r="E74" s="26">
        <f t="shared" si="19"/>
        <v>2.0313244337121172E-3</v>
      </c>
    </row>
    <row r="75" spans="2:5" x14ac:dyDescent="0.3">
      <c r="B75" s="26">
        <f>'RESULTADOS PIER'!K10509</f>
        <v>55.482300000000002</v>
      </c>
      <c r="C75" s="26">
        <f>'RESULTADOS PIER'!N10509</f>
        <v>178.40960000000001</v>
      </c>
      <c r="D75" s="26">
        <f t="shared" si="18"/>
        <v>1.1776958815909072E-2</v>
      </c>
      <c r="E75" s="26">
        <f t="shared" si="19"/>
        <v>8.6068501763085226E-3</v>
      </c>
    </row>
    <row r="76" spans="2:5" x14ac:dyDescent="0.3">
      <c r="B76" s="26">
        <f>'RESULTADOS PIER'!K10510</f>
        <v>471.52839999999998</v>
      </c>
      <c r="C76" s="26">
        <f>'RESULTADOS PIER'!N10510</f>
        <v>22.021899999999999</v>
      </c>
      <c r="D76" s="26">
        <f t="shared" si="18"/>
        <v>0.10008904726969679</v>
      </c>
      <c r="E76" s="26">
        <f t="shared" si="19"/>
        <v>1.0623822591253422E-3</v>
      </c>
    </row>
    <row r="77" spans="2:5" x14ac:dyDescent="0.3">
      <c r="B77" s="26">
        <f>'RESULTADOS PIER'!K10511</f>
        <v>479.34039999999999</v>
      </c>
      <c r="C77" s="26">
        <f>'RESULTADOS PIER'!N10511</f>
        <v>37.159799999999997</v>
      </c>
      <c r="D77" s="26">
        <f t="shared" si="18"/>
        <v>0.10174726263333315</v>
      </c>
      <c r="E77" s="26">
        <f t="shared" si="19"/>
        <v>1.7926660402892525E-3</v>
      </c>
    </row>
    <row r="78" spans="2:5" x14ac:dyDescent="0.3">
      <c r="B78" s="26">
        <f>'RESULTADOS PIER'!K10512</f>
        <v>538.77850000000001</v>
      </c>
      <c r="C78" s="26">
        <f>'RESULTADOS PIER'!N10512</f>
        <v>26.808700000000002</v>
      </c>
      <c r="D78" s="26">
        <f t="shared" si="18"/>
        <v>0.11436389993560586</v>
      </c>
      <c r="E78" s="26">
        <f t="shared" si="19"/>
        <v>1.2933074471418707E-3</v>
      </c>
    </row>
    <row r="79" spans="2:5" x14ac:dyDescent="0.3">
      <c r="B79" s="26">
        <f>'RESULTADOS PIER'!K10513</f>
        <v>549.71529999999996</v>
      </c>
      <c r="C79" s="26">
        <f>'RESULTADOS PIER'!N10513</f>
        <v>40.625500000000002</v>
      </c>
      <c r="D79" s="26">
        <f t="shared" si="18"/>
        <v>0.11668540144469676</v>
      </c>
      <c r="E79" s="26">
        <f t="shared" si="19"/>
        <v>1.9598586165633569E-3</v>
      </c>
    </row>
    <row r="80" spans="2:5" x14ac:dyDescent="0.3">
      <c r="B80" s="26">
        <f>'RESULTADOS PIER'!K10514</f>
        <v>600.50869999999998</v>
      </c>
      <c r="C80" s="26">
        <f>'RESULTADOS PIER'!N10514</f>
        <v>27.575399999999998</v>
      </c>
      <c r="D80" s="26">
        <f t="shared" si="18"/>
        <v>0.12746707019166645</v>
      </c>
      <c r="E80" s="26">
        <f t="shared" si="19"/>
        <v>1.3302946497933859E-3</v>
      </c>
    </row>
    <row r="81" spans="2:5" x14ac:dyDescent="0.3">
      <c r="B81" s="26">
        <f>'RESULTADOS PIER'!K10515</f>
        <v>609.88310000000001</v>
      </c>
      <c r="C81" s="26">
        <f>'RESULTADOS PIER'!N10515</f>
        <v>47.848300000000002</v>
      </c>
      <c r="D81" s="26">
        <f t="shared" si="18"/>
        <v>0.12945692862803007</v>
      </c>
      <c r="E81" s="26">
        <f t="shared" si="19"/>
        <v>2.3083015111914555E-3</v>
      </c>
    </row>
    <row r="82" spans="2:5" x14ac:dyDescent="0.3">
      <c r="B82" s="26">
        <f>'RESULTADOS PIER'!K10516</f>
        <v>247.23910000000001</v>
      </c>
      <c r="C82" s="26">
        <f>'RESULTADOS PIER'!N10516</f>
        <v>33.3645</v>
      </c>
      <c r="D82" s="26">
        <f t="shared" si="18"/>
        <v>5.2480245021969608E-2</v>
      </c>
      <c r="E82" s="26">
        <f t="shared" si="19"/>
        <v>1.6095728744834679E-3</v>
      </c>
    </row>
    <row r="83" spans="2:5" x14ac:dyDescent="0.3">
      <c r="B83" s="26">
        <f>'RESULTADOS PIER'!K10517</f>
        <v>254.26990000000001</v>
      </c>
      <c r="C83" s="26">
        <f>'RESULTADOS PIER'!N10517</f>
        <v>0.2994</v>
      </c>
      <c r="D83" s="26">
        <f t="shared" si="18"/>
        <v>5.3972638849242333E-2</v>
      </c>
      <c r="E83" s="26">
        <f t="shared" si="19"/>
        <v>1.4443678719008234E-5</v>
      </c>
    </row>
    <row r="84" spans="2:5" x14ac:dyDescent="0.3">
      <c r="B84" s="26">
        <f>'RESULTADOS PIER'!K10518</f>
        <v>445.47609999999997</v>
      </c>
      <c r="C84" s="26">
        <f>'RESULTADOS PIER'!N10518</f>
        <v>67.832899999999995</v>
      </c>
      <c r="D84" s="26">
        <f t="shared" si="18"/>
        <v>9.4559051862878621E-2</v>
      </c>
      <c r="E84" s="26">
        <f t="shared" si="19"/>
        <v>3.2724001809572934E-3</v>
      </c>
    </row>
    <row r="85" spans="2:5" x14ac:dyDescent="0.3">
      <c r="B85" s="26">
        <f>'RESULTADOS PIER'!K10519</f>
        <v>452.50689999999997</v>
      </c>
      <c r="C85" s="26">
        <f>'RESULTADOS PIER'!N10519</f>
        <v>51.933300000000003</v>
      </c>
      <c r="D85" s="26">
        <f t="shared" si="18"/>
        <v>9.6051445690151338E-2</v>
      </c>
      <c r="E85" s="26">
        <f t="shared" si="19"/>
        <v>2.5053704075413174E-3</v>
      </c>
    </row>
    <row r="86" spans="2:5" x14ac:dyDescent="0.3">
      <c r="B86" s="26">
        <f>'RESULTADOS PIER'!K10520</f>
        <v>247.23910000000001</v>
      </c>
      <c r="C86" s="26">
        <f>'RESULTADOS PIER'!N10520</f>
        <v>33.3645</v>
      </c>
      <c r="D86" s="26">
        <f t="shared" si="18"/>
        <v>5.2480245021969608E-2</v>
      </c>
      <c r="E86" s="26">
        <f t="shared" si="19"/>
        <v>1.6095728744834679E-3</v>
      </c>
    </row>
    <row r="87" spans="2:5" x14ac:dyDescent="0.3">
      <c r="B87" s="26">
        <f>'RESULTADOS PIER'!K10521</f>
        <v>254.26990000000001</v>
      </c>
      <c r="C87" s="26">
        <f>'RESULTADOS PIER'!N10521</f>
        <v>0.2994</v>
      </c>
      <c r="D87" s="26">
        <f t="shared" si="18"/>
        <v>5.3972638849242333E-2</v>
      </c>
      <c r="E87" s="26">
        <f t="shared" si="19"/>
        <v>1.4443678719008234E-5</v>
      </c>
    </row>
    <row r="88" spans="2:5" x14ac:dyDescent="0.3">
      <c r="B88" s="26">
        <f>'RESULTADOS PIER'!K10522</f>
        <v>445.47609999999997</v>
      </c>
      <c r="C88" s="26">
        <f>'RESULTADOS PIER'!N10522</f>
        <v>67.832899999999995</v>
      </c>
      <c r="D88" s="26">
        <f t="shared" si="18"/>
        <v>9.4559051862878621E-2</v>
      </c>
      <c r="E88" s="26">
        <f t="shared" si="19"/>
        <v>3.2724001809572934E-3</v>
      </c>
    </row>
    <row r="89" spans="2:5" x14ac:dyDescent="0.3">
      <c r="B89" s="26">
        <f>'RESULTADOS PIER'!K10523</f>
        <v>452.50689999999997</v>
      </c>
      <c r="C89" s="26">
        <f>'RESULTADOS PIER'!N10523</f>
        <v>51.933300000000003</v>
      </c>
      <c r="D89" s="26">
        <f t="shared" si="18"/>
        <v>9.6051445690151338E-2</v>
      </c>
      <c r="E89" s="26">
        <f t="shared" si="19"/>
        <v>2.5053704075413174E-3</v>
      </c>
    </row>
    <row r="90" spans="2:5" x14ac:dyDescent="0.3">
      <c r="B90" s="26">
        <f>'RESULTADOS PIER'!K10524</f>
        <v>268.68239999999997</v>
      </c>
      <c r="C90" s="26">
        <f>'RESULTADOS PIER'!N10524</f>
        <v>41.715499999999999</v>
      </c>
      <c r="D90" s="26">
        <f t="shared" si="18"/>
        <v>5.7031910345454441E-2</v>
      </c>
      <c r="E90" s="26">
        <f t="shared" si="19"/>
        <v>2.0124424836432467E-3</v>
      </c>
    </row>
    <row r="91" spans="2:5" x14ac:dyDescent="0.3">
      <c r="B91" s="26">
        <f>'RESULTADOS PIER'!K10525</f>
        <v>275.71319999999997</v>
      </c>
      <c r="C91" s="26">
        <f>'RESULTADOS PIER'!N10525</f>
        <v>223.65700000000001</v>
      </c>
      <c r="D91" s="26">
        <f t="shared" si="18"/>
        <v>5.8524304172727165E-2</v>
      </c>
      <c r="E91" s="26">
        <f t="shared" si="19"/>
        <v>1.078967886191458E-2</v>
      </c>
    </row>
    <row r="92" spans="2:5" x14ac:dyDescent="0.3">
      <c r="B92" s="26">
        <f>'RESULTADOS PIER'!K10526</f>
        <v>424.03289999999998</v>
      </c>
      <c r="C92" s="26">
        <f>'RESULTADOS PIER'!N10526</f>
        <v>76.183899999999994</v>
      </c>
      <c r="D92" s="26">
        <f t="shared" si="18"/>
        <v>9.0007407765908931E-2</v>
      </c>
      <c r="E92" s="26">
        <f t="shared" si="19"/>
        <v>3.6752697901170721E-3</v>
      </c>
    </row>
    <row r="93" spans="2:5" x14ac:dyDescent="0.3">
      <c r="B93" s="26">
        <f>'RESULTADOS PIER'!K10527</f>
        <v>431.06369999999998</v>
      </c>
      <c r="C93" s="26">
        <f>'RESULTADOS PIER'!N10527</f>
        <v>275.88979999999998</v>
      </c>
      <c r="D93" s="26">
        <f t="shared" si="18"/>
        <v>9.1499801593181662E-2</v>
      </c>
      <c r="E93" s="26">
        <f t="shared" si="19"/>
        <v>1.3309497772382894E-2</v>
      </c>
    </row>
    <row r="94" spans="2:5" x14ac:dyDescent="0.3">
      <c r="B94" s="26">
        <f>'RESULTADOS PIER'!K10528</f>
        <v>268.68239999999997</v>
      </c>
      <c r="C94" s="26">
        <f>'RESULTADOS PIER'!N10528</f>
        <v>41.715499999999999</v>
      </c>
      <c r="D94" s="26">
        <f t="shared" si="18"/>
        <v>5.7031910345454441E-2</v>
      </c>
      <c r="E94" s="26">
        <f t="shared" si="19"/>
        <v>2.0124424836432467E-3</v>
      </c>
    </row>
    <row r="95" spans="2:5" x14ac:dyDescent="0.3">
      <c r="B95" s="26">
        <f>'RESULTADOS PIER'!K10529</f>
        <v>275.71319999999997</v>
      </c>
      <c r="C95" s="26">
        <f>'RESULTADOS PIER'!N10529</f>
        <v>223.65700000000001</v>
      </c>
      <c r="D95" s="26">
        <f t="shared" si="18"/>
        <v>5.8524304172727165E-2</v>
      </c>
      <c r="E95" s="26">
        <f t="shared" si="19"/>
        <v>1.078967886191458E-2</v>
      </c>
    </row>
    <row r="96" spans="2:5" x14ac:dyDescent="0.3">
      <c r="B96" s="26">
        <f>'RESULTADOS PIER'!K10530</f>
        <v>424.03289999999998</v>
      </c>
      <c r="C96" s="26">
        <f>'RESULTADOS PIER'!N10530</f>
        <v>76.183899999999994</v>
      </c>
      <c r="D96" s="26">
        <f t="shared" si="18"/>
        <v>9.0007407765908931E-2</v>
      </c>
      <c r="E96" s="26">
        <f t="shared" si="19"/>
        <v>3.6752697901170721E-3</v>
      </c>
    </row>
    <row r="97" spans="2:5" x14ac:dyDescent="0.3">
      <c r="B97" s="26">
        <f>'RESULTADOS PIER'!K10531</f>
        <v>431.06369999999998</v>
      </c>
      <c r="C97" s="26">
        <f>'RESULTADOS PIER'!N10531</f>
        <v>275.88979999999998</v>
      </c>
      <c r="D97" s="26">
        <f t="shared" si="18"/>
        <v>9.1499801593181662E-2</v>
      </c>
      <c r="E97" s="26">
        <f t="shared" si="19"/>
        <v>1.3309497772382894E-2</v>
      </c>
    </row>
    <row r="98" spans="2:5" x14ac:dyDescent="0.3">
      <c r="B98" s="26">
        <f>'RESULTADOS PIER'!K10532</f>
        <v>449.37819999999999</v>
      </c>
      <c r="C98" s="26">
        <f>'RESULTADOS PIER'!N10532</f>
        <v>24.747</v>
      </c>
      <c r="D98" s="26">
        <f t="shared" si="18"/>
        <v>9.5387331710605899E-2</v>
      </c>
      <c r="E98" s="26">
        <f t="shared" si="19"/>
        <v>1.1938467510330556E-3</v>
      </c>
    </row>
    <row r="99" spans="2:5" x14ac:dyDescent="0.3">
      <c r="B99" s="26">
        <f>'RESULTADOS PIER'!K10533</f>
        <v>458.75259999999997</v>
      </c>
      <c r="C99" s="26">
        <f>'RESULTADOS PIER'!N10533</f>
        <v>17.1464</v>
      </c>
      <c r="D99" s="26">
        <f t="shared" si="18"/>
        <v>9.7377190146969522E-2</v>
      </c>
      <c r="E99" s="26">
        <f t="shared" si="19"/>
        <v>8.2717799862258806E-4</v>
      </c>
    </row>
    <row r="100" spans="2:5" x14ac:dyDescent="0.3">
      <c r="B100" s="26">
        <f>'RESULTADOS PIER'!K10534</f>
        <v>647.61519999999996</v>
      </c>
      <c r="C100" s="26">
        <f>'RESULTADOS PIER'!N10534</f>
        <v>76.450400000000002</v>
      </c>
      <c r="D100" s="26">
        <f t="shared" si="18"/>
        <v>0.1374661385515149</v>
      </c>
      <c r="E100" s="26">
        <f t="shared" si="19"/>
        <v>3.6881263044077068E-3</v>
      </c>
    </row>
    <row r="101" spans="2:5" x14ac:dyDescent="0.3">
      <c r="B101" s="26">
        <f>'RESULTADOS PIER'!K10535</f>
        <v>656.9896</v>
      </c>
      <c r="C101" s="26">
        <f>'RESULTADOS PIER'!N10535</f>
        <v>68.7804</v>
      </c>
      <c r="D101" s="26">
        <f t="shared" si="18"/>
        <v>0.13945599698787856</v>
      </c>
      <c r="E101" s="26">
        <f t="shared" si="19"/>
        <v>3.3181095516528858E-3</v>
      </c>
    </row>
    <row r="102" spans="2:5" x14ac:dyDescent="0.3">
      <c r="B102" s="26">
        <f>'RESULTADOS PIER'!K10536</f>
        <v>449.37819999999999</v>
      </c>
      <c r="C102" s="26">
        <f>'RESULTADOS PIER'!N10536</f>
        <v>24.747</v>
      </c>
      <c r="D102" s="26">
        <f t="shared" si="18"/>
        <v>9.5387331710605899E-2</v>
      </c>
      <c r="E102" s="26">
        <f t="shared" si="19"/>
        <v>1.1938467510330556E-3</v>
      </c>
    </row>
    <row r="103" spans="2:5" x14ac:dyDescent="0.3">
      <c r="B103" s="26">
        <f>'RESULTADOS PIER'!K10537</f>
        <v>458.75259999999997</v>
      </c>
      <c r="C103" s="26">
        <f>'RESULTADOS PIER'!N10537</f>
        <v>17.1464</v>
      </c>
      <c r="D103" s="26">
        <f t="shared" si="18"/>
        <v>9.7377190146969522E-2</v>
      </c>
      <c r="E103" s="26">
        <f t="shared" si="19"/>
        <v>8.2717799862258806E-4</v>
      </c>
    </row>
    <row r="104" spans="2:5" x14ac:dyDescent="0.3">
      <c r="B104" s="26">
        <f>'RESULTADOS PIER'!K10538</f>
        <v>647.61519999999996</v>
      </c>
      <c r="C104" s="26">
        <f>'RESULTADOS PIER'!N10538</f>
        <v>76.450400000000002</v>
      </c>
      <c r="D104" s="26">
        <f t="shared" si="18"/>
        <v>0.1374661385515149</v>
      </c>
      <c r="E104" s="26">
        <f t="shared" si="19"/>
        <v>3.6881263044077068E-3</v>
      </c>
    </row>
    <row r="105" spans="2:5" x14ac:dyDescent="0.3">
      <c r="B105" s="26">
        <f>'RESULTADOS PIER'!K10539</f>
        <v>656.9896</v>
      </c>
      <c r="C105" s="26">
        <f>'RESULTADOS PIER'!N10539</f>
        <v>68.7804</v>
      </c>
      <c r="D105" s="26">
        <f t="shared" si="18"/>
        <v>0.13945599698787856</v>
      </c>
      <c r="E105" s="26">
        <f t="shared" si="19"/>
        <v>3.3181095516528858E-3</v>
      </c>
    </row>
    <row r="106" spans="2:5" x14ac:dyDescent="0.3">
      <c r="B106" s="26">
        <f>'RESULTADOS PIER'!K10540</f>
        <v>470.82150000000001</v>
      </c>
      <c r="C106" s="26">
        <f>'RESULTADOS PIER'!N10540</f>
        <v>33.097900000000003</v>
      </c>
      <c r="D106" s="26">
        <f t="shared" si="18"/>
        <v>9.9938997034090732E-2</v>
      </c>
      <c r="E106" s="26">
        <f t="shared" si="19"/>
        <v>1.5967115359848453E-3</v>
      </c>
    </row>
    <row r="107" spans="2:5" x14ac:dyDescent="0.3">
      <c r="B107" s="26">
        <f>'RESULTADOS PIER'!K10541</f>
        <v>480.19589999999999</v>
      </c>
      <c r="C107" s="26">
        <f>'RESULTADOS PIER'!N10541</f>
        <v>206.81</v>
      </c>
      <c r="D107" s="26">
        <f t="shared" si="18"/>
        <v>0.10192885547045437</v>
      </c>
      <c r="E107" s="26">
        <f t="shared" si="19"/>
        <v>9.9769445420110001E-3</v>
      </c>
    </row>
    <row r="108" spans="2:5" x14ac:dyDescent="0.3">
      <c r="B108" s="26">
        <f>'RESULTADOS PIER'!K10542</f>
        <v>626.17200000000003</v>
      </c>
      <c r="C108" s="26">
        <f>'RESULTADOS PIER'!N10542</f>
        <v>84.801400000000001</v>
      </c>
      <c r="D108" s="26">
        <f t="shared" si="18"/>
        <v>0.13291449445454523</v>
      </c>
      <c r="E108" s="26">
        <f t="shared" si="19"/>
        <v>4.0909959135674847E-3</v>
      </c>
    </row>
    <row r="109" spans="2:5" x14ac:dyDescent="0.3">
      <c r="B109" s="26">
        <f>'RESULTADOS PIER'!K10543</f>
        <v>635.54639999999995</v>
      </c>
      <c r="C109" s="26">
        <f>'RESULTADOS PIER'!N10543</f>
        <v>292.73680000000002</v>
      </c>
      <c r="D109" s="26">
        <f t="shared" si="18"/>
        <v>0.13490435289090885</v>
      </c>
      <c r="E109" s="26">
        <f t="shared" si="19"/>
        <v>1.4122232092286474E-2</v>
      </c>
    </row>
    <row r="110" spans="2:5" x14ac:dyDescent="0.3">
      <c r="B110" s="26">
        <f>'RESULTADOS PIER'!K10544</f>
        <v>470.82150000000001</v>
      </c>
      <c r="C110" s="26">
        <f>'RESULTADOS PIER'!N10544</f>
        <v>33.097900000000003</v>
      </c>
      <c r="D110" s="26">
        <f t="shared" si="18"/>
        <v>9.9938997034090732E-2</v>
      </c>
      <c r="E110" s="26">
        <f t="shared" si="19"/>
        <v>1.5967115359848453E-3</v>
      </c>
    </row>
    <row r="111" spans="2:5" x14ac:dyDescent="0.3">
      <c r="B111" s="26">
        <f>'RESULTADOS PIER'!K10545</f>
        <v>480.19589999999999</v>
      </c>
      <c r="C111" s="26">
        <f>'RESULTADOS PIER'!N10545</f>
        <v>206.81</v>
      </c>
      <c r="D111" s="26">
        <f t="shared" si="18"/>
        <v>0.10192885547045437</v>
      </c>
      <c r="E111" s="26">
        <f t="shared" si="19"/>
        <v>9.9769445420110001E-3</v>
      </c>
    </row>
    <row r="112" spans="2:5" x14ac:dyDescent="0.3">
      <c r="B112" s="26">
        <f>'RESULTADOS PIER'!K10546</f>
        <v>626.17200000000003</v>
      </c>
      <c r="C112" s="26">
        <f>'RESULTADOS PIER'!N10546</f>
        <v>84.801400000000001</v>
      </c>
      <c r="D112" s="26">
        <f t="shared" si="18"/>
        <v>0.13291449445454523</v>
      </c>
      <c r="E112" s="26">
        <f t="shared" si="19"/>
        <v>4.0909959135674847E-3</v>
      </c>
    </row>
    <row r="113" spans="2:5" x14ac:dyDescent="0.3">
      <c r="B113" s="26">
        <f>'RESULTADOS PIER'!K10547</f>
        <v>635.54639999999995</v>
      </c>
      <c r="C113" s="26">
        <f>'RESULTADOS PIER'!N10547</f>
        <v>292.73680000000002</v>
      </c>
      <c r="D113" s="26">
        <f t="shared" si="18"/>
        <v>0.13490435289090885</v>
      </c>
      <c r="E113" s="26">
        <f t="shared" si="19"/>
        <v>1.4122232092286474E-2</v>
      </c>
    </row>
    <row r="114" spans="2:5" x14ac:dyDescent="0.3">
      <c r="B114" s="26">
        <f>'RESULTADOS PIER'!K10548</f>
        <v>247.23910000000001</v>
      </c>
      <c r="C114" s="26">
        <f>'RESULTADOS PIER'!N10548</f>
        <v>41.715499999999999</v>
      </c>
      <c r="D114" s="26">
        <f t="shared" si="18"/>
        <v>5.2480245021969608E-2</v>
      </c>
      <c r="E114" s="26">
        <f t="shared" si="19"/>
        <v>2.0124424836432467E-3</v>
      </c>
    </row>
    <row r="115" spans="2:5" x14ac:dyDescent="0.3">
      <c r="B115" s="26">
        <f>'RESULTADOS PIER'!K10549</f>
        <v>254.26990000000001</v>
      </c>
      <c r="C115" s="26">
        <f>'RESULTADOS PIER'!N10549</f>
        <v>223.65700000000001</v>
      </c>
      <c r="D115" s="26">
        <f t="shared" si="18"/>
        <v>5.3972638849242333E-2</v>
      </c>
      <c r="E115" s="26">
        <f t="shared" si="19"/>
        <v>1.078967886191458E-2</v>
      </c>
    </row>
    <row r="116" spans="2:5" x14ac:dyDescent="0.3">
      <c r="B116" s="26">
        <f>'RESULTADOS PIER'!K10550</f>
        <v>647.61519999999996</v>
      </c>
      <c r="C116" s="26">
        <f>'RESULTADOS PIER'!N10550</f>
        <v>84.801400000000001</v>
      </c>
      <c r="D116" s="26">
        <f t="shared" si="18"/>
        <v>0.1374661385515149</v>
      </c>
      <c r="E116" s="26">
        <f t="shared" si="19"/>
        <v>4.0909959135674847E-3</v>
      </c>
    </row>
    <row r="117" spans="2:5" x14ac:dyDescent="0.3">
      <c r="B117" s="26">
        <f>'RESULTADOS PIER'!K10551</f>
        <v>656.9896</v>
      </c>
      <c r="C117" s="26">
        <f>'RESULTADOS PIER'!N10551</f>
        <v>292.73680000000002</v>
      </c>
      <c r="D117" s="26">
        <f t="shared" si="18"/>
        <v>0.13945599698787856</v>
      </c>
      <c r="E117" s="26">
        <f t="shared" si="19"/>
        <v>1.4122232092286474E-2</v>
      </c>
    </row>
    <row r="119" spans="2:5" x14ac:dyDescent="0.3">
      <c r="B119" s="18" t="s">
        <v>172</v>
      </c>
    </row>
    <row r="120" spans="2:5" x14ac:dyDescent="0.3">
      <c r="B120" s="87" t="str">
        <f>$R$6</f>
        <v>EJE G.3-6 | PIER 21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PIER'!K9602</f>
        <v>388.32350000000002</v>
      </c>
      <c r="C122" s="26">
        <f>'RESULTADOS PIER'!N9602</f>
        <v>3.2000000000000001E-2</v>
      </c>
      <c r="D122" s="26">
        <f>B122*1000/(10.1971621297793*$F$6*$U$6)</f>
        <v>9.4612488230434624E-2</v>
      </c>
      <c r="E122" s="26">
        <f>C122*1000*100/($H$6*10.1971621297793*$F$6*$U$6)</f>
        <v>1.6949111531190896E-6</v>
      </c>
    </row>
    <row r="123" spans="2:5" x14ac:dyDescent="0.3">
      <c r="B123" s="26">
        <f>'RESULTADOS PIER'!K9603</f>
        <v>395.21409999999997</v>
      </c>
      <c r="C123" s="26">
        <f>'RESULTADOS PIER'!N9603</f>
        <v>68.874300000000005</v>
      </c>
      <c r="D123" s="26">
        <f t="shared" ref="D123:D149" si="20">B123*1000/(10.1971621297793*$F$6*$U$6)</f>
        <v>9.6291337981738959E-2</v>
      </c>
      <c r="E123" s="26">
        <f t="shared" ref="E123:E149" si="21">C123*1000*100/($H$6*10.1971621297793*$F$6*$U$6)</f>
        <v>3.6479943510396911E-3</v>
      </c>
    </row>
    <row r="124" spans="2:5" x14ac:dyDescent="0.3">
      <c r="B124" s="26">
        <f>'RESULTADOS PIER'!K9604</f>
        <v>88.528400000000005</v>
      </c>
      <c r="C124" s="26">
        <f>'RESULTADOS PIER'!N9604</f>
        <v>0.87819999999999998</v>
      </c>
      <c r="D124" s="26">
        <f t="shared" si="20"/>
        <v>2.156936730086953E-2</v>
      </c>
      <c r="E124" s="26">
        <f t="shared" si="21"/>
        <v>4.6514717958412017E-5</v>
      </c>
    </row>
    <row r="125" spans="2:5" x14ac:dyDescent="0.3">
      <c r="B125" s="26">
        <f>'RESULTADOS PIER'!K9605</f>
        <v>88.528400000000005</v>
      </c>
      <c r="C125" s="26">
        <f>'RESULTADOS PIER'!N9605</f>
        <v>16.628799999999998</v>
      </c>
      <c r="D125" s="26">
        <f t="shared" si="20"/>
        <v>2.156936730086953E-2</v>
      </c>
      <c r="E125" s="26">
        <f t="shared" si="21"/>
        <v>8.8076058071833493E-4</v>
      </c>
    </row>
    <row r="126" spans="2:5" x14ac:dyDescent="0.3">
      <c r="B126" s="26">
        <f>'RESULTADOS PIER'!K9606</f>
        <v>20.779599999999999</v>
      </c>
      <c r="C126" s="26">
        <f>'RESULTADOS PIER'!N9606</f>
        <v>44.777900000000002</v>
      </c>
      <c r="D126" s="26">
        <f t="shared" si="20"/>
        <v>5.0628140208695558E-3</v>
      </c>
      <c r="E126" s="26">
        <f t="shared" si="21"/>
        <v>2.3717050663516026E-3</v>
      </c>
    </row>
    <row r="127" spans="2:5" x14ac:dyDescent="0.3">
      <c r="B127" s="26">
        <f>'RESULTADOS PIER'!K9607</f>
        <v>20.779599999999999</v>
      </c>
      <c r="C127" s="26">
        <f>'RESULTADOS PIER'!N9607</f>
        <v>58.345100000000002</v>
      </c>
      <c r="D127" s="26">
        <f t="shared" si="20"/>
        <v>5.0628140208695558E-3</v>
      </c>
      <c r="E127" s="26">
        <f t="shared" si="21"/>
        <v>3.0903050224952693E-3</v>
      </c>
    </row>
    <row r="128" spans="2:5" x14ac:dyDescent="0.3">
      <c r="B128" s="26">
        <f>'RESULTADOS PIER'!K9608</f>
        <v>53.061900000000001</v>
      </c>
      <c r="C128" s="26">
        <f>'RESULTADOS PIER'!N9608</f>
        <v>50.075000000000003</v>
      </c>
      <c r="D128" s="26">
        <f t="shared" si="20"/>
        <v>1.2928185879130413E-2</v>
      </c>
      <c r="E128" s="26">
        <f t="shared" si="21"/>
        <v>2.6522711247637006E-3</v>
      </c>
    </row>
    <row r="129" spans="2:5" x14ac:dyDescent="0.3">
      <c r="B129" s="26">
        <f>'RESULTADOS PIER'!K9609</f>
        <v>53.061900000000001</v>
      </c>
      <c r="C129" s="26">
        <f>'RESULTADOS PIER'!N9609</f>
        <v>193.47909999999999</v>
      </c>
      <c r="D129" s="26">
        <f t="shared" si="20"/>
        <v>1.2928185879130413E-2</v>
      </c>
      <c r="E129" s="26">
        <f t="shared" si="21"/>
        <v>1.0247808890170114E-2</v>
      </c>
    </row>
    <row r="130" spans="2:5" x14ac:dyDescent="0.3">
      <c r="B130" s="26">
        <f>'RESULTADOS PIER'!K9610</f>
        <v>476.85199999999998</v>
      </c>
      <c r="C130" s="26">
        <f>'RESULTADOS PIER'!N9610</f>
        <v>0.84619999999999995</v>
      </c>
      <c r="D130" s="26">
        <f t="shared" si="20"/>
        <v>0.11618187989565197</v>
      </c>
      <c r="E130" s="26">
        <f t="shared" si="21"/>
        <v>4.4819806805292929E-5</v>
      </c>
    </row>
    <row r="131" spans="2:5" x14ac:dyDescent="0.3">
      <c r="B131" s="26">
        <f>'RESULTADOS PIER'!K9611</f>
        <v>483.74259999999998</v>
      </c>
      <c r="C131" s="26">
        <f>'RESULTADOS PIER'!N9611</f>
        <v>85.503100000000003</v>
      </c>
      <c r="D131" s="26">
        <f t="shared" si="20"/>
        <v>0.11786072964695632</v>
      </c>
      <c r="E131" s="26">
        <f t="shared" si="21"/>
        <v>4.5287549317580261E-3</v>
      </c>
    </row>
    <row r="132" spans="2:5" x14ac:dyDescent="0.3">
      <c r="B132" s="26">
        <f>'RESULTADOS PIER'!K9612</f>
        <v>543.65290000000005</v>
      </c>
      <c r="C132" s="26">
        <f>'RESULTADOS PIER'!N9612</f>
        <v>4.48E-2</v>
      </c>
      <c r="D132" s="26">
        <f t="shared" si="20"/>
        <v>0.13245748352260847</v>
      </c>
      <c r="E132" s="26">
        <f t="shared" si="21"/>
        <v>2.3728756143667255E-6</v>
      </c>
    </row>
    <row r="133" spans="2:5" x14ac:dyDescent="0.3">
      <c r="B133" s="26">
        <f>'RESULTADOS PIER'!K9613</f>
        <v>553.2998</v>
      </c>
      <c r="C133" s="26">
        <f>'RESULTADOS PIER'!N9613</f>
        <v>96.424000000000007</v>
      </c>
      <c r="D133" s="26">
        <f t="shared" si="20"/>
        <v>0.13480788779304326</v>
      </c>
      <c r="E133" s="26">
        <f t="shared" si="21"/>
        <v>5.1071910321360972E-3</v>
      </c>
    </row>
    <row r="134" spans="2:5" x14ac:dyDescent="0.3">
      <c r="B134" s="26">
        <f>'RESULTADOS PIER'!K9614</f>
        <v>607.63369999999998</v>
      </c>
      <c r="C134" s="26">
        <f>'RESULTADOS PIER'!N9614</f>
        <v>1.3667</v>
      </c>
      <c r="D134" s="26">
        <f t="shared" si="20"/>
        <v>0.14804598817652148</v>
      </c>
      <c r="E134" s="26">
        <f t="shared" si="21"/>
        <v>7.2388596030245625E-5</v>
      </c>
    </row>
    <row r="135" spans="2:5" x14ac:dyDescent="0.3">
      <c r="B135" s="26">
        <f>'RESULTADOS PIER'!K9615</f>
        <v>615.90250000000003</v>
      </c>
      <c r="C135" s="26">
        <f>'RESULTADOS PIER'!N9615</f>
        <v>109.25530000000001</v>
      </c>
      <c r="D135" s="26">
        <f t="shared" si="20"/>
        <v>0.15006062736956496</v>
      </c>
      <c r="E135" s="26">
        <f t="shared" si="21"/>
        <v>5.7868133283553776E-3</v>
      </c>
    </row>
    <row r="136" spans="2:5" x14ac:dyDescent="0.3">
      <c r="B136" s="26">
        <f>'RESULTADOS PIER'!K9616</f>
        <v>320.39980000000003</v>
      </c>
      <c r="C136" s="26">
        <f>'RESULTADOS PIER'!N9616</f>
        <v>62.660200000000003</v>
      </c>
      <c r="D136" s="26">
        <f t="shared" si="20"/>
        <v>7.8063321706086833E-2</v>
      </c>
      <c r="E136" s="26">
        <f t="shared" si="21"/>
        <v>3.3188584948960244E-3</v>
      </c>
    </row>
    <row r="137" spans="2:5" x14ac:dyDescent="0.3">
      <c r="B137" s="26">
        <f>'RESULTADOS PIER'!K9617</f>
        <v>326.60129999999998</v>
      </c>
      <c r="C137" s="26">
        <f>'RESULTADOS PIER'!N9617</f>
        <v>19.696300000000001</v>
      </c>
      <c r="D137" s="26">
        <f t="shared" si="20"/>
        <v>7.9574276736521593E-2</v>
      </c>
      <c r="E137" s="26">
        <f t="shared" si="21"/>
        <v>1.0432337045368602E-3</v>
      </c>
    </row>
    <row r="138" spans="2:5" x14ac:dyDescent="0.3">
      <c r="B138" s="26">
        <f>'RESULTADOS PIER'!K9618</f>
        <v>378.58260000000001</v>
      </c>
      <c r="C138" s="26">
        <f>'RESULTADOS PIER'!N9618</f>
        <v>62.717799999999997</v>
      </c>
      <c r="D138" s="26">
        <f t="shared" si="20"/>
        <v>9.223918147304333E-2</v>
      </c>
      <c r="E138" s="26">
        <f t="shared" si="21"/>
        <v>3.321909334971639E-3</v>
      </c>
    </row>
    <row r="139" spans="2:5" x14ac:dyDescent="0.3">
      <c r="B139" s="26">
        <f>'RESULTADOS PIER'!K9619</f>
        <v>384.78410000000002</v>
      </c>
      <c r="C139" s="26">
        <f>'RESULTADOS PIER'!N9619</f>
        <v>143.66999999999999</v>
      </c>
      <c r="D139" s="26">
        <f t="shared" si="20"/>
        <v>9.3750136503478104E-2</v>
      </c>
      <c r="E139" s="26">
        <f t="shared" si="21"/>
        <v>7.6096214177693629E-3</v>
      </c>
    </row>
    <row r="140" spans="2:5" x14ac:dyDescent="0.3">
      <c r="B140" s="26">
        <f>'RESULTADOS PIER'!K9620</f>
        <v>320.39980000000003</v>
      </c>
      <c r="C140" s="26">
        <f>'RESULTADOS PIER'!N9620</f>
        <v>62.660200000000003</v>
      </c>
      <c r="D140" s="26">
        <f t="shared" si="20"/>
        <v>7.8063321706086833E-2</v>
      </c>
      <c r="E140" s="26">
        <f t="shared" si="21"/>
        <v>3.3188584948960244E-3</v>
      </c>
    </row>
    <row r="141" spans="2:5" x14ac:dyDescent="0.3">
      <c r="B141" s="26">
        <f>'RESULTADOS PIER'!K9621</f>
        <v>326.60129999999998</v>
      </c>
      <c r="C141" s="26">
        <f>'RESULTADOS PIER'!N9621</f>
        <v>19.696300000000001</v>
      </c>
      <c r="D141" s="26">
        <f t="shared" si="20"/>
        <v>7.9574276736521593E-2</v>
      </c>
      <c r="E141" s="26">
        <f t="shared" si="21"/>
        <v>1.0432337045368602E-3</v>
      </c>
    </row>
    <row r="142" spans="2:5" x14ac:dyDescent="0.3">
      <c r="B142" s="26">
        <f>'RESULTADOS PIER'!K9622</f>
        <v>378.58260000000001</v>
      </c>
      <c r="C142" s="26">
        <f>'RESULTADOS PIER'!N9622</f>
        <v>62.717799999999997</v>
      </c>
      <c r="D142" s="26">
        <f t="shared" si="20"/>
        <v>9.223918147304333E-2</v>
      </c>
      <c r="E142" s="26">
        <f t="shared" si="21"/>
        <v>3.321909334971639E-3</v>
      </c>
    </row>
    <row r="143" spans="2:5" x14ac:dyDescent="0.3">
      <c r="B143" s="26">
        <f>'RESULTADOS PIER'!K9623</f>
        <v>384.78410000000002</v>
      </c>
      <c r="C143" s="26">
        <f>'RESULTADOS PIER'!N9623</f>
        <v>143.66999999999999</v>
      </c>
      <c r="D143" s="26">
        <f t="shared" si="20"/>
        <v>9.3750136503478104E-2</v>
      </c>
      <c r="E143" s="26">
        <f t="shared" si="21"/>
        <v>7.6096214177693629E-3</v>
      </c>
    </row>
    <row r="144" spans="2:5" x14ac:dyDescent="0.3">
      <c r="B144" s="26">
        <f>'RESULTADOS PIER'!K9624</f>
        <v>275.2045</v>
      </c>
      <c r="C144" s="26">
        <f>'RESULTADOS PIER'!N9624</f>
        <v>70.0762</v>
      </c>
      <c r="D144" s="26">
        <f t="shared" si="20"/>
        <v>6.7051781613043357E-2</v>
      </c>
      <c r="E144" s="26">
        <f t="shared" si="21"/>
        <v>3.7116541546313737E-3</v>
      </c>
    </row>
    <row r="145" spans="2:5" x14ac:dyDescent="0.3">
      <c r="B145" s="26">
        <f>'RESULTADOS PIER'!K9625</f>
        <v>281.40600000000001</v>
      </c>
      <c r="C145" s="26">
        <f>'RESULTADOS PIER'!N9625</f>
        <v>208.88380000000001</v>
      </c>
      <c r="D145" s="26">
        <f t="shared" si="20"/>
        <v>6.8562736643478145E-2</v>
      </c>
      <c r="E145" s="26">
        <f t="shared" si="21"/>
        <v>1.1063733822684291E-2</v>
      </c>
    </row>
    <row r="146" spans="2:5" x14ac:dyDescent="0.3">
      <c r="B146" s="26">
        <f>'RESULTADOS PIER'!K9626</f>
        <v>423.77789999999999</v>
      </c>
      <c r="C146" s="26">
        <f>'RESULTADOS PIER'!N9626</f>
        <v>70.133899999999997</v>
      </c>
      <c r="D146" s="26">
        <f t="shared" si="20"/>
        <v>0.10325072156608676</v>
      </c>
      <c r="E146" s="26">
        <f t="shared" si="21"/>
        <v>3.7147102913043409E-3</v>
      </c>
    </row>
    <row r="147" spans="2:5" x14ac:dyDescent="0.3">
      <c r="B147" s="26">
        <f>'RESULTADOS PIER'!K9627</f>
        <v>429.9794</v>
      </c>
      <c r="C147" s="26">
        <f>'RESULTADOS PIER'!N9627</f>
        <v>332.85759999999999</v>
      </c>
      <c r="D147" s="26">
        <f t="shared" si="20"/>
        <v>0.10476167659652157</v>
      </c>
      <c r="E147" s="26">
        <f t="shared" si="21"/>
        <v>1.7630126832514147E-2</v>
      </c>
    </row>
    <row r="148" spans="2:5" x14ac:dyDescent="0.3">
      <c r="B148" s="26">
        <f>'RESULTADOS PIER'!K9628</f>
        <v>275.2045</v>
      </c>
      <c r="C148" s="26">
        <f>'RESULTADOS PIER'!N9628</f>
        <v>70.0762</v>
      </c>
      <c r="D148" s="26">
        <f t="shared" si="20"/>
        <v>6.7051781613043357E-2</v>
      </c>
      <c r="E148" s="26">
        <f t="shared" si="21"/>
        <v>3.7116541546313737E-3</v>
      </c>
    </row>
    <row r="149" spans="2:5" x14ac:dyDescent="0.3">
      <c r="B149" s="26">
        <f>'RESULTADOS PIER'!K9629</f>
        <v>281.40600000000001</v>
      </c>
      <c r="C149" s="26">
        <f>'RESULTADOS PIER'!N9629</f>
        <v>208.88380000000001</v>
      </c>
      <c r="D149" s="26">
        <f t="shared" si="20"/>
        <v>6.8562736643478145E-2</v>
      </c>
      <c r="E149" s="26">
        <f t="shared" si="21"/>
        <v>1.1063733822684291E-2</v>
      </c>
    </row>
    <row r="150" spans="2:5" x14ac:dyDescent="0.3">
      <c r="B150" s="26">
        <f>'RESULTADOS PIER'!K9630</f>
        <v>423.77789999999999</v>
      </c>
      <c r="C150" s="26">
        <f>'RESULTADOS PIER'!N9630</f>
        <v>70.133899999999997</v>
      </c>
      <c r="D150" s="26">
        <f t="shared" ref="D150:D171" si="22">B150*1000/(10.1971621297793*$F$6*$U$6)</f>
        <v>0.10325072156608676</v>
      </c>
      <c r="E150" s="26">
        <f t="shared" ref="E150:E171" si="23">C150*1000*100/($H$6*10.1971621297793*$F$6*$U$6)</f>
        <v>3.7147102913043409E-3</v>
      </c>
    </row>
    <row r="151" spans="2:5" x14ac:dyDescent="0.3">
      <c r="B151" s="26">
        <f>'RESULTADOS PIER'!K9631</f>
        <v>429.9794</v>
      </c>
      <c r="C151" s="26">
        <f>'RESULTADOS PIER'!N9631</f>
        <v>332.85759999999999</v>
      </c>
      <c r="D151" s="26">
        <f t="shared" si="22"/>
        <v>0.10476167659652157</v>
      </c>
      <c r="E151" s="26">
        <f t="shared" si="23"/>
        <v>1.7630126832514147E-2</v>
      </c>
    </row>
    <row r="152" spans="2:5" x14ac:dyDescent="0.3">
      <c r="B152" s="26">
        <f>'RESULTADOS PIER'!K9632</f>
        <v>525.42529999999999</v>
      </c>
      <c r="C152" s="26">
        <f>'RESULTADOS PIER'!N9632</f>
        <v>63.528799999999997</v>
      </c>
      <c r="D152" s="26">
        <f t="shared" si="22"/>
        <v>0.12801644765826067</v>
      </c>
      <c r="E152" s="26">
        <f t="shared" si="23"/>
        <v>3.3648647395085008E-3</v>
      </c>
    </row>
    <row r="153" spans="2:5" x14ac:dyDescent="0.3">
      <c r="B153" s="26">
        <f>'RESULTADOS PIER'!K9633</f>
        <v>533.69399999999996</v>
      </c>
      <c r="C153" s="26">
        <f>'RESULTADOS PIER'!N9633</f>
        <v>17.594899999999999</v>
      </c>
      <c r="D153" s="26">
        <f t="shared" si="22"/>
        <v>0.13003106248695628</v>
      </c>
      <c r="E153" s="26">
        <f t="shared" si="23"/>
        <v>9.3193100775047083E-4</v>
      </c>
    </row>
    <row r="154" spans="2:5" x14ac:dyDescent="0.3">
      <c r="B154" s="26">
        <f>'RESULTADOS PIER'!K9634</f>
        <v>583.60810000000004</v>
      </c>
      <c r="C154" s="26">
        <f>'RESULTADOS PIER'!N9634</f>
        <v>61.849299999999999</v>
      </c>
      <c r="D154" s="26">
        <f t="shared" si="22"/>
        <v>0.14219230742521716</v>
      </c>
      <c r="E154" s="26">
        <f t="shared" si="23"/>
        <v>3.275908386956516E-3</v>
      </c>
    </row>
    <row r="155" spans="2:5" x14ac:dyDescent="0.3">
      <c r="B155" s="26">
        <f>'RESULTADOS PIER'!K9635</f>
        <v>591.8768</v>
      </c>
      <c r="C155" s="26">
        <f>'RESULTADOS PIER'!N9635</f>
        <v>180.96109999999999</v>
      </c>
      <c r="D155" s="26">
        <f t="shared" si="22"/>
        <v>0.14420692225391279</v>
      </c>
      <c r="E155" s="26">
        <f t="shared" si="23"/>
        <v>9.5847808334593391E-3</v>
      </c>
    </row>
    <row r="156" spans="2:5" x14ac:dyDescent="0.3">
      <c r="B156" s="26">
        <f>'RESULTADOS PIER'!K9636</f>
        <v>525.42529999999999</v>
      </c>
      <c r="C156" s="26">
        <f>'RESULTADOS PIER'!N9636</f>
        <v>63.528799999999997</v>
      </c>
      <c r="D156" s="26">
        <f t="shared" si="22"/>
        <v>0.12801644765826067</v>
      </c>
      <c r="E156" s="26">
        <f t="shared" si="23"/>
        <v>3.3648647395085008E-3</v>
      </c>
    </row>
    <row r="157" spans="2:5" x14ac:dyDescent="0.3">
      <c r="B157" s="26">
        <f>'RESULTADOS PIER'!K9637</f>
        <v>533.69399999999996</v>
      </c>
      <c r="C157" s="26">
        <f>'RESULTADOS PIER'!N9637</f>
        <v>17.594899999999999</v>
      </c>
      <c r="D157" s="26">
        <f t="shared" si="22"/>
        <v>0.13003106248695628</v>
      </c>
      <c r="E157" s="26">
        <f t="shared" si="23"/>
        <v>9.3193100775047083E-4</v>
      </c>
    </row>
    <row r="158" spans="2:5" x14ac:dyDescent="0.3">
      <c r="B158" s="26">
        <f>'RESULTADOS PIER'!K9638</f>
        <v>583.60810000000004</v>
      </c>
      <c r="C158" s="26">
        <f>'RESULTADOS PIER'!N9638</f>
        <v>61.849299999999999</v>
      </c>
      <c r="D158" s="26">
        <f t="shared" si="22"/>
        <v>0.14219230742521716</v>
      </c>
      <c r="E158" s="26">
        <f t="shared" si="23"/>
        <v>3.275908386956516E-3</v>
      </c>
    </row>
    <row r="159" spans="2:5" x14ac:dyDescent="0.3">
      <c r="B159" s="26">
        <f>'RESULTADOS PIER'!K9639</f>
        <v>591.8768</v>
      </c>
      <c r="C159" s="26">
        <f>'RESULTADOS PIER'!N9639</f>
        <v>180.96109999999999</v>
      </c>
      <c r="D159" s="26">
        <f t="shared" si="22"/>
        <v>0.14420692225391279</v>
      </c>
      <c r="E159" s="26">
        <f t="shared" si="23"/>
        <v>9.5847808334593391E-3</v>
      </c>
    </row>
    <row r="160" spans="2:5" x14ac:dyDescent="0.3">
      <c r="B160" s="26">
        <f>'RESULTADOS PIER'!K9640</f>
        <v>480.23</v>
      </c>
      <c r="C160" s="26">
        <f>'RESULTADOS PIER'!N9640</f>
        <v>70.944800000000001</v>
      </c>
      <c r="D160" s="26">
        <f t="shared" si="22"/>
        <v>0.11700490756521718</v>
      </c>
      <c r="E160" s="26">
        <f t="shared" si="23"/>
        <v>3.7576603992438501E-3</v>
      </c>
    </row>
    <row r="161" spans="2:5" x14ac:dyDescent="0.3">
      <c r="B161" s="26">
        <f>'RESULTADOS PIER'!K9641</f>
        <v>488.49869999999999</v>
      </c>
      <c r="C161" s="26">
        <f>'RESULTADOS PIER'!N9641</f>
        <v>171.59270000000001</v>
      </c>
      <c r="D161" s="26">
        <f t="shared" si="22"/>
        <v>0.11901952239391284</v>
      </c>
      <c r="E161" s="26">
        <f t="shared" si="23"/>
        <v>9.0885744069943136E-3</v>
      </c>
    </row>
    <row r="162" spans="2:5" x14ac:dyDescent="0.3">
      <c r="B162" s="26">
        <f>'RESULTADOS PIER'!K9642</f>
        <v>628.80340000000001</v>
      </c>
      <c r="C162" s="26">
        <f>'RESULTADOS PIER'!N9642</f>
        <v>69.265299999999996</v>
      </c>
      <c r="D162" s="26">
        <f t="shared" si="22"/>
        <v>0.15320384751826061</v>
      </c>
      <c r="E162" s="26">
        <f t="shared" si="23"/>
        <v>3.6687040466918653E-3</v>
      </c>
    </row>
    <row r="163" spans="2:5" x14ac:dyDescent="0.3">
      <c r="B163" s="26">
        <f>'RESULTADOS PIER'!K9643</f>
        <v>637.07209999999998</v>
      </c>
      <c r="C163" s="26">
        <f>'RESULTADOS PIER'!N9643</f>
        <v>370.14870000000002</v>
      </c>
      <c r="D163" s="26">
        <f t="shared" si="22"/>
        <v>0.15521846234695624</v>
      </c>
      <c r="E163" s="26">
        <f t="shared" si="23"/>
        <v>1.9605286248204127E-2</v>
      </c>
    </row>
    <row r="164" spans="2:5" x14ac:dyDescent="0.3">
      <c r="B164" s="26">
        <f>'RESULTADOS PIER'!K9644</f>
        <v>480.23</v>
      </c>
      <c r="C164" s="26">
        <f>'RESULTADOS PIER'!N9644</f>
        <v>70.944800000000001</v>
      </c>
      <c r="D164" s="26">
        <f t="shared" si="22"/>
        <v>0.11700490756521718</v>
      </c>
      <c r="E164" s="26">
        <f t="shared" si="23"/>
        <v>3.7576603992438501E-3</v>
      </c>
    </row>
    <row r="165" spans="2:5" x14ac:dyDescent="0.3">
      <c r="B165" s="26">
        <f>'RESULTADOS PIER'!K9645</f>
        <v>488.49869999999999</v>
      </c>
      <c r="C165" s="26">
        <f>'RESULTADOS PIER'!N9645</f>
        <v>171.59270000000001</v>
      </c>
      <c r="D165" s="26">
        <f t="shared" si="22"/>
        <v>0.11901952239391284</v>
      </c>
      <c r="E165" s="26">
        <f t="shared" si="23"/>
        <v>9.0885744069943136E-3</v>
      </c>
    </row>
    <row r="166" spans="2:5" x14ac:dyDescent="0.3">
      <c r="B166" s="26">
        <f>'RESULTADOS PIER'!K9646</f>
        <v>628.80340000000001</v>
      </c>
      <c r="C166" s="26">
        <f>'RESULTADOS PIER'!N9646</f>
        <v>69.265299999999996</v>
      </c>
      <c r="D166" s="26">
        <f t="shared" si="22"/>
        <v>0.15320384751826061</v>
      </c>
      <c r="E166" s="26">
        <f t="shared" si="23"/>
        <v>3.6687040466918653E-3</v>
      </c>
    </row>
    <row r="167" spans="2:5" x14ac:dyDescent="0.3">
      <c r="B167" s="26">
        <f>'RESULTADOS PIER'!K9647</f>
        <v>637.07209999999998</v>
      </c>
      <c r="C167" s="26">
        <f>'RESULTADOS PIER'!N9647</f>
        <v>370.14870000000002</v>
      </c>
      <c r="D167" s="26">
        <f t="shared" si="22"/>
        <v>0.15521846234695624</v>
      </c>
      <c r="E167" s="26">
        <f t="shared" si="23"/>
        <v>1.9605286248204127E-2</v>
      </c>
    </row>
    <row r="168" spans="2:5" x14ac:dyDescent="0.3">
      <c r="B168" s="26">
        <f>'RESULTADOS PIER'!K9648</f>
        <v>275.2045</v>
      </c>
      <c r="C168" s="26">
        <f>'RESULTADOS PIER'!N9648</f>
        <v>70.944800000000001</v>
      </c>
      <c r="D168" s="26">
        <f t="shared" si="22"/>
        <v>6.7051781613043357E-2</v>
      </c>
      <c r="E168" s="26">
        <f t="shared" si="23"/>
        <v>3.7576603992438501E-3</v>
      </c>
    </row>
    <row r="169" spans="2:5" x14ac:dyDescent="0.3">
      <c r="B169" s="26">
        <f>'RESULTADOS PIER'!K9649</f>
        <v>281.40600000000001</v>
      </c>
      <c r="C169" s="26">
        <f>'RESULTADOS PIER'!N9649</f>
        <v>208.88380000000001</v>
      </c>
      <c r="D169" s="26">
        <f t="shared" si="22"/>
        <v>6.8562736643478145E-2</v>
      </c>
      <c r="E169" s="26">
        <f t="shared" si="23"/>
        <v>1.1063733822684291E-2</v>
      </c>
    </row>
    <row r="170" spans="2:5" x14ac:dyDescent="0.3">
      <c r="B170" s="26">
        <f>'RESULTADOS PIER'!K9650</f>
        <v>628.80340000000001</v>
      </c>
      <c r="C170" s="26">
        <f>'RESULTADOS PIER'!N9650</f>
        <v>70.133899999999997</v>
      </c>
      <c r="D170" s="26">
        <f t="shared" si="22"/>
        <v>0.15320384751826061</v>
      </c>
      <c r="E170" s="26">
        <f t="shared" si="23"/>
        <v>3.7147102913043409E-3</v>
      </c>
    </row>
    <row r="171" spans="2:5" x14ac:dyDescent="0.3">
      <c r="B171" s="26">
        <f>'RESULTADOS PIER'!K9651</f>
        <v>637.07209999999998</v>
      </c>
      <c r="C171" s="26">
        <f>'RESULTADOS PIER'!N9651</f>
        <v>370.14870000000002</v>
      </c>
      <c r="D171" s="26">
        <f t="shared" si="22"/>
        <v>0.15521846234695624</v>
      </c>
      <c r="E171" s="26">
        <f t="shared" si="23"/>
        <v>1.9605286248204127E-2</v>
      </c>
    </row>
    <row r="173" spans="2:5" x14ac:dyDescent="0.3">
      <c r="B173" s="18" t="s">
        <v>172</v>
      </c>
    </row>
    <row r="174" spans="2:5" x14ac:dyDescent="0.3">
      <c r="B174" s="87" t="str">
        <f>$R$7</f>
        <v>EJE G.3-6 | PIER 21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PIER'!K7352</f>
        <v>268.85860000000002</v>
      </c>
      <c r="C176" s="26">
        <f>'RESULTADOS PIER'!N7352</f>
        <v>0.76</v>
      </c>
      <c r="D176" s="26">
        <f>B176*1000/(10.1971621297793*$F$7*$U$7)</f>
        <v>7.6423251875072346E-2</v>
      </c>
      <c r="E176" s="26">
        <f>C176*1000*100/($H$7*10.1971621297793*$F$7*$U$7)</f>
        <v>4.6963163201008105E-5</v>
      </c>
    </row>
    <row r="177" spans="2:5" x14ac:dyDescent="0.3">
      <c r="B177" s="26">
        <f>'RESULTADOS PIER'!K7353</f>
        <v>275.74930000000001</v>
      </c>
      <c r="C177" s="26">
        <f>'RESULTADOS PIER'!N7353</f>
        <v>6.9633000000000003</v>
      </c>
      <c r="D177" s="26">
        <f t="shared" ref="D177:D214" si="24">B177*1000/(10.1971621297793*$F$7*$U$7)</f>
        <v>7.8381938343333193E-2</v>
      </c>
      <c r="E177" s="26">
        <f t="shared" ref="E177:E214" si="25">C177*1000*100/($H$7*10.1971621297793*$F$7*$U$7)</f>
        <v>4.3028762410207862E-4</v>
      </c>
    </row>
    <row r="178" spans="2:5" x14ac:dyDescent="0.3">
      <c r="B178" s="26">
        <f>'RESULTADOS PIER'!K7354</f>
        <v>62.713299999999997</v>
      </c>
      <c r="C178" s="26">
        <f>'RESULTADOS PIER'!N7354</f>
        <v>1.3785000000000001</v>
      </c>
      <c r="D178" s="26">
        <f t="shared" si="24"/>
        <v>1.7826300969420256E-2</v>
      </c>
      <c r="E178" s="26">
        <f t="shared" si="25"/>
        <v>8.5182526937617996E-5</v>
      </c>
    </row>
    <row r="179" spans="2:5" x14ac:dyDescent="0.3">
      <c r="B179" s="26">
        <f>'RESULTADOS PIER'!K7355</f>
        <v>62.713299999999997</v>
      </c>
      <c r="C179" s="26">
        <f>'RESULTADOS PIER'!N7355</f>
        <v>0.48949999999999999</v>
      </c>
      <c r="D179" s="26">
        <f t="shared" si="24"/>
        <v>1.7826300969420256E-2</v>
      </c>
      <c r="E179" s="26">
        <f t="shared" si="25"/>
        <v>3.024798471959667E-5</v>
      </c>
    </row>
    <row r="180" spans="2:5" x14ac:dyDescent="0.3">
      <c r="B180" s="26">
        <f>'RESULTADOS PIER'!K7356</f>
        <v>23.390999999999998</v>
      </c>
      <c r="C180" s="26">
        <f>'RESULTADOS PIER'!N7356</f>
        <v>30.619199999999999</v>
      </c>
      <c r="D180" s="26">
        <f t="shared" si="24"/>
        <v>6.6489086999999879E-3</v>
      </c>
      <c r="E180" s="26">
        <f t="shared" si="25"/>
        <v>1.8920716930056678E-3</v>
      </c>
    </row>
    <row r="181" spans="2:5" x14ac:dyDescent="0.3">
      <c r="B181" s="26">
        <f>'RESULTADOS PIER'!K7357</f>
        <v>23.390999999999998</v>
      </c>
      <c r="C181" s="26">
        <f>'RESULTADOS PIER'!N7357</f>
        <v>36.001899999999999</v>
      </c>
      <c r="D181" s="26">
        <f t="shared" si="24"/>
        <v>6.6489086999999879E-3</v>
      </c>
      <c r="E181" s="26">
        <f t="shared" si="25"/>
        <v>2.2246882963768075E-3</v>
      </c>
    </row>
    <row r="182" spans="2:5" x14ac:dyDescent="0.3">
      <c r="B182" s="26">
        <f>'RESULTADOS PIER'!K7358</f>
        <v>47.025700000000001</v>
      </c>
      <c r="C182" s="26">
        <f>'RESULTADOS PIER'!N7358</f>
        <v>74.634500000000003</v>
      </c>
      <c r="D182" s="26">
        <f t="shared" si="24"/>
        <v>1.3367089301594179E-2</v>
      </c>
      <c r="E182" s="26">
        <f t="shared" si="25"/>
        <v>4.6119371104284728E-3</v>
      </c>
    </row>
    <row r="183" spans="2:5" x14ac:dyDescent="0.3">
      <c r="B183" s="26">
        <f>'RESULTADOS PIER'!K7359</f>
        <v>47.025700000000001</v>
      </c>
      <c r="C183" s="26">
        <f>'RESULTADOS PIER'!N7359</f>
        <v>107.9361</v>
      </c>
      <c r="D183" s="26">
        <f t="shared" si="24"/>
        <v>1.3367089301594179E-2</v>
      </c>
      <c r="E183" s="26">
        <f t="shared" si="25"/>
        <v>6.6697640520793832E-3</v>
      </c>
    </row>
    <row r="184" spans="2:5" x14ac:dyDescent="0.3">
      <c r="B184" s="26">
        <f>'RESULTADOS PIER'!K7360</f>
        <v>331.572</v>
      </c>
      <c r="C184" s="26">
        <f>'RESULTADOS PIER'!N7360</f>
        <v>0.61839999999999995</v>
      </c>
      <c r="D184" s="26">
        <f t="shared" si="24"/>
        <v>9.424958126956505E-2</v>
      </c>
      <c r="E184" s="26">
        <f t="shared" si="25"/>
        <v>3.8213184373030808E-5</v>
      </c>
    </row>
    <row r="185" spans="2:5" x14ac:dyDescent="0.3">
      <c r="B185" s="26">
        <f>'RESULTADOS PIER'!K7361</f>
        <v>338.46260000000001</v>
      </c>
      <c r="C185" s="26">
        <f>'RESULTADOS PIER'!N7361</f>
        <v>6.4737999999999998</v>
      </c>
      <c r="D185" s="26">
        <f t="shared" si="24"/>
        <v>9.6208239312753463E-2</v>
      </c>
      <c r="E185" s="26">
        <f t="shared" si="25"/>
        <v>4.0003963938248195E-4</v>
      </c>
    </row>
    <row r="186" spans="2:5" x14ac:dyDescent="0.3">
      <c r="B186" s="26">
        <f>'RESULTADOS PIER'!K7362</f>
        <v>376.40210000000002</v>
      </c>
      <c r="C186" s="26">
        <f>'RESULTADOS PIER'!N7362</f>
        <v>1.0640000000000001</v>
      </c>
      <c r="D186" s="26">
        <f t="shared" si="24"/>
        <v>0.10699256968014476</v>
      </c>
      <c r="E186" s="26">
        <f t="shared" si="25"/>
        <v>6.5748428481411344E-5</v>
      </c>
    </row>
    <row r="187" spans="2:5" x14ac:dyDescent="0.3">
      <c r="B187" s="26">
        <f>'RESULTADOS PIER'!K7363</f>
        <v>386.04899999999998</v>
      </c>
      <c r="C187" s="26">
        <f>'RESULTADOS PIER'!N7363</f>
        <v>9.7485999999999997</v>
      </c>
      <c r="D187" s="26">
        <f t="shared" si="24"/>
        <v>0.10973470799565198</v>
      </c>
      <c r="E187" s="26">
        <f t="shared" si="25"/>
        <v>6.0240143787019423E-4</v>
      </c>
    </row>
    <row r="188" spans="2:5" x14ac:dyDescent="0.3">
      <c r="B188" s="26">
        <f>'RESULTADOS PIER'!K7364</f>
        <v>422.9717</v>
      </c>
      <c r="C188" s="26">
        <f>'RESULTADOS PIER'!N7364</f>
        <v>1.2935000000000001</v>
      </c>
      <c r="D188" s="26">
        <f t="shared" si="24"/>
        <v>0.12023001222623167</v>
      </c>
      <c r="E188" s="26">
        <f t="shared" si="25"/>
        <v>7.9930067895399984E-5</v>
      </c>
    </row>
    <row r="189" spans="2:5" x14ac:dyDescent="0.3">
      <c r="B189" s="26">
        <f>'RESULTADOS PIER'!K7365</f>
        <v>431.24040000000002</v>
      </c>
      <c r="C189" s="26">
        <f>'RESULTADOS PIER'!N7365</f>
        <v>7.5727000000000002</v>
      </c>
      <c r="D189" s="26">
        <f t="shared" si="24"/>
        <v>0.12258039619304327</v>
      </c>
      <c r="E189" s="26">
        <f t="shared" si="25"/>
        <v>4.6794466575299221E-4</v>
      </c>
    </row>
    <row r="190" spans="2:5" x14ac:dyDescent="0.3">
      <c r="B190" s="26">
        <f>'RESULTADOS PIER'!K7366</f>
        <v>209.2253</v>
      </c>
      <c r="C190" s="26">
        <f>'RESULTADOS PIER'!N7366</f>
        <v>42.182899999999997</v>
      </c>
      <c r="D190" s="26">
        <f t="shared" si="24"/>
        <v>5.9472443137536135E-2</v>
      </c>
      <c r="E190" s="26">
        <f t="shared" si="25"/>
        <v>2.6066347591997426E-3</v>
      </c>
    </row>
    <row r="191" spans="2:5" x14ac:dyDescent="0.3">
      <c r="B191" s="26">
        <f>'RESULTADOS PIER'!K7367</f>
        <v>215.42689999999999</v>
      </c>
      <c r="C191" s="26">
        <f>'RESULTADOS PIER'!N7367</f>
        <v>56.669600000000003</v>
      </c>
      <c r="D191" s="26">
        <f t="shared" si="24"/>
        <v>6.1235252431449165E-2</v>
      </c>
      <c r="E191" s="26">
        <f t="shared" si="25"/>
        <v>3.5018206228103282E-3</v>
      </c>
    </row>
    <row r="192" spans="2:5" x14ac:dyDescent="0.3">
      <c r="B192" s="26">
        <f>'RESULTADOS PIER'!K7368</f>
        <v>274.72019999999998</v>
      </c>
      <c r="C192" s="26">
        <f>'RESULTADOS PIER'!N7368</f>
        <v>43.550899999999999</v>
      </c>
      <c r="D192" s="26">
        <f t="shared" si="24"/>
        <v>7.808941592260854E-2</v>
      </c>
      <c r="E192" s="26">
        <f t="shared" si="25"/>
        <v>2.6911684529615579E-3</v>
      </c>
    </row>
    <row r="193" spans="2:40" x14ac:dyDescent="0.3">
      <c r="B193" s="26">
        <f>'RESULTADOS PIER'!K7369</f>
        <v>280.92180000000002</v>
      </c>
      <c r="C193" s="26">
        <f>'RESULTADOS PIER'!N7369</f>
        <v>44.1357</v>
      </c>
      <c r="D193" s="26">
        <f t="shared" si="24"/>
        <v>7.9852225216521605E-2</v>
      </c>
      <c r="E193" s="26">
        <f t="shared" si="25"/>
        <v>2.7273053711720178E-3</v>
      </c>
    </row>
    <row r="194" spans="2:40" x14ac:dyDescent="0.3">
      <c r="B194" s="26">
        <f>'RESULTADOS PIER'!K7370</f>
        <v>209.2253</v>
      </c>
      <c r="C194" s="26">
        <f>'RESULTADOS PIER'!N7370</f>
        <v>42.182899999999997</v>
      </c>
      <c r="D194" s="26">
        <f t="shared" si="24"/>
        <v>5.9472443137536135E-2</v>
      </c>
      <c r="E194" s="26">
        <f t="shared" si="25"/>
        <v>2.6066347591997426E-3</v>
      </c>
    </row>
    <row r="195" spans="2:40" x14ac:dyDescent="0.3">
      <c r="B195" s="26">
        <f>'RESULTADOS PIER'!K7371</f>
        <v>215.42689999999999</v>
      </c>
      <c r="C195" s="26">
        <f>'RESULTADOS PIER'!N7371</f>
        <v>56.669600000000003</v>
      </c>
      <c r="D195" s="26">
        <f t="shared" si="24"/>
        <v>6.1235252431449165E-2</v>
      </c>
      <c r="E195" s="26">
        <f t="shared" si="25"/>
        <v>3.5018206228103282E-3</v>
      </c>
    </row>
    <row r="196" spans="2:40" x14ac:dyDescent="0.3">
      <c r="B196" s="26">
        <f>'RESULTADOS PIER'!K7372</f>
        <v>274.72019999999998</v>
      </c>
      <c r="C196" s="26">
        <f>'RESULTADOS PIER'!N7372</f>
        <v>43.550899999999999</v>
      </c>
      <c r="D196" s="26">
        <f t="shared" si="24"/>
        <v>7.808941592260854E-2</v>
      </c>
      <c r="E196" s="26">
        <f t="shared" si="25"/>
        <v>2.6911684529615579E-3</v>
      </c>
    </row>
    <row r="197" spans="2:40" x14ac:dyDescent="0.3">
      <c r="B197" s="26">
        <f>'RESULTADOS PIER'!K7373</f>
        <v>280.92180000000002</v>
      </c>
      <c r="C197" s="26">
        <f>'RESULTADOS PIER'!N7373</f>
        <v>44.1357</v>
      </c>
      <c r="D197" s="26">
        <f t="shared" si="24"/>
        <v>7.9852225216521605E-2</v>
      </c>
      <c r="E197" s="26">
        <f t="shared" si="25"/>
        <v>2.7273053711720178E-3</v>
      </c>
    </row>
    <row r="198" spans="2:40" x14ac:dyDescent="0.3">
      <c r="B198" s="26">
        <f>'RESULTADOS PIER'!K7374</f>
        <v>176.13669999999999</v>
      </c>
      <c r="C198" s="26">
        <f>'RESULTADOS PIER'!N7374</f>
        <v>103.8043</v>
      </c>
      <c r="D198" s="26">
        <f t="shared" si="24"/>
        <v>5.0066984610289765E-2</v>
      </c>
      <c r="E198" s="26">
        <f t="shared" si="25"/>
        <v>6.4144451077189548E-3</v>
      </c>
    </row>
    <row r="199" spans="2:40" x14ac:dyDescent="0.3">
      <c r="B199" s="26">
        <f>'RESULTADOS PIER'!K7375</f>
        <v>182.3383</v>
      </c>
      <c r="C199" s="26">
        <f>'RESULTADOS PIER'!N7375</f>
        <v>157.3775</v>
      </c>
      <c r="D199" s="26">
        <f t="shared" si="24"/>
        <v>5.1829793904202809E-2</v>
      </c>
      <c r="E199" s="26">
        <f t="shared" si="25"/>
        <v>9.7249279166666501E-3</v>
      </c>
    </row>
    <row r="200" spans="2:40" x14ac:dyDescent="0.3">
      <c r="B200" s="26">
        <f>'RESULTADOS PIER'!K7376</f>
        <v>307.80880000000002</v>
      </c>
      <c r="C200" s="26">
        <f>'RESULTADOS PIER'!N7376</f>
        <v>105.17230000000001</v>
      </c>
      <c r="D200" s="26">
        <f t="shared" si="24"/>
        <v>8.7494874449854931E-2</v>
      </c>
      <c r="E200" s="26">
        <f t="shared" si="25"/>
        <v>6.4989788014807696E-3</v>
      </c>
    </row>
    <row r="201" spans="2:40" x14ac:dyDescent="0.3">
      <c r="B201" s="26">
        <f>'RESULTADOS PIER'!K7377</f>
        <v>314.0104</v>
      </c>
      <c r="C201" s="26">
        <f>'RESULTADOS PIER'!N7377</f>
        <v>144.84360000000001</v>
      </c>
      <c r="D201" s="26">
        <f t="shared" si="24"/>
        <v>8.9257683743767968E-2</v>
      </c>
      <c r="E201" s="26">
        <f t="shared" si="25"/>
        <v>8.9504126650283393E-3</v>
      </c>
    </row>
    <row r="202" spans="2:40" x14ac:dyDescent="0.3">
      <c r="B202" s="26">
        <f>'RESULTADOS PIER'!K7378</f>
        <v>176.13669999999999</v>
      </c>
      <c r="C202" s="26">
        <f>'RESULTADOS PIER'!N7378</f>
        <v>103.8043</v>
      </c>
      <c r="D202" s="26">
        <f t="shared" si="24"/>
        <v>5.0066984610289765E-2</v>
      </c>
      <c r="E202" s="26">
        <f t="shared" si="25"/>
        <v>6.4144451077189548E-3</v>
      </c>
    </row>
    <row r="203" spans="2:40" x14ac:dyDescent="0.3">
      <c r="B203" s="26">
        <f>'RESULTADOS PIER'!K7379</f>
        <v>182.3383</v>
      </c>
      <c r="C203" s="26">
        <f>'RESULTADOS PIER'!N7379</f>
        <v>157.3775</v>
      </c>
      <c r="D203" s="26">
        <f t="shared" si="24"/>
        <v>5.1829793904202809E-2</v>
      </c>
      <c r="E203" s="26">
        <f t="shared" si="25"/>
        <v>9.7249279166666501E-3</v>
      </c>
    </row>
    <row r="204" spans="2:40" x14ac:dyDescent="0.3">
      <c r="B204" s="26">
        <f>'RESULTADOS PIER'!K7380</f>
        <v>307.80880000000002</v>
      </c>
      <c r="C204" s="26">
        <f>'RESULTADOS PIER'!N7380</f>
        <v>105.17230000000001</v>
      </c>
      <c r="D204" s="26">
        <f t="shared" si="24"/>
        <v>8.7494874449854931E-2</v>
      </c>
      <c r="E204" s="26">
        <f t="shared" si="25"/>
        <v>6.4989788014807696E-3</v>
      </c>
    </row>
    <row r="205" spans="2:40" x14ac:dyDescent="0.3">
      <c r="B205" s="26">
        <f>'RESULTADOS PIER'!K7381</f>
        <v>314.0104</v>
      </c>
      <c r="C205" s="26">
        <f>'RESULTADOS PIER'!N7381</f>
        <v>144.84360000000001</v>
      </c>
      <c r="D205" s="26">
        <f t="shared" si="24"/>
        <v>8.9257683743767968E-2</v>
      </c>
      <c r="E205" s="26">
        <f t="shared" si="25"/>
        <v>8.9504126650283393E-3</v>
      </c>
      <c r="AN205" s="26">
        <f>'EJE G ENTRE 3-6'!D68</f>
        <v>8.1688502986363487E-2</v>
      </c>
    </row>
    <row r="206" spans="2:40" x14ac:dyDescent="0.3">
      <c r="B206" s="26">
        <f>'RESULTADOS PIER'!K7382</f>
        <v>352.59620000000001</v>
      </c>
      <c r="C206" s="26">
        <f>'RESULTADOS PIER'!N7382</f>
        <v>43.333300000000001</v>
      </c>
      <c r="D206" s="26">
        <f t="shared" si="24"/>
        <v>0.10022572535449258</v>
      </c>
      <c r="E206" s="26">
        <f t="shared" si="25"/>
        <v>2.6777221578134797E-3</v>
      </c>
    </row>
    <row r="207" spans="2:40" x14ac:dyDescent="0.3">
      <c r="B207" s="26">
        <f>'RESULTADOS PIER'!K7383</f>
        <v>360.86500000000001</v>
      </c>
      <c r="C207" s="26">
        <f>'RESULTADOS PIER'!N7383</f>
        <v>58.269100000000002</v>
      </c>
      <c r="D207" s="26">
        <f t="shared" si="24"/>
        <v>0.10257613774637662</v>
      </c>
      <c r="E207" s="26">
        <f t="shared" si="25"/>
        <v>3.6006595432577127E-3</v>
      </c>
    </row>
    <row r="208" spans="2:40" x14ac:dyDescent="0.3">
      <c r="B208" s="26">
        <f>'RESULTADOS PIER'!K7384</f>
        <v>418.09109999999998</v>
      </c>
      <c r="C208" s="26">
        <f>'RESULTADOS PIER'!N7384</f>
        <v>42.400399999999998</v>
      </c>
      <c r="D208" s="26">
        <f t="shared" si="24"/>
        <v>0.118842698139565</v>
      </c>
      <c r="E208" s="26">
        <f t="shared" si="25"/>
        <v>2.6200748749842418E-3</v>
      </c>
    </row>
    <row r="209" spans="2:5" x14ac:dyDescent="0.3">
      <c r="B209" s="26">
        <f>'RESULTADOS PIER'!K7385</f>
        <v>426.35989999999998</v>
      </c>
      <c r="C209" s="26">
        <f>'RESULTADOS PIER'!N7385</f>
        <v>42.536200000000001</v>
      </c>
      <c r="D209" s="26">
        <f t="shared" si="24"/>
        <v>0.12119311053144906</v>
      </c>
      <c r="E209" s="26">
        <f t="shared" si="25"/>
        <v>2.6284664507246328E-3</v>
      </c>
    </row>
    <row r="210" spans="2:5" x14ac:dyDescent="0.3">
      <c r="B210" s="26">
        <f>'RESULTADOS PIER'!K7386</f>
        <v>352.59620000000001</v>
      </c>
      <c r="C210" s="26">
        <f>'RESULTADOS PIER'!N7386</f>
        <v>43.333300000000001</v>
      </c>
      <c r="D210" s="26">
        <f t="shared" si="24"/>
        <v>0.10022572535449258</v>
      </c>
      <c r="E210" s="26">
        <f t="shared" si="25"/>
        <v>2.6777221578134797E-3</v>
      </c>
    </row>
    <row r="211" spans="2:5" x14ac:dyDescent="0.3">
      <c r="B211" s="26">
        <f>'RESULTADOS PIER'!K7387</f>
        <v>360.86500000000001</v>
      </c>
      <c r="C211" s="26">
        <f>'RESULTADOS PIER'!N7387</f>
        <v>58.269100000000002</v>
      </c>
      <c r="D211" s="26">
        <f t="shared" si="24"/>
        <v>0.10257613774637662</v>
      </c>
      <c r="E211" s="26">
        <f t="shared" si="25"/>
        <v>3.6006595432577127E-3</v>
      </c>
    </row>
    <row r="212" spans="2:5" x14ac:dyDescent="0.3">
      <c r="B212" s="26">
        <f>'RESULTADOS PIER'!K7388</f>
        <v>418.09109999999998</v>
      </c>
      <c r="C212" s="26">
        <f>'RESULTADOS PIER'!N7388</f>
        <v>42.400399999999998</v>
      </c>
      <c r="D212" s="26">
        <f t="shared" si="24"/>
        <v>0.118842698139565</v>
      </c>
      <c r="E212" s="26">
        <f t="shared" si="25"/>
        <v>2.6200748749842418E-3</v>
      </c>
    </row>
    <row r="213" spans="2:5" x14ac:dyDescent="0.3">
      <c r="B213" s="26">
        <f>'RESULTADOS PIER'!K7389</f>
        <v>426.35989999999998</v>
      </c>
      <c r="C213" s="26">
        <f>'RESULTADOS PIER'!N7389</f>
        <v>42.536200000000001</v>
      </c>
      <c r="D213" s="26">
        <f t="shared" si="24"/>
        <v>0.12119311053144906</v>
      </c>
      <c r="E213" s="26">
        <f t="shared" si="25"/>
        <v>2.6284664507246328E-3</v>
      </c>
    </row>
    <row r="214" spans="2:5" x14ac:dyDescent="0.3">
      <c r="B214" s="26">
        <f>'RESULTADOS PIER'!K7390</f>
        <v>319.50760000000002</v>
      </c>
      <c r="C214" s="26">
        <f>'RESULTADOS PIER'!N7390</f>
        <v>104.9547</v>
      </c>
      <c r="D214" s="26">
        <f t="shared" si="24"/>
        <v>9.0820266827246227E-2</v>
      </c>
      <c r="E214" s="26">
        <f t="shared" si="25"/>
        <v>6.4855325063326915E-3</v>
      </c>
    </row>
    <row r="215" spans="2:5" x14ac:dyDescent="0.3">
      <c r="B215" s="26">
        <f>'RESULTADOS PIER'!K7391</f>
        <v>327.77640000000002</v>
      </c>
      <c r="C215" s="26">
        <f>'RESULTADOS PIER'!N7391</f>
        <v>158.977</v>
      </c>
      <c r="D215" s="26">
        <f t="shared" ref="D215:D225" si="26">B215*1000/(10.1971621297793*$F$7*$U$7)</f>
        <v>9.3170679219130276E-2</v>
      </c>
      <c r="E215" s="26">
        <f t="shared" ref="E215:E225" si="27">C215*1000*100/($H$7*10.1971621297793*$F$7*$U$7)</f>
        <v>9.8237668371140337E-3</v>
      </c>
    </row>
    <row r="216" spans="2:5" x14ac:dyDescent="0.3">
      <c r="B216" s="26">
        <f>'RESULTADOS PIER'!K7392</f>
        <v>451.17970000000003</v>
      </c>
      <c r="C216" s="26">
        <f>'RESULTADOS PIER'!N7392</f>
        <v>104.0219</v>
      </c>
      <c r="D216" s="26">
        <f t="shared" si="26"/>
        <v>0.12824815666681136</v>
      </c>
      <c r="E216" s="26">
        <f t="shared" si="27"/>
        <v>6.4278914028670329E-3</v>
      </c>
    </row>
    <row r="217" spans="2:5" x14ac:dyDescent="0.3">
      <c r="B217" s="26">
        <f>'RESULTADOS PIER'!K7393</f>
        <v>459.44850000000002</v>
      </c>
      <c r="C217" s="26">
        <f>'RESULTADOS PIER'!N7393</f>
        <v>143.2441</v>
      </c>
      <c r="D217" s="26">
        <f t="shared" si="26"/>
        <v>0.13059856905869544</v>
      </c>
      <c r="E217" s="26">
        <f t="shared" si="27"/>
        <v>8.8515737445809539E-3</v>
      </c>
    </row>
    <row r="218" spans="2:5" x14ac:dyDescent="0.3">
      <c r="B218" s="26">
        <f>'RESULTADOS PIER'!K7394</f>
        <v>319.50760000000002</v>
      </c>
      <c r="C218" s="26">
        <f>'RESULTADOS PIER'!N7394</f>
        <v>104.9547</v>
      </c>
      <c r="D218" s="26">
        <f t="shared" si="26"/>
        <v>9.0820266827246227E-2</v>
      </c>
      <c r="E218" s="26">
        <f t="shared" si="27"/>
        <v>6.4855325063326915E-3</v>
      </c>
    </row>
    <row r="219" spans="2:5" x14ac:dyDescent="0.3">
      <c r="B219" s="26">
        <f>'RESULTADOS PIER'!K7395</f>
        <v>327.77640000000002</v>
      </c>
      <c r="C219" s="26">
        <f>'RESULTADOS PIER'!N7395</f>
        <v>158.977</v>
      </c>
      <c r="D219" s="26">
        <f t="shared" si="26"/>
        <v>9.3170679219130276E-2</v>
      </c>
      <c r="E219" s="26">
        <f t="shared" si="27"/>
        <v>9.8237668371140337E-3</v>
      </c>
    </row>
    <row r="220" spans="2:5" x14ac:dyDescent="0.3">
      <c r="B220" s="26">
        <f>'RESULTADOS PIER'!K7396</f>
        <v>451.17970000000003</v>
      </c>
      <c r="C220" s="26">
        <f>'RESULTADOS PIER'!N7396</f>
        <v>104.0219</v>
      </c>
      <c r="D220" s="26">
        <f t="shared" si="26"/>
        <v>0.12824815666681136</v>
      </c>
      <c r="E220" s="26">
        <f t="shared" si="27"/>
        <v>6.4278914028670329E-3</v>
      </c>
    </row>
    <row r="221" spans="2:5" x14ac:dyDescent="0.3">
      <c r="B221" s="26">
        <f>'RESULTADOS PIER'!K7397</f>
        <v>459.44850000000002</v>
      </c>
      <c r="C221" s="26">
        <f>'RESULTADOS PIER'!N7397</f>
        <v>143.2441</v>
      </c>
      <c r="D221" s="26">
        <f t="shared" si="26"/>
        <v>0.13059856905869544</v>
      </c>
      <c r="E221" s="26">
        <f t="shared" si="27"/>
        <v>8.8515737445809539E-3</v>
      </c>
    </row>
    <row r="222" spans="2:5" x14ac:dyDescent="0.3">
      <c r="B222" s="26">
        <f>'RESULTADOS PIER'!K7398</f>
        <v>176.13669999999999</v>
      </c>
      <c r="C222" s="26">
        <f>'RESULTADOS PIER'!N7398</f>
        <v>104.9547</v>
      </c>
      <c r="D222" s="26">
        <f t="shared" si="26"/>
        <v>5.0066984610289765E-2</v>
      </c>
      <c r="E222" s="26">
        <f t="shared" si="27"/>
        <v>6.4855325063326915E-3</v>
      </c>
    </row>
    <row r="223" spans="2:5" x14ac:dyDescent="0.3">
      <c r="B223" s="26">
        <f>'RESULTADOS PIER'!K7399</f>
        <v>182.3383</v>
      </c>
      <c r="C223" s="26">
        <f>'RESULTADOS PIER'!N7399</f>
        <v>158.977</v>
      </c>
      <c r="D223" s="26">
        <f t="shared" si="26"/>
        <v>5.1829793904202809E-2</v>
      </c>
      <c r="E223" s="26">
        <f t="shared" si="27"/>
        <v>9.8237668371140337E-3</v>
      </c>
    </row>
    <row r="224" spans="2:5" x14ac:dyDescent="0.3">
      <c r="B224" s="26">
        <f>'RESULTADOS PIER'!K7400</f>
        <v>451.17970000000003</v>
      </c>
      <c r="C224" s="26">
        <f>'RESULTADOS PIER'!N7400</f>
        <v>105.17230000000001</v>
      </c>
      <c r="D224" s="26">
        <f t="shared" si="26"/>
        <v>0.12824815666681136</v>
      </c>
      <c r="E224" s="26">
        <f t="shared" si="27"/>
        <v>6.4989788014807696E-3</v>
      </c>
    </row>
    <row r="225" spans="2:5" x14ac:dyDescent="0.3">
      <c r="B225" s="26">
        <f>'RESULTADOS PIER'!K7401</f>
        <v>459.44850000000002</v>
      </c>
      <c r="C225" s="26">
        <f>'RESULTADOS PIER'!N7401</f>
        <v>144.84360000000001</v>
      </c>
      <c r="D225" s="26">
        <f t="shared" si="26"/>
        <v>0.13059856905869544</v>
      </c>
      <c r="E225" s="26">
        <f t="shared" si="27"/>
        <v>8.9504126650283393E-3</v>
      </c>
    </row>
    <row r="227" spans="2:5" x14ac:dyDescent="0.3">
      <c r="B227" s="18" t="s">
        <v>172</v>
      </c>
    </row>
    <row r="228" spans="2:5" x14ac:dyDescent="0.3">
      <c r="B228" s="87" t="str">
        <f>$R$8</f>
        <v>EJE G.3-6 | PIER 21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PIER'!K4202</f>
        <v>136.32749999999999</v>
      </c>
      <c r="C230" s="26">
        <f>'RESULTADOS PIER'!N4202</f>
        <v>4.0266000000000002</v>
      </c>
      <c r="D230" s="26">
        <f>B230*1000/(10.1971621297793*$F$8*$U$8)</f>
        <v>7.2658482493206389E-2</v>
      </c>
      <c r="E230" s="26">
        <f>C230*1000*100/($H$8*10.1971621297793*$F$8*$U$8)</f>
        <v>4.665342260160673E-4</v>
      </c>
    </row>
    <row r="231" spans="2:5" x14ac:dyDescent="0.3">
      <c r="B231" s="26">
        <f>'RESULTADOS PIER'!K4203</f>
        <v>141.84</v>
      </c>
      <c r="C231" s="26">
        <f>'RESULTADOS PIER'!N4203</f>
        <v>4.4326999999999996</v>
      </c>
      <c r="D231" s="26">
        <f t="shared" ref="D231:D279" si="28">B231*1000/(10.1971621297793*$F$8*$U$8)</f>
        <v>7.5596480217391168E-2</v>
      </c>
      <c r="E231" s="26">
        <f t="shared" ref="E231:E279" si="29">C231*1000*100/($H$8*10.1971621297793*$F$8*$U$8)</f>
        <v>5.1358621756852462E-4</v>
      </c>
    </row>
    <row r="232" spans="2:5" x14ac:dyDescent="0.3">
      <c r="B232" s="26">
        <f>'RESULTADOS PIER'!K4204</f>
        <v>33.551499999999997</v>
      </c>
      <c r="C232" s="26">
        <f>'RESULTADOS PIER'!N4204</f>
        <v>1.1680999999999999</v>
      </c>
      <c r="D232" s="26">
        <f t="shared" si="28"/>
        <v>1.7881946601902142E-2</v>
      </c>
      <c r="E232" s="26">
        <f t="shared" si="29"/>
        <v>1.3533964868856307E-4</v>
      </c>
    </row>
    <row r="233" spans="2:5" x14ac:dyDescent="0.3">
      <c r="B233" s="26">
        <f>'RESULTADOS PIER'!K4205</f>
        <v>33.551499999999997</v>
      </c>
      <c r="C233" s="26">
        <f>'RESULTADOS PIER'!N4205</f>
        <v>1.1001000000000001</v>
      </c>
      <c r="D233" s="26">
        <f t="shared" si="28"/>
        <v>1.7881946601902142E-2</v>
      </c>
      <c r="E233" s="26">
        <f t="shared" si="29"/>
        <v>1.2746096012523607E-4</v>
      </c>
    </row>
    <row r="234" spans="2:5" x14ac:dyDescent="0.3">
      <c r="B234" s="26">
        <f>'RESULTADOS PIER'!K4206</f>
        <v>15.750299999999999</v>
      </c>
      <c r="C234" s="26">
        <f>'RESULTADOS PIER'!N4206</f>
        <v>18.706299999999999</v>
      </c>
      <c r="D234" s="26">
        <f t="shared" si="28"/>
        <v>8.3944391029891156E-3</v>
      </c>
      <c r="E234" s="26">
        <f t="shared" si="29"/>
        <v>2.1673692922377086E-3</v>
      </c>
    </row>
    <row r="235" spans="2:5" x14ac:dyDescent="0.3">
      <c r="B235" s="26">
        <f>'RESULTADOS PIER'!K4207</f>
        <v>15.750299999999999</v>
      </c>
      <c r="C235" s="26">
        <f>'RESULTADOS PIER'!N4207</f>
        <v>21.165500000000002</v>
      </c>
      <c r="D235" s="26">
        <f t="shared" si="28"/>
        <v>8.3944391029891156E-3</v>
      </c>
      <c r="E235" s="26">
        <f t="shared" si="29"/>
        <v>2.4522997468690881E-3</v>
      </c>
    </row>
    <row r="236" spans="2:5" x14ac:dyDescent="0.3">
      <c r="B236" s="26">
        <f>'RESULTADOS PIER'!K4208</f>
        <v>56.408700000000003</v>
      </c>
      <c r="C236" s="26">
        <f>'RESULTADOS PIER'!N4208</f>
        <v>69.495599999999996</v>
      </c>
      <c r="D236" s="26">
        <f t="shared" si="28"/>
        <v>3.0064150970380382E-2</v>
      </c>
      <c r="E236" s="26">
        <f t="shared" si="29"/>
        <v>8.0519733664933674E-3</v>
      </c>
    </row>
    <row r="237" spans="2:5" x14ac:dyDescent="0.3">
      <c r="B237" s="26">
        <f>'RESULTADOS PIER'!K4209</f>
        <v>56.408700000000003</v>
      </c>
      <c r="C237" s="26">
        <f>'RESULTADOS PIER'!N4209</f>
        <v>72.629900000000006</v>
      </c>
      <c r="D237" s="26">
        <f t="shared" si="28"/>
        <v>3.0064150970380382E-2</v>
      </c>
      <c r="E237" s="26">
        <f t="shared" si="29"/>
        <v>8.4151229777291916E-3</v>
      </c>
    </row>
    <row r="238" spans="2:5" x14ac:dyDescent="0.3">
      <c r="B238" s="26">
        <f>'RESULTADOS PIER'!K4210</f>
        <v>169.87889999999999</v>
      </c>
      <c r="C238" s="26">
        <f>'RESULTADOS PIER'!N4210</f>
        <v>2.8586</v>
      </c>
      <c r="D238" s="26">
        <f t="shared" si="28"/>
        <v>9.0540375798097664E-2</v>
      </c>
      <c r="E238" s="26">
        <f t="shared" si="29"/>
        <v>3.3120616363421492E-4</v>
      </c>
    </row>
    <row r="239" spans="2:5" x14ac:dyDescent="0.3">
      <c r="B239" s="26">
        <f>'RESULTADOS PIER'!K4211</f>
        <v>175.3914</v>
      </c>
      <c r="C239" s="26">
        <f>'RESULTADOS PIER'!N4211</f>
        <v>3.3327</v>
      </c>
      <c r="D239" s="26">
        <f t="shared" si="28"/>
        <v>9.3478373522282443E-2</v>
      </c>
      <c r="E239" s="26">
        <f t="shared" si="29"/>
        <v>3.8613684374999932E-4</v>
      </c>
    </row>
    <row r="240" spans="2:5" x14ac:dyDescent="0.3">
      <c r="B240" s="26">
        <f>'RESULTADOS PIER'!K4212</f>
        <v>190.85839999999999</v>
      </c>
      <c r="C240" s="26">
        <f>'RESULTADOS PIER'!N4212</f>
        <v>5.6372999999999998</v>
      </c>
      <c r="D240" s="26">
        <f t="shared" si="28"/>
        <v>0.10172182219347807</v>
      </c>
      <c r="E240" s="26">
        <f t="shared" si="29"/>
        <v>6.5315486820652054E-4</v>
      </c>
    </row>
    <row r="241" spans="2:5" x14ac:dyDescent="0.3">
      <c r="B241" s="26">
        <f>'RESULTADOS PIER'!K4213</f>
        <v>198.57589999999999</v>
      </c>
      <c r="C241" s="26">
        <f>'RESULTADOS PIER'!N4213</f>
        <v>6.2058</v>
      </c>
      <c r="D241" s="26">
        <f t="shared" si="28"/>
        <v>0.10583501900733676</v>
      </c>
      <c r="E241" s="26">
        <f t="shared" si="29"/>
        <v>7.1902302185727657E-4</v>
      </c>
    </row>
    <row r="242" spans="2:5" x14ac:dyDescent="0.3">
      <c r="B242" s="26">
        <f>'RESULTADOS PIER'!K4214</f>
        <v>217.27529999999999</v>
      </c>
      <c r="C242" s="26">
        <f>'RESULTADOS PIER'!N4214</f>
        <v>2.9630999999999998</v>
      </c>
      <c r="D242" s="26">
        <f t="shared" si="28"/>
        <v>0.11580124025788022</v>
      </c>
      <c r="E242" s="26">
        <f t="shared" si="29"/>
        <v>3.4331385414697481E-4</v>
      </c>
    </row>
    <row r="243" spans="2:5" x14ac:dyDescent="0.3">
      <c r="B243" s="26">
        <f>'RESULTADOS PIER'!K4215</f>
        <v>223.8903</v>
      </c>
      <c r="C243" s="26">
        <f>'RESULTADOS PIER'!N4215</f>
        <v>3.5592000000000001</v>
      </c>
      <c r="D243" s="26">
        <f t="shared" si="28"/>
        <v>0.11932683752690196</v>
      </c>
      <c r="E243" s="26">
        <f t="shared" si="29"/>
        <v>4.1237982844990475E-4</v>
      </c>
    </row>
    <row r="244" spans="2:5" x14ac:dyDescent="0.3">
      <c r="B244" s="26">
        <f>'RESULTADOS PIER'!K4216</f>
        <v>100.6443</v>
      </c>
      <c r="C244" s="26">
        <f>'RESULTADOS PIER'!N4216</f>
        <v>22.564900000000002</v>
      </c>
      <c r="D244" s="26">
        <f t="shared" si="28"/>
        <v>5.3640403510597734E-2</v>
      </c>
      <c r="E244" s="26">
        <f t="shared" si="29"/>
        <v>2.6144385229796741E-3</v>
      </c>
    </row>
    <row r="245" spans="2:5" x14ac:dyDescent="0.3">
      <c r="B245" s="26">
        <f>'RESULTADOS PIER'!K4217</f>
        <v>105.60550000000001</v>
      </c>
      <c r="C245" s="26">
        <f>'RESULTADOS PIER'!N4217</f>
        <v>33.621099999999998</v>
      </c>
      <c r="D245" s="26">
        <f t="shared" si="28"/>
        <v>5.6284574813858596E-2</v>
      </c>
      <c r="E245" s="26">
        <f t="shared" si="29"/>
        <v>3.8954437655363823E-3</v>
      </c>
    </row>
    <row r="246" spans="2:5" x14ac:dyDescent="0.3">
      <c r="B246" s="26">
        <f>'RESULTADOS PIER'!K4218</f>
        <v>144.74510000000001</v>
      </c>
      <c r="C246" s="26">
        <f>'RESULTADOS PIER'!N4218</f>
        <v>29.812799999999999</v>
      </c>
      <c r="D246" s="26">
        <f t="shared" si="28"/>
        <v>7.7144811680162906E-2</v>
      </c>
      <c r="E246" s="26">
        <f t="shared" si="29"/>
        <v>3.454202447069937E-3</v>
      </c>
    </row>
    <row r="247" spans="2:5" x14ac:dyDescent="0.3">
      <c r="B247" s="26">
        <f>'RESULTADOS PIER'!K4219</f>
        <v>149.7064</v>
      </c>
      <c r="C247" s="26">
        <f>'RESULTADOS PIER'!N4219</f>
        <v>25.642199999999999</v>
      </c>
      <c r="D247" s="26">
        <f t="shared" si="28"/>
        <v>7.9789036280434641E-2</v>
      </c>
      <c r="E247" s="26">
        <f t="shared" si="29"/>
        <v>2.9709839393903537E-3</v>
      </c>
    </row>
    <row r="248" spans="2:5" x14ac:dyDescent="0.3">
      <c r="B248" s="26">
        <f>'RESULTADOS PIER'!K4220</f>
        <v>100.6443</v>
      </c>
      <c r="C248" s="26">
        <f>'RESULTADOS PIER'!N4220</f>
        <v>22.564900000000002</v>
      </c>
      <c r="D248" s="26">
        <f t="shared" si="28"/>
        <v>5.3640403510597734E-2</v>
      </c>
      <c r="E248" s="26">
        <f t="shared" si="29"/>
        <v>2.6144385229796741E-3</v>
      </c>
    </row>
    <row r="249" spans="2:5" x14ac:dyDescent="0.3">
      <c r="B249" s="26">
        <f>'RESULTADOS PIER'!K4221</f>
        <v>105.60550000000001</v>
      </c>
      <c r="C249" s="26">
        <f>'RESULTADOS PIER'!N4221</f>
        <v>33.621099999999998</v>
      </c>
      <c r="D249" s="26">
        <f t="shared" si="28"/>
        <v>5.6284574813858596E-2</v>
      </c>
      <c r="E249" s="26">
        <f t="shared" si="29"/>
        <v>3.8954437655363823E-3</v>
      </c>
    </row>
    <row r="250" spans="2:5" x14ac:dyDescent="0.3">
      <c r="B250" s="26">
        <f>'RESULTADOS PIER'!K4222</f>
        <v>144.74510000000001</v>
      </c>
      <c r="C250" s="26">
        <f>'RESULTADOS PIER'!N4222</f>
        <v>29.812799999999999</v>
      </c>
      <c r="D250" s="26">
        <f t="shared" si="28"/>
        <v>7.7144811680162906E-2</v>
      </c>
      <c r="E250" s="26">
        <f t="shared" si="29"/>
        <v>3.454202447069937E-3</v>
      </c>
    </row>
    <row r="251" spans="2:5" x14ac:dyDescent="0.3">
      <c r="B251" s="26">
        <f>'RESULTADOS PIER'!K4223</f>
        <v>149.7064</v>
      </c>
      <c r="C251" s="26">
        <f>'RESULTADOS PIER'!N4223</f>
        <v>25.642199999999999</v>
      </c>
      <c r="D251" s="26">
        <f t="shared" si="28"/>
        <v>7.9789036280434641E-2</v>
      </c>
      <c r="E251" s="26">
        <f t="shared" si="29"/>
        <v>2.9709839393903537E-3</v>
      </c>
    </row>
    <row r="252" spans="2:5" x14ac:dyDescent="0.3">
      <c r="B252" s="26">
        <f>'RESULTADOS PIER'!K4224</f>
        <v>43.722499999999997</v>
      </c>
      <c r="C252" s="26">
        <f>'RESULTADOS PIER'!N4224</f>
        <v>93.669899999999998</v>
      </c>
      <c r="D252" s="26">
        <f t="shared" si="28"/>
        <v>2.3302785577445612E-2</v>
      </c>
      <c r="E252" s="26">
        <f t="shared" si="29"/>
        <v>1.0852881909676256E-2</v>
      </c>
    </row>
    <row r="253" spans="2:5" x14ac:dyDescent="0.3">
      <c r="B253" s="26">
        <f>'RESULTADOS PIER'!K4225</f>
        <v>48.683700000000002</v>
      </c>
      <c r="C253" s="26">
        <f>'RESULTADOS PIER'!N4225</f>
        <v>105.67140000000001</v>
      </c>
      <c r="D253" s="26">
        <f t="shared" si="28"/>
        <v>2.5946956880706477E-2</v>
      </c>
      <c r="E253" s="26">
        <f t="shared" si="29"/>
        <v>1.2243412509569921E-2</v>
      </c>
    </row>
    <row r="254" spans="2:5" x14ac:dyDescent="0.3">
      <c r="B254" s="26">
        <f>'RESULTADOS PIER'!K4226</f>
        <v>201.6669</v>
      </c>
      <c r="C254" s="26">
        <f>'RESULTADOS PIER'!N4226</f>
        <v>100.9179</v>
      </c>
      <c r="D254" s="26">
        <f t="shared" si="28"/>
        <v>0.10748242961331503</v>
      </c>
      <c r="E254" s="26">
        <f t="shared" si="29"/>
        <v>1.169265742007323E-2</v>
      </c>
    </row>
    <row r="255" spans="2:5" x14ac:dyDescent="0.3">
      <c r="B255" s="26">
        <f>'RESULTADOS PIER'!K4227</f>
        <v>206.62819999999999</v>
      </c>
      <c r="C255" s="26">
        <f>'RESULTADOS PIER'!N4227</f>
        <v>97.692499999999995</v>
      </c>
      <c r="D255" s="26">
        <f t="shared" si="28"/>
        <v>0.11012665421358675</v>
      </c>
      <c r="E255" s="26">
        <f t="shared" si="29"/>
        <v>1.1318952683423892E-2</v>
      </c>
    </row>
    <row r="256" spans="2:5" x14ac:dyDescent="0.3">
      <c r="B256" s="26">
        <f>'RESULTADOS PIER'!K4228</f>
        <v>43.722499999999997</v>
      </c>
      <c r="C256" s="26">
        <f>'RESULTADOS PIER'!N4228</f>
        <v>93.669899999999998</v>
      </c>
      <c r="D256" s="26">
        <f t="shared" si="28"/>
        <v>2.3302785577445612E-2</v>
      </c>
      <c r="E256" s="26">
        <f t="shared" si="29"/>
        <v>1.0852881909676256E-2</v>
      </c>
    </row>
    <row r="257" spans="2:5" x14ac:dyDescent="0.3">
      <c r="B257" s="26">
        <f>'RESULTADOS PIER'!K4229</f>
        <v>48.683700000000002</v>
      </c>
      <c r="C257" s="26">
        <f>'RESULTADOS PIER'!N4229</f>
        <v>105.67140000000001</v>
      </c>
      <c r="D257" s="26">
        <f t="shared" si="28"/>
        <v>2.5946956880706477E-2</v>
      </c>
      <c r="E257" s="26">
        <f t="shared" si="29"/>
        <v>1.2243412509569921E-2</v>
      </c>
    </row>
    <row r="258" spans="2:5" x14ac:dyDescent="0.3">
      <c r="B258" s="26">
        <f>'RESULTADOS PIER'!K4230</f>
        <v>201.6669</v>
      </c>
      <c r="C258" s="26">
        <f>'RESULTADOS PIER'!N4230</f>
        <v>100.9179</v>
      </c>
      <c r="D258" s="26">
        <f t="shared" si="28"/>
        <v>0.10748242961331503</v>
      </c>
      <c r="E258" s="26">
        <f t="shared" si="29"/>
        <v>1.169265742007323E-2</v>
      </c>
    </row>
    <row r="259" spans="2:5" x14ac:dyDescent="0.3">
      <c r="B259" s="26">
        <f>'RESULTADOS PIER'!K4231</f>
        <v>206.62819999999999</v>
      </c>
      <c r="C259" s="26">
        <f>'RESULTADOS PIER'!N4231</f>
        <v>97.692499999999995</v>
      </c>
      <c r="D259" s="26">
        <f t="shared" si="28"/>
        <v>0.11012665421358675</v>
      </c>
      <c r="E259" s="26">
        <f t="shared" si="29"/>
        <v>1.1318952683423892E-2</v>
      </c>
    </row>
    <row r="260" spans="2:5" x14ac:dyDescent="0.3">
      <c r="B260" s="26">
        <f>'RESULTADOS PIER'!K4232</f>
        <v>175.09399999999999</v>
      </c>
      <c r="C260" s="26">
        <f>'RESULTADOS PIER'!N4232</f>
        <v>22.524899999999999</v>
      </c>
      <c r="D260" s="26">
        <f t="shared" si="28"/>
        <v>9.3319868211956356E-2</v>
      </c>
      <c r="E260" s="26">
        <f t="shared" si="29"/>
        <v>2.6098040002953639E-3</v>
      </c>
    </row>
    <row r="261" spans="2:5" x14ac:dyDescent="0.3">
      <c r="B261" s="26">
        <f>'RESULTADOS PIER'!K4233</f>
        <v>181.709</v>
      </c>
      <c r="C261" s="26">
        <f>'RESULTADOS PIER'!N4233</f>
        <v>33.850900000000003</v>
      </c>
      <c r="D261" s="26">
        <f t="shared" si="28"/>
        <v>9.6845465480978082E-2</v>
      </c>
      <c r="E261" s="26">
        <f t="shared" si="29"/>
        <v>3.9220690983577432E-3</v>
      </c>
    </row>
    <row r="262" spans="2:5" x14ac:dyDescent="0.3">
      <c r="B262" s="26">
        <f>'RESULTADOS PIER'!K4234</f>
        <v>219.19479999999999</v>
      </c>
      <c r="C262" s="26">
        <f>'RESULTADOS PIER'!N4234</f>
        <v>29.852799999999998</v>
      </c>
      <c r="D262" s="26">
        <f t="shared" si="28"/>
        <v>0.11682427638152153</v>
      </c>
      <c r="E262" s="26">
        <f t="shared" si="29"/>
        <v>3.4588369697542472E-3</v>
      </c>
    </row>
    <row r="263" spans="2:5" x14ac:dyDescent="0.3">
      <c r="B263" s="26">
        <f>'RESULTADOS PIER'!K4235</f>
        <v>225.8098</v>
      </c>
      <c r="C263" s="26">
        <f>'RESULTADOS PIER'!N4235</f>
        <v>25.412400000000002</v>
      </c>
      <c r="D263" s="26">
        <f t="shared" si="28"/>
        <v>0.12034987365054325</v>
      </c>
      <c r="E263" s="26">
        <f t="shared" si="29"/>
        <v>2.9443586065689927E-3</v>
      </c>
    </row>
    <row r="264" spans="2:5" x14ac:dyDescent="0.3">
      <c r="B264" s="26">
        <f>'RESULTADOS PIER'!K4236</f>
        <v>175.09399999999999</v>
      </c>
      <c r="C264" s="26">
        <f>'RESULTADOS PIER'!N4236</f>
        <v>22.524899999999999</v>
      </c>
      <c r="D264" s="26">
        <f t="shared" si="28"/>
        <v>9.3319868211956356E-2</v>
      </c>
      <c r="E264" s="26">
        <f t="shared" si="29"/>
        <v>2.6098040002953639E-3</v>
      </c>
    </row>
    <row r="265" spans="2:5" x14ac:dyDescent="0.3">
      <c r="B265" s="26">
        <f>'RESULTADOS PIER'!K4237</f>
        <v>181.709</v>
      </c>
      <c r="C265" s="26">
        <f>'RESULTADOS PIER'!N4237</f>
        <v>33.850900000000003</v>
      </c>
      <c r="D265" s="26">
        <f t="shared" si="28"/>
        <v>9.6845465480978082E-2</v>
      </c>
      <c r="E265" s="26">
        <f t="shared" si="29"/>
        <v>3.9220690983577432E-3</v>
      </c>
    </row>
    <row r="266" spans="2:5" x14ac:dyDescent="0.3">
      <c r="B266" s="26">
        <f>'RESULTADOS PIER'!K4238</f>
        <v>219.19479999999999</v>
      </c>
      <c r="C266" s="26">
        <f>'RESULTADOS PIER'!N4238</f>
        <v>29.852799999999998</v>
      </c>
      <c r="D266" s="26">
        <f t="shared" si="28"/>
        <v>0.11682427638152153</v>
      </c>
      <c r="E266" s="26">
        <f t="shared" si="29"/>
        <v>3.4588369697542472E-3</v>
      </c>
    </row>
    <row r="267" spans="2:5" x14ac:dyDescent="0.3">
      <c r="B267" s="26">
        <f>'RESULTADOS PIER'!K4239</f>
        <v>225.8098</v>
      </c>
      <c r="C267" s="26">
        <f>'RESULTADOS PIER'!N4239</f>
        <v>25.412400000000002</v>
      </c>
      <c r="D267" s="26">
        <f t="shared" si="28"/>
        <v>0.12034987365054325</v>
      </c>
      <c r="E267" s="26">
        <f t="shared" si="29"/>
        <v>2.9443586065689927E-3</v>
      </c>
    </row>
    <row r="268" spans="2:5" x14ac:dyDescent="0.3">
      <c r="B268" s="26">
        <f>'RESULTADOS PIER'!K4240</f>
        <v>118.1722</v>
      </c>
      <c r="C268" s="26">
        <f>'RESULTADOS PIER'!N4240</f>
        <v>93.63</v>
      </c>
      <c r="D268" s="26">
        <f t="shared" si="28"/>
        <v>6.2982250278804233E-2</v>
      </c>
      <c r="E268" s="26">
        <f t="shared" si="29"/>
        <v>1.0848258973298656E-2</v>
      </c>
    </row>
    <row r="269" spans="2:5" x14ac:dyDescent="0.3">
      <c r="B269" s="26">
        <f>'RESULTADOS PIER'!K4241</f>
        <v>124.7872</v>
      </c>
      <c r="C269" s="26">
        <f>'RESULTADOS PIER'!N4241</f>
        <v>105.9011</v>
      </c>
      <c r="D269" s="26">
        <f t="shared" si="28"/>
        <v>6.650784754782596E-2</v>
      </c>
      <c r="E269" s="26">
        <f t="shared" si="29"/>
        <v>1.2270026256084572E-2</v>
      </c>
    </row>
    <row r="270" spans="2:5" x14ac:dyDescent="0.3">
      <c r="B270" s="26">
        <f>'RESULTADOS PIER'!K4242</f>
        <v>276.11669999999998</v>
      </c>
      <c r="C270" s="26">
        <f>'RESULTADOS PIER'!N4242</f>
        <v>100.95780000000001</v>
      </c>
      <c r="D270" s="26">
        <f t="shared" si="28"/>
        <v>0.1471619476116845</v>
      </c>
      <c r="E270" s="26">
        <f t="shared" si="29"/>
        <v>1.169728035645083E-2</v>
      </c>
    </row>
    <row r="271" spans="2:5" x14ac:dyDescent="0.3">
      <c r="B271" s="26">
        <f>'RESULTADOS PIER'!K4243</f>
        <v>282.73169999999999</v>
      </c>
      <c r="C271" s="26">
        <f>'RESULTADOS PIER'!N4243</f>
        <v>97.462699999999998</v>
      </c>
      <c r="D271" s="26">
        <f t="shared" si="28"/>
        <v>0.15068754488070626</v>
      </c>
      <c r="E271" s="26">
        <f t="shared" si="29"/>
        <v>1.1292327350602531E-2</v>
      </c>
    </row>
    <row r="272" spans="2:5" x14ac:dyDescent="0.3">
      <c r="B272" s="26">
        <f>'RESULTADOS PIER'!K4244</f>
        <v>118.1722</v>
      </c>
      <c r="C272" s="26">
        <f>'RESULTADOS PIER'!N4244</f>
        <v>93.63</v>
      </c>
      <c r="D272" s="26">
        <f t="shared" si="28"/>
        <v>6.2982250278804233E-2</v>
      </c>
      <c r="E272" s="26">
        <f t="shared" si="29"/>
        <v>1.0848258973298656E-2</v>
      </c>
    </row>
    <row r="273" spans="2:5" x14ac:dyDescent="0.3">
      <c r="B273" s="26">
        <f>'RESULTADOS PIER'!K4245</f>
        <v>124.7872</v>
      </c>
      <c r="C273" s="26">
        <f>'RESULTADOS PIER'!N4245</f>
        <v>105.9011</v>
      </c>
      <c r="D273" s="26">
        <f t="shared" si="28"/>
        <v>6.650784754782596E-2</v>
      </c>
      <c r="E273" s="26">
        <f t="shared" si="29"/>
        <v>1.2270026256084572E-2</v>
      </c>
    </row>
    <row r="274" spans="2:5" x14ac:dyDescent="0.3">
      <c r="B274" s="26">
        <f>'RESULTADOS PIER'!K4246</f>
        <v>276.11669999999998</v>
      </c>
      <c r="C274" s="26">
        <f>'RESULTADOS PIER'!N4246</f>
        <v>100.95780000000001</v>
      </c>
      <c r="D274" s="26">
        <f t="shared" si="28"/>
        <v>0.1471619476116845</v>
      </c>
      <c r="E274" s="26">
        <f t="shared" si="29"/>
        <v>1.169728035645083E-2</v>
      </c>
    </row>
    <row r="275" spans="2:5" x14ac:dyDescent="0.3">
      <c r="B275" s="26">
        <f>'RESULTADOS PIER'!K4247</f>
        <v>282.73169999999999</v>
      </c>
      <c r="C275" s="26">
        <f>'RESULTADOS PIER'!N4247</f>
        <v>97.462699999999998</v>
      </c>
      <c r="D275" s="26">
        <f t="shared" si="28"/>
        <v>0.15068754488070626</v>
      </c>
      <c r="E275" s="26">
        <f t="shared" si="29"/>
        <v>1.1292327350602531E-2</v>
      </c>
    </row>
    <row r="276" spans="2:5" x14ac:dyDescent="0.3">
      <c r="B276" s="26">
        <f>'RESULTADOS PIER'!K4248</f>
        <v>43.722499999999997</v>
      </c>
      <c r="C276" s="26">
        <f>'RESULTADOS PIER'!N4248</f>
        <v>93.669899999999998</v>
      </c>
      <c r="D276" s="26">
        <f t="shared" si="28"/>
        <v>2.3302785577445612E-2</v>
      </c>
      <c r="E276" s="26">
        <f t="shared" si="29"/>
        <v>1.0852881909676256E-2</v>
      </c>
    </row>
    <row r="277" spans="2:5" x14ac:dyDescent="0.3">
      <c r="B277" s="26">
        <f>'RESULTADOS PIER'!K4249</f>
        <v>48.683700000000002</v>
      </c>
      <c r="C277" s="26">
        <f>'RESULTADOS PIER'!N4249</f>
        <v>105.9011</v>
      </c>
      <c r="D277" s="26">
        <f t="shared" si="28"/>
        <v>2.5946956880706477E-2</v>
      </c>
      <c r="E277" s="26">
        <f t="shared" si="29"/>
        <v>1.2270026256084572E-2</v>
      </c>
    </row>
    <row r="278" spans="2:5" x14ac:dyDescent="0.3">
      <c r="B278" s="26">
        <f>'RESULTADOS PIER'!K4250</f>
        <v>276.11669999999998</v>
      </c>
      <c r="C278" s="26">
        <f>'RESULTADOS PIER'!N4250</f>
        <v>100.95780000000001</v>
      </c>
      <c r="D278" s="26">
        <f t="shared" si="28"/>
        <v>0.1471619476116845</v>
      </c>
      <c r="E278" s="26">
        <f t="shared" si="29"/>
        <v>1.169728035645083E-2</v>
      </c>
    </row>
    <row r="279" spans="2:5" x14ac:dyDescent="0.3">
      <c r="B279" s="26">
        <f>'RESULTADOS PIER'!K4251</f>
        <v>282.73169999999999</v>
      </c>
      <c r="C279" s="26">
        <f>'RESULTADOS PIER'!N4251</f>
        <v>97.692499999999995</v>
      </c>
      <c r="D279" s="26">
        <f t="shared" si="28"/>
        <v>0.15068754488070626</v>
      </c>
      <c r="E279" s="26">
        <f t="shared" si="29"/>
        <v>1.1318952683423892E-2</v>
      </c>
    </row>
    <row r="281" spans="2:5" x14ac:dyDescent="0.3">
      <c r="B281" s="18" t="s">
        <v>172</v>
      </c>
    </row>
    <row r="282" spans="2:5" x14ac:dyDescent="0.3">
      <c r="B282" s="87" t="str">
        <f>$R$9</f>
        <v>EJE G.3-6 | PIER 21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PIER'!K602</f>
        <v>8.0084999999999997</v>
      </c>
      <c r="C284" s="26">
        <f>'RESULTADOS PIER'!N602</f>
        <v>2.7052999999999998</v>
      </c>
      <c r="D284" s="26">
        <f>B284*1000/(10.1971621297793*$F$9*$U$9)</f>
        <v>4.2682911154891231E-3</v>
      </c>
      <c r="E284" s="26">
        <f>C284*1000*100/($H$9*10.1971621297793*$F$9*$U$9)</f>
        <v>3.1344435544659676E-4</v>
      </c>
    </row>
    <row r="285" spans="2:5" x14ac:dyDescent="0.3">
      <c r="B285" s="26">
        <f>'RESULTADOS PIER'!K603</f>
        <v>13.521000000000001</v>
      </c>
      <c r="C285" s="26">
        <f>'RESULTADOS PIER'!N603</f>
        <v>0.80789999999999995</v>
      </c>
      <c r="D285" s="26">
        <f t="shared" ref="D285:D333" si="30">B285*1000/(10.1971621297793*$F$9*$U$9)</f>
        <v>7.2062888396738998E-3</v>
      </c>
      <c r="E285" s="26">
        <f t="shared" ref="E285:E333" si="31">C285*1000*100/($H$9*10.1971621297793*$F$9*$U$9)</f>
        <v>9.3605771916351432E-5</v>
      </c>
    </row>
    <row r="286" spans="2:5" x14ac:dyDescent="0.3">
      <c r="B286" s="26">
        <f>'RESULTADOS PIER'!K604</f>
        <v>2.6749000000000001</v>
      </c>
      <c r="C286" s="26">
        <f>'RESULTADOS PIER'!N604</f>
        <v>3.3117000000000001</v>
      </c>
      <c r="D286" s="26">
        <f t="shared" si="30"/>
        <v>1.4256417437499974E-3</v>
      </c>
      <c r="E286" s="26">
        <f t="shared" si="31"/>
        <v>3.8370371934073655E-4</v>
      </c>
    </row>
    <row r="287" spans="2:5" x14ac:dyDescent="0.3">
      <c r="B287" s="26">
        <f>'RESULTADOS PIER'!K605</f>
        <v>2.6749000000000001</v>
      </c>
      <c r="C287" s="26">
        <f>'RESULTADOS PIER'!N605</f>
        <v>2.6652999999999998</v>
      </c>
      <c r="D287" s="26">
        <f t="shared" si="30"/>
        <v>1.4256417437499974E-3</v>
      </c>
      <c r="E287" s="26">
        <f t="shared" si="31"/>
        <v>3.0880983276228676E-4</v>
      </c>
    </row>
    <row r="288" spans="2:5" x14ac:dyDescent="0.3">
      <c r="B288" s="26">
        <f>'RESULTADOS PIER'!K606</f>
        <v>5.0350000000000001</v>
      </c>
      <c r="C288" s="26">
        <f>'RESULTADOS PIER'!N606</f>
        <v>11.0067</v>
      </c>
      <c r="D288" s="26">
        <f t="shared" si="30"/>
        <v>2.6835044972826037E-3</v>
      </c>
      <c r="E288" s="26">
        <f t="shared" si="31"/>
        <v>1.2752700207348748E-3</v>
      </c>
    </row>
    <row r="289" spans="2:5" x14ac:dyDescent="0.3">
      <c r="B289" s="26">
        <f>'RESULTADOS PIER'!K607</f>
        <v>5.0350000000000001</v>
      </c>
      <c r="C289" s="26">
        <f>'RESULTADOS PIER'!N607</f>
        <v>7.3529</v>
      </c>
      <c r="D289" s="26">
        <f t="shared" si="30"/>
        <v>2.6835044972826037E-3</v>
      </c>
      <c r="E289" s="26">
        <f t="shared" si="31"/>
        <v>8.519295461365769E-4</v>
      </c>
    </row>
    <row r="290" spans="2:5" x14ac:dyDescent="0.3">
      <c r="B290" s="26">
        <f>'RESULTADOS PIER'!K608</f>
        <v>13.2888</v>
      </c>
      <c r="C290" s="26">
        <f>'RESULTADOS PIER'!N608</f>
        <v>29.538900000000002</v>
      </c>
      <c r="D290" s="26">
        <f t="shared" si="30"/>
        <v>7.0825331804347698E-3</v>
      </c>
      <c r="E290" s="26">
        <f t="shared" si="31"/>
        <v>3.4224675529891243E-3</v>
      </c>
    </row>
    <row r="291" spans="2:5" x14ac:dyDescent="0.3">
      <c r="B291" s="26">
        <f>'RESULTADOS PIER'!K609</f>
        <v>13.2888</v>
      </c>
      <c r="C291" s="26">
        <f>'RESULTADOS PIER'!N609</f>
        <v>9.6364000000000001</v>
      </c>
      <c r="D291" s="26">
        <f t="shared" si="30"/>
        <v>7.0825331804347698E-3</v>
      </c>
      <c r="E291" s="26">
        <f t="shared" si="31"/>
        <v>1.1165028598771247E-3</v>
      </c>
    </row>
    <row r="292" spans="2:5" x14ac:dyDescent="0.3">
      <c r="B292" s="26">
        <f>'RESULTADOS PIER'!K610</f>
        <v>10.683400000000001</v>
      </c>
      <c r="C292" s="26">
        <f>'RESULTADOS PIER'!N610</f>
        <v>0.60629999999999995</v>
      </c>
      <c r="D292" s="26">
        <f t="shared" si="30"/>
        <v>5.6939328592391213E-3</v>
      </c>
      <c r="E292" s="26">
        <f t="shared" si="31"/>
        <v>7.0247777587428983E-5</v>
      </c>
    </row>
    <row r="293" spans="2:5" x14ac:dyDescent="0.3">
      <c r="B293" s="26">
        <f>'RESULTADOS PIER'!K611</f>
        <v>16.195900000000002</v>
      </c>
      <c r="C293" s="26">
        <f>'RESULTADOS PIER'!N611</f>
        <v>1.8573</v>
      </c>
      <c r="D293" s="26">
        <f t="shared" si="30"/>
        <v>8.6319305834238989E-3</v>
      </c>
      <c r="E293" s="26">
        <f t="shared" si="31"/>
        <v>2.1519247453922457E-4</v>
      </c>
    </row>
    <row r="294" spans="2:5" x14ac:dyDescent="0.3">
      <c r="B294" s="26">
        <f>'RESULTADOS PIER'!K612</f>
        <v>11.2118</v>
      </c>
      <c r="C294" s="26">
        <f>'RESULTADOS PIER'!N612</f>
        <v>3.7875000000000001</v>
      </c>
      <c r="D294" s="26">
        <f t="shared" si="30"/>
        <v>5.9755542646739027E-3</v>
      </c>
      <c r="E294" s="26">
        <f t="shared" si="31"/>
        <v>4.3883136667060413E-4</v>
      </c>
    </row>
    <row r="295" spans="2:5" x14ac:dyDescent="0.3">
      <c r="B295" s="26">
        <f>'RESULTADOS PIER'!K613</f>
        <v>18.929300000000001</v>
      </c>
      <c r="C295" s="26">
        <f>'RESULTADOS PIER'!N613</f>
        <v>1.1311</v>
      </c>
      <c r="D295" s="26">
        <f t="shared" si="30"/>
        <v>1.0088751078532592E-2</v>
      </c>
      <c r="E295" s="26">
        <f t="shared" si="31"/>
        <v>1.3105271520557631E-4</v>
      </c>
    </row>
    <row r="296" spans="2:5" x14ac:dyDescent="0.3">
      <c r="B296" s="26">
        <f>'RESULTADOS PIER'!K614</f>
        <v>13.89</v>
      </c>
      <c r="C296" s="26">
        <f>'RESULTADOS PIER'!N614</f>
        <v>2.0522999999999998</v>
      </c>
      <c r="D296" s="26">
        <f t="shared" si="30"/>
        <v>7.4029548097825958E-3</v>
      </c>
      <c r="E296" s="26">
        <f t="shared" si="31"/>
        <v>2.3778577262523583E-4</v>
      </c>
    </row>
    <row r="297" spans="2:5" x14ac:dyDescent="0.3">
      <c r="B297" s="26">
        <f>'RESULTADOS PIER'!K615</f>
        <v>20.504999999999999</v>
      </c>
      <c r="C297" s="26">
        <f>'RESULTADOS PIER'!N615</f>
        <v>3.2949000000000002</v>
      </c>
      <c r="D297" s="26">
        <f t="shared" si="30"/>
        <v>1.0928552078804329E-2</v>
      </c>
      <c r="E297" s="26">
        <f t="shared" si="31"/>
        <v>3.8175721981332632E-4</v>
      </c>
    </row>
    <row r="298" spans="2:5" x14ac:dyDescent="0.3">
      <c r="B298" s="26">
        <f>'RESULTADOS PIER'!K616</f>
        <v>0.15859999999999999</v>
      </c>
      <c r="C298" s="26">
        <f>'RESULTADOS PIER'!N616</f>
        <v>12.9747</v>
      </c>
      <c r="D298" s="26">
        <f t="shared" si="30"/>
        <v>8.4529059239130274E-5</v>
      </c>
      <c r="E298" s="26">
        <f t="shared" si="31"/>
        <v>1.5032885368029274E-3</v>
      </c>
    </row>
    <row r="299" spans="2:5" x14ac:dyDescent="0.3">
      <c r="B299" s="26">
        <f>'RESULTADOS PIER'!K617</f>
        <v>5.1197999999999997</v>
      </c>
      <c r="C299" s="26">
        <f>'RESULTADOS PIER'!N617</f>
        <v>11.021100000000001</v>
      </c>
      <c r="D299" s="26">
        <f t="shared" si="30"/>
        <v>2.7287003624999946E-3</v>
      </c>
      <c r="E299" s="26">
        <f t="shared" si="31"/>
        <v>1.2769384489012263E-3</v>
      </c>
    </row>
    <row r="300" spans="2:5" x14ac:dyDescent="0.3">
      <c r="B300" s="26">
        <f>'RESULTADOS PIER'!K618</f>
        <v>14.256600000000001</v>
      </c>
      <c r="C300" s="26">
        <f>'RESULTADOS PIER'!N618</f>
        <v>17.844200000000001</v>
      </c>
      <c r="D300" s="26">
        <f t="shared" si="30"/>
        <v>7.5983416516304213E-3</v>
      </c>
      <c r="E300" s="26">
        <f t="shared" si="31"/>
        <v>2.0674837420841174E-3</v>
      </c>
    </row>
    <row r="301" spans="2:5" x14ac:dyDescent="0.3">
      <c r="B301" s="26">
        <f>'RESULTADOS PIER'!K619</f>
        <v>19.2179</v>
      </c>
      <c r="C301" s="26">
        <f>'RESULTADOS PIER'!N619</f>
        <v>9.5669000000000004</v>
      </c>
      <c r="D301" s="26">
        <f t="shared" si="30"/>
        <v>1.0242566251902157E-2</v>
      </c>
      <c r="E301" s="26">
        <f t="shared" si="31"/>
        <v>1.1084503767131359E-3</v>
      </c>
    </row>
    <row r="302" spans="2:5" x14ac:dyDescent="0.3">
      <c r="B302" s="26">
        <f>'RESULTADOS PIER'!K620</f>
        <v>0.15859999999999999</v>
      </c>
      <c r="C302" s="26">
        <f>'RESULTADOS PIER'!N620</f>
        <v>12.9747</v>
      </c>
      <c r="D302" s="26">
        <f t="shared" si="30"/>
        <v>8.4529059239130274E-5</v>
      </c>
      <c r="E302" s="26">
        <f t="shared" si="31"/>
        <v>1.5032885368029274E-3</v>
      </c>
    </row>
    <row r="303" spans="2:5" x14ac:dyDescent="0.3">
      <c r="B303" s="26">
        <f>'RESULTADOS PIER'!K621</f>
        <v>5.1197999999999997</v>
      </c>
      <c r="C303" s="26">
        <f>'RESULTADOS PIER'!N621</f>
        <v>11.021100000000001</v>
      </c>
      <c r="D303" s="26">
        <f t="shared" si="30"/>
        <v>2.7287003624999946E-3</v>
      </c>
      <c r="E303" s="26">
        <f t="shared" si="31"/>
        <v>1.2769384489012263E-3</v>
      </c>
    </row>
    <row r="304" spans="2:5" x14ac:dyDescent="0.3">
      <c r="B304" s="26">
        <f>'RESULTADOS PIER'!K622</f>
        <v>14.256600000000001</v>
      </c>
      <c r="C304" s="26">
        <f>'RESULTADOS PIER'!N622</f>
        <v>17.844200000000001</v>
      </c>
      <c r="D304" s="26">
        <f t="shared" si="30"/>
        <v>7.5983416516304213E-3</v>
      </c>
      <c r="E304" s="26">
        <f t="shared" si="31"/>
        <v>2.0674837420841174E-3</v>
      </c>
    </row>
    <row r="305" spans="2:5" x14ac:dyDescent="0.3">
      <c r="B305" s="26">
        <f>'RESULTADOS PIER'!K623</f>
        <v>19.2179</v>
      </c>
      <c r="C305" s="26">
        <f>'RESULTADOS PIER'!N623</f>
        <v>9.5669000000000004</v>
      </c>
      <c r="D305" s="26">
        <f t="shared" si="30"/>
        <v>1.0242566251902157E-2</v>
      </c>
      <c r="E305" s="26">
        <f t="shared" si="31"/>
        <v>1.1084503767131359E-3</v>
      </c>
    </row>
    <row r="306" spans="2:5" x14ac:dyDescent="0.3">
      <c r="B306" s="26">
        <f>'RESULTADOS PIER'!K624</f>
        <v>11.396800000000001</v>
      </c>
      <c r="C306" s="26">
        <f>'RESULTADOS PIER'!N624</f>
        <v>38.919699999999999</v>
      </c>
      <c r="D306" s="26">
        <f t="shared" si="30"/>
        <v>6.0741537347825982E-3</v>
      </c>
      <c r="E306" s="26">
        <f t="shared" si="31"/>
        <v>4.509355812913507E-3</v>
      </c>
    </row>
    <row r="307" spans="2:5" x14ac:dyDescent="0.3">
      <c r="B307" s="26">
        <f>'RESULTADOS PIER'!K625</f>
        <v>6.4355000000000002</v>
      </c>
      <c r="C307" s="26">
        <f>'RESULTADOS PIER'!N625</f>
        <v>14.2181</v>
      </c>
      <c r="D307" s="26">
        <f t="shared" si="30"/>
        <v>3.4299291345108633E-3</v>
      </c>
      <c r="E307" s="26">
        <f t="shared" si="31"/>
        <v>1.647352674444704E-3</v>
      </c>
    </row>
    <row r="308" spans="2:5" x14ac:dyDescent="0.3">
      <c r="B308" s="26">
        <f>'RESULTADOS PIER'!K626</f>
        <v>25.812000000000001</v>
      </c>
      <c r="C308" s="26">
        <f>'RESULTADOS PIER'!N626</f>
        <v>43.789299999999997</v>
      </c>
      <c r="D308" s="26">
        <f t="shared" si="30"/>
        <v>1.3757024445652149E-2</v>
      </c>
      <c r="E308" s="26">
        <f t="shared" si="31"/>
        <v>5.0735626045014083E-3</v>
      </c>
    </row>
    <row r="309" spans="2:5" x14ac:dyDescent="0.3">
      <c r="B309" s="26">
        <f>'RESULTADOS PIER'!K627</f>
        <v>30.773199999999999</v>
      </c>
      <c r="C309" s="26">
        <f>'RESULTADOS PIER'!N627</f>
        <v>12.7639</v>
      </c>
      <c r="D309" s="26">
        <f t="shared" si="30"/>
        <v>1.6401195748913015E-2</v>
      </c>
      <c r="E309" s="26">
        <f t="shared" si="31"/>
        <v>1.4788646022566136E-3</v>
      </c>
    </row>
    <row r="310" spans="2:5" x14ac:dyDescent="0.3">
      <c r="B310" s="26">
        <f>'RESULTADOS PIER'!K628</f>
        <v>11.396800000000001</v>
      </c>
      <c r="C310" s="26">
        <f>'RESULTADOS PIER'!N628</f>
        <v>38.919699999999999</v>
      </c>
      <c r="D310" s="26">
        <f t="shared" si="30"/>
        <v>6.0741537347825982E-3</v>
      </c>
      <c r="E310" s="26">
        <f t="shared" si="31"/>
        <v>4.509355812913507E-3</v>
      </c>
    </row>
    <row r="311" spans="2:5" x14ac:dyDescent="0.3">
      <c r="B311" s="26">
        <f>'RESULTADOS PIER'!K629</f>
        <v>6.4355000000000002</v>
      </c>
      <c r="C311" s="26">
        <f>'RESULTADOS PIER'!N629</f>
        <v>14.2181</v>
      </c>
      <c r="D311" s="26">
        <f t="shared" si="30"/>
        <v>3.4299291345108633E-3</v>
      </c>
      <c r="E311" s="26">
        <f t="shared" si="31"/>
        <v>1.647352674444704E-3</v>
      </c>
    </row>
    <row r="312" spans="2:5" x14ac:dyDescent="0.3">
      <c r="B312" s="26">
        <f>'RESULTADOS PIER'!K630</f>
        <v>25.812000000000001</v>
      </c>
      <c r="C312" s="26">
        <f>'RESULTADOS PIER'!N630</f>
        <v>43.789299999999997</v>
      </c>
      <c r="D312" s="26">
        <f t="shared" si="30"/>
        <v>1.3757024445652149E-2</v>
      </c>
      <c r="E312" s="26">
        <f t="shared" si="31"/>
        <v>5.0735626045014083E-3</v>
      </c>
    </row>
    <row r="313" spans="2:5" x14ac:dyDescent="0.3">
      <c r="B313" s="26">
        <f>'RESULTADOS PIER'!K631</f>
        <v>30.773199999999999</v>
      </c>
      <c r="C313" s="26">
        <f>'RESULTADOS PIER'!N631</f>
        <v>12.7639</v>
      </c>
      <c r="D313" s="26">
        <f t="shared" si="30"/>
        <v>1.6401195748913015E-2</v>
      </c>
      <c r="E313" s="26">
        <f t="shared" si="31"/>
        <v>1.4788646022566136E-3</v>
      </c>
    </row>
    <row r="314" spans="2:5" x14ac:dyDescent="0.3">
      <c r="B314" s="26">
        <f>'RESULTADOS PIER'!K632</f>
        <v>5.2359999999999998</v>
      </c>
      <c r="C314" s="26">
        <f>'RESULTADOS PIER'!N632</f>
        <v>15.4747</v>
      </c>
      <c r="D314" s="26">
        <f t="shared" si="30"/>
        <v>2.7906314891304298E-3</v>
      </c>
      <c r="E314" s="26">
        <f t="shared" si="31"/>
        <v>1.792946204572303E-3</v>
      </c>
    </row>
    <row r="315" spans="2:5" x14ac:dyDescent="0.3">
      <c r="B315" s="26">
        <f>'RESULTADOS PIER'!K633</f>
        <v>11.851000000000001</v>
      </c>
      <c r="C315" s="26">
        <f>'RESULTADOS PIER'!N633</f>
        <v>8.5983000000000001</v>
      </c>
      <c r="D315" s="26">
        <f t="shared" si="30"/>
        <v>6.3162287581521627E-3</v>
      </c>
      <c r="E315" s="26">
        <f t="shared" si="31"/>
        <v>9.9622540991256905E-4</v>
      </c>
    </row>
    <row r="316" spans="2:5" x14ac:dyDescent="0.3">
      <c r="B316" s="26">
        <f>'RESULTADOS PIER'!K634</f>
        <v>19.334099999999999</v>
      </c>
      <c r="C316" s="26">
        <f>'RESULTADOS PIER'!N634</f>
        <v>15.344200000000001</v>
      </c>
      <c r="D316" s="26">
        <f t="shared" si="30"/>
        <v>1.030449737853259E-2</v>
      </c>
      <c r="E316" s="26">
        <f t="shared" si="31"/>
        <v>1.7778260743147416E-3</v>
      </c>
    </row>
    <row r="317" spans="2:5" x14ac:dyDescent="0.3">
      <c r="B317" s="26">
        <f>'RESULTADOS PIER'!K635</f>
        <v>25.949100000000001</v>
      </c>
      <c r="C317" s="26">
        <f>'RESULTADOS PIER'!N635</f>
        <v>11.989800000000001</v>
      </c>
      <c r="D317" s="26">
        <f t="shared" si="30"/>
        <v>1.3830094647554324E-2</v>
      </c>
      <c r="E317" s="26">
        <f t="shared" si="31"/>
        <v>1.3891750020085041E-3</v>
      </c>
    </row>
    <row r="318" spans="2:5" x14ac:dyDescent="0.3">
      <c r="B318" s="26">
        <f>'RESULTADOS PIER'!K636</f>
        <v>5.2359999999999998</v>
      </c>
      <c r="C318" s="26">
        <f>'RESULTADOS PIER'!N636</f>
        <v>15.4747</v>
      </c>
      <c r="D318" s="26">
        <f t="shared" si="30"/>
        <v>2.7906314891304298E-3</v>
      </c>
      <c r="E318" s="26">
        <f t="shared" si="31"/>
        <v>1.792946204572303E-3</v>
      </c>
    </row>
    <row r="319" spans="2:5" x14ac:dyDescent="0.3">
      <c r="B319" s="26">
        <f>'RESULTADOS PIER'!K637</f>
        <v>11.851000000000001</v>
      </c>
      <c r="C319" s="26">
        <f>'RESULTADOS PIER'!N637</f>
        <v>8.5983000000000001</v>
      </c>
      <c r="D319" s="26">
        <f t="shared" si="30"/>
        <v>6.3162287581521627E-3</v>
      </c>
      <c r="E319" s="26">
        <f t="shared" si="31"/>
        <v>9.9622540991256905E-4</v>
      </c>
    </row>
    <row r="320" spans="2:5" x14ac:dyDescent="0.3">
      <c r="B320" s="26">
        <f>'RESULTADOS PIER'!K638</f>
        <v>19.334099999999999</v>
      </c>
      <c r="C320" s="26">
        <f>'RESULTADOS PIER'!N638</f>
        <v>15.344200000000001</v>
      </c>
      <c r="D320" s="26">
        <f t="shared" si="30"/>
        <v>1.030449737853259E-2</v>
      </c>
      <c r="E320" s="26">
        <f t="shared" si="31"/>
        <v>1.7778260743147416E-3</v>
      </c>
    </row>
    <row r="321" spans="2:5" x14ac:dyDescent="0.3">
      <c r="B321" s="26">
        <f>'RESULTADOS PIER'!K639</f>
        <v>25.949100000000001</v>
      </c>
      <c r="C321" s="26">
        <f>'RESULTADOS PIER'!N639</f>
        <v>11.989800000000001</v>
      </c>
      <c r="D321" s="26">
        <f t="shared" si="30"/>
        <v>1.3830094647554324E-2</v>
      </c>
      <c r="E321" s="26">
        <f t="shared" si="31"/>
        <v>1.3891750020085041E-3</v>
      </c>
    </row>
    <row r="322" spans="2:5" x14ac:dyDescent="0.3">
      <c r="B322" s="26">
        <f>'RESULTADOS PIER'!K640</f>
        <v>6.3193000000000001</v>
      </c>
      <c r="C322" s="26">
        <f>'RESULTADOS PIER'!N640</f>
        <v>41.419800000000002</v>
      </c>
      <c r="D322" s="26">
        <f t="shared" si="30"/>
        <v>3.367998007880429E-3</v>
      </c>
      <c r="E322" s="26">
        <f t="shared" si="31"/>
        <v>4.7990250669895946E-3</v>
      </c>
    </row>
    <row r="323" spans="2:5" x14ac:dyDescent="0.3">
      <c r="B323" s="26">
        <f>'RESULTADOS PIER'!K641</f>
        <v>0.29570000000000002</v>
      </c>
      <c r="C323" s="26">
        <f>'RESULTADOS PIER'!N641</f>
        <v>11.795199999999999</v>
      </c>
      <c r="D323" s="26">
        <f t="shared" si="30"/>
        <v>1.5759926114130408E-4</v>
      </c>
      <c r="E323" s="26">
        <f t="shared" si="31"/>
        <v>1.3666280491493358E-3</v>
      </c>
    </row>
    <row r="324" spans="2:5" x14ac:dyDescent="0.3">
      <c r="B324" s="26">
        <f>'RESULTADOS PIER'!K642</f>
        <v>30.889399999999998</v>
      </c>
      <c r="C324" s="26">
        <f>'RESULTADOS PIER'!N642</f>
        <v>41.289200000000001</v>
      </c>
      <c r="D324" s="26">
        <f t="shared" si="30"/>
        <v>1.6463126875543448E-2</v>
      </c>
      <c r="E324" s="26">
        <f t="shared" si="31"/>
        <v>4.7838933504253224E-3</v>
      </c>
    </row>
    <row r="325" spans="2:5" x14ac:dyDescent="0.3">
      <c r="B325" s="26">
        <f>'RESULTADOS PIER'!K643</f>
        <v>37.504399999999997</v>
      </c>
      <c r="C325" s="26">
        <f>'RESULTADOS PIER'!N643</f>
        <v>15.1868</v>
      </c>
      <c r="D325" s="26">
        <f t="shared" si="30"/>
        <v>1.9988724144565179E-2</v>
      </c>
      <c r="E325" s="26">
        <f t="shared" si="31"/>
        <v>1.7595892275519818E-3</v>
      </c>
    </row>
    <row r="326" spans="2:5" x14ac:dyDescent="0.3">
      <c r="B326" s="26">
        <f>'RESULTADOS PIER'!K644</f>
        <v>6.3193000000000001</v>
      </c>
      <c r="C326" s="26">
        <f>'RESULTADOS PIER'!N644</f>
        <v>41.419800000000002</v>
      </c>
      <c r="D326" s="26">
        <f t="shared" si="30"/>
        <v>3.367998007880429E-3</v>
      </c>
      <c r="E326" s="26">
        <f t="shared" si="31"/>
        <v>4.7990250669895946E-3</v>
      </c>
    </row>
    <row r="327" spans="2:5" x14ac:dyDescent="0.3">
      <c r="B327" s="26">
        <f>'RESULTADOS PIER'!K645</f>
        <v>0.29570000000000002</v>
      </c>
      <c r="C327" s="26">
        <f>'RESULTADOS PIER'!N645</f>
        <v>11.795199999999999</v>
      </c>
      <c r="D327" s="26">
        <f t="shared" si="30"/>
        <v>1.5759926114130408E-4</v>
      </c>
      <c r="E327" s="26">
        <f t="shared" si="31"/>
        <v>1.3666280491493358E-3</v>
      </c>
    </row>
    <row r="328" spans="2:5" x14ac:dyDescent="0.3">
      <c r="B328" s="26">
        <f>'RESULTADOS PIER'!K646</f>
        <v>30.889399999999998</v>
      </c>
      <c r="C328" s="26">
        <f>'RESULTADOS PIER'!N646</f>
        <v>41.289200000000001</v>
      </c>
      <c r="D328" s="26">
        <f t="shared" si="30"/>
        <v>1.6463126875543448E-2</v>
      </c>
      <c r="E328" s="26">
        <f t="shared" si="31"/>
        <v>4.7838933504253224E-3</v>
      </c>
    </row>
    <row r="329" spans="2:5" x14ac:dyDescent="0.3">
      <c r="B329" s="26">
        <f>'RESULTADOS PIER'!K647</f>
        <v>37.504399999999997</v>
      </c>
      <c r="C329" s="26">
        <f>'RESULTADOS PIER'!N647</f>
        <v>15.1868</v>
      </c>
      <c r="D329" s="26">
        <f t="shared" si="30"/>
        <v>1.9988724144565179E-2</v>
      </c>
      <c r="E329" s="26">
        <f t="shared" si="31"/>
        <v>1.7595892275519818E-3</v>
      </c>
    </row>
    <row r="330" spans="2:5" x14ac:dyDescent="0.3">
      <c r="B330" s="26">
        <f>'RESULTADOS PIER'!K648</f>
        <v>11.396800000000001</v>
      </c>
      <c r="C330" s="26">
        <f>'RESULTADOS PIER'!N648</f>
        <v>41.419800000000002</v>
      </c>
      <c r="D330" s="26">
        <f t="shared" si="30"/>
        <v>6.0741537347825982E-3</v>
      </c>
      <c r="E330" s="26">
        <f t="shared" si="31"/>
        <v>4.7990250669895946E-3</v>
      </c>
    </row>
    <row r="331" spans="2:5" x14ac:dyDescent="0.3">
      <c r="B331" s="26">
        <f>'RESULTADOS PIER'!K649</f>
        <v>6.4355000000000002</v>
      </c>
      <c r="C331" s="26">
        <f>'RESULTADOS PIER'!N649</f>
        <v>14.2181</v>
      </c>
      <c r="D331" s="26">
        <f t="shared" si="30"/>
        <v>3.4299291345108633E-3</v>
      </c>
      <c r="E331" s="26">
        <f t="shared" si="31"/>
        <v>1.647352674444704E-3</v>
      </c>
    </row>
    <row r="332" spans="2:5" x14ac:dyDescent="0.3">
      <c r="B332" s="26">
        <f>'RESULTADOS PIER'!K650</f>
        <v>30.889399999999998</v>
      </c>
      <c r="C332" s="26">
        <f>'RESULTADOS PIER'!N650</f>
        <v>43.789299999999997</v>
      </c>
      <c r="D332" s="26">
        <f t="shared" si="30"/>
        <v>1.6463126875543448E-2</v>
      </c>
      <c r="E332" s="26">
        <f t="shared" si="31"/>
        <v>5.0735626045014083E-3</v>
      </c>
    </row>
    <row r="333" spans="2:5" x14ac:dyDescent="0.3">
      <c r="B333" s="26">
        <f>'RESULTADOS PIER'!K651</f>
        <v>37.504399999999997</v>
      </c>
      <c r="C333" s="26">
        <f>'RESULTADOS PIER'!N651</f>
        <v>15.1868</v>
      </c>
      <c r="D333" s="26">
        <f t="shared" si="30"/>
        <v>1.9988724144565179E-2</v>
      </c>
      <c r="E333" s="26">
        <f t="shared" si="31"/>
        <v>1.7595892275519818E-3</v>
      </c>
    </row>
  </sheetData>
  <mergeCells count="2">
    <mergeCell ref="K2:M2"/>
    <mergeCell ref="S14:S1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228" zoomScale="90" zoomScaleNormal="90" workbookViewId="0">
      <selection activeCell="G84" sqref="G8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3-6'!$R$4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148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167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3-6'!$R$5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148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167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3-6'!$R$6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148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167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3-6'!$R$7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148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3-6'!$R$8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148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167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3-6'!$R$9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148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rgb="FFFFFF00"/>
  </sheetPr>
  <dimension ref="B1:AV333"/>
  <sheetViews>
    <sheetView showGridLines="0" zoomScale="80" zoomScaleNormal="80" workbookViewId="0">
      <selection activeCell="S14" sqref="S14:W19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.77734375" style="26" bestFit="1" customWidth="1"/>
    <col min="15" max="16" width="12.77734375" style="26" customWidth="1"/>
    <col min="17" max="17" width="3.77734375" style="26" customWidth="1"/>
    <col min="18" max="18" width="25.109375" style="26" bestFit="1" customWidth="1"/>
    <col min="19" max="19" width="14.21875" style="26" bestFit="1" customWidth="1"/>
    <col min="20" max="20" width="7.6640625" style="26" bestFit="1" customWidth="1"/>
    <col min="21" max="21" width="5" style="26" bestFit="1" customWidth="1"/>
    <col min="22" max="22" width="6.6640625" style="26" bestFit="1" customWidth="1"/>
    <col min="23" max="23" width="9.88671875" style="26" bestFit="1" customWidth="1"/>
    <col min="24" max="24" width="7.44140625" style="26" bestFit="1" customWidth="1"/>
    <col min="25" max="25" width="8.44140625" style="26" bestFit="1" customWidth="1"/>
    <col min="26" max="26" width="12.44140625" style="26" bestFit="1" customWidth="1"/>
    <col min="27" max="27" width="4" style="26" customWidth="1"/>
    <col min="28" max="28" width="5.109375" style="26" bestFit="1" customWidth="1"/>
    <col min="29" max="29" width="6.77734375" style="26" bestFit="1" customWidth="1"/>
    <col min="30" max="31" width="5.109375" style="26" bestFit="1" customWidth="1"/>
    <col min="32" max="32" width="6.77734375" style="26" bestFit="1" customWidth="1"/>
    <col min="33" max="33" width="4.5546875" style="26" bestFit="1" customWidth="1"/>
    <col min="34" max="34" width="5.109375" style="26" bestFit="1" customWidth="1"/>
    <col min="35" max="35" width="6.77734375" style="26" bestFit="1" customWidth="1"/>
    <col min="36" max="36" width="4.5546875" style="26" bestFit="1" customWidth="1"/>
    <col min="37" max="37" width="5.109375" style="26" bestFit="1" customWidth="1"/>
    <col min="38" max="38" width="6.77734375" style="26" bestFit="1" customWidth="1"/>
    <col min="39" max="39" width="4.5546875" style="26" bestFit="1" customWidth="1"/>
    <col min="40" max="40" width="5.109375" style="26" bestFit="1" customWidth="1"/>
    <col min="41" max="41" width="6.77734375" style="26" bestFit="1" customWidth="1"/>
    <col min="42" max="42" width="4.5546875" style="26" bestFit="1" customWidth="1"/>
    <col min="43" max="43" width="5.109375" style="26" bestFit="1" customWidth="1"/>
    <col min="44" max="44" width="3.5546875" style="26" customWidth="1"/>
    <col min="45" max="45" width="5.5546875" style="26" bestFit="1" customWidth="1"/>
    <col min="46" max="46" width="7.21875" style="26" bestFit="1" customWidth="1"/>
    <col min="47" max="47" width="5.44140625" style="26" bestFit="1" customWidth="1"/>
    <col min="48" max="48" width="5.33203125" style="26" bestFit="1" customWidth="1"/>
    <col min="49" max="16384" width="11.5546875" style="26"/>
  </cols>
  <sheetData>
    <row r="1" spans="2:48" x14ac:dyDescent="0.3">
      <c r="B1" s="45" t="s">
        <v>165</v>
      </c>
      <c r="C1" s="45" t="s">
        <v>152</v>
      </c>
    </row>
    <row r="2" spans="2:48" x14ac:dyDescent="0.3">
      <c r="K2" s="112" t="s">
        <v>138</v>
      </c>
      <c r="L2" s="112"/>
      <c r="M2" s="112"/>
    </row>
    <row r="3" spans="2:4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140</v>
      </c>
      <c r="G3" s="55" t="s">
        <v>90</v>
      </c>
      <c r="H3" s="55" t="s">
        <v>132</v>
      </c>
      <c r="I3" s="55" t="s">
        <v>133</v>
      </c>
      <c r="J3" s="55" t="s">
        <v>134</v>
      </c>
      <c r="K3" s="55" t="s">
        <v>135</v>
      </c>
      <c r="L3" s="55" t="s">
        <v>136</v>
      </c>
      <c r="M3" s="55" t="s">
        <v>137</v>
      </c>
      <c r="N3" s="105" t="s">
        <v>199</v>
      </c>
      <c r="O3" s="105" t="s">
        <v>204</v>
      </c>
      <c r="P3" s="105" t="s">
        <v>205</v>
      </c>
      <c r="Q3" s="45"/>
      <c r="R3" s="55" t="s">
        <v>130</v>
      </c>
      <c r="S3" s="55" t="s">
        <v>139</v>
      </c>
      <c r="T3" s="55" t="s">
        <v>145</v>
      </c>
      <c r="U3" s="55" t="s">
        <v>175</v>
      </c>
      <c r="V3" s="55" t="s">
        <v>168</v>
      </c>
      <c r="W3" s="55" t="s">
        <v>181</v>
      </c>
      <c r="X3" s="55" t="s">
        <v>182</v>
      </c>
      <c r="Y3" s="55" t="s">
        <v>183</v>
      </c>
      <c r="Z3" s="55" t="s">
        <v>186</v>
      </c>
      <c r="AB3" s="51">
        <v>1</v>
      </c>
      <c r="AC3" s="26" t="str">
        <f>"N"&amp;AB3</f>
        <v>N1</v>
      </c>
      <c r="AD3" s="26" t="str">
        <f>"N"&amp;AB3&amp;"F"</f>
        <v>N1F</v>
      </c>
      <c r="AE3" s="51">
        <f>AB3+1</f>
        <v>2</v>
      </c>
      <c r="AF3" s="26" t="str">
        <f>"N"&amp;AE3</f>
        <v>N2</v>
      </c>
      <c r="AG3" s="26" t="str">
        <f>"N"&amp;AE3&amp;"F"</f>
        <v>N2F</v>
      </c>
      <c r="AH3" s="51">
        <v>3</v>
      </c>
      <c r="AI3" s="26" t="str">
        <f>"N"&amp;AH3</f>
        <v>N3</v>
      </c>
      <c r="AJ3" s="26" t="str">
        <f>"N"&amp;AH3&amp;"F"</f>
        <v>N3F</v>
      </c>
      <c r="AK3" s="51">
        <v>4</v>
      </c>
      <c r="AL3" s="26" t="str">
        <f>"N"&amp;AK3</f>
        <v>N4</v>
      </c>
      <c r="AM3" s="26" t="str">
        <f>"N"&amp;AK3&amp;"F"</f>
        <v>N4F</v>
      </c>
      <c r="AN3" s="51">
        <v>5</v>
      </c>
      <c r="AO3" s="26" t="str">
        <f>"N"&amp;AN3</f>
        <v>N5</v>
      </c>
      <c r="AP3" s="26" t="str">
        <f>"N"&amp;AN3&amp;"F"</f>
        <v>N5F</v>
      </c>
      <c r="AQ3" s="51">
        <v>6</v>
      </c>
      <c r="AS3" s="98" t="s">
        <v>188</v>
      </c>
      <c r="AT3" s="26" t="s">
        <v>189</v>
      </c>
      <c r="AU3" s="26" t="s">
        <v>190</v>
      </c>
      <c r="AV3" s="26" t="s">
        <v>191</v>
      </c>
    </row>
    <row r="4" spans="2:48" x14ac:dyDescent="0.3">
      <c r="B4" s="24">
        <v>-1</v>
      </c>
      <c r="C4" s="24" t="s">
        <v>166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108">
        <f>MAX('RESULTADOS PIER'!K11052:K11101)</f>
        <v>461.9468</v>
      </c>
      <c r="K4" s="108">
        <f>MAX('RESULTADOS PIER'!L11052:L11053)</f>
        <v>0.1071</v>
      </c>
      <c r="L4" s="108">
        <f>MAX('RESULTADOS PIER'!L11054:L11055)</f>
        <v>0.31209999999999999</v>
      </c>
      <c r="M4" s="108">
        <f>MAX('RESULTADOS PIER'!L11056:L11057)</f>
        <v>10.1144</v>
      </c>
      <c r="N4" s="106" t="str">
        <f>'PLANILLAS EJE I'!C24</f>
        <v>$\phi$8@13</v>
      </c>
      <c r="O4" s="106" t="str">
        <f>VLOOKUP(G4,TABLAS!$R$17:$S$19,2)</f>
        <v>$\phi$10@20</v>
      </c>
      <c r="P4" s="106" t="str">
        <f>AV4&amp;"$\phi$"&amp;AT4</f>
        <v>2$\phi$16</v>
      </c>
      <c r="R4" s="69" t="str">
        <f t="shared" ref="R4:R9" si="0">C4&amp;" | PIER "&amp;D4&amp;" | PISO "&amp;B4</f>
        <v>EJE I.7-9 | PIER 23 | PISO -1</v>
      </c>
      <c r="S4" s="24" t="str">
        <f>'PLANILLAS EJE I'!F24</f>
        <v>[ÁREA MINIMA]</v>
      </c>
      <c r="T4" s="24" t="str">
        <f>'PLANILLAS EJE I'!F25</f>
        <v>[OK]</v>
      </c>
      <c r="U4" s="26">
        <f t="shared" ref="U4:U9" si="1">G4*H4</f>
        <v>6900</v>
      </c>
      <c r="V4" s="89">
        <f>'PLANILLAS EJE I'!C33</f>
        <v>2.5777170490993177E-3</v>
      </c>
      <c r="W4" s="89">
        <v>0.01</v>
      </c>
      <c r="X4" s="26">
        <f t="shared" ref="X4:X9" si="2">0.1*H4</f>
        <v>23</v>
      </c>
      <c r="Y4" s="26">
        <f>W4*G4*X4</f>
        <v>6.8999999999999995</v>
      </c>
      <c r="Z4" s="26" t="str">
        <f>"$\phi$"&amp;VLOOKUP(AN4,TABLAS!$O$4:$P$13,2)</f>
        <v>$\phi$28</v>
      </c>
      <c r="AB4" s="51">
        <f>VLOOKUP(Y4,TABLAS!$O$4:$P$13,1)</f>
        <v>6.16</v>
      </c>
      <c r="AC4" s="26">
        <f t="shared" ref="AC4:AC9" si="3">AB4-Y4</f>
        <v>-0.73999999999999932</v>
      </c>
      <c r="AD4" s="26">
        <f t="shared" ref="AD4:AD9" si="4">Y4-AC4</f>
        <v>7.6399999999999988</v>
      </c>
      <c r="AE4" s="51">
        <f>IF(AC4&lt;0,VLOOKUP(AD4,TABLAS!$O$4:$P$13,1),AB4)</f>
        <v>6.16</v>
      </c>
      <c r="AF4" s="26">
        <f t="shared" ref="AF4:AF9" si="5">AE4-$Y4</f>
        <v>-0.73999999999999932</v>
      </c>
      <c r="AG4" s="97">
        <f t="shared" ref="AG4:AG9" si="6">IF(AF4&lt;0,IF(AF4=AC4,AD4-$AC$2*AF4,AE4-AF4),AD4-$AC$2*AF4/2)</f>
        <v>7.6399999999999988</v>
      </c>
      <c r="AH4" s="51">
        <f>IF(AF4&lt;0,VLOOKUP(AG4,TABLAS!$O$4:$P$13,1),AE4)</f>
        <v>6.16</v>
      </c>
      <c r="AI4" s="26">
        <f t="shared" ref="AI4:AI9" si="7">AH4-$Y4</f>
        <v>-0.73999999999999932</v>
      </c>
      <c r="AJ4" s="97">
        <f t="shared" ref="AJ4:AJ9" si="8">IF(AI4&lt;0,IF(AI4=AF4,AG4-$AC$2*AI4,AH4-AI4),AG4-$AC$2*AI4/2)</f>
        <v>7.6399999999999988</v>
      </c>
      <c r="AK4" s="51">
        <f>IF(AI4&lt;0,VLOOKUP(AJ4,TABLAS!$O$4:$P$13,1),AH4)</f>
        <v>6.16</v>
      </c>
      <c r="AL4" s="26">
        <f t="shared" ref="AL4:AL9" si="9">AK4-$Y4</f>
        <v>-0.73999999999999932</v>
      </c>
      <c r="AM4" s="97">
        <f t="shared" ref="AM4:AM9" si="10">IF(AL4&lt;0,IF(AL4=AI4,AJ4-$AC$2*AL4,AK4-AL4),AJ4-$AC$2*AL4/2)</f>
        <v>7.6399999999999988</v>
      </c>
      <c r="AN4" s="51">
        <f>IF(AL4&lt;0,VLOOKUP(AM4,TABLAS!$O$4:$P$13,1),AK4)</f>
        <v>6.16</v>
      </c>
      <c r="AO4" s="26">
        <f t="shared" ref="AO4:AO9" si="11">AN4-$Y4</f>
        <v>-0.73999999999999932</v>
      </c>
      <c r="AP4" s="97">
        <f t="shared" ref="AP4:AP9" si="12">IF(AO4&lt;0,IF(AO4=AL4,AM4-$AC$2*AO4,AN4-AO4),AM4-$AC$2*AO4/2)</f>
        <v>7.6399999999999988</v>
      </c>
      <c r="AQ4" s="51">
        <f>IF(AO4&lt;0,VLOOKUP(AP4,TABLAS!$O$4:$P$13,1),AN4)</f>
        <v>6.16</v>
      </c>
      <c r="AS4" s="99">
        <v>16</v>
      </c>
      <c r="AT4" s="26">
        <f>VLOOKUP(AS4,TABLAS!$R$4:$S$13,1,TRUE)</f>
        <v>16</v>
      </c>
      <c r="AU4" s="26">
        <f>VLOOKUP(AT4,TABLAS!$R$4:$S$13,2,TRUE)</f>
        <v>2.0099999999999998</v>
      </c>
      <c r="AV4" s="26">
        <f>ROUNDUP(Y4/AU4/2,0)</f>
        <v>2</v>
      </c>
    </row>
    <row r="5" spans="2:48" x14ac:dyDescent="0.3">
      <c r="B5" s="24">
        <v>1</v>
      </c>
      <c r="C5" s="24" t="s">
        <v>166</v>
      </c>
      <c r="D5" s="24">
        <v>23</v>
      </c>
      <c r="E5" s="24" t="s">
        <v>153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108">
        <f>MAX('RESULTADOS PIER'!K10552:K10601)</f>
        <v>440.10989999999998</v>
      </c>
      <c r="K5" s="108">
        <f>MAX('RESULTADOS PIER'!L10552:L10553)</f>
        <v>2.4007000000000001</v>
      </c>
      <c r="L5" s="108">
        <f>MAX('RESULTADOS PIER'!L10554:L10555)</f>
        <v>0.64190000000000003</v>
      </c>
      <c r="M5" s="108">
        <f>MAX('RESULTADOS PIER'!L10558:L10559)</f>
        <v>8.0361999999999991</v>
      </c>
      <c r="N5" s="106" t="str">
        <f>'PLANILLAS EJE I'!C70</f>
        <v>$\phi$8@13</v>
      </c>
      <c r="O5" s="106" t="str">
        <f>VLOOKUP(G5,TABLAS!$R$17:$S$19,2)</f>
        <v>$\phi$10@20</v>
      </c>
      <c r="P5" s="106" t="str">
        <f t="shared" ref="P5:P9" si="13">AV5&amp;"$\phi$"&amp;AT5</f>
        <v>2$\phi$16</v>
      </c>
      <c r="R5" s="69" t="str">
        <f t="shared" si="0"/>
        <v>EJE I.7-9 | PIER 23 | PISO 1</v>
      </c>
      <c r="S5" s="24" t="str">
        <f>'PLANILLAS EJE I'!F70</f>
        <v>[ÁREA MINIMA]</v>
      </c>
      <c r="T5" s="24" t="str">
        <f>'PLANILLAS EJE I'!F71</f>
        <v>[OK]</v>
      </c>
      <c r="U5" s="26">
        <f t="shared" si="1"/>
        <v>6900</v>
      </c>
      <c r="V5" s="89">
        <f>'PLANILLAS EJE I'!C79</f>
        <v>2.5777170490993177E-3</v>
      </c>
      <c r="W5" s="89">
        <v>0.01</v>
      </c>
      <c r="X5" s="26">
        <f t="shared" si="2"/>
        <v>23</v>
      </c>
      <c r="Y5" s="26">
        <f t="shared" ref="Y5:Y9" si="14">W5*G5*X5</f>
        <v>6.8999999999999995</v>
      </c>
      <c r="Z5" s="26" t="str">
        <f>"$\phi$"&amp;VLOOKUP(AN5,TABLAS!$O$4:$P$13,2)</f>
        <v>$\phi$28</v>
      </c>
      <c r="AB5" s="51">
        <f>VLOOKUP(Y5,TABLAS!$O$4:$P$13,1)</f>
        <v>6.16</v>
      </c>
      <c r="AC5" s="26">
        <f t="shared" si="3"/>
        <v>-0.73999999999999932</v>
      </c>
      <c r="AD5" s="26">
        <f t="shared" si="4"/>
        <v>7.6399999999999988</v>
      </c>
      <c r="AE5" s="51">
        <f>IF(AC5&lt;0,VLOOKUP(AD5,TABLAS!$O$4:$P$13,1),AB5)</f>
        <v>6.16</v>
      </c>
      <c r="AF5" s="26">
        <f t="shared" si="5"/>
        <v>-0.73999999999999932</v>
      </c>
      <c r="AG5" s="97">
        <f t="shared" si="6"/>
        <v>7.6399999999999988</v>
      </c>
      <c r="AH5" s="51">
        <f>IF(AF5&lt;0,VLOOKUP(AG5,TABLAS!$O$4:$P$13,1),AE5)</f>
        <v>6.16</v>
      </c>
      <c r="AI5" s="26">
        <f t="shared" si="7"/>
        <v>-0.73999999999999932</v>
      </c>
      <c r="AJ5" s="97">
        <f t="shared" si="8"/>
        <v>7.6399999999999988</v>
      </c>
      <c r="AK5" s="51">
        <f>IF(AI5&lt;0,VLOOKUP(AJ5,TABLAS!$O$4:$P$13,1),AH5)</f>
        <v>6.16</v>
      </c>
      <c r="AL5" s="26">
        <f t="shared" si="9"/>
        <v>-0.73999999999999932</v>
      </c>
      <c r="AM5" s="97">
        <f t="shared" si="10"/>
        <v>7.6399999999999988</v>
      </c>
      <c r="AN5" s="51">
        <f>IF(AL5&lt;0,VLOOKUP(AM5,TABLAS!$O$4:$P$13,1),AK5)</f>
        <v>6.16</v>
      </c>
      <c r="AO5" s="26">
        <f t="shared" si="11"/>
        <v>-0.73999999999999932</v>
      </c>
      <c r="AP5" s="97">
        <f t="shared" si="12"/>
        <v>7.6399999999999988</v>
      </c>
      <c r="AQ5" s="51">
        <f>IF(AO5&lt;0,VLOOKUP(AP5,TABLAS!$O$4:$P$13,1),AN5)</f>
        <v>6.16</v>
      </c>
      <c r="AS5" s="99">
        <v>16</v>
      </c>
      <c r="AT5" s="26">
        <f>VLOOKUP(AS5,TABLAS!$R$4:$S$13,1,TRUE)</f>
        <v>16</v>
      </c>
      <c r="AU5" s="26">
        <f>VLOOKUP(AT5,TABLAS!$R$4:$S$13,2,TRUE)</f>
        <v>2.0099999999999998</v>
      </c>
      <c r="AV5" s="26">
        <f t="shared" ref="AV5:AV8" si="15">ROUNDUP(Y5/AU5/2,0)</f>
        <v>2</v>
      </c>
    </row>
    <row r="6" spans="2:48" x14ac:dyDescent="0.3">
      <c r="B6" s="24">
        <v>3</v>
      </c>
      <c r="C6" s="24" t="s">
        <v>166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108">
        <f>MAX('RESULTADOS PIER'!K9702:K9751)</f>
        <v>390.084</v>
      </c>
      <c r="K6" s="108">
        <f>MAX('RESULTADOS PIER'!L9702:L9703)</f>
        <v>0.6663</v>
      </c>
      <c r="L6" s="108">
        <f>MAX('RESULTADOS PIER'!L9704:L9705)</f>
        <v>0.68959999999999999</v>
      </c>
      <c r="M6" s="108">
        <f>MAX('RESULTADOS PIER'!L9706:L9707)</f>
        <v>11.850899999999999</v>
      </c>
      <c r="N6" s="106" t="str">
        <f>'PLANILLAS EJE I'!C116</f>
        <v>$\phi$8@16</v>
      </c>
      <c r="O6" s="106" t="str">
        <f>VLOOKUP(G6,TABLAS!$R$17:$S$19,2)</f>
        <v>$\phi$8@16</v>
      </c>
      <c r="P6" s="106" t="str">
        <f t="shared" si="13"/>
        <v>2$\phi$16</v>
      </c>
      <c r="R6" s="69" t="str">
        <f t="shared" si="0"/>
        <v>EJE I.7-9 | PIER 23 | PISO 3</v>
      </c>
      <c r="S6" s="24" t="str">
        <f>'PLANILLAS EJE I'!F116</f>
        <v>[ÁREA MINIMA]</v>
      </c>
      <c r="T6" s="24" t="str">
        <f>'PLANILLAS EJE I'!F117</f>
        <v>[OK]</v>
      </c>
      <c r="U6" s="26">
        <f t="shared" si="1"/>
        <v>5750</v>
      </c>
      <c r="V6" s="89">
        <f>'PLANILLAS EJE I'!C125</f>
        <v>2.5132741228718349E-3</v>
      </c>
      <c r="W6" s="89">
        <v>0.01</v>
      </c>
      <c r="X6" s="26">
        <f t="shared" si="2"/>
        <v>23</v>
      </c>
      <c r="Y6" s="26">
        <f t="shared" si="14"/>
        <v>5.75</v>
      </c>
      <c r="Z6" s="26" t="str">
        <f>"$\phi$"&amp;VLOOKUP(AN6,TABLAS!$O$4:$P$13,2)</f>
        <v>$\phi$28</v>
      </c>
      <c r="AB6" s="51">
        <f>VLOOKUP(Y6,TABLAS!$O$4:$P$13,1)</f>
        <v>4.91</v>
      </c>
      <c r="AC6" s="26">
        <f t="shared" si="3"/>
        <v>-0.83999999999999986</v>
      </c>
      <c r="AD6" s="26">
        <f t="shared" si="4"/>
        <v>6.59</v>
      </c>
      <c r="AE6" s="51">
        <f>IF(AC6&lt;0,VLOOKUP(AD6,TABLAS!$O$4:$P$13,1),AB6)</f>
        <v>6.16</v>
      </c>
      <c r="AF6" s="26">
        <f t="shared" si="5"/>
        <v>0.41000000000000014</v>
      </c>
      <c r="AG6" s="97">
        <f t="shared" si="6"/>
        <v>6.59</v>
      </c>
      <c r="AH6" s="51">
        <f>IF(AF6&lt;0,VLOOKUP(AG6,TABLAS!$O$4:$P$13,1),AE6)</f>
        <v>6.16</v>
      </c>
      <c r="AI6" s="26">
        <f t="shared" si="7"/>
        <v>0.41000000000000014</v>
      </c>
      <c r="AJ6" s="97">
        <f t="shared" si="8"/>
        <v>6.59</v>
      </c>
      <c r="AK6" s="51">
        <f>IF(AI6&lt;0,VLOOKUP(AJ6,TABLAS!$O$4:$P$13,1),AH6)</f>
        <v>6.16</v>
      </c>
      <c r="AL6" s="26">
        <f t="shared" si="9"/>
        <v>0.41000000000000014</v>
      </c>
      <c r="AM6" s="97">
        <f t="shared" si="10"/>
        <v>6.59</v>
      </c>
      <c r="AN6" s="51">
        <f>IF(AL6&lt;0,VLOOKUP(AM6,TABLAS!$O$4:$P$13,1),AK6)</f>
        <v>6.16</v>
      </c>
      <c r="AO6" s="26">
        <f t="shared" si="11"/>
        <v>0.41000000000000014</v>
      </c>
      <c r="AP6" s="97">
        <f t="shared" si="12"/>
        <v>6.59</v>
      </c>
      <c r="AQ6" s="51">
        <f>IF(AO6&lt;0,VLOOKUP(AP6,TABLAS!$O$4:$P$13,1),AN6)</f>
        <v>6.16</v>
      </c>
      <c r="AS6" s="99">
        <v>16</v>
      </c>
      <c r="AT6" s="26">
        <f>VLOOKUP(AS6,TABLAS!$R$4:$S$13,1,TRUE)</f>
        <v>16</v>
      </c>
      <c r="AU6" s="26">
        <f>VLOOKUP(AT6,TABLAS!$R$4:$S$13,2,TRUE)</f>
        <v>2.0099999999999998</v>
      </c>
      <c r="AV6" s="26">
        <f t="shared" si="15"/>
        <v>2</v>
      </c>
    </row>
    <row r="7" spans="2:48" x14ac:dyDescent="0.3">
      <c r="B7" s="24">
        <v>8</v>
      </c>
      <c r="C7" s="24" t="s">
        <v>166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108">
        <f>MAX('RESULTADOS PIER'!K7452:K7501)</f>
        <v>269.68849999999998</v>
      </c>
      <c r="K7" s="108">
        <f>MAX('RESULTADOS PIER'!L7452:L7453)</f>
        <v>1.2799</v>
      </c>
      <c r="L7" s="108">
        <f>MAX('RESULTADOS PIER'!L7454:L7455)</f>
        <v>1.0331999999999999</v>
      </c>
      <c r="M7" s="108">
        <f>MAX('RESULTADOS PIER'!L7456:L7457)</f>
        <v>5.7561999999999998</v>
      </c>
      <c r="N7" s="106" t="str">
        <f>'PLANILLAS EJE I'!C162</f>
        <v>$\phi$8@16</v>
      </c>
      <c r="O7" s="106" t="str">
        <f>VLOOKUP(G7,TABLAS!$R$17:$S$19,2)</f>
        <v>$\phi$8@16</v>
      </c>
      <c r="P7" s="106" t="str">
        <f t="shared" si="13"/>
        <v>2$\phi$16</v>
      </c>
      <c r="R7" s="69" t="str">
        <f t="shared" si="0"/>
        <v>EJE I.7-9 | PIER 23 | PISO 8</v>
      </c>
      <c r="S7" s="24" t="str">
        <f>'PLANILLAS EJE I'!F162</f>
        <v>[ÁREA MINIMA]</v>
      </c>
      <c r="T7" s="24" t="str">
        <f>'PLANILLAS EJE I'!F163</f>
        <v>[OK]</v>
      </c>
      <c r="U7" s="26">
        <f t="shared" si="1"/>
        <v>5750</v>
      </c>
      <c r="V7" s="89">
        <f>'PLANILLAS EJE I'!C171</f>
        <v>2.5132741228718349E-3</v>
      </c>
      <c r="W7" s="89">
        <v>0.01</v>
      </c>
      <c r="X7" s="26">
        <f t="shared" si="2"/>
        <v>23</v>
      </c>
      <c r="Y7" s="26">
        <f t="shared" si="14"/>
        <v>5.75</v>
      </c>
      <c r="Z7" s="26" t="str">
        <f>"$\phi$"&amp;VLOOKUP(AN7,TABLAS!$O$4:$P$13,2)</f>
        <v>$\phi$28</v>
      </c>
      <c r="AB7" s="51">
        <f>VLOOKUP(Y7,TABLAS!$O$4:$P$13,1)</f>
        <v>4.91</v>
      </c>
      <c r="AC7" s="26">
        <f t="shared" si="3"/>
        <v>-0.83999999999999986</v>
      </c>
      <c r="AD7" s="26">
        <f t="shared" si="4"/>
        <v>6.59</v>
      </c>
      <c r="AE7" s="51">
        <f>IF(AC7&lt;0,VLOOKUP(AD7,TABLAS!$O$4:$P$13,1),AB7)</f>
        <v>6.16</v>
      </c>
      <c r="AF7" s="26">
        <f t="shared" si="5"/>
        <v>0.41000000000000014</v>
      </c>
      <c r="AG7" s="97">
        <f t="shared" si="6"/>
        <v>6.59</v>
      </c>
      <c r="AH7" s="51">
        <f>IF(AF7&lt;0,VLOOKUP(AG7,TABLAS!$O$4:$P$13,1),AE7)</f>
        <v>6.16</v>
      </c>
      <c r="AI7" s="26">
        <f t="shared" si="7"/>
        <v>0.41000000000000014</v>
      </c>
      <c r="AJ7" s="97">
        <f t="shared" si="8"/>
        <v>6.59</v>
      </c>
      <c r="AK7" s="51">
        <f>IF(AI7&lt;0,VLOOKUP(AJ7,TABLAS!$O$4:$P$13,1),AH7)</f>
        <v>6.16</v>
      </c>
      <c r="AL7" s="26">
        <f t="shared" si="9"/>
        <v>0.41000000000000014</v>
      </c>
      <c r="AM7" s="97">
        <f t="shared" si="10"/>
        <v>6.59</v>
      </c>
      <c r="AN7" s="51">
        <f>IF(AL7&lt;0,VLOOKUP(AM7,TABLAS!$O$4:$P$13,1),AK7)</f>
        <v>6.16</v>
      </c>
      <c r="AO7" s="26">
        <f t="shared" si="11"/>
        <v>0.41000000000000014</v>
      </c>
      <c r="AP7" s="97">
        <f t="shared" si="12"/>
        <v>6.59</v>
      </c>
      <c r="AQ7" s="51">
        <f>IF(AO7&lt;0,VLOOKUP(AP7,TABLAS!$O$4:$P$13,1),AN7)</f>
        <v>6.16</v>
      </c>
      <c r="AS7" s="99">
        <v>16</v>
      </c>
      <c r="AT7" s="26">
        <f>VLOOKUP(AS7,TABLAS!$R$4:$S$13,1,TRUE)</f>
        <v>16</v>
      </c>
      <c r="AU7" s="26">
        <f>VLOOKUP(AT7,TABLAS!$R$4:$S$13,2,TRUE)</f>
        <v>2.0099999999999998</v>
      </c>
      <c r="AV7" s="26">
        <f t="shared" si="15"/>
        <v>2</v>
      </c>
    </row>
    <row r="8" spans="2:48" x14ac:dyDescent="0.3">
      <c r="B8" s="24">
        <v>15</v>
      </c>
      <c r="C8" s="24" t="s">
        <v>166</v>
      </c>
      <c r="D8" s="24">
        <v>23</v>
      </c>
      <c r="E8" s="24" t="s">
        <v>153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108">
        <f>MAX('RESULTADOS PIER'!K4302:K4351)</f>
        <v>150.19450000000001</v>
      </c>
      <c r="K8" s="108">
        <f>MAX('RESULTADOS PIER'!L4302:L4303)</f>
        <v>1.2976000000000001</v>
      </c>
      <c r="L8" s="108">
        <f>MAX('RESULTADOS PIER'!L4304:L4305)</f>
        <v>1.0266</v>
      </c>
      <c r="M8" s="108">
        <f>MAX('RESULTADOS PIER'!L4308:L4309)</f>
        <v>5.0297999999999998</v>
      </c>
      <c r="N8" s="106" t="str">
        <f>'PLANILLAS EJE I'!C208</f>
        <v>$\phi$8@20</v>
      </c>
      <c r="O8" s="106" t="str">
        <f>VLOOKUP(G8,TABLAS!$R$17:$S$19,2)</f>
        <v>$\phi$8@20</v>
      </c>
      <c r="P8" s="106" t="str">
        <f t="shared" si="13"/>
        <v>2$\phi$16</v>
      </c>
      <c r="R8" s="69" t="str">
        <f t="shared" si="0"/>
        <v>EJE I.7-9 | PIER 23 | PISO 15</v>
      </c>
      <c r="S8" s="24" t="str">
        <f>'PLANILLAS EJE I'!F208</f>
        <v>[ÁREA MINIMA]</v>
      </c>
      <c r="T8" s="24" t="str">
        <f>'PLANILLAS EJE I'!F209</f>
        <v>[OK]</v>
      </c>
      <c r="U8" s="26">
        <f t="shared" si="1"/>
        <v>4600</v>
      </c>
      <c r="V8" s="89">
        <f>'PLANILLAS EJE I'!C217</f>
        <v>2.5132741228718349E-3</v>
      </c>
      <c r="W8" s="89">
        <v>0.01</v>
      </c>
      <c r="X8" s="26">
        <f t="shared" si="2"/>
        <v>23</v>
      </c>
      <c r="Y8" s="26">
        <f t="shared" si="14"/>
        <v>4.6000000000000005</v>
      </c>
      <c r="Z8" s="26" t="str">
        <f>"$\phi$"&amp;VLOOKUP(AN8,TABLAS!$O$4:$P$13,2)</f>
        <v>$\phi$25</v>
      </c>
      <c r="AB8" s="51">
        <f>VLOOKUP(Y8,TABLAS!$O$4:$P$13,1)</f>
        <v>3.8</v>
      </c>
      <c r="AC8" s="26">
        <f t="shared" si="3"/>
        <v>-0.80000000000000071</v>
      </c>
      <c r="AD8" s="26">
        <f t="shared" si="4"/>
        <v>5.4000000000000012</v>
      </c>
      <c r="AE8" s="51">
        <f>IF(AC8&lt;0,VLOOKUP(AD8,TABLAS!$O$4:$P$13,1),AB8)</f>
        <v>4.91</v>
      </c>
      <c r="AF8" s="26">
        <f t="shared" si="5"/>
        <v>0.30999999999999961</v>
      </c>
      <c r="AG8" s="97">
        <f t="shared" si="6"/>
        <v>5.4000000000000012</v>
      </c>
      <c r="AH8" s="51">
        <f>IF(AF8&lt;0,VLOOKUP(AG8,TABLAS!$O$4:$P$13,1),AE8)</f>
        <v>4.91</v>
      </c>
      <c r="AI8" s="26">
        <f t="shared" si="7"/>
        <v>0.30999999999999961</v>
      </c>
      <c r="AJ8" s="97">
        <f t="shared" si="8"/>
        <v>5.4000000000000012</v>
      </c>
      <c r="AK8" s="51">
        <f>IF(AI8&lt;0,VLOOKUP(AJ8,TABLAS!$O$4:$P$13,1),AH8)</f>
        <v>4.91</v>
      </c>
      <c r="AL8" s="26">
        <f t="shared" si="9"/>
        <v>0.30999999999999961</v>
      </c>
      <c r="AM8" s="97">
        <f t="shared" si="10"/>
        <v>5.4000000000000012</v>
      </c>
      <c r="AN8" s="51">
        <f>IF(AL8&lt;0,VLOOKUP(AM8,TABLAS!$O$4:$P$13,1),AK8)</f>
        <v>4.91</v>
      </c>
      <c r="AO8" s="26">
        <f t="shared" si="11"/>
        <v>0.30999999999999961</v>
      </c>
      <c r="AP8" s="97">
        <f t="shared" si="12"/>
        <v>5.4000000000000012</v>
      </c>
      <c r="AQ8" s="51">
        <f>IF(AO8&lt;0,VLOOKUP(AP8,TABLAS!$O$4:$P$13,1),AN8)</f>
        <v>4.91</v>
      </c>
      <c r="AS8" s="99">
        <v>16</v>
      </c>
      <c r="AT8" s="26">
        <f>VLOOKUP(AS8,TABLAS!$R$4:$S$13,1,TRUE)</f>
        <v>16</v>
      </c>
      <c r="AU8" s="26">
        <f>VLOOKUP(AT8,TABLAS!$R$4:$S$13,2,TRUE)</f>
        <v>2.0099999999999998</v>
      </c>
      <c r="AV8" s="26">
        <f t="shared" si="15"/>
        <v>2</v>
      </c>
    </row>
    <row r="9" spans="2:48" x14ac:dyDescent="0.3">
      <c r="B9" s="56">
        <v>23</v>
      </c>
      <c r="C9" s="56" t="s">
        <v>166</v>
      </c>
      <c r="D9" s="56">
        <v>23</v>
      </c>
      <c r="E9" s="56" t="s">
        <v>153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109">
        <f>MAX('RESULTADOS PIER'!K702:K751)</f>
        <v>45.157499999999999</v>
      </c>
      <c r="K9" s="109">
        <f>MAX('RESULTADOS PIER'!L702:L703)</f>
        <v>4.0484999999999998</v>
      </c>
      <c r="L9" s="109">
        <f>MAX('RESULTADOS PIER'!L704:L705)</f>
        <v>1.9782</v>
      </c>
      <c r="M9" s="109">
        <f>MAX('RESULTADOS PIER'!L708:L709)</f>
        <v>5.367</v>
      </c>
      <c r="N9" s="107" t="str">
        <f>'PLANILLAS EJE I'!C254</f>
        <v>$\phi$8@20</v>
      </c>
      <c r="O9" s="107" t="str">
        <f>VLOOKUP(G9,TABLAS!$R$17:$S$19,2)</f>
        <v>$\phi$8@20</v>
      </c>
      <c r="P9" s="107" t="str">
        <f t="shared" si="13"/>
        <v>2$\phi$16</v>
      </c>
      <c r="R9" s="70" t="str">
        <f t="shared" si="0"/>
        <v>EJE I.7-9 | PIER 23 | PISO 23</v>
      </c>
      <c r="S9" s="56" t="str">
        <f>'PLANILLAS EJE I'!F254</f>
        <v>[ÁREA MINIMA]</v>
      </c>
      <c r="T9" s="56" t="str">
        <f>'PLANILLAS EJE I'!F255</f>
        <v>[OK]</v>
      </c>
      <c r="U9" s="56">
        <f t="shared" si="1"/>
        <v>4600</v>
      </c>
      <c r="V9" s="90">
        <f>'PLANILLAS EJE I'!C263</f>
        <v>2.5132741228718349E-3</v>
      </c>
      <c r="W9" s="90">
        <v>0.01</v>
      </c>
      <c r="X9" s="56">
        <f t="shared" si="2"/>
        <v>23</v>
      </c>
      <c r="Y9" s="56">
        <f t="shared" si="14"/>
        <v>4.6000000000000005</v>
      </c>
      <c r="Z9" s="56" t="str">
        <f>"$\phi$"&amp;VLOOKUP(AN9,TABLAS!$O$4:$P$13,2)</f>
        <v>$\phi$25</v>
      </c>
      <c r="AB9" s="51">
        <f>VLOOKUP(Y9,TABLAS!$O$4:$P$13,1)</f>
        <v>3.8</v>
      </c>
      <c r="AC9" s="26">
        <f t="shared" si="3"/>
        <v>-0.80000000000000071</v>
      </c>
      <c r="AD9" s="26">
        <f t="shared" si="4"/>
        <v>5.4000000000000012</v>
      </c>
      <c r="AE9" s="51">
        <f>IF(AC9&lt;0,VLOOKUP(AD9,TABLAS!$O$4:$P$13,1),AB9)</f>
        <v>4.91</v>
      </c>
      <c r="AF9" s="26">
        <f t="shared" si="5"/>
        <v>0.30999999999999961</v>
      </c>
      <c r="AG9" s="97">
        <f t="shared" si="6"/>
        <v>5.4000000000000012</v>
      </c>
      <c r="AH9" s="51">
        <f>IF(AF9&lt;0,VLOOKUP(AG9,TABLAS!$O$4:$P$13,1),AE9)</f>
        <v>4.91</v>
      </c>
      <c r="AI9" s="26">
        <f t="shared" si="7"/>
        <v>0.30999999999999961</v>
      </c>
      <c r="AJ9" s="97">
        <f t="shared" si="8"/>
        <v>5.4000000000000012</v>
      </c>
      <c r="AK9" s="51">
        <f>IF(AI9&lt;0,VLOOKUP(AJ9,TABLAS!$O$4:$P$13,1),AH9)</f>
        <v>4.91</v>
      </c>
      <c r="AL9" s="26">
        <f t="shared" si="9"/>
        <v>0.30999999999999961</v>
      </c>
      <c r="AM9" s="97">
        <f t="shared" si="10"/>
        <v>5.4000000000000012</v>
      </c>
      <c r="AN9" s="51">
        <f>IF(AL9&lt;0,VLOOKUP(AM9,TABLAS!$O$4:$P$13,1),AK9)</f>
        <v>4.91</v>
      </c>
      <c r="AO9" s="26">
        <f t="shared" si="11"/>
        <v>0.30999999999999961</v>
      </c>
      <c r="AP9" s="97">
        <f t="shared" si="12"/>
        <v>5.4000000000000012</v>
      </c>
      <c r="AQ9" s="51">
        <f>IF(AO9&lt;0,VLOOKUP(AP9,TABLAS!$O$4:$P$13,1),AN9)</f>
        <v>4.91</v>
      </c>
      <c r="AS9" s="99">
        <v>16</v>
      </c>
      <c r="AT9" s="26">
        <f>VLOOKUP(AS9,TABLAS!$R$4:$S$13,1,TRUE)</f>
        <v>16</v>
      </c>
      <c r="AU9" s="26">
        <f>VLOOKUP(AT9,TABLAS!$R$4:$S$13,2,TRUE)</f>
        <v>2.0099999999999998</v>
      </c>
      <c r="AV9" s="26">
        <f>ROUNDUP(Y9/AU9/2,0)</f>
        <v>2</v>
      </c>
    </row>
    <row r="11" spans="2:48" x14ac:dyDescent="0.3">
      <c r="B11" s="18" t="s">
        <v>172</v>
      </c>
    </row>
    <row r="12" spans="2:48" x14ac:dyDescent="0.3">
      <c r="B12" s="87" t="str">
        <f>$R$4</f>
        <v>EJE I.7-9 | PIER 23 | PISO -1</v>
      </c>
      <c r="C12" s="51"/>
      <c r="D12" s="51"/>
      <c r="E12" s="51"/>
    </row>
    <row r="13" spans="2:48" x14ac:dyDescent="0.3">
      <c r="B13" s="26" t="s">
        <v>173</v>
      </c>
      <c r="C13" s="26" t="s">
        <v>174</v>
      </c>
      <c r="D13" s="26" t="s">
        <v>176</v>
      </c>
      <c r="E13" s="26" t="s">
        <v>177</v>
      </c>
      <c r="S13" s="55" t="s">
        <v>208</v>
      </c>
      <c r="T13" s="55" t="s">
        <v>84</v>
      </c>
      <c r="U13" s="55" t="s">
        <v>4</v>
      </c>
      <c r="V13" s="55" t="s">
        <v>85</v>
      </c>
      <c r="W13" s="55" t="s">
        <v>207</v>
      </c>
    </row>
    <row r="14" spans="2:48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B14*1000/(10.1971621297793*$F$4*$U$4)</f>
        <v>5.9039850081159327E-2</v>
      </c>
      <c r="E14" s="26">
        <f>C14*1000*100/($H$4*10.1971621297793*$F$4*$U$4)*10</f>
        <v>4.9862167485822222E-3</v>
      </c>
      <c r="S14" s="115" t="s">
        <v>165</v>
      </c>
      <c r="T14" s="24">
        <f>B4</f>
        <v>-1</v>
      </c>
      <c r="U14" s="24" t="str">
        <f>C4</f>
        <v>EJE I.7-9</v>
      </c>
      <c r="V14" s="24">
        <f>D4</f>
        <v>23</v>
      </c>
      <c r="W14" s="113">
        <f>'PLANILLAS EJE I'!O13</f>
        <v>0.53595392915941931</v>
      </c>
    </row>
    <row r="15" spans="2:48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16">B15*1000/(10.1971621297793*$F$4*$U$4)</f>
        <v>6.0714898994202807E-2</v>
      </c>
      <c r="E15" s="26">
        <f t="shared" ref="E15:E63" si="17">C15*1000*100/($H$4*10.1971621297793*$F$4*$U$4)</f>
        <v>5.4586732325141685E-4</v>
      </c>
      <c r="S15" s="116"/>
      <c r="T15" s="24">
        <f>B5</f>
        <v>1</v>
      </c>
      <c r="U15" s="24" t="str">
        <f>C5</f>
        <v>EJE I.7-9</v>
      </c>
      <c r="V15" s="24">
        <f>D5</f>
        <v>23</v>
      </c>
      <c r="W15" s="113">
        <f>'PLANILLAS EJE I'!O59</f>
        <v>0.5106186040621109</v>
      </c>
    </row>
    <row r="16" spans="2:48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16"/>
        <v>1.6801776082608667E-2</v>
      </c>
      <c r="E16" s="26">
        <f t="shared" si="17"/>
        <v>6.7708169502205304E-5</v>
      </c>
      <c r="S16" s="116"/>
      <c r="T16" s="24">
        <f>B6</f>
        <v>3</v>
      </c>
      <c r="U16" s="24" t="str">
        <f>C6</f>
        <v>EJE I.7-9</v>
      </c>
      <c r="V16" s="24">
        <f>D6</f>
        <v>23</v>
      </c>
      <c r="W16" s="113">
        <f>'PLANILLAS EJE I'!O105</f>
        <v>0.54309384327950216</v>
      </c>
    </row>
    <row r="17" spans="2:23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16"/>
        <v>1.6801776082608667E-2</v>
      </c>
      <c r="E17" s="26">
        <f t="shared" si="17"/>
        <v>2.0543735601764298E-4</v>
      </c>
      <c r="S17" s="116"/>
      <c r="T17" s="24">
        <f>B7</f>
        <v>8</v>
      </c>
      <c r="U17" s="24" t="str">
        <f>C7</f>
        <v>EJE I.7-9</v>
      </c>
      <c r="V17" s="24">
        <f>D7</f>
        <v>23</v>
      </c>
      <c r="W17" s="113">
        <f>'PLANILLAS EJE I'!O151</f>
        <v>0.43805229457970946</v>
      </c>
    </row>
    <row r="18" spans="2:23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16"/>
        <v>6.9945860062318718E-2</v>
      </c>
      <c r="E18" s="26">
        <f t="shared" si="17"/>
        <v>3.4833072495274045E-3</v>
      </c>
      <c r="S18" s="116"/>
      <c r="T18" s="24">
        <f>B8</f>
        <v>15</v>
      </c>
      <c r="U18" s="24" t="str">
        <f>C8</f>
        <v>EJE I.7-9</v>
      </c>
      <c r="V18" s="24">
        <f>D8</f>
        <v>23</v>
      </c>
      <c r="W18" s="113">
        <f>'PLANILLAS EJE I'!O197</f>
        <v>0.45742387994565137</v>
      </c>
    </row>
    <row r="19" spans="2:23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16"/>
        <v>6.9945860062318718E-2</v>
      </c>
      <c r="E19" s="26">
        <f t="shared" si="17"/>
        <v>1.1452655904221781E-3</v>
      </c>
      <c r="S19" s="117"/>
      <c r="T19" s="56">
        <f>B9</f>
        <v>23</v>
      </c>
      <c r="U19" s="56" t="str">
        <f>C9</f>
        <v>EJE I.7-9</v>
      </c>
      <c r="V19" s="56">
        <f>D9</f>
        <v>23</v>
      </c>
      <c r="W19" s="114">
        <f>'PLANILLAS EJE I'!O243</f>
        <v>0.13752912961956495</v>
      </c>
    </row>
    <row r="20" spans="2:23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16"/>
        <v>2.457518064927532E-2</v>
      </c>
      <c r="E20" s="26">
        <f t="shared" si="17"/>
        <v>5.548962562066783E-3</v>
      </c>
    </row>
    <row r="21" spans="2:23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16"/>
        <v>2.457518064927532E-2</v>
      </c>
      <c r="E21" s="26">
        <f t="shared" si="17"/>
        <v>2.4889770283553834E-3</v>
      </c>
    </row>
    <row r="22" spans="2:23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16"/>
        <v>7.5841626163767981E-2</v>
      </c>
      <c r="E22" s="26">
        <f t="shared" si="17"/>
        <v>5.6631218903591585E-4</v>
      </c>
    </row>
    <row r="23" spans="2:23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16"/>
        <v>7.7516675076811453E-2</v>
      </c>
      <c r="E23" s="26">
        <f t="shared" si="17"/>
        <v>7.5130467926905978E-4</v>
      </c>
    </row>
    <row r="24" spans="2:23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16"/>
        <v>8.2655806356521588E-2</v>
      </c>
      <c r="E24" s="26">
        <f t="shared" si="17"/>
        <v>6.9805622054190176E-4</v>
      </c>
    </row>
    <row r="25" spans="2:23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16"/>
        <v>8.5000874834782456E-2</v>
      </c>
      <c r="E25" s="26">
        <f t="shared" si="17"/>
        <v>7.6422837681159282E-4</v>
      </c>
    </row>
    <row r="26" spans="2:23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16"/>
        <v>9.7730678072463606E-2</v>
      </c>
      <c r="E26" s="26">
        <f t="shared" si="17"/>
        <v>7.0667201890359059E-4</v>
      </c>
    </row>
    <row r="27" spans="2:23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16"/>
        <v>9.9740736768115776E-2</v>
      </c>
      <c r="E27" s="26">
        <f t="shared" si="17"/>
        <v>9.8375468178953833E-4</v>
      </c>
    </row>
    <row r="28" spans="2:23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16"/>
        <v>4.4788330892753553E-2</v>
      </c>
      <c r="E28" s="26">
        <f t="shared" si="17"/>
        <v>4.4278847662255752E-3</v>
      </c>
    </row>
    <row r="29" spans="2:23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16"/>
        <v>4.3280786871014415E-2</v>
      </c>
      <c r="E29" s="26">
        <f t="shared" si="17"/>
        <v>1.1120912356647745E-3</v>
      </c>
    </row>
    <row r="30" spans="2:23" x14ac:dyDescent="0.3">
      <c r="B30" s="26">
        <f>'RESULTADOS PIER'!K11068</f>
        <v>372.0027</v>
      </c>
      <c r="C30" s="26">
        <f>'RESULTADOS PIER'!N11068</f>
        <v>30.1631</v>
      </c>
      <c r="D30" s="26">
        <f t="shared" si="16"/>
        <v>0.15106005291739105</v>
      </c>
      <c r="E30" s="26">
        <f t="shared" si="17"/>
        <v>5.3253931877756686E-3</v>
      </c>
    </row>
    <row r="31" spans="2:23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16"/>
        <v>0.15256759693913016</v>
      </c>
      <c r="E31" s="26">
        <f t="shared" si="17"/>
        <v>2.0946630107120316E-3</v>
      </c>
    </row>
    <row r="32" spans="2:23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16"/>
        <v>4.4788330892753553E-2</v>
      </c>
      <c r="E32" s="26">
        <f t="shared" si="17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16"/>
        <v>4.3280786871014415E-2</v>
      </c>
      <c r="E33" s="26">
        <f t="shared" si="17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16"/>
        <v>0.15106005291739105</v>
      </c>
      <c r="E34" s="26">
        <f t="shared" si="17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16"/>
        <v>0.15256759693913016</v>
      </c>
      <c r="E35" s="26">
        <f t="shared" si="17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16"/>
        <v>1.8730620285507215E-2</v>
      </c>
      <c r="E36" s="26">
        <f t="shared" si="17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16"/>
        <v>2.0238164307246339E-2</v>
      </c>
      <c r="E37" s="26">
        <f t="shared" si="17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16"/>
        <v>8.7541142346376652E-2</v>
      </c>
      <c r="E38" s="26">
        <f t="shared" si="17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16"/>
        <v>8.904868636811579E-2</v>
      </c>
      <c r="E39" s="26">
        <f t="shared" si="17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16"/>
        <v>1.8730620285507215E-2</v>
      </c>
      <c r="E40" s="26">
        <f t="shared" si="17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16"/>
        <v>2.0238164307246339E-2</v>
      </c>
      <c r="E41" s="26">
        <f t="shared" si="17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16"/>
        <v>8.7541142346376652E-2</v>
      </c>
      <c r="E42" s="26">
        <f t="shared" si="17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16"/>
        <v>8.904868636811579E-2</v>
      </c>
      <c r="E43" s="26">
        <f t="shared" si="17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16"/>
        <v>1.0274567299999982E-2</v>
      </c>
      <c r="E44" s="26">
        <f t="shared" si="17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16"/>
        <v>8.2645086043478116E-3</v>
      </c>
      <c r="E45" s="26">
        <f t="shared" si="17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16"/>
        <v>0.1855738165101446</v>
      </c>
      <c r="E46" s="26">
        <f t="shared" si="17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16"/>
        <v>0.18758387520579678</v>
      </c>
      <c r="E47" s="26">
        <f t="shared" si="17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16"/>
        <v>1.0274567299999982E-2</v>
      </c>
      <c r="E48" s="26">
        <f t="shared" si="17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16"/>
        <v>8.2645086043478116E-3</v>
      </c>
      <c r="E49" s="26">
        <f t="shared" si="17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16"/>
        <v>0.1855738165101446</v>
      </c>
      <c r="E50" s="26">
        <f t="shared" si="17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16"/>
        <v>0.18758387520579678</v>
      </c>
      <c r="E51" s="26">
        <f t="shared" si="17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16"/>
        <v>5.3244343271014398E-2</v>
      </c>
      <c r="E52" s="26">
        <f t="shared" si="17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16"/>
        <v>5.5254401966666582E-2</v>
      </c>
      <c r="E53" s="26">
        <f t="shared" si="17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16"/>
        <v>0.12205486533188384</v>
      </c>
      <c r="E54" s="26">
        <f t="shared" si="17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16"/>
        <v>0.12406492402753601</v>
      </c>
      <c r="E55" s="26">
        <f t="shared" si="17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16"/>
        <v>5.3244343271014398E-2</v>
      </c>
      <c r="E56" s="26">
        <f t="shared" si="17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16"/>
        <v>5.5254401966666582E-2</v>
      </c>
      <c r="E57" s="26">
        <f t="shared" si="17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16"/>
        <v>0.12205486533188384</v>
      </c>
      <c r="E58" s="26">
        <f t="shared" si="17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16"/>
        <v>0.12406492402753601</v>
      </c>
      <c r="E59" s="26">
        <f t="shared" si="17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16"/>
        <v>4.4788330892753553E-2</v>
      </c>
      <c r="E60" s="26">
        <f t="shared" si="17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16"/>
        <v>4.3280786871014415E-2</v>
      </c>
      <c r="E61" s="26">
        <f t="shared" si="17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16"/>
        <v>0.1855738165101446</v>
      </c>
      <c r="E62" s="26">
        <f t="shared" si="17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16"/>
        <v>0.18758387520579678</v>
      </c>
      <c r="E63" s="26">
        <f t="shared" si="17"/>
        <v>4.3450459836168803E-3</v>
      </c>
    </row>
    <row r="65" spans="2:5" x14ac:dyDescent="0.3">
      <c r="B65" s="18" t="s">
        <v>172</v>
      </c>
    </row>
    <row r="66" spans="2:5" x14ac:dyDescent="0.3">
      <c r="B66" s="87" t="str">
        <f>$R$5</f>
        <v>EJE I.7-9 | PIER 23 | PISO 1</v>
      </c>
      <c r="C66" s="51"/>
      <c r="D66" s="51"/>
      <c r="E66" s="51"/>
    </row>
    <row r="67" spans="2:5" x14ac:dyDescent="0.3">
      <c r="B67" s="26" t="s">
        <v>173</v>
      </c>
      <c r="C67" s="26" t="s">
        <v>174</v>
      </c>
      <c r="D67" s="26" t="s">
        <v>176</v>
      </c>
      <c r="E67" s="26" t="s">
        <v>177</v>
      </c>
    </row>
    <row r="68" spans="2:5" x14ac:dyDescent="0.3">
      <c r="B68" s="26">
        <f>'RESULTADOS PIER'!K10552</f>
        <v>141.2843</v>
      </c>
      <c r="C68" s="26">
        <f>'RESULTADOS PIER'!N10552</f>
        <v>5.7587000000000002</v>
      </c>
      <c r="D68" s="26">
        <f>B68*1000/(10.1971621297793*$F$5*$U$5)</f>
        <v>5.7371663792753519E-2</v>
      </c>
      <c r="E68" s="26">
        <f>C68*1000*100/($H$5*10.1971621297793*$F$5*$U$5)</f>
        <v>1.0167171726528023E-3</v>
      </c>
    </row>
    <row r="69" spans="2:5" x14ac:dyDescent="0.3">
      <c r="B69" s="26">
        <f>'RESULTADOS PIER'!K10553</f>
        <v>145.37629999999999</v>
      </c>
      <c r="C69" s="26">
        <f>'RESULTADOS PIER'!N10553</f>
        <v>0.19489999999999999</v>
      </c>
      <c r="D69" s="26">
        <f t="shared" ref="D69:D117" si="18">B69*1000/(10.1971621297793*$F$5*$U$5)</f>
        <v>5.9033312314492645E-2</v>
      </c>
      <c r="E69" s="26">
        <f t="shared" ref="E69:E117" si="19">C69*1000*100/($H$5*10.1971621297793*$F$5*$U$5)</f>
        <v>3.441022747321985E-5</v>
      </c>
    </row>
    <row r="70" spans="2:5" x14ac:dyDescent="0.3">
      <c r="B70" s="26">
        <f>'RESULTADOS PIER'!K10554</f>
        <v>41.2194</v>
      </c>
      <c r="C70" s="26">
        <f>'RESULTADOS PIER'!N10554</f>
        <v>1.3409</v>
      </c>
      <c r="D70" s="26">
        <f t="shared" si="18"/>
        <v>1.673806331304345E-2</v>
      </c>
      <c r="E70" s="26">
        <f t="shared" si="19"/>
        <v>2.3674024637681119E-4</v>
      </c>
    </row>
    <row r="71" spans="2:5" x14ac:dyDescent="0.3">
      <c r="B71" s="26">
        <f>'RESULTADOS PIER'!K10555</f>
        <v>41.2194</v>
      </c>
      <c r="C71" s="26">
        <f>'RESULTADOS PIER'!N10555</f>
        <v>0.25090000000000001</v>
      </c>
      <c r="D71" s="26">
        <f t="shared" si="18"/>
        <v>1.673806331304345E-2</v>
      </c>
      <c r="E71" s="26">
        <f t="shared" si="19"/>
        <v>4.4297209199747877E-5</v>
      </c>
    </row>
    <row r="72" spans="2:5" x14ac:dyDescent="0.3">
      <c r="B72" s="26">
        <f>'RESULTADOS PIER'!K10556</f>
        <v>160.31360000000001</v>
      </c>
      <c r="C72" s="26">
        <f>'RESULTADOS PIER'!N10556</f>
        <v>13.412100000000001</v>
      </c>
      <c r="D72" s="26">
        <f t="shared" si="18"/>
        <v>6.5098938527536121E-2</v>
      </c>
      <c r="E72" s="26">
        <f t="shared" si="19"/>
        <v>2.3679497788279733E-3</v>
      </c>
    </row>
    <row r="73" spans="2:5" x14ac:dyDescent="0.3">
      <c r="B73" s="26">
        <f>'RESULTADOS PIER'!K10557</f>
        <v>160.31360000000001</v>
      </c>
      <c r="C73" s="26">
        <f>'RESULTADOS PIER'!N10557</f>
        <v>7.3569000000000004</v>
      </c>
      <c r="D73" s="26">
        <f t="shared" si="18"/>
        <v>6.5098938527536121E-2</v>
      </c>
      <c r="E73" s="26">
        <f t="shared" si="19"/>
        <v>1.2988845689981075E-3</v>
      </c>
    </row>
    <row r="74" spans="2:5" x14ac:dyDescent="0.3">
      <c r="B74" s="26">
        <f>'RESULTADOS PIER'!K10558</f>
        <v>61.465299999999999</v>
      </c>
      <c r="C74" s="26">
        <f>'RESULTADOS PIER'!N10558</f>
        <v>14.045400000000001</v>
      </c>
      <c r="D74" s="26">
        <f t="shared" si="18"/>
        <v>2.4959365807246333E-2</v>
      </c>
      <c r="E74" s="26">
        <f t="shared" si="19"/>
        <v>2.4797609489602989E-3</v>
      </c>
    </row>
    <row r="75" spans="2:5" x14ac:dyDescent="0.3">
      <c r="B75" s="26">
        <f>'RESULTADOS PIER'!K10559</f>
        <v>61.465299999999999</v>
      </c>
      <c r="C75" s="26">
        <f>'RESULTADOS PIER'!N10559</f>
        <v>32.510199999999998</v>
      </c>
      <c r="D75" s="26">
        <f t="shared" si="18"/>
        <v>2.4959365807246333E-2</v>
      </c>
      <c r="E75" s="26">
        <f t="shared" si="19"/>
        <v>5.7397813093887735E-3</v>
      </c>
    </row>
    <row r="76" spans="2:5" x14ac:dyDescent="0.3">
      <c r="B76" s="26">
        <f>'RESULTADOS PIER'!K10560</f>
        <v>182.50370000000001</v>
      </c>
      <c r="C76" s="26">
        <f>'RESULTADOS PIER'!N10560</f>
        <v>7.0997000000000003</v>
      </c>
      <c r="D76" s="26">
        <f t="shared" si="18"/>
        <v>7.4109727105796983E-2</v>
      </c>
      <c r="E76" s="26">
        <f t="shared" si="19"/>
        <v>1.2534750743541255E-3</v>
      </c>
    </row>
    <row r="77" spans="2:5" x14ac:dyDescent="0.3">
      <c r="B77" s="26">
        <f>'RESULTADOS PIER'!K10561</f>
        <v>186.59569999999999</v>
      </c>
      <c r="C77" s="26">
        <f>'RESULTADOS PIER'!N10561</f>
        <v>0.44579999999999997</v>
      </c>
      <c r="D77" s="26">
        <f t="shared" si="18"/>
        <v>7.5771375627536094E-2</v>
      </c>
      <c r="E77" s="26">
        <f t="shared" si="19"/>
        <v>7.8707436672967714E-5</v>
      </c>
    </row>
    <row r="78" spans="2:5" x14ac:dyDescent="0.3">
      <c r="B78" s="26">
        <f>'RESULTADOS PIER'!K10562</f>
        <v>197.798</v>
      </c>
      <c r="C78" s="26">
        <f>'RESULTADOS PIER'!N10562</f>
        <v>8.0622000000000007</v>
      </c>
      <c r="D78" s="26">
        <f t="shared" si="18"/>
        <v>8.0320321188405652E-2</v>
      </c>
      <c r="E78" s="26">
        <f t="shared" si="19"/>
        <v>1.4234075727788259E-3</v>
      </c>
    </row>
    <row r="79" spans="2:5" x14ac:dyDescent="0.3">
      <c r="B79" s="26">
        <f>'RESULTADOS PIER'!K10563</f>
        <v>203.52680000000001</v>
      </c>
      <c r="C79" s="26">
        <f>'RESULTADOS PIER'!N10563</f>
        <v>0.27279999999999999</v>
      </c>
      <c r="D79" s="26">
        <f t="shared" si="18"/>
        <v>8.2646629118840451E-2</v>
      </c>
      <c r="E79" s="26">
        <f t="shared" si="19"/>
        <v>4.8163725267800799E-5</v>
      </c>
    </row>
    <row r="80" spans="2:5" x14ac:dyDescent="0.3">
      <c r="B80" s="26">
        <f>'RESULTADOS PIER'!K10564</f>
        <v>235.4922</v>
      </c>
      <c r="C80" s="26">
        <f>'RESULTADOS PIER'!N10564</f>
        <v>9.0559999999999992</v>
      </c>
      <c r="D80" s="26">
        <f t="shared" si="18"/>
        <v>9.5626897852173737E-2</v>
      </c>
      <c r="E80" s="26">
        <f t="shared" si="19"/>
        <v>1.5988661877756748E-3</v>
      </c>
    </row>
    <row r="81" spans="2:5" x14ac:dyDescent="0.3">
      <c r="B81" s="26">
        <f>'RESULTADOS PIER'!K10565</f>
        <v>240.40260000000001</v>
      </c>
      <c r="C81" s="26">
        <f>'RESULTADOS PIER'!N10565</f>
        <v>0.63539999999999996</v>
      </c>
      <c r="D81" s="26">
        <f t="shared" si="18"/>
        <v>9.7620876078260699E-2</v>
      </c>
      <c r="E81" s="26">
        <f t="shared" si="19"/>
        <v>1.1218193194706976E-4</v>
      </c>
    </row>
    <row r="82" spans="2:5" x14ac:dyDescent="0.3">
      <c r="B82" s="26">
        <f>'RESULTADOS PIER'!K10566</f>
        <v>97.283199999999994</v>
      </c>
      <c r="C82" s="26">
        <f>'RESULTADOS PIER'!N10566</f>
        <v>23.959800000000001</v>
      </c>
      <c r="D82" s="26">
        <f t="shared" si="18"/>
        <v>3.9504028707246307E-2</v>
      </c>
      <c r="E82" s="26">
        <f t="shared" si="19"/>
        <v>4.2301804423440391E-3</v>
      </c>
    </row>
    <row r="83" spans="2:5" x14ac:dyDescent="0.3">
      <c r="B83" s="26">
        <f>'RESULTADOS PIER'!K10567</f>
        <v>93.600399999999993</v>
      </c>
      <c r="C83" s="26">
        <f>'RESULTADOS PIER'!N10567</f>
        <v>10.1243</v>
      </c>
      <c r="D83" s="26">
        <f t="shared" si="18"/>
        <v>3.8008545037681092E-2</v>
      </c>
      <c r="E83" s="26">
        <f t="shared" si="19"/>
        <v>1.7874780195337083E-3</v>
      </c>
    </row>
    <row r="84" spans="2:5" x14ac:dyDescent="0.3">
      <c r="B84" s="26">
        <f>'RESULTADOS PIER'!K10568</f>
        <v>351.59480000000002</v>
      </c>
      <c r="C84" s="26">
        <f>'RESULTADOS PIER'!N10568</f>
        <v>13.593999999999999</v>
      </c>
      <c r="D84" s="26">
        <f t="shared" si="18"/>
        <v>0.14277296668405776</v>
      </c>
      <c r="E84" s="26">
        <f t="shared" si="19"/>
        <v>2.4000648141146779E-3</v>
      </c>
    </row>
    <row r="85" spans="2:5" x14ac:dyDescent="0.3">
      <c r="B85" s="26">
        <f>'RESULTADOS PIER'!K10569</f>
        <v>355.27760000000001</v>
      </c>
      <c r="C85" s="26">
        <f>'RESULTADOS PIER'!N10569</f>
        <v>10.475099999999999</v>
      </c>
      <c r="D85" s="26">
        <f t="shared" si="18"/>
        <v>0.14426845035362296</v>
      </c>
      <c r="E85" s="26">
        <f t="shared" si="19"/>
        <v>1.8494128979206017E-3</v>
      </c>
    </row>
    <row r="86" spans="2:5" x14ac:dyDescent="0.3">
      <c r="B86" s="26">
        <f>'RESULTADOS PIER'!K10570</f>
        <v>97.283199999999994</v>
      </c>
      <c r="C86" s="26">
        <f>'RESULTADOS PIER'!N10570</f>
        <v>23.959800000000001</v>
      </c>
      <c r="D86" s="26">
        <f t="shared" si="18"/>
        <v>3.9504028707246307E-2</v>
      </c>
      <c r="E86" s="26">
        <f t="shared" si="19"/>
        <v>4.2301804423440391E-3</v>
      </c>
    </row>
    <row r="87" spans="2:5" x14ac:dyDescent="0.3">
      <c r="B87" s="26">
        <f>'RESULTADOS PIER'!K10571</f>
        <v>93.600399999999993</v>
      </c>
      <c r="C87" s="26">
        <f>'RESULTADOS PIER'!N10571</f>
        <v>10.1243</v>
      </c>
      <c r="D87" s="26">
        <f t="shared" si="18"/>
        <v>3.8008545037681092E-2</v>
      </c>
      <c r="E87" s="26">
        <f t="shared" si="19"/>
        <v>1.7874780195337083E-3</v>
      </c>
    </row>
    <row r="88" spans="2:5" x14ac:dyDescent="0.3">
      <c r="B88" s="26">
        <f>'RESULTADOS PIER'!K10572</f>
        <v>351.59480000000002</v>
      </c>
      <c r="C88" s="26">
        <f>'RESULTADOS PIER'!N10572</f>
        <v>13.593999999999999</v>
      </c>
      <c r="D88" s="26">
        <f t="shared" si="18"/>
        <v>0.14277296668405776</v>
      </c>
      <c r="E88" s="26">
        <f t="shared" si="19"/>
        <v>2.4000648141146779E-3</v>
      </c>
    </row>
    <row r="89" spans="2:5" x14ac:dyDescent="0.3">
      <c r="B89" s="26">
        <f>'RESULTADOS PIER'!K10573</f>
        <v>355.27760000000001</v>
      </c>
      <c r="C89" s="26">
        <f>'RESULTADOS PIER'!N10573</f>
        <v>10.475099999999999</v>
      </c>
      <c r="D89" s="26">
        <f t="shared" si="18"/>
        <v>0.14426845035362296</v>
      </c>
      <c r="E89" s="26">
        <f t="shared" si="19"/>
        <v>1.8494128979206017E-3</v>
      </c>
    </row>
    <row r="90" spans="2:5" x14ac:dyDescent="0.3">
      <c r="B90" s="26">
        <f>'RESULTADOS PIER'!K10574</f>
        <v>41.104399999999998</v>
      </c>
      <c r="C90" s="26">
        <f>'RESULTADOS PIER'!N10574</f>
        <v>24.846399999999999</v>
      </c>
      <c r="D90" s="26">
        <f t="shared" si="18"/>
        <v>1.6691364979710115E-2</v>
      </c>
      <c r="E90" s="26">
        <f t="shared" si="19"/>
        <v>4.3867125494643907E-3</v>
      </c>
    </row>
    <row r="91" spans="2:5" x14ac:dyDescent="0.3">
      <c r="B91" s="26">
        <f>'RESULTADOS PIER'!K10575</f>
        <v>44.787199999999999</v>
      </c>
      <c r="C91" s="26">
        <f>'RESULTADOS PIER'!N10575</f>
        <v>45.338900000000002</v>
      </c>
      <c r="D91" s="26">
        <f t="shared" si="18"/>
        <v>1.818684864927533E-2</v>
      </c>
      <c r="E91" s="26">
        <f t="shared" si="19"/>
        <v>8.0047299250157397E-3</v>
      </c>
    </row>
    <row r="92" spans="2:5" x14ac:dyDescent="0.3">
      <c r="B92" s="26">
        <f>'RESULTADOS PIER'!K10576</f>
        <v>213.2073</v>
      </c>
      <c r="C92" s="26">
        <f>'RESULTADOS PIER'!N10576</f>
        <v>14.480700000000001</v>
      </c>
      <c r="D92" s="26">
        <f t="shared" si="18"/>
        <v>8.6577613604347681E-2</v>
      </c>
      <c r="E92" s="26">
        <f t="shared" si="19"/>
        <v>2.5566145765595419E-3</v>
      </c>
    </row>
    <row r="93" spans="2:5" x14ac:dyDescent="0.3">
      <c r="B93" s="26">
        <f>'RESULTADOS PIER'!K10577</f>
        <v>216.89009999999999</v>
      </c>
      <c r="C93" s="26">
        <f>'RESULTADOS PIER'!N10577</f>
        <v>45.689700000000002</v>
      </c>
      <c r="D93" s="26">
        <f t="shared" si="18"/>
        <v>8.8073097273912881E-2</v>
      </c>
      <c r="E93" s="26">
        <f t="shared" si="19"/>
        <v>8.0666648034026338E-3</v>
      </c>
    </row>
    <row r="94" spans="2:5" x14ac:dyDescent="0.3">
      <c r="B94" s="26">
        <f>'RESULTADOS PIER'!K10578</f>
        <v>41.104399999999998</v>
      </c>
      <c r="C94" s="26">
        <f>'RESULTADOS PIER'!N10578</f>
        <v>24.846399999999999</v>
      </c>
      <c r="D94" s="26">
        <f t="shared" si="18"/>
        <v>1.6691364979710115E-2</v>
      </c>
      <c r="E94" s="26">
        <f t="shared" si="19"/>
        <v>4.3867125494643907E-3</v>
      </c>
    </row>
    <row r="95" spans="2:5" x14ac:dyDescent="0.3">
      <c r="B95" s="26">
        <f>'RESULTADOS PIER'!K10579</f>
        <v>44.787199999999999</v>
      </c>
      <c r="C95" s="26">
        <f>'RESULTADOS PIER'!N10579</f>
        <v>45.338900000000002</v>
      </c>
      <c r="D95" s="26">
        <f t="shared" si="18"/>
        <v>1.818684864927533E-2</v>
      </c>
      <c r="E95" s="26">
        <f t="shared" si="19"/>
        <v>8.0047299250157397E-3</v>
      </c>
    </row>
    <row r="96" spans="2:5" x14ac:dyDescent="0.3">
      <c r="B96" s="26">
        <f>'RESULTADOS PIER'!K10580</f>
        <v>213.2073</v>
      </c>
      <c r="C96" s="26">
        <f>'RESULTADOS PIER'!N10580</f>
        <v>14.480700000000001</v>
      </c>
      <c r="D96" s="26">
        <f t="shared" si="18"/>
        <v>8.6577613604347681E-2</v>
      </c>
      <c r="E96" s="26">
        <f t="shared" si="19"/>
        <v>2.5566145765595419E-3</v>
      </c>
    </row>
    <row r="97" spans="2:5" x14ac:dyDescent="0.3">
      <c r="B97" s="26">
        <f>'RESULTADOS PIER'!K10581</f>
        <v>216.89009999999999</v>
      </c>
      <c r="C97" s="26">
        <f>'RESULTADOS PIER'!N10581</f>
        <v>45.689700000000002</v>
      </c>
      <c r="D97" s="26">
        <f t="shared" si="18"/>
        <v>8.8073097273912881E-2</v>
      </c>
      <c r="E97" s="26">
        <f t="shared" si="19"/>
        <v>8.0666648034026338E-3</v>
      </c>
    </row>
    <row r="98" spans="2:5" x14ac:dyDescent="0.3">
      <c r="B98" s="26">
        <f>'RESULTADOS PIER'!K10582</f>
        <v>13.6784</v>
      </c>
      <c r="C98" s="26">
        <f>'RESULTADOS PIER'!N10582</f>
        <v>27.028300000000002</v>
      </c>
      <c r="D98" s="26">
        <f t="shared" si="18"/>
        <v>5.5544215884057871E-3</v>
      </c>
      <c r="E98" s="26">
        <f t="shared" si="19"/>
        <v>4.7719340749842395E-3</v>
      </c>
    </row>
    <row r="99" spans="2:5" x14ac:dyDescent="0.3">
      <c r="B99" s="26">
        <f>'RESULTADOS PIER'!K10583</f>
        <v>8.7680000000000007</v>
      </c>
      <c r="C99" s="26">
        <f>'RESULTADOS PIER'!N10583</f>
        <v>9.8148999999999997</v>
      </c>
      <c r="D99" s="26">
        <f t="shared" si="18"/>
        <v>3.5604433623188346E-3</v>
      </c>
      <c r="E99" s="26">
        <f t="shared" si="19"/>
        <v>1.7328524454946412E-3</v>
      </c>
    </row>
    <row r="100" spans="2:5" x14ac:dyDescent="0.3">
      <c r="B100" s="26">
        <f>'RESULTADOS PIER'!K10584</f>
        <v>435.1995</v>
      </c>
      <c r="C100" s="26">
        <f>'RESULTADOS PIER'!N10584</f>
        <v>10.525499999999999</v>
      </c>
      <c r="D100" s="26">
        <f t="shared" si="18"/>
        <v>0.17672253319565187</v>
      </c>
      <c r="E100" s="26">
        <f t="shared" si="19"/>
        <v>1.858311181474477E-3</v>
      </c>
    </row>
    <row r="101" spans="2:5" x14ac:dyDescent="0.3">
      <c r="B101" s="26">
        <f>'RESULTADOS PIER'!K10585</f>
        <v>440.10989999999998</v>
      </c>
      <c r="C101" s="26">
        <f>'RESULTADOS PIER'!N10585</f>
        <v>10.7845</v>
      </c>
      <c r="D101" s="26">
        <f t="shared" si="18"/>
        <v>0.17871651142173881</v>
      </c>
      <c r="E101" s="26">
        <f t="shared" si="19"/>
        <v>1.9040384719596691E-3</v>
      </c>
    </row>
    <row r="102" spans="2:5" x14ac:dyDescent="0.3">
      <c r="B102" s="26">
        <f>'RESULTADOS PIER'!K10586</f>
        <v>13.6784</v>
      </c>
      <c r="C102" s="26">
        <f>'RESULTADOS PIER'!N10586</f>
        <v>27.028300000000002</v>
      </c>
      <c r="D102" s="26">
        <f t="shared" si="18"/>
        <v>5.5544215884057871E-3</v>
      </c>
      <c r="E102" s="26">
        <f t="shared" si="19"/>
        <v>4.7719340749842395E-3</v>
      </c>
    </row>
    <row r="103" spans="2:5" x14ac:dyDescent="0.3">
      <c r="B103" s="26">
        <f>'RESULTADOS PIER'!K10587</f>
        <v>8.7680000000000007</v>
      </c>
      <c r="C103" s="26">
        <f>'RESULTADOS PIER'!N10587</f>
        <v>9.8148999999999997</v>
      </c>
      <c r="D103" s="26">
        <f t="shared" si="18"/>
        <v>3.5604433623188346E-3</v>
      </c>
      <c r="E103" s="26">
        <f t="shared" si="19"/>
        <v>1.7328524454946412E-3</v>
      </c>
    </row>
    <row r="104" spans="2:5" x14ac:dyDescent="0.3">
      <c r="B104" s="26">
        <f>'RESULTADOS PIER'!K10588</f>
        <v>435.1995</v>
      </c>
      <c r="C104" s="26">
        <f>'RESULTADOS PIER'!N10588</f>
        <v>10.525499999999999</v>
      </c>
      <c r="D104" s="26">
        <f t="shared" si="18"/>
        <v>0.17672253319565187</v>
      </c>
      <c r="E104" s="26">
        <f t="shared" si="19"/>
        <v>1.858311181474477E-3</v>
      </c>
    </row>
    <row r="105" spans="2:5" x14ac:dyDescent="0.3">
      <c r="B105" s="26">
        <f>'RESULTADOS PIER'!K10589</f>
        <v>440.10989999999998</v>
      </c>
      <c r="C105" s="26">
        <f>'RESULTADOS PIER'!N10589</f>
        <v>10.7845</v>
      </c>
      <c r="D105" s="26">
        <f t="shared" si="18"/>
        <v>0.17871651142173881</v>
      </c>
      <c r="E105" s="26">
        <f t="shared" si="19"/>
        <v>1.9040384719596691E-3</v>
      </c>
    </row>
    <row r="106" spans="2:5" x14ac:dyDescent="0.3">
      <c r="B106" s="26">
        <f>'RESULTADOS PIER'!K10590</f>
        <v>124.70910000000001</v>
      </c>
      <c r="C106" s="26">
        <f>'RESULTADOS PIER'!N10590</f>
        <v>27.914999999999999</v>
      </c>
      <c r="D106" s="26">
        <f t="shared" si="18"/>
        <v>5.0640931491304261E-2</v>
      </c>
      <c r="E106" s="26">
        <f t="shared" si="19"/>
        <v>4.9284838374291035E-3</v>
      </c>
    </row>
    <row r="107" spans="2:5" x14ac:dyDescent="0.3">
      <c r="B107" s="26">
        <f>'RESULTADOS PIER'!K10591</f>
        <v>129.61949999999999</v>
      </c>
      <c r="C107" s="26">
        <f>'RESULTADOS PIER'!N10591</f>
        <v>45.029499999999999</v>
      </c>
      <c r="D107" s="26">
        <f t="shared" si="18"/>
        <v>5.2634909717391209E-2</v>
      </c>
      <c r="E107" s="26">
        <f t="shared" si="19"/>
        <v>7.9501043509766726E-3</v>
      </c>
    </row>
    <row r="108" spans="2:5" x14ac:dyDescent="0.3">
      <c r="B108" s="26">
        <f>'RESULTADOS PIER'!K10592</f>
        <v>296.81200000000001</v>
      </c>
      <c r="C108" s="26">
        <f>'RESULTADOS PIER'!N10592</f>
        <v>11.412100000000001</v>
      </c>
      <c r="D108" s="26">
        <f t="shared" si="18"/>
        <v>0.12052718011594182</v>
      </c>
      <c r="E108" s="26">
        <f t="shared" si="19"/>
        <v>2.0148432885948296E-3</v>
      </c>
    </row>
    <row r="109" spans="2:5" x14ac:dyDescent="0.3">
      <c r="B109" s="26">
        <f>'RESULTADOS PIER'!K10593</f>
        <v>301.72239999999999</v>
      </c>
      <c r="C109" s="26">
        <f>'RESULTADOS PIER'!N10593</f>
        <v>45.999099999999999</v>
      </c>
      <c r="D109" s="26">
        <f t="shared" si="18"/>
        <v>0.12252115834202876</v>
      </c>
      <c r="E109" s="26">
        <f t="shared" si="19"/>
        <v>8.1212903774417009E-3</v>
      </c>
    </row>
    <row r="110" spans="2:5" x14ac:dyDescent="0.3">
      <c r="B110" s="26">
        <f>'RESULTADOS PIER'!K10594</f>
        <v>124.70910000000001</v>
      </c>
      <c r="C110" s="26">
        <f>'RESULTADOS PIER'!N10594</f>
        <v>27.914999999999999</v>
      </c>
      <c r="D110" s="26">
        <f t="shared" si="18"/>
        <v>5.0640931491304261E-2</v>
      </c>
      <c r="E110" s="26">
        <f t="shared" si="19"/>
        <v>4.9284838374291035E-3</v>
      </c>
    </row>
    <row r="111" spans="2:5" x14ac:dyDescent="0.3">
      <c r="B111" s="26">
        <f>'RESULTADOS PIER'!K10595</f>
        <v>129.61949999999999</v>
      </c>
      <c r="C111" s="26">
        <f>'RESULTADOS PIER'!N10595</f>
        <v>45.029499999999999</v>
      </c>
      <c r="D111" s="26">
        <f t="shared" si="18"/>
        <v>5.2634909717391209E-2</v>
      </c>
      <c r="E111" s="26">
        <f t="shared" si="19"/>
        <v>7.9501043509766726E-3</v>
      </c>
    </row>
    <row r="112" spans="2:5" x14ac:dyDescent="0.3">
      <c r="B112" s="26">
        <f>'RESULTADOS PIER'!K10596</f>
        <v>296.81200000000001</v>
      </c>
      <c r="C112" s="26">
        <f>'RESULTADOS PIER'!N10596</f>
        <v>11.412100000000001</v>
      </c>
      <c r="D112" s="26">
        <f t="shared" si="18"/>
        <v>0.12052718011594182</v>
      </c>
      <c r="E112" s="26">
        <f t="shared" si="19"/>
        <v>2.0148432885948296E-3</v>
      </c>
    </row>
    <row r="113" spans="2:5" x14ac:dyDescent="0.3">
      <c r="B113" s="26">
        <f>'RESULTADOS PIER'!K10597</f>
        <v>301.72239999999999</v>
      </c>
      <c r="C113" s="26">
        <f>'RESULTADOS PIER'!N10597</f>
        <v>45.999099999999999</v>
      </c>
      <c r="D113" s="26">
        <f t="shared" si="18"/>
        <v>0.12252115834202876</v>
      </c>
      <c r="E113" s="26">
        <f t="shared" si="19"/>
        <v>8.1212903774417009E-3</v>
      </c>
    </row>
    <row r="114" spans="2:5" x14ac:dyDescent="0.3">
      <c r="B114" s="26">
        <f>'RESULTADOS PIER'!K10598</f>
        <v>97.283199999999994</v>
      </c>
      <c r="C114" s="26">
        <f>'RESULTADOS PIER'!N10598</f>
        <v>27.914999999999999</v>
      </c>
      <c r="D114" s="26">
        <f t="shared" si="18"/>
        <v>3.9504028707246307E-2</v>
      </c>
      <c r="E114" s="26">
        <f t="shared" si="19"/>
        <v>4.9284838374291035E-3</v>
      </c>
    </row>
    <row r="115" spans="2:5" x14ac:dyDescent="0.3">
      <c r="B115" s="26">
        <f>'RESULTADOS PIER'!K10599</f>
        <v>93.600399999999993</v>
      </c>
      <c r="C115" s="26">
        <f>'RESULTADOS PIER'!N10599</f>
        <v>45.338900000000002</v>
      </c>
      <c r="D115" s="26">
        <f t="shared" si="18"/>
        <v>3.8008545037681092E-2</v>
      </c>
      <c r="E115" s="26">
        <f t="shared" si="19"/>
        <v>8.0047299250157397E-3</v>
      </c>
    </row>
    <row r="116" spans="2:5" x14ac:dyDescent="0.3">
      <c r="B116" s="26">
        <f>'RESULTADOS PIER'!K10600</f>
        <v>435.1995</v>
      </c>
      <c r="C116" s="26">
        <f>'RESULTADOS PIER'!N10600</f>
        <v>14.480700000000001</v>
      </c>
      <c r="D116" s="26">
        <f t="shared" si="18"/>
        <v>0.17672253319565187</v>
      </c>
      <c r="E116" s="26">
        <f t="shared" si="19"/>
        <v>2.5566145765595419E-3</v>
      </c>
    </row>
    <row r="117" spans="2:5" x14ac:dyDescent="0.3">
      <c r="B117" s="26">
        <f>'RESULTADOS PIER'!K10601</f>
        <v>440.10989999999998</v>
      </c>
      <c r="C117" s="26">
        <f>'RESULTADOS PIER'!N10601</f>
        <v>45.999099999999999</v>
      </c>
      <c r="D117" s="26">
        <f t="shared" si="18"/>
        <v>0.17871651142173881</v>
      </c>
      <c r="E117" s="26">
        <f t="shared" si="19"/>
        <v>8.1212903774417009E-3</v>
      </c>
    </row>
    <row r="119" spans="2:5" x14ac:dyDescent="0.3">
      <c r="B119" s="18" t="s">
        <v>172</v>
      </c>
    </row>
    <row r="120" spans="2:5" x14ac:dyDescent="0.3">
      <c r="B120" s="87" t="str">
        <f>$R$6</f>
        <v>EJE I.7-9 | PIER 23 | PISO 3</v>
      </c>
      <c r="C120" s="51"/>
      <c r="D120" s="51"/>
      <c r="E120" s="51"/>
    </row>
    <row r="121" spans="2:5" x14ac:dyDescent="0.3">
      <c r="B121" s="26" t="s">
        <v>173</v>
      </c>
      <c r="C121" s="26" t="s">
        <v>174</v>
      </c>
      <c r="D121" s="26" t="s">
        <v>176</v>
      </c>
      <c r="E121" s="26" t="s">
        <v>177</v>
      </c>
    </row>
    <row r="122" spans="2:5" x14ac:dyDescent="0.3">
      <c r="B122" s="26">
        <f>'RESULTADOS PIER'!K9702</f>
        <v>127.9802</v>
      </c>
      <c r="C122" s="26">
        <f>'RESULTADOS PIER'!N9702</f>
        <v>2.0941999999999998</v>
      </c>
      <c r="D122" s="26">
        <f>B122*1000/(10.1971621297793*$F$6*$U$6)</f>
        <v>6.236308215304337E-2</v>
      </c>
      <c r="E122" s="26">
        <f>C122*1000*100/($H$6*10.1971621297793*$F$6*$U$6)</f>
        <v>4.4368536710774967E-4</v>
      </c>
    </row>
    <row r="123" spans="2:5" x14ac:dyDescent="0.3">
      <c r="B123" s="26">
        <f>'RESULTADOS PIER'!K9703</f>
        <v>131.34889999999999</v>
      </c>
      <c r="C123" s="26">
        <f>'RESULTADOS PIER'!N9703</f>
        <v>0.46160000000000001</v>
      </c>
      <c r="D123" s="26">
        <f t="shared" ref="D123:D171" si="20">B123*1000/(10.1971621297793*$F$6*$U$6)</f>
        <v>6.4004605723478145E-2</v>
      </c>
      <c r="E123" s="26">
        <f t="shared" ref="E123:E171" si="21">C123*1000*100/($H$6*10.1971621297793*$F$6*$U$6)</f>
        <v>9.7796373534971478E-5</v>
      </c>
    </row>
    <row r="124" spans="2:5" x14ac:dyDescent="0.3">
      <c r="B124" s="26">
        <f>'RESULTADOS PIER'!K9704</f>
        <v>36.433799999999998</v>
      </c>
      <c r="C124" s="26">
        <f>'RESULTADOS PIER'!N9704</f>
        <v>0.51939999999999997</v>
      </c>
      <c r="D124" s="26">
        <f t="shared" si="20"/>
        <v>1.7753715516521707E-2</v>
      </c>
      <c r="E124" s="26">
        <f t="shared" si="21"/>
        <v>1.1004210661625691E-4</v>
      </c>
    </row>
    <row r="125" spans="2:5" x14ac:dyDescent="0.3">
      <c r="B125" s="26">
        <f>'RESULTADOS PIER'!K9705</f>
        <v>36.433799999999998</v>
      </c>
      <c r="C125" s="26">
        <f>'RESULTADOS PIER'!N9705</f>
        <v>1.1700999999999999</v>
      </c>
      <c r="D125" s="26">
        <f t="shared" si="20"/>
        <v>1.7753715516521707E-2</v>
      </c>
      <c r="E125" s="26">
        <f t="shared" si="21"/>
        <v>2.4790194253308085E-4</v>
      </c>
    </row>
    <row r="126" spans="2:5" x14ac:dyDescent="0.3">
      <c r="B126" s="26">
        <f>'RESULTADOS PIER'!K9706</f>
        <v>140.02250000000001</v>
      </c>
      <c r="C126" s="26">
        <f>'RESULTADOS PIER'!N9706</f>
        <v>11.412800000000001</v>
      </c>
      <c r="D126" s="26">
        <f t="shared" si="20"/>
        <v>6.8231137869565098E-2</v>
      </c>
      <c r="E126" s="26">
        <f t="shared" si="21"/>
        <v>2.4179602510396936E-3</v>
      </c>
    </row>
    <row r="127" spans="2:5" x14ac:dyDescent="0.3">
      <c r="B127" s="26">
        <f>'RESULTADOS PIER'!K9707</f>
        <v>140.02250000000001</v>
      </c>
      <c r="C127" s="26">
        <f>'RESULTADOS PIER'!N9707</f>
        <v>20.514800000000001</v>
      </c>
      <c r="D127" s="26">
        <f t="shared" si="20"/>
        <v>6.8231137869565098E-2</v>
      </c>
      <c r="E127" s="26">
        <f t="shared" si="21"/>
        <v>4.3463454155009381E-3</v>
      </c>
    </row>
    <row r="128" spans="2:5" x14ac:dyDescent="0.3">
      <c r="B128" s="26">
        <f>'RESULTADOS PIER'!K9708</f>
        <v>50.6845</v>
      </c>
      <c r="C128" s="26">
        <f>'RESULTADOS PIER'!N9708</f>
        <v>5.6092000000000004</v>
      </c>
      <c r="D128" s="26">
        <f t="shared" si="20"/>
        <v>2.4697895747826045E-2</v>
      </c>
      <c r="E128" s="26">
        <f t="shared" si="21"/>
        <v>1.18838695500945E-3</v>
      </c>
    </row>
    <row r="129" spans="2:5" x14ac:dyDescent="0.3">
      <c r="B129" s="26">
        <f>'RESULTADOS PIER'!K9709</f>
        <v>50.6845</v>
      </c>
      <c r="C129" s="26">
        <f>'RESULTADOS PIER'!N9709</f>
        <v>28.640499999999999</v>
      </c>
      <c r="D129" s="26">
        <f t="shared" si="20"/>
        <v>2.4697895747826045E-2</v>
      </c>
      <c r="E129" s="26">
        <f t="shared" si="21"/>
        <v>6.0678878601134112E-3</v>
      </c>
    </row>
    <row r="130" spans="2:5" x14ac:dyDescent="0.3">
      <c r="B130" s="26">
        <f>'RESULTADOS PIER'!K9710</f>
        <v>164.41399999999999</v>
      </c>
      <c r="C130" s="26">
        <f>'RESULTADOS PIER'!N9710</f>
        <v>1.5747</v>
      </c>
      <c r="D130" s="26">
        <f t="shared" si="20"/>
        <v>8.0116797669565074E-2</v>
      </c>
      <c r="E130" s="26">
        <f t="shared" si="21"/>
        <v>3.336220741020788E-4</v>
      </c>
    </row>
    <row r="131" spans="2:5" x14ac:dyDescent="0.3">
      <c r="B131" s="26">
        <f>'RESULTADOS PIER'!K9711</f>
        <v>167.78270000000001</v>
      </c>
      <c r="C131" s="26">
        <f>'RESULTADOS PIER'!N9711</f>
        <v>1.6317999999999999</v>
      </c>
      <c r="D131" s="26">
        <f t="shared" si="20"/>
        <v>8.1758321239999862E-2</v>
      </c>
      <c r="E131" s="26">
        <f t="shared" si="21"/>
        <v>3.4571950245746634E-4</v>
      </c>
    </row>
    <row r="132" spans="2:5" x14ac:dyDescent="0.3">
      <c r="B132" s="26">
        <f>'RESULTADOS PIER'!K9712</f>
        <v>179.17230000000001</v>
      </c>
      <c r="C132" s="26">
        <f>'RESULTADOS PIER'!N9712</f>
        <v>2.9318</v>
      </c>
      <c r="D132" s="26">
        <f t="shared" si="20"/>
        <v>8.7308324759999861E-2</v>
      </c>
      <c r="E132" s="26">
        <f t="shared" si="21"/>
        <v>6.2114256483931842E-4</v>
      </c>
    </row>
    <row r="133" spans="2:5" x14ac:dyDescent="0.3">
      <c r="B133" s="26">
        <f>'RESULTADOS PIER'!K9713</f>
        <v>183.88849999999999</v>
      </c>
      <c r="C133" s="26">
        <f>'RESULTADOS PIER'!N9713</f>
        <v>0.64629999999999999</v>
      </c>
      <c r="D133" s="26">
        <f t="shared" si="20"/>
        <v>8.960646750434767E-2</v>
      </c>
      <c r="E133" s="26">
        <f t="shared" si="21"/>
        <v>1.3692763478260843E-4</v>
      </c>
    </row>
    <row r="134" spans="2:5" x14ac:dyDescent="0.3">
      <c r="B134" s="26">
        <f>'RESULTADOS PIER'!K9714</f>
        <v>211.87029999999999</v>
      </c>
      <c r="C134" s="26">
        <f>'RESULTADOS PIER'!N9714</f>
        <v>1.6819</v>
      </c>
      <c r="D134" s="26">
        <f t="shared" si="20"/>
        <v>0.10324163366434765</v>
      </c>
      <c r="E134" s="26">
        <f t="shared" si="21"/>
        <v>3.5633388355387461E-4</v>
      </c>
    </row>
    <row r="135" spans="2:5" x14ac:dyDescent="0.3">
      <c r="B135" s="26">
        <f>'RESULTADOS PIER'!K9715</f>
        <v>215.9128</v>
      </c>
      <c r="C135" s="26">
        <f>'RESULTADOS PIER'!N9715</f>
        <v>2.4262000000000001</v>
      </c>
      <c r="D135" s="26">
        <f t="shared" si="20"/>
        <v>0.10521149118608679</v>
      </c>
      <c r="E135" s="26">
        <f t="shared" si="21"/>
        <v>5.1402417996219204E-4</v>
      </c>
    </row>
    <row r="136" spans="2:5" x14ac:dyDescent="0.3">
      <c r="B136" s="26">
        <f>'RESULTADOS PIER'!K9716</f>
        <v>80.849299999999999</v>
      </c>
      <c r="C136" s="26">
        <f>'RESULTADOS PIER'!N9716</f>
        <v>17.8627</v>
      </c>
      <c r="D136" s="26">
        <f t="shared" si="20"/>
        <v>3.9396809333912979E-2</v>
      </c>
      <c r="E136" s="26">
        <f t="shared" si="21"/>
        <v>3.7844611818525454E-3</v>
      </c>
    </row>
    <row r="137" spans="2:5" x14ac:dyDescent="0.3">
      <c r="B137" s="26">
        <f>'RESULTADOS PIER'!K9717</f>
        <v>77.817400000000006</v>
      </c>
      <c r="C137" s="26">
        <f>'RESULTADOS PIER'!N9717</f>
        <v>29.136199999999999</v>
      </c>
      <c r="D137" s="26">
        <f t="shared" si="20"/>
        <v>3.7919404010434719E-2</v>
      </c>
      <c r="E137" s="26">
        <f t="shared" si="21"/>
        <v>6.1729087924385518E-3</v>
      </c>
    </row>
    <row r="138" spans="2:5" x14ac:dyDescent="0.3">
      <c r="B138" s="26">
        <f>'RESULTADOS PIER'!K9718</f>
        <v>311.21359999999999</v>
      </c>
      <c r="C138" s="26">
        <f>'RESULTADOS PIER'!N9718</f>
        <v>14.0932</v>
      </c>
      <c r="D138" s="26">
        <f t="shared" si="20"/>
        <v>0.15165032797217365</v>
      </c>
      <c r="E138" s="26">
        <f t="shared" si="21"/>
        <v>2.9858402328922446E-3</v>
      </c>
    </row>
    <row r="139" spans="2:5" x14ac:dyDescent="0.3">
      <c r="B139" s="26">
        <f>'RESULTADOS PIER'!K9719</f>
        <v>314.24549999999999</v>
      </c>
      <c r="C139" s="26">
        <f>'RESULTADOS PIER'!N9719</f>
        <v>28.305299999999999</v>
      </c>
      <c r="D139" s="26">
        <f t="shared" si="20"/>
        <v>0.15312773329565191</v>
      </c>
      <c r="E139" s="26">
        <f t="shared" si="21"/>
        <v>5.9968710827977209E-3</v>
      </c>
    </row>
    <row r="140" spans="2:5" x14ac:dyDescent="0.3">
      <c r="B140" s="26">
        <f>'RESULTADOS PIER'!K9720</f>
        <v>80.849299999999999</v>
      </c>
      <c r="C140" s="26">
        <f>'RESULTADOS PIER'!N9720</f>
        <v>17.8627</v>
      </c>
      <c r="D140" s="26">
        <f t="shared" si="20"/>
        <v>3.9396809333912979E-2</v>
      </c>
      <c r="E140" s="26">
        <f t="shared" si="21"/>
        <v>3.7844611818525454E-3</v>
      </c>
    </row>
    <row r="141" spans="2:5" x14ac:dyDescent="0.3">
      <c r="B141" s="26">
        <f>'RESULTADOS PIER'!K9721</f>
        <v>77.817400000000006</v>
      </c>
      <c r="C141" s="26">
        <f>'RESULTADOS PIER'!N9721</f>
        <v>29.136199999999999</v>
      </c>
      <c r="D141" s="26">
        <f t="shared" si="20"/>
        <v>3.7919404010434719E-2</v>
      </c>
      <c r="E141" s="26">
        <f t="shared" si="21"/>
        <v>6.1729087924385518E-3</v>
      </c>
    </row>
    <row r="142" spans="2:5" x14ac:dyDescent="0.3">
      <c r="B142" s="26">
        <f>'RESULTADOS PIER'!K9722</f>
        <v>311.21359999999999</v>
      </c>
      <c r="C142" s="26">
        <f>'RESULTADOS PIER'!N9722</f>
        <v>14.0932</v>
      </c>
      <c r="D142" s="26">
        <f t="shared" si="20"/>
        <v>0.15165032797217365</v>
      </c>
      <c r="E142" s="26">
        <f t="shared" si="21"/>
        <v>2.9858402328922446E-3</v>
      </c>
    </row>
    <row r="143" spans="2:5" x14ac:dyDescent="0.3">
      <c r="B143" s="26">
        <f>'RESULTADOS PIER'!K9723</f>
        <v>314.24549999999999</v>
      </c>
      <c r="C143" s="26">
        <f>'RESULTADOS PIER'!N9723</f>
        <v>28.305299999999999</v>
      </c>
      <c r="D143" s="26">
        <f t="shared" si="20"/>
        <v>0.15312773329565191</v>
      </c>
      <c r="E143" s="26">
        <f t="shared" si="21"/>
        <v>5.9968710827977209E-3</v>
      </c>
    </row>
    <row r="144" spans="2:5" x14ac:dyDescent="0.3">
      <c r="B144" s="26">
        <f>'RESULTADOS PIER'!K9724</f>
        <v>44.2239</v>
      </c>
      <c r="C144" s="26">
        <f>'RESULTADOS PIER'!N9724</f>
        <v>9.7376000000000005</v>
      </c>
      <c r="D144" s="26">
        <f t="shared" si="20"/>
        <v>2.1549729636521704E-2</v>
      </c>
      <c r="E144" s="26">
        <f t="shared" si="21"/>
        <v>2.0630458555765561E-3</v>
      </c>
    </row>
    <row r="145" spans="2:5" x14ac:dyDescent="0.3">
      <c r="B145" s="26">
        <f>'RESULTADOS PIER'!K9725</f>
        <v>47.255699999999997</v>
      </c>
      <c r="C145" s="26">
        <f>'RESULTADOS PIER'!N9725</f>
        <v>40.5122</v>
      </c>
      <c r="D145" s="26">
        <f t="shared" si="20"/>
        <v>2.3027086231304308E-2</v>
      </c>
      <c r="E145" s="26">
        <f t="shared" si="21"/>
        <v>8.5830724521738979E-3</v>
      </c>
    </row>
    <row r="146" spans="2:5" x14ac:dyDescent="0.3">
      <c r="B146" s="26">
        <f>'RESULTADOS PIER'!K9726</f>
        <v>186.1405</v>
      </c>
      <c r="C146" s="26">
        <f>'RESULTADOS PIER'!N9726</f>
        <v>5.9680999999999997</v>
      </c>
      <c r="D146" s="26">
        <f t="shared" si="20"/>
        <v>9.0703837730434625E-2</v>
      </c>
      <c r="E146" s="26">
        <f t="shared" si="21"/>
        <v>1.2644249066162548E-3</v>
      </c>
    </row>
    <row r="147" spans="2:5" x14ac:dyDescent="0.3">
      <c r="B147" s="26">
        <f>'RESULTADOS PIER'!K9727</f>
        <v>189.17240000000001</v>
      </c>
      <c r="C147" s="26">
        <f>'RESULTADOS PIER'!N9727</f>
        <v>39.681199999999997</v>
      </c>
      <c r="D147" s="26">
        <f t="shared" si="20"/>
        <v>9.2181243053912898E-2</v>
      </c>
      <c r="E147" s="26">
        <f t="shared" si="21"/>
        <v>8.4070135561436516E-3</v>
      </c>
    </row>
    <row r="148" spans="2:5" x14ac:dyDescent="0.3">
      <c r="B148" s="26">
        <f>'RESULTADOS PIER'!K9728</f>
        <v>44.2239</v>
      </c>
      <c r="C148" s="26">
        <f>'RESULTADOS PIER'!N9728</f>
        <v>9.7376000000000005</v>
      </c>
      <c r="D148" s="26">
        <f t="shared" si="20"/>
        <v>2.1549729636521704E-2</v>
      </c>
      <c r="E148" s="26">
        <f t="shared" si="21"/>
        <v>2.0630458555765561E-3</v>
      </c>
    </row>
    <row r="149" spans="2:5" x14ac:dyDescent="0.3">
      <c r="B149" s="26">
        <f>'RESULTADOS PIER'!K9729</f>
        <v>47.255699999999997</v>
      </c>
      <c r="C149" s="26">
        <f>'RESULTADOS PIER'!N9729</f>
        <v>40.5122</v>
      </c>
      <c r="D149" s="26">
        <f t="shared" si="20"/>
        <v>2.3027086231304308E-2</v>
      </c>
      <c r="E149" s="26">
        <f t="shared" si="21"/>
        <v>8.5830724521738979E-3</v>
      </c>
    </row>
    <row r="150" spans="2:5" x14ac:dyDescent="0.3">
      <c r="B150" s="26">
        <f>'RESULTADOS PIER'!K9730</f>
        <v>186.1405</v>
      </c>
      <c r="C150" s="26">
        <f>'RESULTADOS PIER'!N9730</f>
        <v>5.9680999999999997</v>
      </c>
      <c r="D150" s="26">
        <f t="shared" si="20"/>
        <v>9.0703837730434625E-2</v>
      </c>
      <c r="E150" s="26">
        <f t="shared" si="21"/>
        <v>1.2644249066162548E-3</v>
      </c>
    </row>
    <row r="151" spans="2:5" x14ac:dyDescent="0.3">
      <c r="B151" s="26">
        <f>'RESULTADOS PIER'!K9731</f>
        <v>189.17240000000001</v>
      </c>
      <c r="C151" s="26">
        <f>'RESULTADOS PIER'!N9731</f>
        <v>39.681199999999997</v>
      </c>
      <c r="D151" s="26">
        <f t="shared" si="20"/>
        <v>9.2181243053912898E-2</v>
      </c>
      <c r="E151" s="26">
        <f t="shared" si="21"/>
        <v>8.4070135561436516E-3</v>
      </c>
    </row>
    <row r="152" spans="2:5" x14ac:dyDescent="0.3">
      <c r="B152" s="26">
        <f>'RESULTADOS PIER'!K9732</f>
        <v>6.0213999999999999</v>
      </c>
      <c r="C152" s="26">
        <f>'RESULTADOS PIER'!N9732</f>
        <v>17.971499999999999</v>
      </c>
      <c r="D152" s="26">
        <f t="shared" si="20"/>
        <v>2.9341496799999947E-3</v>
      </c>
      <c r="E152" s="26">
        <f t="shared" si="21"/>
        <v>3.8075119735349653E-3</v>
      </c>
    </row>
    <row r="153" spans="2:5" x14ac:dyDescent="0.3">
      <c r="B153" s="26">
        <f>'RESULTADOS PIER'!K9733</f>
        <v>1.9789000000000001</v>
      </c>
      <c r="C153" s="26">
        <f>'RESULTADOS PIER'!N9733</f>
        <v>30.444800000000001</v>
      </c>
      <c r="D153" s="26">
        <f t="shared" si="20"/>
        <v>9.642921582608679E-4</v>
      </c>
      <c r="E153" s="26">
        <f t="shared" si="21"/>
        <v>6.4501538843100082E-3</v>
      </c>
    </row>
    <row r="154" spans="2:5" x14ac:dyDescent="0.3">
      <c r="B154" s="26">
        <f>'RESULTADOS PIER'!K9734</f>
        <v>386.04149999999998</v>
      </c>
      <c r="C154" s="26">
        <f>'RESULTADOS PIER'!N9734</f>
        <v>13.984400000000001</v>
      </c>
      <c r="D154" s="26">
        <f t="shared" si="20"/>
        <v>0.18811298762608664</v>
      </c>
      <c r="E154" s="26">
        <f t="shared" si="21"/>
        <v>2.9627894412098251E-3</v>
      </c>
    </row>
    <row r="155" spans="2:5" x14ac:dyDescent="0.3">
      <c r="B155" s="26">
        <f>'RESULTADOS PIER'!K9735</f>
        <v>390.084</v>
      </c>
      <c r="C155" s="26">
        <f>'RESULTADOS PIER'!N9735</f>
        <v>26.996600000000001</v>
      </c>
      <c r="D155" s="26">
        <f t="shared" si="20"/>
        <v>0.19008284514782575</v>
      </c>
      <c r="E155" s="26">
        <f t="shared" si="21"/>
        <v>5.7196048045368526E-3</v>
      </c>
    </row>
    <row r="156" spans="2:5" x14ac:dyDescent="0.3">
      <c r="B156" s="26">
        <f>'RESULTADOS PIER'!K9736</f>
        <v>6.0213999999999999</v>
      </c>
      <c r="C156" s="26">
        <f>'RESULTADOS PIER'!N9736</f>
        <v>17.971499999999999</v>
      </c>
      <c r="D156" s="26">
        <f t="shared" si="20"/>
        <v>2.9341496799999947E-3</v>
      </c>
      <c r="E156" s="26">
        <f t="shared" si="21"/>
        <v>3.8075119735349653E-3</v>
      </c>
    </row>
    <row r="157" spans="2:5" x14ac:dyDescent="0.3">
      <c r="B157" s="26">
        <f>'RESULTADOS PIER'!K9737</f>
        <v>1.9789000000000001</v>
      </c>
      <c r="C157" s="26">
        <f>'RESULTADOS PIER'!N9737</f>
        <v>30.444800000000001</v>
      </c>
      <c r="D157" s="26">
        <f t="shared" si="20"/>
        <v>9.642921582608679E-4</v>
      </c>
      <c r="E157" s="26">
        <f t="shared" si="21"/>
        <v>6.4501538843100082E-3</v>
      </c>
    </row>
    <row r="158" spans="2:5" x14ac:dyDescent="0.3">
      <c r="B158" s="26">
        <f>'RESULTADOS PIER'!K9738</f>
        <v>386.04149999999998</v>
      </c>
      <c r="C158" s="26">
        <f>'RESULTADOS PIER'!N9738</f>
        <v>13.984400000000001</v>
      </c>
      <c r="D158" s="26">
        <f t="shared" si="20"/>
        <v>0.18811298762608664</v>
      </c>
      <c r="E158" s="26">
        <f t="shared" si="21"/>
        <v>2.9627894412098251E-3</v>
      </c>
    </row>
    <row r="159" spans="2:5" x14ac:dyDescent="0.3">
      <c r="B159" s="26">
        <f>'RESULTADOS PIER'!K9739</f>
        <v>390.084</v>
      </c>
      <c r="C159" s="26">
        <f>'RESULTADOS PIER'!N9739</f>
        <v>26.996600000000001</v>
      </c>
      <c r="D159" s="26">
        <f t="shared" si="20"/>
        <v>0.19008284514782575</v>
      </c>
      <c r="E159" s="26">
        <f t="shared" si="21"/>
        <v>5.7196048045368526E-3</v>
      </c>
    </row>
    <row r="160" spans="2:5" x14ac:dyDescent="0.3">
      <c r="B160" s="26">
        <f>'RESULTADOS PIER'!K9740</f>
        <v>119.0517</v>
      </c>
      <c r="C160" s="26">
        <f>'RESULTADOS PIER'!N9740</f>
        <v>9.8463999999999992</v>
      </c>
      <c r="D160" s="26">
        <f t="shared" si="20"/>
        <v>5.8012340561739026E-2</v>
      </c>
      <c r="E160" s="26">
        <f t="shared" si="21"/>
        <v>2.0860966472589755E-3</v>
      </c>
    </row>
    <row r="161" spans="2:5" x14ac:dyDescent="0.3">
      <c r="B161" s="26">
        <f>'RESULTADOS PIER'!K9741</f>
        <v>123.0942</v>
      </c>
      <c r="C161" s="26">
        <f>'RESULTADOS PIER'!N9741</f>
        <v>41.820799999999998</v>
      </c>
      <c r="D161" s="26">
        <f t="shared" si="20"/>
        <v>5.9982198083478155E-2</v>
      </c>
      <c r="E161" s="26">
        <f t="shared" si="21"/>
        <v>8.8603175440453517E-3</v>
      </c>
    </row>
    <row r="162" spans="2:5" x14ac:dyDescent="0.3">
      <c r="B162" s="26">
        <f>'RESULTADOS PIER'!K9742</f>
        <v>260.9683</v>
      </c>
      <c r="C162" s="26">
        <f>'RESULTADOS PIER'!N9742</f>
        <v>5.8593000000000002</v>
      </c>
      <c r="D162" s="26">
        <f t="shared" si="20"/>
        <v>0.12716644865565194</v>
      </c>
      <c r="E162" s="26">
        <f t="shared" si="21"/>
        <v>1.2413741149338354E-3</v>
      </c>
    </row>
    <row r="163" spans="2:5" x14ac:dyDescent="0.3">
      <c r="B163" s="26">
        <f>'RESULTADOS PIER'!K9743</f>
        <v>265.01080000000002</v>
      </c>
      <c r="C163" s="26">
        <f>'RESULTADOS PIER'!N9743</f>
        <v>38.372599999999998</v>
      </c>
      <c r="D163" s="26">
        <f t="shared" si="20"/>
        <v>0.12913630617739111</v>
      </c>
      <c r="E163" s="26">
        <f t="shared" si="21"/>
        <v>8.1297684642721978E-3</v>
      </c>
    </row>
    <row r="164" spans="2:5" x14ac:dyDescent="0.3">
      <c r="B164" s="26">
        <f>'RESULTADOS PIER'!K9744</f>
        <v>119.0517</v>
      </c>
      <c r="C164" s="26">
        <f>'RESULTADOS PIER'!N9744</f>
        <v>9.8463999999999992</v>
      </c>
      <c r="D164" s="26">
        <f t="shared" si="20"/>
        <v>5.8012340561739026E-2</v>
      </c>
      <c r="E164" s="26">
        <f t="shared" si="21"/>
        <v>2.0860966472589755E-3</v>
      </c>
    </row>
    <row r="165" spans="2:5" x14ac:dyDescent="0.3">
      <c r="B165" s="26">
        <f>'RESULTADOS PIER'!K9745</f>
        <v>123.0942</v>
      </c>
      <c r="C165" s="26">
        <f>'RESULTADOS PIER'!N9745</f>
        <v>41.820799999999998</v>
      </c>
      <c r="D165" s="26">
        <f t="shared" si="20"/>
        <v>5.9982198083478155E-2</v>
      </c>
      <c r="E165" s="26">
        <f t="shared" si="21"/>
        <v>8.8603175440453517E-3</v>
      </c>
    </row>
    <row r="166" spans="2:5" x14ac:dyDescent="0.3">
      <c r="B166" s="26">
        <f>'RESULTADOS PIER'!K9746</f>
        <v>260.9683</v>
      </c>
      <c r="C166" s="26">
        <f>'RESULTADOS PIER'!N9746</f>
        <v>5.8593000000000002</v>
      </c>
      <c r="D166" s="26">
        <f t="shared" si="20"/>
        <v>0.12716644865565194</v>
      </c>
      <c r="E166" s="26">
        <f t="shared" si="21"/>
        <v>1.2413741149338354E-3</v>
      </c>
    </row>
    <row r="167" spans="2:5" x14ac:dyDescent="0.3">
      <c r="B167" s="26">
        <f>'RESULTADOS PIER'!K9747</f>
        <v>265.01080000000002</v>
      </c>
      <c r="C167" s="26">
        <f>'RESULTADOS PIER'!N9747</f>
        <v>38.372599999999998</v>
      </c>
      <c r="D167" s="26">
        <f t="shared" si="20"/>
        <v>0.12913630617739111</v>
      </c>
      <c r="E167" s="26">
        <f t="shared" si="21"/>
        <v>8.1297684642721978E-3</v>
      </c>
    </row>
    <row r="168" spans="2:5" x14ac:dyDescent="0.3">
      <c r="B168" s="26">
        <f>'RESULTADOS PIER'!K9748</f>
        <v>80.849299999999999</v>
      </c>
      <c r="C168" s="26">
        <f>'RESULTADOS PIER'!N9748</f>
        <v>17.971499999999999</v>
      </c>
      <c r="D168" s="26">
        <f t="shared" si="20"/>
        <v>3.9396809333912979E-2</v>
      </c>
      <c r="E168" s="26">
        <f t="shared" si="21"/>
        <v>3.8075119735349653E-3</v>
      </c>
    </row>
    <row r="169" spans="2:5" x14ac:dyDescent="0.3">
      <c r="B169" s="26">
        <f>'RESULTADOS PIER'!K9749</f>
        <v>77.817400000000006</v>
      </c>
      <c r="C169" s="26">
        <f>'RESULTADOS PIER'!N9749</f>
        <v>41.820799999999998</v>
      </c>
      <c r="D169" s="26">
        <f t="shared" si="20"/>
        <v>3.7919404010434719E-2</v>
      </c>
      <c r="E169" s="26">
        <f t="shared" si="21"/>
        <v>8.8603175440453517E-3</v>
      </c>
    </row>
    <row r="170" spans="2:5" x14ac:dyDescent="0.3">
      <c r="B170" s="26">
        <f>'RESULTADOS PIER'!K9750</f>
        <v>386.04149999999998</v>
      </c>
      <c r="C170" s="26">
        <f>'RESULTADOS PIER'!N9750</f>
        <v>14.0932</v>
      </c>
      <c r="D170" s="26">
        <f t="shared" si="20"/>
        <v>0.18811298762608664</v>
      </c>
      <c r="E170" s="26">
        <f t="shared" si="21"/>
        <v>2.9858402328922446E-3</v>
      </c>
    </row>
    <row r="171" spans="2:5" x14ac:dyDescent="0.3">
      <c r="B171" s="26">
        <f>'RESULTADOS PIER'!K9751</f>
        <v>390.084</v>
      </c>
      <c r="C171" s="26">
        <f>'RESULTADOS PIER'!N9751</f>
        <v>39.681199999999997</v>
      </c>
      <c r="D171" s="26">
        <f t="shared" si="20"/>
        <v>0.19008284514782575</v>
      </c>
      <c r="E171" s="26">
        <f t="shared" si="21"/>
        <v>8.4070135561436516E-3</v>
      </c>
    </row>
    <row r="173" spans="2:5" x14ac:dyDescent="0.3">
      <c r="B173" s="18" t="s">
        <v>172</v>
      </c>
    </row>
    <row r="174" spans="2:5" x14ac:dyDescent="0.3">
      <c r="B174" s="87" t="str">
        <f>$R$7</f>
        <v>EJE I.7-9 | PIER 23 | PISO 8</v>
      </c>
      <c r="C174" s="51"/>
      <c r="D174" s="51"/>
      <c r="E174" s="51"/>
    </row>
    <row r="175" spans="2:5" x14ac:dyDescent="0.3">
      <c r="B175" s="26" t="s">
        <v>173</v>
      </c>
      <c r="C175" s="26" t="s">
        <v>174</v>
      </c>
      <c r="D175" s="26" t="s">
        <v>176</v>
      </c>
      <c r="E175" s="26" t="s">
        <v>177</v>
      </c>
    </row>
    <row r="176" spans="2:5" x14ac:dyDescent="0.3">
      <c r="B176" s="26">
        <f>'RESULTADOS PIER'!K7452</f>
        <v>99.862399999999994</v>
      </c>
      <c r="C176" s="26">
        <f>'RESULTADOS PIER'!N7452</f>
        <v>0.71179999999999999</v>
      </c>
      <c r="D176" s="26">
        <f>B176*1000/(10.1971621297793*$F$7*$U$7)</f>
        <v>5.6771919128115841E-2</v>
      </c>
      <c r="E176" s="26">
        <f>C176*1000*100/($H$7*10.1971621297793*$F$7*$U$7)</f>
        <v>1.7593883982356615E-4</v>
      </c>
    </row>
    <row r="177" spans="2:5" x14ac:dyDescent="0.3">
      <c r="B177" s="26">
        <f>'RESULTADOS PIER'!K7453</f>
        <v>103.2311</v>
      </c>
      <c r="C177" s="26">
        <f>'RESULTADOS PIER'!N7453</f>
        <v>2.4239999999999999</v>
      </c>
      <c r="D177" s="26">
        <f t="shared" ref="D177:D225" si="22">B177*1000/(10.1971621297793*$F$7*$U$7)</f>
        <v>5.8687029960289745E-2</v>
      </c>
      <c r="E177" s="26">
        <f t="shared" ref="E177:E225" si="23">C177*1000*100/($H$7*10.1971621297793*$F$7*$U$7)</f>
        <v>5.9915109262759822E-4</v>
      </c>
    </row>
    <row r="178" spans="2:5" x14ac:dyDescent="0.3">
      <c r="B178" s="26">
        <f>'RESULTADOS PIER'!K7454</f>
        <v>28.329699999999999</v>
      </c>
      <c r="C178" s="26">
        <f>'RESULTADOS PIER'!N7454</f>
        <v>1.1154999999999999</v>
      </c>
      <c r="D178" s="26">
        <f t="shared" si="22"/>
        <v>1.6105475507536205E-2</v>
      </c>
      <c r="E178" s="26">
        <f t="shared" si="23"/>
        <v>2.7572320289855025E-4</v>
      </c>
    </row>
    <row r="179" spans="2:5" x14ac:dyDescent="0.3">
      <c r="B179" s="26">
        <f>'RESULTADOS PIER'!K7455</f>
        <v>28.329699999999999</v>
      </c>
      <c r="C179" s="26">
        <f>'RESULTADOS PIER'!N7455</f>
        <v>1.4159999999999999</v>
      </c>
      <c r="D179" s="26">
        <f t="shared" si="22"/>
        <v>1.6105475507536205E-2</v>
      </c>
      <c r="E179" s="26">
        <f t="shared" si="23"/>
        <v>3.4999915311909198E-4</v>
      </c>
    </row>
    <row r="180" spans="2:5" x14ac:dyDescent="0.3">
      <c r="B180" s="26">
        <f>'RESULTADOS PIER'!K7456</f>
        <v>83.915400000000005</v>
      </c>
      <c r="C180" s="26">
        <f>'RESULTADOS PIER'!N7456</f>
        <v>6.1694000000000004</v>
      </c>
      <c r="D180" s="26">
        <f t="shared" si="22"/>
        <v>4.7706026516521657E-2</v>
      </c>
      <c r="E180" s="26">
        <f t="shared" si="23"/>
        <v>1.5249186265910496E-3</v>
      </c>
    </row>
    <row r="181" spans="2:5" x14ac:dyDescent="0.3">
      <c r="B181" s="26">
        <f>'RESULTADOS PIER'!K7457</f>
        <v>83.915400000000005</v>
      </c>
      <c r="C181" s="26">
        <f>'RESULTADOS PIER'!N7457</f>
        <v>8.0848999999999993</v>
      </c>
      <c r="D181" s="26">
        <f t="shared" si="22"/>
        <v>4.7706026516521657E-2</v>
      </c>
      <c r="E181" s="26">
        <f t="shared" si="23"/>
        <v>1.9983814640201604E-3</v>
      </c>
    </row>
    <row r="182" spans="2:5" x14ac:dyDescent="0.3">
      <c r="B182" s="26">
        <f>'RESULTADOS PIER'!K7458</f>
        <v>24.399000000000001</v>
      </c>
      <c r="C182" s="26">
        <f>'RESULTADOS PIER'!N7458</f>
        <v>7.6067</v>
      </c>
      <c r="D182" s="26">
        <f t="shared" si="22"/>
        <v>1.3870866860869541E-2</v>
      </c>
      <c r="E182" s="26">
        <f t="shared" si="23"/>
        <v>1.8801825974795177E-3</v>
      </c>
    </row>
    <row r="183" spans="2:5" x14ac:dyDescent="0.3">
      <c r="B183" s="26">
        <f>'RESULTADOS PIER'!K7459</f>
        <v>24.399000000000001</v>
      </c>
      <c r="C183" s="26">
        <f>'RESULTADOS PIER'!N7459</f>
        <v>10.190300000000001</v>
      </c>
      <c r="D183" s="26">
        <f t="shared" si="22"/>
        <v>1.3870866860869541E-2</v>
      </c>
      <c r="E183" s="26">
        <f t="shared" si="23"/>
        <v>2.5187827471959629E-3</v>
      </c>
    </row>
    <row r="184" spans="2:5" x14ac:dyDescent="0.3">
      <c r="B184" s="26">
        <f>'RESULTADOS PIER'!K7460</f>
        <v>128.19210000000001</v>
      </c>
      <c r="C184" s="26">
        <f>'RESULTADOS PIER'!N7460</f>
        <v>1.8272999999999999</v>
      </c>
      <c r="D184" s="26">
        <f t="shared" si="22"/>
        <v>7.2877394635652043E-2</v>
      </c>
      <c r="E184" s="26">
        <f t="shared" si="23"/>
        <v>4.516620427221164E-4</v>
      </c>
    </row>
    <row r="185" spans="2:5" x14ac:dyDescent="0.3">
      <c r="B185" s="26">
        <f>'RESULTADOS PIER'!K7461</f>
        <v>131.5608</v>
      </c>
      <c r="C185" s="26">
        <f>'RESULTADOS PIER'!N7461</f>
        <v>3.84</v>
      </c>
      <c r="D185" s="26">
        <f t="shared" si="22"/>
        <v>7.4792505467825954E-2</v>
      </c>
      <c r="E185" s="26">
        <f t="shared" si="23"/>
        <v>9.491502457466902E-4</v>
      </c>
    </row>
    <row r="186" spans="2:5" x14ac:dyDescent="0.3">
      <c r="B186" s="26">
        <f>'RESULTADOS PIER'!K7462</f>
        <v>139.8073</v>
      </c>
      <c r="C186" s="26">
        <f>'RESULTADOS PIER'!N7462</f>
        <v>0.99650000000000005</v>
      </c>
      <c r="D186" s="26">
        <f t="shared" si="22"/>
        <v>7.9480652669275217E-2</v>
      </c>
      <c r="E186" s="26">
        <f t="shared" si="23"/>
        <v>2.4630943226212936E-4</v>
      </c>
    </row>
    <row r="187" spans="2:5" x14ac:dyDescent="0.3">
      <c r="B187" s="26">
        <f>'RESULTADOS PIER'!K7463</f>
        <v>144.52350000000001</v>
      </c>
      <c r="C187" s="26">
        <f>'RESULTADOS PIER'!N7463</f>
        <v>3.3936000000000002</v>
      </c>
      <c r="D187" s="26">
        <f t="shared" si="22"/>
        <v>8.2161819204347675E-2</v>
      </c>
      <c r="E187" s="26">
        <f t="shared" si="23"/>
        <v>8.3881152967863761E-4</v>
      </c>
    </row>
    <row r="188" spans="2:5" x14ac:dyDescent="0.3">
      <c r="B188" s="26">
        <f>'RESULTADOS PIER'!K7464</f>
        <v>165.16229999999999</v>
      </c>
      <c r="C188" s="26">
        <f>'RESULTADOS PIER'!N7464</f>
        <v>2.6389</v>
      </c>
      <c r="D188" s="26">
        <f t="shared" si="22"/>
        <v>9.3895006915652002E-2</v>
      </c>
      <c r="E188" s="26">
        <f t="shared" si="23"/>
        <v>6.5226890195336997E-4</v>
      </c>
    </row>
    <row r="189" spans="2:5" x14ac:dyDescent="0.3">
      <c r="B189" s="26">
        <f>'RESULTADOS PIER'!K7465</f>
        <v>169.20480000000001</v>
      </c>
      <c r="C189" s="26">
        <f>'RESULTADOS PIER'!N7465</f>
        <v>5.1744000000000003</v>
      </c>
      <c r="D189" s="26">
        <f t="shared" si="22"/>
        <v>9.6193174024347669E-2</v>
      </c>
      <c r="E189" s="26">
        <f t="shared" si="23"/>
        <v>1.2789799561436651E-3</v>
      </c>
    </row>
    <row r="190" spans="2:5" x14ac:dyDescent="0.3">
      <c r="B190" s="26">
        <f>'RESULTADOS PIER'!K7466</f>
        <v>27.605399999999999</v>
      </c>
      <c r="C190" s="26">
        <f>'RESULTADOS PIER'!N7466</f>
        <v>7.9965000000000002</v>
      </c>
      <c r="D190" s="26">
        <f t="shared" si="22"/>
        <v>1.5693709907826058E-2</v>
      </c>
      <c r="E190" s="26">
        <f t="shared" si="23"/>
        <v>1.9765312344045332E-3</v>
      </c>
    </row>
    <row r="191" spans="2:5" x14ac:dyDescent="0.3">
      <c r="B191" s="26">
        <f>'RESULTADOS PIER'!K7467</f>
        <v>24.573499999999999</v>
      </c>
      <c r="C191" s="26">
        <f>'RESULTADOS PIER'!N7467</f>
        <v>13.500500000000001</v>
      </c>
      <c r="D191" s="26">
        <f t="shared" si="22"/>
        <v>1.3970070363768091E-2</v>
      </c>
      <c r="E191" s="26">
        <f t="shared" si="23"/>
        <v>3.3369799199747894E-3</v>
      </c>
    </row>
    <row r="192" spans="2:5" x14ac:dyDescent="0.3">
      <c r="B192" s="26">
        <f>'RESULTADOS PIER'!K7468</f>
        <v>207.35759999999999</v>
      </c>
      <c r="C192" s="26">
        <f>'RESULTADOS PIER'!N7468</f>
        <v>9.2776999999999994</v>
      </c>
      <c r="D192" s="26">
        <f t="shared" si="22"/>
        <v>0.11788309611826064</v>
      </c>
      <c r="E192" s="26">
        <f t="shared" si="23"/>
        <v>2.2932112591052254E-3</v>
      </c>
    </row>
    <row r="193" spans="2:5" x14ac:dyDescent="0.3">
      <c r="B193" s="26">
        <f>'RESULTADOS PIER'!K7469</f>
        <v>210.3895</v>
      </c>
      <c r="C193" s="26">
        <f>'RESULTADOS PIER'!N7469</f>
        <v>9.1372</v>
      </c>
      <c r="D193" s="26">
        <f t="shared" si="22"/>
        <v>0.11960673566231864</v>
      </c>
      <c r="E193" s="26">
        <f t="shared" si="23"/>
        <v>2.2584832357907965E-3</v>
      </c>
    </row>
    <row r="194" spans="2:5" x14ac:dyDescent="0.3">
      <c r="B194" s="26">
        <f>'RESULTADOS PIER'!K7470</f>
        <v>27.605399999999999</v>
      </c>
      <c r="C194" s="26">
        <f>'RESULTADOS PIER'!N7470</f>
        <v>7.9965000000000002</v>
      </c>
      <c r="D194" s="26">
        <f t="shared" si="22"/>
        <v>1.5693709907826058E-2</v>
      </c>
      <c r="E194" s="26">
        <f t="shared" si="23"/>
        <v>1.9765312344045332E-3</v>
      </c>
    </row>
    <row r="195" spans="2:5" x14ac:dyDescent="0.3">
      <c r="B195" s="26">
        <f>'RESULTADOS PIER'!K7471</f>
        <v>24.573499999999999</v>
      </c>
      <c r="C195" s="26">
        <f>'RESULTADOS PIER'!N7471</f>
        <v>13.500500000000001</v>
      </c>
      <c r="D195" s="26">
        <f t="shared" si="22"/>
        <v>1.3970070363768091E-2</v>
      </c>
      <c r="E195" s="26">
        <f t="shared" si="23"/>
        <v>3.3369799199747894E-3</v>
      </c>
    </row>
    <row r="196" spans="2:5" x14ac:dyDescent="0.3">
      <c r="B196" s="26">
        <f>'RESULTADOS PIER'!K7472</f>
        <v>207.35759999999999</v>
      </c>
      <c r="C196" s="26">
        <f>'RESULTADOS PIER'!N7472</f>
        <v>9.2776999999999994</v>
      </c>
      <c r="D196" s="26">
        <f t="shared" si="22"/>
        <v>0.11788309611826064</v>
      </c>
      <c r="E196" s="26">
        <f t="shared" si="23"/>
        <v>2.2932112591052254E-3</v>
      </c>
    </row>
    <row r="197" spans="2:5" x14ac:dyDescent="0.3">
      <c r="B197" s="26">
        <f>'RESULTADOS PIER'!K7473</f>
        <v>210.3895</v>
      </c>
      <c r="C197" s="26">
        <f>'RESULTADOS PIER'!N7473</f>
        <v>9.1372</v>
      </c>
      <c r="D197" s="26">
        <f t="shared" si="22"/>
        <v>0.11960673566231864</v>
      </c>
      <c r="E197" s="26">
        <f t="shared" si="23"/>
        <v>2.2584832357907965E-3</v>
      </c>
    </row>
    <row r="198" spans="2:5" x14ac:dyDescent="0.3">
      <c r="B198" s="26">
        <f>'RESULTADOS PIER'!K7474</f>
        <v>55.717500000000001</v>
      </c>
      <c r="C198" s="26">
        <f>'RESULTADOS PIER'!N7474</f>
        <v>10.008699999999999</v>
      </c>
      <c r="D198" s="26">
        <f t="shared" si="22"/>
        <v>3.1675479499999944E-2</v>
      </c>
      <c r="E198" s="26">
        <f t="shared" si="23"/>
        <v>2.4738958501575254E-3</v>
      </c>
    </row>
    <row r="199" spans="2:5" x14ac:dyDescent="0.3">
      <c r="B199" s="26">
        <f>'RESULTADOS PIER'!K7475</f>
        <v>58.749400000000001</v>
      </c>
      <c r="C199" s="26">
        <f>'RESULTADOS PIER'!N7475</f>
        <v>16.448</v>
      </c>
      <c r="D199" s="26">
        <f t="shared" si="22"/>
        <v>3.3399119044057915E-2</v>
      </c>
      <c r="E199" s="26">
        <f t="shared" si="23"/>
        <v>4.0655268859483232E-3</v>
      </c>
    </row>
    <row r="200" spans="2:5" x14ac:dyDescent="0.3">
      <c r="B200" s="26">
        <f>'RESULTADOS PIER'!K7476</f>
        <v>124.0347</v>
      </c>
      <c r="C200" s="26">
        <f>'RESULTADOS PIER'!N7476</f>
        <v>11.289899999999999</v>
      </c>
      <c r="D200" s="26">
        <f t="shared" si="22"/>
        <v>7.0513906710434657E-2</v>
      </c>
      <c r="E200" s="26">
        <f t="shared" si="23"/>
        <v>2.790575874858218E-3</v>
      </c>
    </row>
    <row r="201" spans="2:5" x14ac:dyDescent="0.3">
      <c r="B201" s="26">
        <f>'RESULTADOS PIER'!K7477</f>
        <v>127.06659999999999</v>
      </c>
      <c r="C201" s="26">
        <f>'RESULTADOS PIER'!N7477</f>
        <v>12.0848</v>
      </c>
      <c r="D201" s="26">
        <f t="shared" si="22"/>
        <v>7.2237546254492621E-2</v>
      </c>
      <c r="E201" s="26">
        <f t="shared" si="23"/>
        <v>2.9870549192186464E-3</v>
      </c>
    </row>
    <row r="202" spans="2:5" x14ac:dyDescent="0.3">
      <c r="B202" s="26">
        <f>'RESULTADOS PIER'!K7478</f>
        <v>55.717500000000001</v>
      </c>
      <c r="C202" s="26">
        <f>'RESULTADOS PIER'!N7478</f>
        <v>10.008699999999999</v>
      </c>
      <c r="D202" s="26">
        <f t="shared" si="22"/>
        <v>3.1675479499999944E-2</v>
      </c>
      <c r="E202" s="26">
        <f t="shared" si="23"/>
        <v>2.4738958501575254E-3</v>
      </c>
    </row>
    <row r="203" spans="2:5" x14ac:dyDescent="0.3">
      <c r="B203" s="26">
        <f>'RESULTADOS PIER'!K7479</f>
        <v>58.749400000000001</v>
      </c>
      <c r="C203" s="26">
        <f>'RESULTADOS PIER'!N7479</f>
        <v>16.448</v>
      </c>
      <c r="D203" s="26">
        <f t="shared" si="22"/>
        <v>3.3399119044057915E-2</v>
      </c>
      <c r="E203" s="26">
        <f t="shared" si="23"/>
        <v>4.0655268859483232E-3</v>
      </c>
    </row>
    <row r="204" spans="2:5" x14ac:dyDescent="0.3">
      <c r="B204" s="26">
        <f>'RESULTADOS PIER'!K7480</f>
        <v>124.0347</v>
      </c>
      <c r="C204" s="26">
        <f>'RESULTADOS PIER'!N7480</f>
        <v>11.289899999999999</v>
      </c>
      <c r="D204" s="26">
        <f t="shared" si="22"/>
        <v>7.0513906710434657E-2</v>
      </c>
      <c r="E204" s="26">
        <f t="shared" si="23"/>
        <v>2.790575874858218E-3</v>
      </c>
    </row>
    <row r="205" spans="2:5" x14ac:dyDescent="0.3">
      <c r="B205" s="26">
        <f>'RESULTADOS PIER'!K7481</f>
        <v>127.06659999999999</v>
      </c>
      <c r="C205" s="26">
        <f>'RESULTADOS PIER'!N7481</f>
        <v>12.0848</v>
      </c>
      <c r="D205" s="26">
        <f t="shared" si="22"/>
        <v>7.2237546254492621E-2</v>
      </c>
      <c r="E205" s="26">
        <f t="shared" si="23"/>
        <v>2.9870549192186464E-3</v>
      </c>
    </row>
    <row r="206" spans="2:5" x14ac:dyDescent="0.3">
      <c r="B206" s="26">
        <f>'RESULTADOS PIER'!K7482</f>
        <v>30.683</v>
      </c>
      <c r="C206" s="26">
        <f>'RESULTADOS PIER'!N7482</f>
        <v>6.6675000000000004</v>
      </c>
      <c r="D206" s="26">
        <f t="shared" si="22"/>
        <v>1.7443329968115911E-2</v>
      </c>
      <c r="E206" s="26">
        <f t="shared" si="23"/>
        <v>1.6480362665406397E-3</v>
      </c>
    </row>
    <row r="207" spans="2:5" x14ac:dyDescent="0.3">
      <c r="B207" s="26">
        <f>'RESULTADOS PIER'!K7483</f>
        <v>34.725499999999997</v>
      </c>
      <c r="C207" s="26">
        <f>'RESULTADOS PIER'!N7483</f>
        <v>15.643700000000001</v>
      </c>
      <c r="D207" s="26">
        <f t="shared" si="22"/>
        <v>1.9741497076811561E-2</v>
      </c>
      <c r="E207" s="26">
        <f t="shared" si="23"/>
        <v>3.8667244008821606E-3</v>
      </c>
    </row>
    <row r="208" spans="2:5" x14ac:dyDescent="0.3">
      <c r="B208" s="26">
        <f>'RESULTADOS PIER'!K7484</f>
        <v>265.64600000000002</v>
      </c>
      <c r="C208" s="26">
        <f>'RESULTADOS PIER'!N7484</f>
        <v>10.6067</v>
      </c>
      <c r="D208" s="26">
        <f t="shared" si="22"/>
        <v>0.15102013599420264</v>
      </c>
      <c r="E208" s="26">
        <f t="shared" si="23"/>
        <v>2.6217062269691194E-3</v>
      </c>
    </row>
    <row r="209" spans="2:5" x14ac:dyDescent="0.3">
      <c r="B209" s="26">
        <f>'RESULTADOS PIER'!K7485</f>
        <v>269.68849999999998</v>
      </c>
      <c r="C209" s="26">
        <f>'RESULTADOS PIER'!N7485</f>
        <v>6.9941000000000004</v>
      </c>
      <c r="D209" s="26">
        <f t="shared" si="22"/>
        <v>0.15331830310289829</v>
      </c>
      <c r="E209" s="26">
        <f t="shared" si="23"/>
        <v>1.7287634723377411E-3</v>
      </c>
    </row>
    <row r="210" spans="2:5" x14ac:dyDescent="0.3">
      <c r="B210" s="26">
        <f>'RESULTADOS PIER'!K7486</f>
        <v>30.683</v>
      </c>
      <c r="C210" s="26">
        <f>'RESULTADOS PIER'!N7486</f>
        <v>6.6675000000000004</v>
      </c>
      <c r="D210" s="26">
        <f t="shared" si="22"/>
        <v>1.7443329968115911E-2</v>
      </c>
      <c r="E210" s="26">
        <f t="shared" si="23"/>
        <v>1.6480362665406397E-3</v>
      </c>
    </row>
    <row r="211" spans="2:5" x14ac:dyDescent="0.3">
      <c r="B211" s="26">
        <f>'RESULTADOS PIER'!K7487</f>
        <v>34.725499999999997</v>
      </c>
      <c r="C211" s="26">
        <f>'RESULTADOS PIER'!N7487</f>
        <v>15.643700000000001</v>
      </c>
      <c r="D211" s="26">
        <f t="shared" si="22"/>
        <v>1.9741497076811561E-2</v>
      </c>
      <c r="E211" s="26">
        <f t="shared" si="23"/>
        <v>3.8667244008821606E-3</v>
      </c>
    </row>
    <row r="212" spans="2:5" x14ac:dyDescent="0.3">
      <c r="B212" s="26">
        <f>'RESULTADOS PIER'!K7488</f>
        <v>265.64600000000002</v>
      </c>
      <c r="C212" s="26">
        <f>'RESULTADOS PIER'!N7488</f>
        <v>10.6067</v>
      </c>
      <c r="D212" s="26">
        <f t="shared" si="22"/>
        <v>0.15102013599420264</v>
      </c>
      <c r="E212" s="26">
        <f t="shared" si="23"/>
        <v>2.6217062269691194E-3</v>
      </c>
    </row>
    <row r="213" spans="2:5" x14ac:dyDescent="0.3">
      <c r="B213" s="26">
        <f>'RESULTADOS PIER'!K7489</f>
        <v>269.68849999999998</v>
      </c>
      <c r="C213" s="26">
        <f>'RESULTADOS PIER'!N7489</f>
        <v>6.9941000000000004</v>
      </c>
      <c r="D213" s="26">
        <f t="shared" si="22"/>
        <v>0.15331830310289829</v>
      </c>
      <c r="E213" s="26">
        <f t="shared" si="23"/>
        <v>1.7287634723377411E-3</v>
      </c>
    </row>
    <row r="214" spans="2:5" x14ac:dyDescent="0.3">
      <c r="B214" s="26">
        <f>'RESULTADOS PIER'!K7490</f>
        <v>114.0059</v>
      </c>
      <c r="C214" s="26">
        <f>'RESULTADOS PIER'!N7490</f>
        <v>8.6797000000000004</v>
      </c>
      <c r="D214" s="26">
        <f t="shared" si="22"/>
        <v>6.4812519375941915E-2</v>
      </c>
      <c r="E214" s="26">
        <f t="shared" si="23"/>
        <v>2.1454008822936322E-3</v>
      </c>
    </row>
    <row r="215" spans="2:5" x14ac:dyDescent="0.3">
      <c r="B215" s="26">
        <f>'RESULTADOS PIER'!K7491</f>
        <v>118.0484</v>
      </c>
      <c r="C215" s="26">
        <f>'RESULTADOS PIER'!N7491</f>
        <v>18.591200000000001</v>
      </c>
      <c r="D215" s="26">
        <f t="shared" si="22"/>
        <v>6.7110686484637555E-2</v>
      </c>
      <c r="E215" s="26">
        <f t="shared" si="23"/>
        <v>4.595271366855694E-3</v>
      </c>
    </row>
    <row r="216" spans="2:5" x14ac:dyDescent="0.3">
      <c r="B216" s="26">
        <f>'RESULTADOS PIER'!K7492</f>
        <v>182.32310000000001</v>
      </c>
      <c r="C216" s="26">
        <f>'RESULTADOS PIER'!N7492</f>
        <v>12.6189</v>
      </c>
      <c r="D216" s="26">
        <f t="shared" si="22"/>
        <v>0.10365094658637664</v>
      </c>
      <c r="E216" s="26">
        <f t="shared" si="23"/>
        <v>3.1190708427221115E-3</v>
      </c>
    </row>
    <row r="217" spans="2:5" x14ac:dyDescent="0.3">
      <c r="B217" s="26">
        <f>'RESULTADOS PIER'!K7493</f>
        <v>186.3656</v>
      </c>
      <c r="C217" s="26">
        <f>'RESULTADOS PIER'!N7493</f>
        <v>9.9415999999999993</v>
      </c>
      <c r="D217" s="26">
        <f t="shared" si="22"/>
        <v>0.10594911369507228</v>
      </c>
      <c r="E217" s="26">
        <f t="shared" si="23"/>
        <v>2.4573104383112743E-3</v>
      </c>
    </row>
    <row r="218" spans="2:5" x14ac:dyDescent="0.3">
      <c r="B218" s="26">
        <f>'RESULTADOS PIER'!K7494</f>
        <v>114.0059</v>
      </c>
      <c r="C218" s="26">
        <f>'RESULTADOS PIER'!N7494</f>
        <v>8.6797000000000004</v>
      </c>
      <c r="D218" s="26">
        <f t="shared" si="22"/>
        <v>6.4812519375941915E-2</v>
      </c>
      <c r="E218" s="26">
        <f t="shared" si="23"/>
        <v>2.1454008822936322E-3</v>
      </c>
    </row>
    <row r="219" spans="2:5" x14ac:dyDescent="0.3">
      <c r="B219" s="26">
        <f>'RESULTADOS PIER'!K7495</f>
        <v>118.0484</v>
      </c>
      <c r="C219" s="26">
        <f>'RESULTADOS PIER'!N7495</f>
        <v>18.591200000000001</v>
      </c>
      <c r="D219" s="26">
        <f t="shared" si="22"/>
        <v>6.7110686484637555E-2</v>
      </c>
      <c r="E219" s="26">
        <f t="shared" si="23"/>
        <v>4.595271366855694E-3</v>
      </c>
    </row>
    <row r="220" spans="2:5" x14ac:dyDescent="0.3">
      <c r="B220" s="26">
        <f>'RESULTADOS PIER'!K7496</f>
        <v>182.32310000000001</v>
      </c>
      <c r="C220" s="26">
        <f>'RESULTADOS PIER'!N7496</f>
        <v>12.6189</v>
      </c>
      <c r="D220" s="26">
        <f t="shared" si="22"/>
        <v>0.10365094658637664</v>
      </c>
      <c r="E220" s="26">
        <f t="shared" si="23"/>
        <v>3.1190708427221115E-3</v>
      </c>
    </row>
    <row r="221" spans="2:5" x14ac:dyDescent="0.3">
      <c r="B221" s="26">
        <f>'RESULTADOS PIER'!K7497</f>
        <v>186.3656</v>
      </c>
      <c r="C221" s="26">
        <f>'RESULTADOS PIER'!N7497</f>
        <v>9.9415999999999993</v>
      </c>
      <c r="D221" s="26">
        <f t="shared" si="22"/>
        <v>0.10594911369507228</v>
      </c>
      <c r="E221" s="26">
        <f t="shared" si="23"/>
        <v>2.4573104383112743E-3</v>
      </c>
    </row>
    <row r="222" spans="2:5" x14ac:dyDescent="0.3">
      <c r="B222" s="26">
        <f>'RESULTADOS PIER'!K7498</f>
        <v>27.605399999999999</v>
      </c>
      <c r="C222" s="26">
        <f>'RESULTADOS PIER'!N7498</f>
        <v>10.008699999999999</v>
      </c>
      <c r="D222" s="26">
        <f t="shared" si="22"/>
        <v>1.5693709907826058E-2</v>
      </c>
      <c r="E222" s="26">
        <f t="shared" si="23"/>
        <v>2.4738958501575254E-3</v>
      </c>
    </row>
    <row r="223" spans="2:5" x14ac:dyDescent="0.3">
      <c r="B223" s="26">
        <f>'RESULTADOS PIER'!K7499</f>
        <v>24.573499999999999</v>
      </c>
      <c r="C223" s="26">
        <f>'RESULTADOS PIER'!N7499</f>
        <v>18.591200000000001</v>
      </c>
      <c r="D223" s="26">
        <f t="shared" si="22"/>
        <v>1.3970070363768091E-2</v>
      </c>
      <c r="E223" s="26">
        <f t="shared" si="23"/>
        <v>4.595271366855694E-3</v>
      </c>
    </row>
    <row r="224" spans="2:5" x14ac:dyDescent="0.3">
      <c r="B224" s="26">
        <f>'RESULTADOS PIER'!K7500</f>
        <v>265.64600000000002</v>
      </c>
      <c r="C224" s="26">
        <f>'RESULTADOS PIER'!N7500</f>
        <v>12.6189</v>
      </c>
      <c r="D224" s="26">
        <f t="shared" si="22"/>
        <v>0.15102013599420264</v>
      </c>
      <c r="E224" s="26">
        <f t="shared" si="23"/>
        <v>3.1190708427221115E-3</v>
      </c>
    </row>
    <row r="225" spans="2:5" x14ac:dyDescent="0.3">
      <c r="B225" s="26">
        <f>'RESULTADOS PIER'!K7501</f>
        <v>269.68849999999998</v>
      </c>
      <c r="C225" s="26">
        <f>'RESULTADOS PIER'!N7501</f>
        <v>12.0848</v>
      </c>
      <c r="D225" s="26">
        <f t="shared" si="22"/>
        <v>0.15331830310289829</v>
      </c>
      <c r="E225" s="26">
        <f t="shared" si="23"/>
        <v>2.9870549192186464E-3</v>
      </c>
    </row>
    <row r="227" spans="2:5" x14ac:dyDescent="0.3">
      <c r="B227" s="18" t="s">
        <v>172</v>
      </c>
    </row>
    <row r="228" spans="2:5" x14ac:dyDescent="0.3">
      <c r="B228" s="87" t="str">
        <f>$R$8</f>
        <v>EJE I.7-9 | PIER 23 | PISO 15</v>
      </c>
      <c r="C228" s="51"/>
      <c r="D228" s="51"/>
      <c r="E228" s="51"/>
    </row>
    <row r="229" spans="2:5" x14ac:dyDescent="0.3">
      <c r="B229" s="26" t="s">
        <v>173</v>
      </c>
      <c r="C229" s="26" t="s">
        <v>174</v>
      </c>
      <c r="D229" s="26" t="s">
        <v>176</v>
      </c>
      <c r="E229" s="26" t="s">
        <v>177</v>
      </c>
    </row>
    <row r="230" spans="2:5" x14ac:dyDescent="0.3">
      <c r="B230" s="26">
        <f>'RESULTADOS PIER'!K4302</f>
        <v>57.195099999999996</v>
      </c>
      <c r="C230" s="26">
        <f>'RESULTADOS PIER'!N4302</f>
        <v>1.3889</v>
      </c>
      <c r="D230" s="26">
        <f>B230*1000/(10.1971621297793*$F$8*$U$8)</f>
        <v>6.0966557327717281E-2</v>
      </c>
      <c r="E230" s="26">
        <f>C230*1000*100/($H$8*10.1971621297793*$F$8*$U$8)</f>
        <v>6.4368885562381736E-4</v>
      </c>
    </row>
    <row r="231" spans="2:5" x14ac:dyDescent="0.3">
      <c r="B231" s="26">
        <f>'RESULTADOS PIER'!K4303</f>
        <v>59.890099999999997</v>
      </c>
      <c r="C231" s="26">
        <f>'RESULTADOS PIER'!N4303</f>
        <v>1.7903</v>
      </c>
      <c r="D231" s="26">
        <f t="shared" ref="D231:D279" si="24">B231*1000/(10.1971621297793*$F$8*$U$8)</f>
        <v>6.3839266213586834E-2</v>
      </c>
      <c r="E231" s="26">
        <f t="shared" ref="E231:E279" si="25">C231*1000*100/($H$8*10.1971621297793*$F$8*$U$8)</f>
        <v>8.2971859617202116E-4</v>
      </c>
    </row>
    <row r="232" spans="2:5" x14ac:dyDescent="0.3">
      <c r="B232" s="26">
        <f>'RESULTADOS PIER'!K4304</f>
        <v>16.476199999999999</v>
      </c>
      <c r="C232" s="26">
        <f>'RESULTADOS PIER'!N4304</f>
        <v>1.2373000000000001</v>
      </c>
      <c r="D232" s="26">
        <f t="shared" si="24"/>
        <v>1.7562644209782576E-2</v>
      </c>
      <c r="E232" s="26">
        <f t="shared" si="25"/>
        <v>5.7342949172967757E-4</v>
      </c>
    </row>
    <row r="233" spans="2:5" x14ac:dyDescent="0.3">
      <c r="B233" s="26">
        <f>'RESULTADOS PIER'!K4305</f>
        <v>16.476199999999999</v>
      </c>
      <c r="C233" s="26">
        <f>'RESULTADOS PIER'!N4305</f>
        <v>1.2779</v>
      </c>
      <c r="D233" s="26">
        <f t="shared" si="24"/>
        <v>1.7562644209782576E-2</v>
      </c>
      <c r="E233" s="26">
        <f t="shared" si="25"/>
        <v>5.9224565382797628E-4</v>
      </c>
    </row>
    <row r="234" spans="2:5" x14ac:dyDescent="0.3">
      <c r="B234" s="26">
        <f>'RESULTADOS PIER'!K4306</f>
        <v>44.178699999999999</v>
      </c>
      <c r="C234" s="26">
        <f>'RESULTADOS PIER'!N4306</f>
        <v>3.8843000000000001</v>
      </c>
      <c r="D234" s="26">
        <f t="shared" si="24"/>
        <v>4.7091853082065128E-2</v>
      </c>
      <c r="E234" s="26">
        <f t="shared" si="25"/>
        <v>1.8001876462665374E-3</v>
      </c>
    </row>
    <row r="235" spans="2:5" x14ac:dyDescent="0.3">
      <c r="B235" s="26">
        <f>'RESULTADOS PIER'!K4307</f>
        <v>44.178699999999999</v>
      </c>
      <c r="C235" s="26">
        <f>'RESULTADOS PIER'!N4307</f>
        <v>4.2643000000000004</v>
      </c>
      <c r="D235" s="26">
        <f t="shared" si="24"/>
        <v>4.7091853082065128E-2</v>
      </c>
      <c r="E235" s="26">
        <f t="shared" si="25"/>
        <v>1.9762995082703177E-3</v>
      </c>
    </row>
    <row r="236" spans="2:5" x14ac:dyDescent="0.3">
      <c r="B236" s="26">
        <f>'RESULTADOS PIER'!K4308</f>
        <v>13.433</v>
      </c>
      <c r="C236" s="26">
        <f>'RESULTADOS PIER'!N4308</f>
        <v>7.3472</v>
      </c>
      <c r="D236" s="26">
        <f t="shared" si="24"/>
        <v>1.4318774940217365E-2</v>
      </c>
      <c r="E236" s="26">
        <f t="shared" si="25"/>
        <v>3.4050765066162511E-3</v>
      </c>
    </row>
    <row r="237" spans="2:5" x14ac:dyDescent="0.3">
      <c r="B237" s="26">
        <f>'RESULTADOS PIER'!K4309</f>
        <v>13.433</v>
      </c>
      <c r="C237" s="26">
        <f>'RESULTADOS PIER'!N4309</f>
        <v>7.6288</v>
      </c>
      <c r="D237" s="26">
        <f t="shared" si="24"/>
        <v>1.4318774940217365E-2</v>
      </c>
      <c r="E237" s="26">
        <f t="shared" si="25"/>
        <v>3.535584665406421E-3</v>
      </c>
    </row>
    <row r="238" spans="2:5" x14ac:dyDescent="0.3">
      <c r="B238" s="26">
        <f>'RESULTADOS PIER'!K4310</f>
        <v>73.671400000000006</v>
      </c>
      <c r="C238" s="26">
        <f>'RESULTADOS PIER'!N4310</f>
        <v>2.6261999999999999</v>
      </c>
      <c r="D238" s="26">
        <f t="shared" si="24"/>
        <v>7.8529308131521605E-2</v>
      </c>
      <c r="E238" s="26">
        <f t="shared" si="25"/>
        <v>1.217118347353495E-3</v>
      </c>
    </row>
    <row r="239" spans="2:5" x14ac:dyDescent="0.3">
      <c r="B239" s="26">
        <f>'RESULTADOS PIER'!K4311</f>
        <v>76.366399999999999</v>
      </c>
      <c r="C239" s="26">
        <f>'RESULTADOS PIER'!N4311</f>
        <v>3.0682</v>
      </c>
      <c r="D239" s="26">
        <f t="shared" si="24"/>
        <v>8.1402017017391151E-2</v>
      </c>
      <c r="E239" s="26">
        <f t="shared" si="25"/>
        <v>1.4219642499999974E-3</v>
      </c>
    </row>
    <row r="240" spans="2:5" x14ac:dyDescent="0.3">
      <c r="B240" s="26">
        <f>'RESULTADOS PIER'!K4312</f>
        <v>80.0732</v>
      </c>
      <c r="C240" s="26">
        <f>'RESULTADOS PIER'!N4312</f>
        <v>1.9443999999999999</v>
      </c>
      <c r="D240" s="26">
        <f t="shared" si="24"/>
        <v>8.5353244215217242E-2</v>
      </c>
      <c r="E240" s="26">
        <f t="shared" si="25"/>
        <v>9.011365907372384E-4</v>
      </c>
    </row>
    <row r="241" spans="2:5" x14ac:dyDescent="0.3">
      <c r="B241" s="26">
        <f>'RESULTADOS PIER'!K4313</f>
        <v>83.846199999999996</v>
      </c>
      <c r="C241" s="26">
        <f>'RESULTADOS PIER'!N4313</f>
        <v>2.5064000000000002</v>
      </c>
      <c r="D241" s="26">
        <f t="shared" si="24"/>
        <v>8.9375036655434614E-2</v>
      </c>
      <c r="E241" s="26">
        <f t="shared" si="25"/>
        <v>1.1615967655954611E-3</v>
      </c>
    </row>
    <row r="242" spans="2:5" x14ac:dyDescent="0.3">
      <c r="B242" s="26">
        <f>'RESULTADOS PIER'!K4314</f>
        <v>94.996099999999998</v>
      </c>
      <c r="C242" s="26">
        <f>'RESULTADOS PIER'!N4314</f>
        <v>3.6463000000000001</v>
      </c>
      <c r="D242" s="26">
        <f t="shared" si="24"/>
        <v>0.10126016348532589</v>
      </c>
      <c r="E242" s="26">
        <f t="shared" si="25"/>
        <v>1.6898860063799591E-3</v>
      </c>
    </row>
    <row r="243" spans="2:5" x14ac:dyDescent="0.3">
      <c r="B243" s="26">
        <f>'RESULTADOS PIER'!K4315</f>
        <v>98.230099999999993</v>
      </c>
      <c r="C243" s="26">
        <f>'RESULTADOS PIER'!N4315</f>
        <v>4.1929999999999996</v>
      </c>
      <c r="D243" s="26">
        <f t="shared" si="24"/>
        <v>0.10470741414836937</v>
      </c>
      <c r="E243" s="26">
        <f t="shared" si="25"/>
        <v>1.9432553615311874E-3</v>
      </c>
    </row>
    <row r="244" spans="2:5" x14ac:dyDescent="0.3">
      <c r="B244" s="26">
        <f>'RESULTADOS PIER'!K4316</f>
        <v>10.374499999999999</v>
      </c>
      <c r="C244" s="26">
        <f>'RESULTADOS PIER'!N4316</f>
        <v>4.1881000000000004</v>
      </c>
      <c r="D244" s="26">
        <f t="shared" si="24"/>
        <v>1.1058596785326067E-2</v>
      </c>
      <c r="E244" s="26">
        <f t="shared" si="25"/>
        <v>1.9409844454158758E-3</v>
      </c>
    </row>
    <row r="245" spans="2:5" x14ac:dyDescent="0.3">
      <c r="B245" s="26">
        <f>'RESULTADOS PIER'!K4317</f>
        <v>7.9489999999999998</v>
      </c>
      <c r="C245" s="26">
        <f>'RESULTADOS PIER'!N4317</f>
        <v>7.5811999999999999</v>
      </c>
      <c r="D245" s="26">
        <f t="shared" si="24"/>
        <v>8.4731587880434635E-3</v>
      </c>
      <c r="E245" s="26">
        <f t="shared" si="25"/>
        <v>3.5135243374291051E-3</v>
      </c>
    </row>
    <row r="246" spans="2:5" x14ac:dyDescent="0.3">
      <c r="B246" s="26">
        <f>'RESULTADOS PIER'!K4318</f>
        <v>113.3257</v>
      </c>
      <c r="C246" s="26">
        <f>'RESULTADOS PIER'!N4318</f>
        <v>6.6881000000000004</v>
      </c>
      <c r="D246" s="26">
        <f t="shared" si="24"/>
        <v>0.12079842129402152</v>
      </c>
      <c r="E246" s="26">
        <f t="shared" si="25"/>
        <v>3.0996151164933783E-3</v>
      </c>
    </row>
    <row r="247" spans="2:5" x14ac:dyDescent="0.3">
      <c r="B247" s="26">
        <f>'RESULTADOS PIER'!K4319</f>
        <v>115.7512</v>
      </c>
      <c r="C247" s="26">
        <f>'RESULTADOS PIER'!N4319</f>
        <v>4.3586999999999998</v>
      </c>
      <c r="D247" s="26">
        <f t="shared" si="24"/>
        <v>0.12338385929130412</v>
      </c>
      <c r="E247" s="26">
        <f t="shared" si="25"/>
        <v>2.0200494024102044E-3</v>
      </c>
    </row>
    <row r="248" spans="2:5" x14ac:dyDescent="0.3">
      <c r="B248" s="26">
        <f>'RESULTADOS PIER'!K4320</f>
        <v>10.374499999999999</v>
      </c>
      <c r="C248" s="26">
        <f>'RESULTADOS PIER'!N4320</f>
        <v>4.1881000000000004</v>
      </c>
      <c r="D248" s="26">
        <f t="shared" si="24"/>
        <v>1.1058596785326067E-2</v>
      </c>
      <c r="E248" s="26">
        <f t="shared" si="25"/>
        <v>1.9409844454158758E-3</v>
      </c>
    </row>
    <row r="249" spans="2:5" x14ac:dyDescent="0.3">
      <c r="B249" s="26">
        <f>'RESULTADOS PIER'!K4321</f>
        <v>7.9489999999999998</v>
      </c>
      <c r="C249" s="26">
        <f>'RESULTADOS PIER'!N4321</f>
        <v>7.5811999999999999</v>
      </c>
      <c r="D249" s="26">
        <f t="shared" si="24"/>
        <v>8.4731587880434635E-3</v>
      </c>
      <c r="E249" s="26">
        <f t="shared" si="25"/>
        <v>3.5135243374291051E-3</v>
      </c>
    </row>
    <row r="250" spans="2:5" x14ac:dyDescent="0.3">
      <c r="B250" s="26">
        <f>'RESULTADOS PIER'!K4322</f>
        <v>113.3257</v>
      </c>
      <c r="C250" s="26">
        <f>'RESULTADOS PIER'!N4322</f>
        <v>6.6881000000000004</v>
      </c>
      <c r="D250" s="26">
        <f t="shared" si="24"/>
        <v>0.12079842129402152</v>
      </c>
      <c r="E250" s="26">
        <f t="shared" si="25"/>
        <v>3.0996151164933783E-3</v>
      </c>
    </row>
    <row r="251" spans="2:5" x14ac:dyDescent="0.3">
      <c r="B251" s="26">
        <f>'RESULTADOS PIER'!K4323</f>
        <v>115.7512</v>
      </c>
      <c r="C251" s="26">
        <f>'RESULTADOS PIER'!N4323</f>
        <v>4.3586999999999998</v>
      </c>
      <c r="D251" s="26">
        <f t="shared" si="24"/>
        <v>0.12338385929130412</v>
      </c>
      <c r="E251" s="26">
        <f t="shared" si="25"/>
        <v>2.0200494024102044E-3</v>
      </c>
    </row>
    <row r="252" spans="2:5" x14ac:dyDescent="0.3">
      <c r="B252" s="26">
        <f>'RESULTADOS PIER'!K4324</f>
        <v>32.669400000000003</v>
      </c>
      <c r="C252" s="26">
        <f>'RESULTADOS PIER'!N4324</f>
        <v>9.0361999999999991</v>
      </c>
      <c r="D252" s="26">
        <f t="shared" si="24"/>
        <v>3.4823627338043416E-2</v>
      </c>
      <c r="E252" s="26">
        <f t="shared" si="25"/>
        <v>4.1878473879962113E-3</v>
      </c>
    </row>
    <row r="253" spans="2:5" x14ac:dyDescent="0.3">
      <c r="B253" s="26">
        <f>'RESULTADOS PIER'!K4325</f>
        <v>35.094900000000003</v>
      </c>
      <c r="C253" s="26">
        <f>'RESULTADOS PIER'!N4325</f>
        <v>12.291600000000001</v>
      </c>
      <c r="D253" s="26">
        <f t="shared" si="24"/>
        <v>3.7409065335326022E-2</v>
      </c>
      <c r="E253" s="26">
        <f t="shared" si="25"/>
        <v>5.6965699026464926E-3</v>
      </c>
    </row>
    <row r="254" spans="2:5" x14ac:dyDescent="0.3">
      <c r="B254" s="26">
        <f>'RESULTADOS PIER'!K4326</f>
        <v>70.281800000000004</v>
      </c>
      <c r="C254" s="26">
        <f>'RESULTADOS PIER'!N4326</f>
        <v>11.536099999999999</v>
      </c>
      <c r="D254" s="26">
        <f t="shared" si="24"/>
        <v>7.4916197170652038E-2</v>
      </c>
      <c r="E254" s="26">
        <f t="shared" si="25"/>
        <v>5.3464317138468701E-3</v>
      </c>
    </row>
    <row r="255" spans="2:5" x14ac:dyDescent="0.3">
      <c r="B255" s="26">
        <f>'RESULTADOS PIER'!K4327</f>
        <v>72.707300000000004</v>
      </c>
      <c r="C255" s="26">
        <f>'RESULTADOS PIER'!N4327</f>
        <v>9.0691000000000006</v>
      </c>
      <c r="D255" s="26">
        <f t="shared" si="24"/>
        <v>7.7501635167934652E-2</v>
      </c>
      <c r="E255" s="26">
        <f t="shared" si="25"/>
        <v>4.2030949676275919E-3</v>
      </c>
    </row>
    <row r="256" spans="2:5" x14ac:dyDescent="0.3">
      <c r="B256" s="26">
        <f>'RESULTADOS PIER'!K4328</f>
        <v>32.669400000000003</v>
      </c>
      <c r="C256" s="26">
        <f>'RESULTADOS PIER'!N4328</f>
        <v>9.0361999999999991</v>
      </c>
      <c r="D256" s="26">
        <f t="shared" si="24"/>
        <v>3.4823627338043416E-2</v>
      </c>
      <c r="E256" s="26">
        <f t="shared" si="25"/>
        <v>4.1878473879962113E-3</v>
      </c>
    </row>
    <row r="257" spans="2:5" x14ac:dyDescent="0.3">
      <c r="B257" s="26">
        <f>'RESULTADOS PIER'!K4329</f>
        <v>35.094900000000003</v>
      </c>
      <c r="C257" s="26">
        <f>'RESULTADOS PIER'!N4329</f>
        <v>12.291600000000001</v>
      </c>
      <c r="D257" s="26">
        <f t="shared" si="24"/>
        <v>3.7409065335326022E-2</v>
      </c>
      <c r="E257" s="26">
        <f t="shared" si="25"/>
        <v>5.6965699026464926E-3</v>
      </c>
    </row>
    <row r="258" spans="2:5" x14ac:dyDescent="0.3">
      <c r="B258" s="26">
        <f>'RESULTADOS PIER'!K4330</f>
        <v>70.281800000000004</v>
      </c>
      <c r="C258" s="26">
        <f>'RESULTADOS PIER'!N4330</f>
        <v>11.536099999999999</v>
      </c>
      <c r="D258" s="26">
        <f t="shared" si="24"/>
        <v>7.4916197170652038E-2</v>
      </c>
      <c r="E258" s="26">
        <f t="shared" si="25"/>
        <v>5.3464317138468701E-3</v>
      </c>
    </row>
    <row r="259" spans="2:5" x14ac:dyDescent="0.3">
      <c r="B259" s="26">
        <f>'RESULTADOS PIER'!K4331</f>
        <v>72.707300000000004</v>
      </c>
      <c r="C259" s="26">
        <f>'RESULTADOS PIER'!N4331</f>
        <v>9.0691000000000006</v>
      </c>
      <c r="D259" s="26">
        <f t="shared" si="24"/>
        <v>7.7501635167934652E-2</v>
      </c>
      <c r="E259" s="26">
        <f t="shared" si="25"/>
        <v>4.2030949676275919E-3</v>
      </c>
    </row>
    <row r="260" spans="2:5" x14ac:dyDescent="0.3">
      <c r="B260" s="26">
        <f>'RESULTADOS PIER'!K4332</f>
        <v>23.260300000000001</v>
      </c>
      <c r="C260" s="26">
        <f>'RESULTADOS PIER'!N4332</f>
        <v>2.5341</v>
      </c>
      <c r="D260" s="26">
        <f t="shared" si="24"/>
        <v>2.4794089238586912E-2</v>
      </c>
      <c r="E260" s="26">
        <f t="shared" si="25"/>
        <v>1.1744343934309998E-3</v>
      </c>
    </row>
    <row r="261" spans="2:5" x14ac:dyDescent="0.3">
      <c r="B261" s="26">
        <f>'RESULTADOS PIER'!K4333</f>
        <v>26.494299999999999</v>
      </c>
      <c r="C261" s="26">
        <f>'RESULTADOS PIER'!N4333</f>
        <v>9.3962000000000003</v>
      </c>
      <c r="D261" s="26">
        <f t="shared" si="24"/>
        <v>2.8241339901630382E-2</v>
      </c>
      <c r="E261" s="26">
        <f t="shared" si="25"/>
        <v>4.3546902046313722E-3</v>
      </c>
    </row>
    <row r="262" spans="2:5" x14ac:dyDescent="0.3">
      <c r="B262" s="26">
        <f>'RESULTADOS PIER'!K4334</f>
        <v>146.9605</v>
      </c>
      <c r="C262" s="26">
        <f>'RESULTADOS PIER'!N4334</f>
        <v>8.3420000000000005</v>
      </c>
      <c r="D262" s="26">
        <f t="shared" si="24"/>
        <v>0.1566511073179345</v>
      </c>
      <c r="E262" s="26">
        <f t="shared" si="25"/>
        <v>3.8661188232514106E-3</v>
      </c>
    </row>
    <row r="263" spans="2:5" x14ac:dyDescent="0.3">
      <c r="B263" s="26">
        <f>'RESULTADOS PIER'!K4335</f>
        <v>150.19450000000001</v>
      </c>
      <c r="C263" s="26">
        <f>'RESULTADOS PIER'!N4335</f>
        <v>2.5436999999999999</v>
      </c>
      <c r="D263" s="26">
        <f t="shared" si="24"/>
        <v>0.16009835798097796</v>
      </c>
      <c r="E263" s="26">
        <f t="shared" si="25"/>
        <v>1.1788835352079371E-3</v>
      </c>
    </row>
    <row r="264" spans="2:5" x14ac:dyDescent="0.3">
      <c r="B264" s="26">
        <f>'RESULTADOS PIER'!K4336</f>
        <v>23.260300000000001</v>
      </c>
      <c r="C264" s="26">
        <f>'RESULTADOS PIER'!N4336</f>
        <v>2.5341</v>
      </c>
      <c r="D264" s="26">
        <f t="shared" si="24"/>
        <v>2.4794089238586912E-2</v>
      </c>
      <c r="E264" s="26">
        <f t="shared" si="25"/>
        <v>1.1744343934309998E-3</v>
      </c>
    </row>
    <row r="265" spans="2:5" x14ac:dyDescent="0.3">
      <c r="B265" s="26">
        <f>'RESULTADOS PIER'!K4337</f>
        <v>26.494299999999999</v>
      </c>
      <c r="C265" s="26">
        <f>'RESULTADOS PIER'!N4337</f>
        <v>9.3962000000000003</v>
      </c>
      <c r="D265" s="26">
        <f t="shared" si="24"/>
        <v>2.8241339901630382E-2</v>
      </c>
      <c r="E265" s="26">
        <f t="shared" si="25"/>
        <v>4.3546902046313722E-3</v>
      </c>
    </row>
    <row r="266" spans="2:5" x14ac:dyDescent="0.3">
      <c r="B266" s="26">
        <f>'RESULTADOS PIER'!K4338</f>
        <v>146.9605</v>
      </c>
      <c r="C266" s="26">
        <f>'RESULTADOS PIER'!N4338</f>
        <v>8.3420000000000005</v>
      </c>
      <c r="D266" s="26">
        <f t="shared" si="24"/>
        <v>0.1566511073179345</v>
      </c>
      <c r="E266" s="26">
        <f t="shared" si="25"/>
        <v>3.8661188232514106E-3</v>
      </c>
    </row>
    <row r="267" spans="2:5" x14ac:dyDescent="0.3">
      <c r="B267" s="26">
        <f>'RESULTADOS PIER'!K4339</f>
        <v>150.19450000000001</v>
      </c>
      <c r="C267" s="26">
        <f>'RESULTADOS PIER'!N4339</f>
        <v>2.5436999999999999</v>
      </c>
      <c r="D267" s="26">
        <f t="shared" si="24"/>
        <v>0.16009835798097796</v>
      </c>
      <c r="E267" s="26">
        <f t="shared" si="25"/>
        <v>1.1788835352079371E-3</v>
      </c>
    </row>
    <row r="268" spans="2:5" x14ac:dyDescent="0.3">
      <c r="B268" s="26">
        <f>'RESULTADOS PIER'!K4340</f>
        <v>66.304199999999994</v>
      </c>
      <c r="C268" s="26">
        <f>'RESULTADOS PIER'!N4340</f>
        <v>7.3822000000000001</v>
      </c>
      <c r="D268" s="26">
        <f t="shared" si="24"/>
        <v>7.0676313361956386E-2</v>
      </c>
      <c r="E268" s="26">
        <f t="shared" si="25"/>
        <v>3.4212973360113362E-3</v>
      </c>
    </row>
    <row r="269" spans="2:5" x14ac:dyDescent="0.3">
      <c r="B269" s="26">
        <f>'RESULTADOS PIER'!K4341</f>
        <v>69.538200000000003</v>
      </c>
      <c r="C269" s="26">
        <f>'RESULTADOS PIER'!N4341</f>
        <v>14.1066</v>
      </c>
      <c r="D269" s="26">
        <f t="shared" si="24"/>
        <v>7.4123564024999866E-2</v>
      </c>
      <c r="E269" s="26">
        <f t="shared" si="25"/>
        <v>6.5377357698487596E-3</v>
      </c>
    </row>
    <row r="270" spans="2:5" x14ac:dyDescent="0.3">
      <c r="B270" s="26">
        <f>'RESULTADOS PIER'!K4342</f>
        <v>103.9166</v>
      </c>
      <c r="C270" s="26">
        <f>'RESULTADOS PIER'!N4342</f>
        <v>13.190099999999999</v>
      </c>
      <c r="D270" s="26">
        <f t="shared" si="24"/>
        <v>0.11076888319456503</v>
      </c>
      <c r="E270" s="26">
        <f t="shared" si="25"/>
        <v>6.1129817658317461E-3</v>
      </c>
    </row>
    <row r="271" spans="2:5" x14ac:dyDescent="0.3">
      <c r="B271" s="26">
        <f>'RESULTADOS PIER'!K4343</f>
        <v>107.1506</v>
      </c>
      <c r="C271" s="26">
        <f>'RESULTADOS PIER'!N4343</f>
        <v>7.2541000000000002</v>
      </c>
      <c r="D271" s="26">
        <f t="shared" si="24"/>
        <v>0.11421613385760848</v>
      </c>
      <c r="E271" s="26">
        <f t="shared" si="25"/>
        <v>3.3619291004253248E-3</v>
      </c>
    </row>
    <row r="272" spans="2:5" x14ac:dyDescent="0.3">
      <c r="B272" s="26">
        <f>'RESULTADOS PIER'!K4344</f>
        <v>66.304199999999994</v>
      </c>
      <c r="C272" s="26">
        <f>'RESULTADOS PIER'!N4344</f>
        <v>7.3822000000000001</v>
      </c>
      <c r="D272" s="26">
        <f t="shared" si="24"/>
        <v>7.0676313361956386E-2</v>
      </c>
      <c r="E272" s="26">
        <f t="shared" si="25"/>
        <v>3.4212973360113362E-3</v>
      </c>
    </row>
    <row r="273" spans="2:5" x14ac:dyDescent="0.3">
      <c r="B273" s="26">
        <f>'RESULTADOS PIER'!K4345</f>
        <v>69.538200000000003</v>
      </c>
      <c r="C273" s="26">
        <f>'RESULTADOS PIER'!N4345</f>
        <v>14.1066</v>
      </c>
      <c r="D273" s="26">
        <f t="shared" si="24"/>
        <v>7.4123564024999866E-2</v>
      </c>
      <c r="E273" s="26">
        <f t="shared" si="25"/>
        <v>6.5377357698487596E-3</v>
      </c>
    </row>
    <row r="274" spans="2:5" x14ac:dyDescent="0.3">
      <c r="B274" s="26">
        <f>'RESULTADOS PIER'!K4346</f>
        <v>103.9166</v>
      </c>
      <c r="C274" s="26">
        <f>'RESULTADOS PIER'!N4346</f>
        <v>13.190099999999999</v>
      </c>
      <c r="D274" s="26">
        <f t="shared" si="24"/>
        <v>0.11076888319456503</v>
      </c>
      <c r="E274" s="26">
        <f t="shared" si="25"/>
        <v>6.1129817658317461E-3</v>
      </c>
    </row>
    <row r="275" spans="2:5" x14ac:dyDescent="0.3">
      <c r="B275" s="26">
        <f>'RESULTADOS PIER'!K4347</f>
        <v>107.1506</v>
      </c>
      <c r="C275" s="26">
        <f>'RESULTADOS PIER'!N4347</f>
        <v>7.2541000000000002</v>
      </c>
      <c r="D275" s="26">
        <f t="shared" si="24"/>
        <v>0.11421613385760848</v>
      </c>
      <c r="E275" s="26">
        <f t="shared" si="25"/>
        <v>3.3619291004253248E-3</v>
      </c>
    </row>
    <row r="276" spans="2:5" x14ac:dyDescent="0.3">
      <c r="B276" s="26">
        <f>'RESULTADOS PIER'!K4348</f>
        <v>10.374499999999999</v>
      </c>
      <c r="C276" s="26">
        <f>'RESULTADOS PIER'!N4348</f>
        <v>9.0361999999999991</v>
      </c>
      <c r="D276" s="26">
        <f t="shared" si="24"/>
        <v>1.1058596785326067E-2</v>
      </c>
      <c r="E276" s="26">
        <f t="shared" si="25"/>
        <v>4.1878473879962113E-3</v>
      </c>
    </row>
    <row r="277" spans="2:5" x14ac:dyDescent="0.3">
      <c r="B277" s="26">
        <f>'RESULTADOS PIER'!K4349</f>
        <v>7.9489999999999998</v>
      </c>
      <c r="C277" s="26">
        <f>'RESULTADOS PIER'!N4349</f>
        <v>14.1066</v>
      </c>
      <c r="D277" s="26">
        <f t="shared" si="24"/>
        <v>8.4731587880434635E-3</v>
      </c>
      <c r="E277" s="26">
        <f t="shared" si="25"/>
        <v>6.5377357698487596E-3</v>
      </c>
    </row>
    <row r="278" spans="2:5" x14ac:dyDescent="0.3">
      <c r="B278" s="26">
        <f>'RESULTADOS PIER'!K4350</f>
        <v>146.9605</v>
      </c>
      <c r="C278" s="26">
        <f>'RESULTADOS PIER'!N4350</f>
        <v>13.190099999999999</v>
      </c>
      <c r="D278" s="26">
        <f t="shared" si="24"/>
        <v>0.1566511073179345</v>
      </c>
      <c r="E278" s="26">
        <f t="shared" si="25"/>
        <v>6.1129817658317461E-3</v>
      </c>
    </row>
    <row r="279" spans="2:5" x14ac:dyDescent="0.3">
      <c r="B279" s="26">
        <f>'RESULTADOS PIER'!K4351</f>
        <v>150.19450000000001</v>
      </c>
      <c r="C279" s="26">
        <f>'RESULTADOS PIER'!N4351</f>
        <v>9.0691000000000006</v>
      </c>
      <c r="D279" s="26">
        <f t="shared" si="24"/>
        <v>0.16009835798097796</v>
      </c>
      <c r="E279" s="26">
        <f t="shared" si="25"/>
        <v>4.2030949676275919E-3</v>
      </c>
    </row>
    <row r="281" spans="2:5" x14ac:dyDescent="0.3">
      <c r="B281" s="18" t="s">
        <v>172</v>
      </c>
    </row>
    <row r="282" spans="2:5" x14ac:dyDescent="0.3">
      <c r="B282" s="87" t="str">
        <f>$R$9</f>
        <v>EJE I.7-9 | PIER 23 | PISO 23</v>
      </c>
      <c r="C282" s="51"/>
      <c r="D282" s="51"/>
      <c r="E282" s="51"/>
    </row>
    <row r="283" spans="2:5" x14ac:dyDescent="0.3">
      <c r="B283" s="26" t="s">
        <v>173</v>
      </c>
      <c r="C283" s="26" t="s">
        <v>174</v>
      </c>
      <c r="D283" s="26" t="s">
        <v>176</v>
      </c>
      <c r="E283" s="26" t="s">
        <v>177</v>
      </c>
    </row>
    <row r="284" spans="2:5" x14ac:dyDescent="0.3">
      <c r="B284" s="26">
        <f>'RESULTADOS PIER'!K702</f>
        <v>18.386800000000001</v>
      </c>
      <c r="C284" s="26">
        <f>'RESULTADOS PIER'!N702</f>
        <v>7.3470000000000004</v>
      </c>
      <c r="D284" s="26">
        <f>B284*1000/(10.1971621297793*$F$9*$U$9)</f>
        <v>1.95992295891304E-2</v>
      </c>
      <c r="E284" s="26">
        <f>C284*1000*100/($H$9*10.1971621297793*$F$9*$U$9)</f>
        <v>3.4049838161625649E-3</v>
      </c>
    </row>
    <row r="285" spans="2:5" x14ac:dyDescent="0.3">
      <c r="B285" s="26">
        <f>'RESULTADOS PIER'!K703</f>
        <v>21.081800000000001</v>
      </c>
      <c r="C285" s="26">
        <f>'RESULTADOS PIER'!N703</f>
        <v>2.5718999999999999</v>
      </c>
      <c r="D285" s="26">
        <f t="shared" ref="D285:D333" si="26">B285*1000/(10.1971621297793*$F$9*$U$9)</f>
        <v>2.2471938474999963E-2</v>
      </c>
      <c r="E285" s="26">
        <f t="shared" ref="E285:E333" si="27">C285*1000*100/($H$9*10.1971621297793*$F$9*$U$9)</f>
        <v>1.1919528891776916E-3</v>
      </c>
    </row>
    <row r="286" spans="2:5" x14ac:dyDescent="0.3">
      <c r="B286" s="26">
        <f>'RESULTADOS PIER'!K704</f>
        <v>4.2664</v>
      </c>
      <c r="C286" s="26">
        <f>'RESULTADOS PIER'!N704</f>
        <v>3.1703999999999999</v>
      </c>
      <c r="D286" s="26">
        <f t="shared" si="26"/>
        <v>4.5477273434782525E-3</v>
      </c>
      <c r="E286" s="26">
        <f t="shared" si="27"/>
        <v>1.4693290718336457E-3</v>
      </c>
    </row>
    <row r="287" spans="2:5" x14ac:dyDescent="0.3">
      <c r="B287" s="26">
        <f>'RESULTADOS PIER'!K705</f>
        <v>4.2664</v>
      </c>
      <c r="C287" s="26">
        <f>'RESULTADOS PIER'!N705</f>
        <v>1.6762999999999999</v>
      </c>
      <c r="D287" s="26">
        <f t="shared" si="26"/>
        <v>4.5477273434782525E-3</v>
      </c>
      <c r="E287" s="26">
        <f t="shared" si="27"/>
        <v>7.768850375708871E-4</v>
      </c>
    </row>
    <row r="288" spans="2:5" x14ac:dyDescent="0.3">
      <c r="B288" s="26">
        <f>'RESULTADOS PIER'!K706</f>
        <v>4.3789999999999996</v>
      </c>
      <c r="C288" s="26">
        <f>'RESULTADOS PIER'!N706</f>
        <v>6.5959000000000003</v>
      </c>
      <c r="D288" s="26">
        <f t="shared" si="26"/>
        <v>4.6677522119565129E-3</v>
      </c>
      <c r="E288" s="26">
        <f t="shared" si="27"/>
        <v>3.0568848173440398E-3</v>
      </c>
    </row>
    <row r="289" spans="2:5" x14ac:dyDescent="0.3">
      <c r="B289" s="26">
        <f>'RESULTADOS PIER'!K707</f>
        <v>4.3789999999999996</v>
      </c>
      <c r="C289" s="26">
        <f>'RESULTADOS PIER'!N707</f>
        <v>1.1375</v>
      </c>
      <c r="D289" s="26">
        <f t="shared" si="26"/>
        <v>4.6677522119565129E-3</v>
      </c>
      <c r="E289" s="26">
        <f t="shared" si="27"/>
        <v>5.2717695534026368E-4</v>
      </c>
    </row>
    <row r="290" spans="2:5" x14ac:dyDescent="0.3">
      <c r="B290" s="26">
        <f>'RESULTADOS PIER'!K708</f>
        <v>11.1378</v>
      </c>
      <c r="C290" s="26">
        <f>'RESULTADOS PIER'!N708</f>
        <v>13.706200000000001</v>
      </c>
      <c r="D290" s="26">
        <f t="shared" si="26"/>
        <v>1.1872228953260849E-2</v>
      </c>
      <c r="E290" s="26">
        <f t="shared" si="27"/>
        <v>6.3521694815689865E-3</v>
      </c>
    </row>
    <row r="291" spans="2:5" x14ac:dyDescent="0.3">
      <c r="B291" s="26">
        <f>'RESULTADOS PIER'!K709</f>
        <v>11.1378</v>
      </c>
      <c r="C291" s="26">
        <f>'RESULTADOS PIER'!N709</f>
        <v>0.9677</v>
      </c>
      <c r="D291" s="26">
        <f t="shared" si="26"/>
        <v>1.1872228953260849E-2</v>
      </c>
      <c r="E291" s="26">
        <f t="shared" si="27"/>
        <v>4.4848276016067973E-4</v>
      </c>
    </row>
    <row r="292" spans="2:5" x14ac:dyDescent="0.3">
      <c r="B292" s="26">
        <f>'RESULTADOS PIER'!K710</f>
        <v>22.653199999999998</v>
      </c>
      <c r="C292" s="26">
        <f>'RESULTADOS PIER'!N710</f>
        <v>10.5174</v>
      </c>
      <c r="D292" s="26">
        <f t="shared" si="26"/>
        <v>2.4146956932608651E-2</v>
      </c>
      <c r="E292" s="26">
        <f t="shared" si="27"/>
        <v>4.8743128879962109E-3</v>
      </c>
    </row>
    <row r="293" spans="2:5" x14ac:dyDescent="0.3">
      <c r="B293" s="26">
        <f>'RESULTADOS PIER'!K711</f>
        <v>25.348199999999999</v>
      </c>
      <c r="C293" s="26">
        <f>'RESULTADOS PIER'!N711</f>
        <v>4.2481999999999998</v>
      </c>
      <c r="D293" s="26">
        <f t="shared" si="26"/>
        <v>2.7019665818478211E-2</v>
      </c>
      <c r="E293" s="26">
        <f t="shared" si="27"/>
        <v>1.9688379267485787E-3</v>
      </c>
    </row>
    <row r="294" spans="2:5" x14ac:dyDescent="0.3">
      <c r="B294" s="26">
        <f>'RESULTADOS PIER'!K712</f>
        <v>25.741499999999998</v>
      </c>
      <c r="C294" s="26">
        <f>'RESULTADOS PIER'!N712</f>
        <v>10.2858</v>
      </c>
      <c r="D294" s="26">
        <f t="shared" si="26"/>
        <v>2.7438900105978211E-2</v>
      </c>
      <c r="E294" s="26">
        <f t="shared" si="27"/>
        <v>4.7669773426275899E-3</v>
      </c>
    </row>
    <row r="295" spans="2:5" x14ac:dyDescent="0.3">
      <c r="B295" s="26">
        <f>'RESULTADOS PIER'!K713</f>
        <v>29.514500000000002</v>
      </c>
      <c r="C295" s="26">
        <f>'RESULTADOS PIER'!N713</f>
        <v>3.6006</v>
      </c>
      <c r="D295" s="26">
        <f t="shared" si="26"/>
        <v>3.1460692546195594E-2</v>
      </c>
      <c r="E295" s="26">
        <f t="shared" si="27"/>
        <v>1.6687062377126623E-3</v>
      </c>
    </row>
    <row r="296" spans="2:5" x14ac:dyDescent="0.3">
      <c r="B296" s="26">
        <f>'RESULTADOS PIER'!K714</f>
        <v>28.8904</v>
      </c>
      <c r="C296" s="26">
        <f>'RESULTADOS PIER'!N714</f>
        <v>13.888999999999999</v>
      </c>
      <c r="D296" s="26">
        <f t="shared" si="26"/>
        <v>3.0795439256521687E-2</v>
      </c>
      <c r="E296" s="26">
        <f t="shared" si="27"/>
        <v>6.4368885562381736E-3</v>
      </c>
    </row>
    <row r="297" spans="2:5" x14ac:dyDescent="0.3">
      <c r="B297" s="26">
        <f>'RESULTADOS PIER'!K715</f>
        <v>32.124400000000001</v>
      </c>
      <c r="C297" s="26">
        <f>'RESULTADOS PIER'!N715</f>
        <v>5.7683</v>
      </c>
      <c r="D297" s="26">
        <f t="shared" si="26"/>
        <v>3.424268991956516E-2</v>
      </c>
      <c r="E297" s="26">
        <f t="shared" si="27"/>
        <v>2.6733317199905435E-3</v>
      </c>
    </row>
    <row r="298" spans="2:5" x14ac:dyDescent="0.3">
      <c r="B298" s="26">
        <f>'RESULTADOS PIER'!K716</f>
        <v>10.4175</v>
      </c>
      <c r="C298" s="26">
        <f>'RESULTADOS PIER'!N716</f>
        <v>2.6219999999999999</v>
      </c>
      <c r="D298" s="26">
        <f t="shared" si="26"/>
        <v>1.1104432214673892E-2</v>
      </c>
      <c r="E298" s="26">
        <f t="shared" si="27"/>
        <v>1.2151718478260849E-3</v>
      </c>
    </row>
    <row r="299" spans="2:5" x14ac:dyDescent="0.3">
      <c r="B299" s="26">
        <f>'RESULTADOS PIER'!K717</f>
        <v>12.843</v>
      </c>
      <c r="C299" s="26">
        <f>'RESULTADOS PIER'!N717</f>
        <v>3.9070999999999998</v>
      </c>
      <c r="D299" s="26">
        <f t="shared" si="26"/>
        <v>1.3689870211956497E-2</v>
      </c>
      <c r="E299" s="26">
        <f t="shared" si="27"/>
        <v>1.8107543579867643E-3</v>
      </c>
    </row>
    <row r="300" spans="2:5" x14ac:dyDescent="0.3">
      <c r="B300" s="26">
        <f>'RESULTADOS PIER'!K718</f>
        <v>22.678699999999999</v>
      </c>
      <c r="C300" s="26">
        <f>'RESULTADOS PIER'!N718</f>
        <v>15.8466</v>
      </c>
      <c r="D300" s="26">
        <f t="shared" si="26"/>
        <v>2.4174138408152131E-2</v>
      </c>
      <c r="E300" s="26">
        <f t="shared" si="27"/>
        <v>7.3441427169187012E-3</v>
      </c>
    </row>
    <row r="301" spans="2:5" x14ac:dyDescent="0.3">
      <c r="B301" s="26">
        <f>'RESULTADOS PIER'!K719</f>
        <v>25.104199999999999</v>
      </c>
      <c r="C301" s="26">
        <f>'RESULTADOS PIER'!N719</f>
        <v>0.72230000000000005</v>
      </c>
      <c r="D301" s="26">
        <f t="shared" si="26"/>
        <v>2.6759576405434731E-2</v>
      </c>
      <c r="E301" s="26">
        <f t="shared" si="27"/>
        <v>3.3475157348771207E-4</v>
      </c>
    </row>
    <row r="302" spans="2:5" x14ac:dyDescent="0.3">
      <c r="B302" s="26">
        <f>'RESULTADOS PIER'!K720</f>
        <v>10.4175</v>
      </c>
      <c r="C302" s="26">
        <f>'RESULTADOS PIER'!N720</f>
        <v>2.6219999999999999</v>
      </c>
      <c r="D302" s="26">
        <f t="shared" si="26"/>
        <v>1.1104432214673892E-2</v>
      </c>
      <c r="E302" s="26">
        <f t="shared" si="27"/>
        <v>1.2151718478260849E-3</v>
      </c>
    </row>
    <row r="303" spans="2:5" x14ac:dyDescent="0.3">
      <c r="B303" s="26">
        <f>'RESULTADOS PIER'!K721</f>
        <v>12.843</v>
      </c>
      <c r="C303" s="26">
        <f>'RESULTADOS PIER'!N721</f>
        <v>3.9070999999999998</v>
      </c>
      <c r="D303" s="26">
        <f t="shared" si="26"/>
        <v>1.3689870211956497E-2</v>
      </c>
      <c r="E303" s="26">
        <f t="shared" si="27"/>
        <v>1.8107543579867643E-3</v>
      </c>
    </row>
    <row r="304" spans="2:5" x14ac:dyDescent="0.3">
      <c r="B304" s="26">
        <f>'RESULTADOS PIER'!K722</f>
        <v>22.678699999999999</v>
      </c>
      <c r="C304" s="26">
        <f>'RESULTADOS PIER'!N722</f>
        <v>15.8466</v>
      </c>
      <c r="D304" s="26">
        <f t="shared" si="26"/>
        <v>2.4174138408152131E-2</v>
      </c>
      <c r="E304" s="26">
        <f t="shared" si="27"/>
        <v>7.3441427169187012E-3</v>
      </c>
    </row>
    <row r="305" spans="2:5" x14ac:dyDescent="0.3">
      <c r="B305" s="26">
        <f>'RESULTADOS PIER'!K723</f>
        <v>25.104199999999999</v>
      </c>
      <c r="C305" s="26">
        <f>'RESULTADOS PIER'!N723</f>
        <v>0.72230000000000005</v>
      </c>
      <c r="D305" s="26">
        <f t="shared" si="26"/>
        <v>2.6759576405434731E-2</v>
      </c>
      <c r="E305" s="26">
        <f t="shared" si="27"/>
        <v>3.3475157348771207E-4</v>
      </c>
    </row>
    <row r="306" spans="2:5" x14ac:dyDescent="0.3">
      <c r="B306" s="26">
        <f>'RESULTADOS PIER'!K724</f>
        <v>0.95520000000000005</v>
      </c>
      <c r="C306" s="26">
        <f>'RESULTADOS PIER'!N724</f>
        <v>12.5764</v>
      </c>
      <c r="D306" s="26">
        <f t="shared" si="26"/>
        <v>1.0181860956521721E-3</v>
      </c>
      <c r="E306" s="26">
        <f t="shared" si="27"/>
        <v>5.8285611086956414E-3</v>
      </c>
    </row>
    <row r="307" spans="2:5" x14ac:dyDescent="0.3">
      <c r="B307" s="26">
        <f>'RESULTADOS PIER'!K725</f>
        <v>3.3807</v>
      </c>
      <c r="C307" s="26">
        <f>'RESULTADOS PIER'!N725</f>
        <v>3.6695000000000002</v>
      </c>
      <c r="D307" s="26">
        <f t="shared" si="26"/>
        <v>3.6036240929347759E-3</v>
      </c>
      <c r="E307" s="26">
        <f t="shared" si="27"/>
        <v>1.7006380990075584E-3</v>
      </c>
    </row>
    <row r="308" spans="2:5" x14ac:dyDescent="0.3">
      <c r="B308" s="26">
        <f>'RESULTADOS PIER'!K726</f>
        <v>32.140999999999998</v>
      </c>
      <c r="C308" s="26">
        <f>'RESULTADOS PIER'!N726</f>
        <v>25.801100000000002</v>
      </c>
      <c r="D308" s="26">
        <f t="shared" si="26"/>
        <v>3.4260384527173851E-2</v>
      </c>
      <c r="E308" s="26">
        <f t="shared" si="27"/>
        <v>1.1957578323015101E-2</v>
      </c>
    </row>
    <row r="309" spans="2:5" x14ac:dyDescent="0.3">
      <c r="B309" s="26">
        <f>'RESULTADOS PIER'!K727</f>
        <v>34.566499999999998</v>
      </c>
      <c r="C309" s="26">
        <f>'RESULTADOS PIER'!N727</f>
        <v>0.95979999999999999</v>
      </c>
      <c r="D309" s="26">
        <f t="shared" si="26"/>
        <v>3.6845822524456458E-2</v>
      </c>
      <c r="E309" s="26">
        <f t="shared" si="27"/>
        <v>4.4482148724007481E-4</v>
      </c>
    </row>
    <row r="310" spans="2:5" x14ac:dyDescent="0.3">
      <c r="B310" s="26">
        <f>'RESULTADOS PIER'!K728</f>
        <v>0.95520000000000005</v>
      </c>
      <c r="C310" s="26">
        <f>'RESULTADOS PIER'!N728</f>
        <v>12.5764</v>
      </c>
      <c r="D310" s="26">
        <f t="shared" si="26"/>
        <v>1.0181860956521721E-3</v>
      </c>
      <c r="E310" s="26">
        <f t="shared" si="27"/>
        <v>5.8285611086956414E-3</v>
      </c>
    </row>
    <row r="311" spans="2:5" x14ac:dyDescent="0.3">
      <c r="B311" s="26">
        <f>'RESULTADOS PIER'!K729</f>
        <v>3.3807</v>
      </c>
      <c r="C311" s="26">
        <f>'RESULTADOS PIER'!N729</f>
        <v>3.6695000000000002</v>
      </c>
      <c r="D311" s="26">
        <f t="shared" si="26"/>
        <v>3.6036240929347759E-3</v>
      </c>
      <c r="E311" s="26">
        <f t="shared" si="27"/>
        <v>1.7006380990075584E-3</v>
      </c>
    </row>
    <row r="312" spans="2:5" x14ac:dyDescent="0.3">
      <c r="B312" s="26">
        <f>'RESULTADOS PIER'!K730</f>
        <v>32.140999999999998</v>
      </c>
      <c r="C312" s="26">
        <f>'RESULTADOS PIER'!N730</f>
        <v>25.801100000000002</v>
      </c>
      <c r="D312" s="26">
        <f t="shared" si="26"/>
        <v>3.4260384527173851E-2</v>
      </c>
      <c r="E312" s="26">
        <f t="shared" si="27"/>
        <v>1.1957578323015101E-2</v>
      </c>
    </row>
    <row r="313" spans="2:5" x14ac:dyDescent="0.3">
      <c r="B313" s="26">
        <f>'RESULTADOS PIER'!K731</f>
        <v>34.566499999999998</v>
      </c>
      <c r="C313" s="26">
        <f>'RESULTADOS PIER'!N731</f>
        <v>0.95979999999999999</v>
      </c>
      <c r="D313" s="26">
        <f t="shared" si="26"/>
        <v>3.6845822524456458E-2</v>
      </c>
      <c r="E313" s="26">
        <f t="shared" si="27"/>
        <v>4.4482148724007481E-4</v>
      </c>
    </row>
    <row r="314" spans="2:5" x14ac:dyDescent="0.3">
      <c r="B314" s="26">
        <f>'RESULTADOS PIER'!K732</f>
        <v>20.1999</v>
      </c>
      <c r="C314" s="26">
        <f>'RESULTADOS PIER'!N732</f>
        <v>2.7524999999999999</v>
      </c>
      <c r="D314" s="26">
        <f t="shared" si="26"/>
        <v>2.1531885797282567E-2</v>
      </c>
      <c r="E314" s="26">
        <f t="shared" si="27"/>
        <v>1.2756523688563304E-3</v>
      </c>
    </row>
    <row r="315" spans="2:5" x14ac:dyDescent="0.3">
      <c r="B315" s="26">
        <f>'RESULTADOS PIER'!K733</f>
        <v>23.433900000000001</v>
      </c>
      <c r="C315" s="26">
        <f>'RESULTADOS PIER'!N733</f>
        <v>6.3550000000000004</v>
      </c>
      <c r="D315" s="26">
        <f t="shared" si="26"/>
        <v>2.4979136460326044E-2</v>
      </c>
      <c r="E315" s="26">
        <f t="shared" si="27"/>
        <v>2.9452391658790116E-3</v>
      </c>
    </row>
    <row r="316" spans="2:5" x14ac:dyDescent="0.3">
      <c r="B316" s="26">
        <f>'RESULTADOS PIER'!K734</f>
        <v>32.461199999999998</v>
      </c>
      <c r="C316" s="26">
        <f>'RESULTADOS PIER'!N734</f>
        <v>21.2211</v>
      </c>
      <c r="D316" s="26">
        <f t="shared" si="26"/>
        <v>3.4601698584782542E-2</v>
      </c>
      <c r="E316" s="26">
        <f t="shared" si="27"/>
        <v>9.8349669336011171E-3</v>
      </c>
    </row>
    <row r="317" spans="2:5" x14ac:dyDescent="0.3">
      <c r="B317" s="26">
        <f>'RESULTADOS PIER'!K735</f>
        <v>35.6952</v>
      </c>
      <c r="C317" s="26">
        <f>'RESULTADOS PIER'!N735</f>
        <v>3.1701000000000001</v>
      </c>
      <c r="D317" s="26">
        <f t="shared" si="26"/>
        <v>3.8048949247826015E-2</v>
      </c>
      <c r="E317" s="26">
        <f t="shared" si="27"/>
        <v>1.4691900361531167E-3</v>
      </c>
    </row>
    <row r="318" spans="2:5" x14ac:dyDescent="0.3">
      <c r="B318" s="26">
        <f>'RESULTADOS PIER'!K736</f>
        <v>20.1999</v>
      </c>
      <c r="C318" s="26">
        <f>'RESULTADOS PIER'!N736</f>
        <v>2.7524999999999999</v>
      </c>
      <c r="D318" s="26">
        <f t="shared" si="26"/>
        <v>2.1531885797282567E-2</v>
      </c>
      <c r="E318" s="26">
        <f t="shared" si="27"/>
        <v>1.2756523688563304E-3</v>
      </c>
    </row>
    <row r="319" spans="2:5" x14ac:dyDescent="0.3">
      <c r="B319" s="26">
        <f>'RESULTADOS PIER'!K737</f>
        <v>23.433900000000001</v>
      </c>
      <c r="C319" s="26">
        <f>'RESULTADOS PIER'!N737</f>
        <v>6.3550000000000004</v>
      </c>
      <c r="D319" s="26">
        <f t="shared" si="26"/>
        <v>2.4979136460326044E-2</v>
      </c>
      <c r="E319" s="26">
        <f t="shared" si="27"/>
        <v>2.9452391658790116E-3</v>
      </c>
    </row>
    <row r="320" spans="2:5" x14ac:dyDescent="0.3">
      <c r="B320" s="26">
        <f>'RESULTADOS PIER'!K738</f>
        <v>32.461199999999998</v>
      </c>
      <c r="C320" s="26">
        <f>'RESULTADOS PIER'!N738</f>
        <v>21.2211</v>
      </c>
      <c r="D320" s="26">
        <f t="shared" si="26"/>
        <v>3.4601698584782542E-2</v>
      </c>
      <c r="E320" s="26">
        <f t="shared" si="27"/>
        <v>9.8349669336011171E-3</v>
      </c>
    </row>
    <row r="321" spans="2:5" x14ac:dyDescent="0.3">
      <c r="B321" s="26">
        <f>'RESULTADOS PIER'!K739</f>
        <v>35.6952</v>
      </c>
      <c r="C321" s="26">
        <f>'RESULTADOS PIER'!N739</f>
        <v>3.1701000000000001</v>
      </c>
      <c r="D321" s="26">
        <f t="shared" si="26"/>
        <v>3.8048949247826015E-2</v>
      </c>
      <c r="E321" s="26">
        <f t="shared" si="27"/>
        <v>1.4691900361531167E-3</v>
      </c>
    </row>
    <row r="322" spans="2:5" x14ac:dyDescent="0.3">
      <c r="B322" s="26">
        <f>'RESULTADOS PIER'!K740</f>
        <v>10.7376</v>
      </c>
      <c r="C322" s="26">
        <f>'RESULTADOS PIER'!N740</f>
        <v>7.202</v>
      </c>
      <c r="D322" s="26">
        <f t="shared" si="26"/>
        <v>1.1445639678260849E-2</v>
      </c>
      <c r="E322" s="26">
        <f t="shared" si="27"/>
        <v>3.3377832372400696E-3</v>
      </c>
    </row>
    <row r="323" spans="2:5" x14ac:dyDescent="0.3">
      <c r="B323" s="26">
        <f>'RESULTADOS PIER'!K741</f>
        <v>13.9716</v>
      </c>
      <c r="C323" s="26">
        <f>'RESULTADOS PIER'!N741</f>
        <v>6.1173999999999999</v>
      </c>
      <c r="D323" s="26">
        <f t="shared" si="26"/>
        <v>1.4892890341304322E-2</v>
      </c>
      <c r="E323" s="26">
        <f t="shared" si="27"/>
        <v>2.8351229068998059E-3</v>
      </c>
    </row>
    <row r="324" spans="2:5" x14ac:dyDescent="0.3">
      <c r="B324" s="26">
        <f>'RESULTADOS PIER'!K742</f>
        <v>41.923499999999997</v>
      </c>
      <c r="C324" s="26">
        <f>'RESULTADOS PIER'!N742</f>
        <v>31.1755</v>
      </c>
      <c r="D324" s="26">
        <f t="shared" si="26"/>
        <v>4.4687944703804265E-2</v>
      </c>
      <c r="E324" s="26">
        <f t="shared" si="27"/>
        <v>1.4448356194470673E-2</v>
      </c>
    </row>
    <row r="325" spans="2:5" x14ac:dyDescent="0.3">
      <c r="B325" s="26">
        <f>'RESULTADOS PIER'!K743</f>
        <v>45.157499999999999</v>
      </c>
      <c r="C325" s="26">
        <f>'RESULTADOS PIER'!N743</f>
        <v>3.4077000000000002</v>
      </c>
      <c r="D325" s="26">
        <f t="shared" si="26"/>
        <v>4.8135195366847738E-2</v>
      </c>
      <c r="E325" s="26">
        <f t="shared" si="27"/>
        <v>1.5793062951323224E-3</v>
      </c>
    </row>
    <row r="326" spans="2:5" x14ac:dyDescent="0.3">
      <c r="B326" s="26">
        <f>'RESULTADOS PIER'!K744</f>
        <v>10.7376</v>
      </c>
      <c r="C326" s="26">
        <f>'RESULTADOS PIER'!N744</f>
        <v>7.202</v>
      </c>
      <c r="D326" s="26">
        <f t="shared" si="26"/>
        <v>1.1445639678260849E-2</v>
      </c>
      <c r="E326" s="26">
        <f t="shared" si="27"/>
        <v>3.3377832372400696E-3</v>
      </c>
    </row>
    <row r="327" spans="2:5" x14ac:dyDescent="0.3">
      <c r="B327" s="26">
        <f>'RESULTADOS PIER'!K745</f>
        <v>13.9716</v>
      </c>
      <c r="C327" s="26">
        <f>'RESULTADOS PIER'!N745</f>
        <v>6.1173999999999999</v>
      </c>
      <c r="D327" s="26">
        <f t="shared" si="26"/>
        <v>1.4892890341304322E-2</v>
      </c>
      <c r="E327" s="26">
        <f t="shared" si="27"/>
        <v>2.8351229068998059E-3</v>
      </c>
    </row>
    <row r="328" spans="2:5" x14ac:dyDescent="0.3">
      <c r="B328" s="26">
        <f>'RESULTADOS PIER'!K746</f>
        <v>41.923499999999997</v>
      </c>
      <c r="C328" s="26">
        <f>'RESULTADOS PIER'!N746</f>
        <v>31.1755</v>
      </c>
      <c r="D328" s="26">
        <f t="shared" si="26"/>
        <v>4.4687944703804265E-2</v>
      </c>
      <c r="E328" s="26">
        <f t="shared" si="27"/>
        <v>1.4448356194470673E-2</v>
      </c>
    </row>
    <row r="329" spans="2:5" x14ac:dyDescent="0.3">
      <c r="B329" s="26">
        <f>'RESULTADOS PIER'!K747</f>
        <v>45.157499999999999</v>
      </c>
      <c r="C329" s="26">
        <f>'RESULTADOS PIER'!N747</f>
        <v>3.4077000000000002</v>
      </c>
      <c r="D329" s="26">
        <f t="shared" si="26"/>
        <v>4.8135195366847738E-2</v>
      </c>
      <c r="E329" s="26">
        <f t="shared" si="27"/>
        <v>1.5793062951323224E-3</v>
      </c>
    </row>
    <row r="330" spans="2:5" x14ac:dyDescent="0.3">
      <c r="B330" s="26">
        <f>'RESULTADOS PIER'!K748</f>
        <v>0.95520000000000005</v>
      </c>
      <c r="C330" s="26">
        <f>'RESULTADOS PIER'!N748</f>
        <v>12.5764</v>
      </c>
      <c r="D330" s="26">
        <f t="shared" si="26"/>
        <v>1.0181860956521721E-3</v>
      </c>
      <c r="E330" s="26">
        <f t="shared" si="27"/>
        <v>5.8285611086956414E-3</v>
      </c>
    </row>
    <row r="331" spans="2:5" x14ac:dyDescent="0.3">
      <c r="B331" s="26">
        <f>'RESULTADOS PIER'!K749</f>
        <v>3.3807</v>
      </c>
      <c r="C331" s="26">
        <f>'RESULTADOS PIER'!N749</f>
        <v>6.3550000000000004</v>
      </c>
      <c r="D331" s="26">
        <f t="shared" si="26"/>
        <v>3.6036240929347759E-3</v>
      </c>
      <c r="E331" s="26">
        <f t="shared" si="27"/>
        <v>2.9452391658790116E-3</v>
      </c>
    </row>
    <row r="332" spans="2:5" x14ac:dyDescent="0.3">
      <c r="B332" s="26">
        <f>'RESULTADOS PIER'!K750</f>
        <v>41.923499999999997</v>
      </c>
      <c r="C332" s="26">
        <f>'RESULTADOS PIER'!N750</f>
        <v>31.1755</v>
      </c>
      <c r="D332" s="26">
        <f t="shared" si="26"/>
        <v>4.4687944703804265E-2</v>
      </c>
      <c r="E332" s="26">
        <f t="shared" si="27"/>
        <v>1.4448356194470673E-2</v>
      </c>
    </row>
    <row r="333" spans="2:5" x14ac:dyDescent="0.3">
      <c r="B333" s="26">
        <f>'RESULTADOS PIER'!K751</f>
        <v>45.157499999999999</v>
      </c>
      <c r="C333" s="26">
        <f>'RESULTADOS PIER'!N751</f>
        <v>0.72230000000000005</v>
      </c>
      <c r="D333" s="26">
        <f t="shared" si="26"/>
        <v>4.8135195366847738E-2</v>
      </c>
      <c r="E333" s="26">
        <f t="shared" si="27"/>
        <v>3.3475157348771207E-4</v>
      </c>
    </row>
  </sheetData>
  <mergeCells count="2">
    <mergeCell ref="K2:M2"/>
    <mergeCell ref="S14:S19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rgb="FFFFFF00"/>
  </sheetPr>
  <dimension ref="B2:R276"/>
  <sheetViews>
    <sheetView showGridLines="0" topLeftCell="A225" zoomScale="90" zoomScaleNormal="90" workbookViewId="0">
      <selection activeCell="D174" sqref="D17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I'!$R$4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144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146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147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148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167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I'!$R$5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144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146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147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148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167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I'!$R$6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144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146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147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148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167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I'!$R$7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144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146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147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148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167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I'!$R$8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144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146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147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148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167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I'!$R$9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144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146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147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148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167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PLANTILLA BASE</vt:lpstr>
      <vt:lpstr>TABLAS</vt:lpstr>
      <vt:lpstr>GENERAC. DIAGRAMA</vt:lpstr>
      <vt:lpstr>RESULTADOS PIER</vt:lpstr>
      <vt:lpstr>DIAGRAMAS</vt:lpstr>
      <vt:lpstr>RESUMEN FC</vt:lpstr>
      <vt:lpstr>EJE 6</vt:lpstr>
      <vt:lpstr>PLANILLAS EJE 6</vt:lpstr>
      <vt:lpstr>EJE 11</vt:lpstr>
      <vt:lpstr>PLANILLAS EJE 11</vt:lpstr>
      <vt:lpstr>EJE 13</vt:lpstr>
      <vt:lpstr>PLANILLAS EJE 13</vt:lpstr>
      <vt:lpstr>EJE G ENTRE 3-6</vt:lpstr>
      <vt:lpstr>PLANILLAS EJE G ENTRE 3-6</vt:lpstr>
      <vt:lpstr>EJE I</vt:lpstr>
      <vt:lpstr>PLANILLAS EJE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2018-12-04T04:23:52Z</dcterms:modified>
</cp:coreProperties>
</file>