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minimized="1" xWindow="3660" yWindow="460" windowWidth="25600" windowHeight="16980" tabRatio="500" activeTab="1"/>
  </bookViews>
  <sheets>
    <sheet name="IC 2391" sheetId="1" r:id="rId1"/>
    <sheet name="NGC 6475" sheetId="8" r:id="rId2"/>
    <sheet name="NGC 2451" sheetId="5" r:id="rId3"/>
    <sheet name="NGC 2516" sheetId="6" r:id="rId4"/>
    <sheet name="NGC 3532" sheetId="7" r:id="rId5"/>
    <sheet name="IC 2602" sheetId="3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8" i="1" l="1"/>
  <c r="M12" i="5"/>
  <c r="M21" i="3"/>
  <c r="M20" i="3"/>
  <c r="M19" i="3"/>
  <c r="M18" i="3"/>
  <c r="M17" i="3"/>
  <c r="M16" i="3"/>
  <c r="M15" i="3"/>
  <c r="M14" i="3"/>
  <c r="M13" i="3"/>
  <c r="M12" i="3"/>
  <c r="M10" i="3"/>
  <c r="M9" i="3"/>
  <c r="M8" i="3"/>
  <c r="M7" i="3"/>
  <c r="M6" i="3"/>
  <c r="M5" i="3"/>
  <c r="M4" i="3"/>
  <c r="M3" i="3"/>
  <c r="M2" i="3"/>
  <c r="M4" i="7"/>
  <c r="M5" i="7"/>
  <c r="M6" i="7"/>
  <c r="M7" i="7"/>
  <c r="M8" i="7"/>
  <c r="M9" i="7"/>
  <c r="M10" i="7"/>
  <c r="M3" i="7"/>
  <c r="M2" i="7"/>
  <c r="M13" i="5"/>
  <c r="M14" i="5"/>
  <c r="M11" i="5"/>
  <c r="M10" i="5"/>
  <c r="M9" i="5"/>
  <c r="M8" i="5"/>
  <c r="M7" i="5"/>
  <c r="M6" i="5"/>
  <c r="M5" i="5"/>
  <c r="M4" i="5"/>
  <c r="M3" i="5"/>
  <c r="M2" i="5"/>
  <c r="M6" i="8"/>
  <c r="M5" i="8"/>
  <c r="M4" i="8"/>
  <c r="M3" i="8"/>
  <c r="M2" i="8"/>
  <c r="M3" i="1"/>
  <c r="M4" i="1"/>
  <c r="M5" i="1"/>
  <c r="M6" i="1"/>
  <c r="M7" i="1"/>
  <c r="M2" i="1"/>
  <c r="D40" i="8"/>
  <c r="G34" i="3"/>
  <c r="G33" i="3"/>
  <c r="G32" i="3"/>
  <c r="G31" i="3"/>
  <c r="G30" i="3"/>
  <c r="G29" i="3"/>
  <c r="G37" i="8"/>
  <c r="G36" i="8"/>
  <c r="G35" i="8"/>
  <c r="G34" i="8"/>
  <c r="G33" i="8"/>
  <c r="G32" i="8"/>
  <c r="G31" i="8"/>
  <c r="G30" i="8"/>
  <c r="G29" i="8"/>
  <c r="G35" i="7"/>
  <c r="G34" i="7"/>
  <c r="G33" i="7"/>
  <c r="G32" i="7"/>
  <c r="G31" i="7"/>
  <c r="G30" i="7"/>
  <c r="G29" i="7"/>
  <c r="G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29" i="5"/>
  <c r="G34" i="5"/>
  <c r="G33" i="5"/>
  <c r="G32" i="5"/>
  <c r="G31" i="5"/>
  <c r="G30" i="5"/>
  <c r="B36" i="5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" i="8"/>
  <c r="D41" i="8"/>
  <c r="B39" i="8"/>
  <c r="B41" i="8"/>
  <c r="B42" i="8"/>
  <c r="B43" i="8"/>
  <c r="B44" i="8"/>
  <c r="C39" i="8"/>
  <c r="C41" i="8"/>
  <c r="C42" i="8"/>
  <c r="C43" i="8"/>
  <c r="C44" i="8"/>
  <c r="D42" i="8"/>
  <c r="D43" i="8"/>
  <c r="D44" i="8"/>
  <c r="D39" i="8"/>
  <c r="D37" i="7"/>
  <c r="C37" i="7"/>
  <c r="B37" i="7"/>
  <c r="D37" i="6"/>
  <c r="C37" i="6"/>
  <c r="B37" i="6"/>
  <c r="D36" i="5"/>
  <c r="C36" i="5"/>
  <c r="B36" i="3"/>
  <c r="D36" i="3"/>
  <c r="C36" i="3"/>
  <c r="D30" i="1"/>
  <c r="C30" i="1"/>
  <c r="B30" i="1"/>
</calcChain>
</file>

<file path=xl/sharedStrings.xml><?xml version="1.0" encoding="utf-8"?>
<sst xmlns="http://schemas.openxmlformats.org/spreadsheetml/2006/main" count="360" uniqueCount="112">
  <si>
    <t>J-Count</t>
  </si>
  <si>
    <t>H-Count</t>
  </si>
  <si>
    <t>K-Count</t>
  </si>
  <si>
    <t>Actual Area</t>
  </si>
  <si>
    <t>Requested Area</t>
  </si>
  <si>
    <t>Total</t>
  </si>
  <si>
    <t xml:space="preserve">  Magnitude </t>
  </si>
  <si>
    <t xml:space="preserve">      &lt;    2</t>
  </si>
  <si>
    <t xml:space="preserve"> 2.0 to  2.5</t>
  </si>
  <si>
    <t xml:space="preserve"> 2.5 to  3.0</t>
  </si>
  <si>
    <t xml:space="preserve"> 3.0 to  3.5</t>
  </si>
  <si>
    <t xml:space="preserve"> 3.5 to  4.0</t>
  </si>
  <si>
    <t xml:space="preserve"> 4.0 to  4.5</t>
  </si>
  <si>
    <t xml:space="preserve"> 4.5 to  5.0</t>
  </si>
  <si>
    <t xml:space="preserve"> 5.0 to  5.5</t>
  </si>
  <si>
    <t xml:space="preserve"> 5.5 to  6.0</t>
  </si>
  <si>
    <t xml:space="preserve"> 6.0 to  6.5</t>
  </si>
  <si>
    <t xml:space="preserve"> 6.5 to  7.0</t>
  </si>
  <si>
    <t xml:space="preserve"> 7.0 to  7.5</t>
  </si>
  <si>
    <t xml:space="preserve"> 7.5 to  8.0</t>
  </si>
  <si>
    <t xml:space="preserve"> 8.0 to  8.5</t>
  </si>
  <si>
    <t xml:space="preserve"> 8.5 to  9.0</t>
  </si>
  <si>
    <t xml:space="preserve"> 9.0 to  9.5</t>
  </si>
  <si>
    <t xml:space="preserve"> 9.5 to 10.0</t>
  </si>
  <si>
    <t>10.0 to 10.5</t>
  </si>
  <si>
    <t>10.5 to 11.0</t>
  </si>
  <si>
    <t>11.0 to 11.5</t>
  </si>
  <si>
    <t>11.5 to 12.0</t>
  </si>
  <si>
    <t>12.0 to 12.5</t>
  </si>
  <si>
    <t>12.5 to 13.0</t>
  </si>
  <si>
    <t>13.0 to 13.5</t>
  </si>
  <si>
    <t>13.5 to 14.0</t>
  </si>
  <si>
    <t>14.0 to 14.5</t>
  </si>
  <si>
    <t>14.5 to 15.0</t>
  </si>
  <si>
    <t>*'s per square degree</t>
  </si>
  <si>
    <t>1 deg / 3600 arc s</t>
  </si>
  <si>
    <t>* pi (5^2)</t>
  </si>
  <si>
    <t>Poisson</t>
  </si>
  <si>
    <t>Distance</t>
  </si>
  <si>
    <t>Actual Mag</t>
  </si>
  <si>
    <t>HD73340</t>
  </si>
  <si>
    <t>HD73503</t>
  </si>
  <si>
    <t>Hogg13</t>
  </si>
  <si>
    <t>PSPC13</t>
  </si>
  <si>
    <t>PSPC46</t>
  </si>
  <si>
    <t>Hogg5</t>
  </si>
  <si>
    <t>M56 a</t>
  </si>
  <si>
    <t>M56 b</t>
  </si>
  <si>
    <t>M42</t>
  </si>
  <si>
    <t>M86 a</t>
  </si>
  <si>
    <t>M86 c</t>
  </si>
  <si>
    <t>M141</t>
  </si>
  <si>
    <t>M141-2 a</t>
  </si>
  <si>
    <t>M141-2 b</t>
  </si>
  <si>
    <t>M162</t>
  </si>
  <si>
    <t>M182</t>
  </si>
  <si>
    <t>M188</t>
  </si>
  <si>
    <t>M197 b</t>
  </si>
  <si>
    <t>M218</t>
  </si>
  <si>
    <t>M268</t>
  </si>
  <si>
    <t>M284</t>
  </si>
  <si>
    <t>M291</t>
  </si>
  <si>
    <t>M47 a</t>
  </si>
  <si>
    <t>M47 b</t>
  </si>
  <si>
    <t>M155</t>
  </si>
  <si>
    <t>M278</t>
  </si>
  <si>
    <t>M50</t>
  </si>
  <si>
    <t>M317 a</t>
  </si>
  <si>
    <t>M317 b</t>
  </si>
  <si>
    <t>M409</t>
  </si>
  <si>
    <t>M49 a</t>
  </si>
  <si>
    <t>M49 b</t>
  </si>
  <si>
    <t>M665</t>
  </si>
  <si>
    <t>R110</t>
  </si>
  <si>
    <t>R22b</t>
  </si>
  <si>
    <t>R84 a</t>
  </si>
  <si>
    <t>R84 b</t>
  </si>
  <si>
    <t>R86</t>
  </si>
  <si>
    <t>R36</t>
  </si>
  <si>
    <t>R90</t>
  </si>
  <si>
    <t>W14</t>
  </si>
  <si>
    <t>W3</t>
  </si>
  <si>
    <t>W13</t>
  </si>
  <si>
    <t>R97</t>
  </si>
  <si>
    <t>W17</t>
  </si>
  <si>
    <t>B62</t>
  </si>
  <si>
    <t>W24 / R81 a</t>
  </si>
  <si>
    <t>W24 / R81 b</t>
  </si>
  <si>
    <t>W24 / R81 c</t>
  </si>
  <si>
    <t>W25 a</t>
  </si>
  <si>
    <t>W25 b</t>
  </si>
  <si>
    <t>W25 c</t>
  </si>
  <si>
    <t>B1</t>
  </si>
  <si>
    <t>Comp.</t>
  </si>
  <si>
    <t>Poisson J</t>
  </si>
  <si>
    <t>Poisson H</t>
  </si>
  <si>
    <t>Poisson K</t>
  </si>
  <si>
    <t>x this row by the # of stars</t>
  </si>
  <si>
    <t>-</t>
  </si>
  <si>
    <t>15.0 to 15.5</t>
  </si>
  <si>
    <t>15.5 to 16.0</t>
  </si>
  <si>
    <t>16.0 to 16.5</t>
  </si>
  <si>
    <t>16.5 to 17.0</t>
  </si>
  <si>
    <t>17.0 to 17.5</t>
  </si>
  <si>
    <t>17.5 to 18.0</t>
  </si>
  <si>
    <t>18.0 to 18.5</t>
  </si>
  <si>
    <t>18.5 to 19.0</t>
  </si>
  <si>
    <t>19.0 to 19.5</t>
  </si>
  <si>
    <t>App Mag</t>
  </si>
  <si>
    <t>Abs Mag</t>
  </si>
  <si>
    <t>Below 4.5 DelK</t>
  </si>
  <si>
    <t>HD73722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</si>
</sst>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0.00000"/>
    <numFmt numFmtId="167" formatCode="0.0000"/>
  </numFmts>
  <fonts count="8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33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66" fontId="0" fillId="0" borderId="0" xfId="0" applyNumberFormat="1" applyFill="1" applyAlignment="1">
      <alignment horizontal="center"/>
    </xf>
    <xf numFmtId="167" fontId="7" fillId="4" borderId="0" xfId="287" applyNumberFormat="1" applyAlignment="1">
      <alignment horizontal="center"/>
    </xf>
    <xf numFmtId="167" fontId="6" fillId="3" borderId="0" xfId="286" applyNumberFormat="1" applyAlignment="1">
      <alignment horizontal="center"/>
    </xf>
    <xf numFmtId="166" fontId="7" fillId="4" borderId="0" xfId="287" applyNumberFormat="1" applyAlignment="1">
      <alignment horizontal="center"/>
    </xf>
    <xf numFmtId="166" fontId="6" fillId="3" borderId="0" xfId="286" applyNumberFormat="1" applyAlignment="1">
      <alignment horizontal="center"/>
    </xf>
    <xf numFmtId="0" fontId="5" fillId="2" borderId="0" xfId="285" applyAlignment="1">
      <alignment horizontal="center"/>
    </xf>
    <xf numFmtId="0" fontId="5" fillId="5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285" applyFill="1" applyAlignment="1">
      <alignment horizontal="center"/>
    </xf>
    <xf numFmtId="0" fontId="0" fillId="0" borderId="0" xfId="0" applyFill="1"/>
    <xf numFmtId="0" fontId="4" fillId="0" borderId="0" xfId="0" applyFont="1" applyFill="1" applyAlignment="1">
      <alignment horizontal="center"/>
    </xf>
  </cellXfs>
  <cellStyles count="336">
    <cellStyle name="Bad" xfId="286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Good" xfId="28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Neutral" xfId="28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="125" zoomScaleNormal="125" zoomScalePageLayoutView="125" workbookViewId="0">
      <selection activeCell="J2" sqref="J2:L8"/>
    </sheetView>
  </sheetViews>
  <sheetFormatPr baseColWidth="10" defaultRowHeight="15" x14ac:dyDescent="0"/>
  <cols>
    <col min="1" max="1" width="13.6640625" style="1" customWidth="1"/>
    <col min="2" max="2" width="12.6640625" style="1" customWidth="1"/>
    <col min="3" max="3" width="11.1640625" style="1" customWidth="1"/>
    <col min="4" max="4" width="11.6640625" style="1" customWidth="1"/>
    <col min="5" max="5" width="17.6640625" style="1" customWidth="1"/>
    <col min="6" max="7" width="10.83203125" style="1"/>
    <col min="8" max="8" width="4.1640625" style="1" customWidth="1"/>
    <col min="9" max="12" width="10.83203125" style="1"/>
    <col min="13" max="13" width="17.33203125" style="1" customWidth="1"/>
    <col min="14" max="16384" width="10.83203125" style="1"/>
  </cols>
  <sheetData>
    <row r="1" spans="1:13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G1" s="2" t="s">
        <v>39</v>
      </c>
      <c r="I1" s="2" t="s">
        <v>93</v>
      </c>
      <c r="J1" s="2" t="s">
        <v>94</v>
      </c>
      <c r="K1" s="2" t="s">
        <v>95</v>
      </c>
      <c r="L1" s="2" t="s">
        <v>96</v>
      </c>
      <c r="M1" s="2" t="s">
        <v>110</v>
      </c>
    </row>
    <row r="2" spans="1:13">
      <c r="A2" s="1" t="s">
        <v>7</v>
      </c>
      <c r="B2" s="1">
        <v>1</v>
      </c>
      <c r="C2" s="1">
        <v>2</v>
      </c>
      <c r="D2" s="1">
        <v>2</v>
      </c>
      <c r="E2" s="1">
        <v>31.427</v>
      </c>
      <c r="F2" s="5">
        <v>2</v>
      </c>
      <c r="G2" s="6">
        <f>F2-(5*LOG(E8, 10)-5)</f>
        <v>-3.8068400111748719</v>
      </c>
      <c r="I2" s="1" t="s">
        <v>40</v>
      </c>
      <c r="J2" s="7">
        <v>0.99987678713499994</v>
      </c>
      <c r="K2" s="7">
        <v>0.99984401005599999</v>
      </c>
      <c r="L2" s="7">
        <v>0.99967185163600003</v>
      </c>
      <c r="M2" t="b">
        <f>TRUE</f>
        <v>1</v>
      </c>
    </row>
    <row r="3" spans="1:13">
      <c r="A3" s="1" t="s">
        <v>8</v>
      </c>
      <c r="B3" s="1">
        <v>0</v>
      </c>
      <c r="C3" s="1">
        <v>0</v>
      </c>
      <c r="D3" s="1">
        <v>0</v>
      </c>
      <c r="F3" s="5">
        <v>2.5</v>
      </c>
      <c r="G3" s="6">
        <f>F3-(5*LOG(E8, 10)-5)</f>
        <v>-3.3068400111748719</v>
      </c>
      <c r="I3" s="1" t="s">
        <v>41</v>
      </c>
      <c r="J3" s="7">
        <v>0.998693829915</v>
      </c>
      <c r="K3" s="7">
        <v>0.99852071424900002</v>
      </c>
      <c r="L3" s="7">
        <v>0.99826639072300005</v>
      </c>
      <c r="M3" t="b">
        <f>TRUE</f>
        <v>1</v>
      </c>
    </row>
    <row r="4" spans="1:13">
      <c r="A4" s="1" t="s">
        <v>9</v>
      </c>
      <c r="B4" s="1">
        <v>1</v>
      </c>
      <c r="C4" s="1">
        <v>1</v>
      </c>
      <c r="D4" s="1">
        <v>5</v>
      </c>
      <c r="E4" s="2" t="s">
        <v>4</v>
      </c>
      <c r="F4" s="5">
        <v>3</v>
      </c>
      <c r="G4" s="6">
        <f>F4-(5*LOG(E8, 10)-5)</f>
        <v>-2.8068400111748719</v>
      </c>
      <c r="I4" s="1" t="s">
        <v>111</v>
      </c>
      <c r="J4" s="7">
        <v>0.99987678713499994</v>
      </c>
      <c r="K4" s="7">
        <v>0.99974472134699999</v>
      </c>
      <c r="L4" s="7">
        <v>0.99967185163600003</v>
      </c>
      <c r="M4" t="b">
        <f>TRUE</f>
        <v>1</v>
      </c>
    </row>
    <row r="5" spans="1:13">
      <c r="A5" s="1" t="s">
        <v>10</v>
      </c>
      <c r="B5" s="1">
        <v>0</v>
      </c>
      <c r="C5" s="1">
        <v>5</v>
      </c>
      <c r="D5" s="1">
        <v>3</v>
      </c>
      <c r="E5" s="1">
        <v>12.5664</v>
      </c>
      <c r="F5" s="5">
        <v>3.5</v>
      </c>
      <c r="G5" s="6">
        <f>F5-(5*LOG(E8, 10)-5)</f>
        <v>-2.3068400111748719</v>
      </c>
      <c r="I5" s="1" t="s">
        <v>42</v>
      </c>
      <c r="J5" s="7">
        <v>0.99692807331199995</v>
      </c>
      <c r="K5" s="7">
        <v>0.99778949223199997</v>
      </c>
      <c r="L5" s="7">
        <v>0.99743437210899999</v>
      </c>
      <c r="M5" t="b">
        <f>TRUE</f>
        <v>1</v>
      </c>
    </row>
    <row r="6" spans="1:13">
      <c r="A6" s="1" t="s">
        <v>11</v>
      </c>
      <c r="B6" s="1">
        <v>0</v>
      </c>
      <c r="C6" s="1">
        <v>5</v>
      </c>
      <c r="D6" s="1">
        <v>15</v>
      </c>
      <c r="F6" s="5">
        <v>4</v>
      </c>
      <c r="G6" s="6">
        <f>F6-(5*LOG(E8, 10)-5)</f>
        <v>-1.8068400111748719</v>
      </c>
      <c r="I6" s="1" t="s">
        <v>43</v>
      </c>
      <c r="J6" s="7">
        <v>0.99968264681300001</v>
      </c>
      <c r="K6" s="7">
        <v>0.99936385265399996</v>
      </c>
      <c r="L6" s="7">
        <v>0.99949239888700003</v>
      </c>
      <c r="M6" t="b">
        <f>TRUE</f>
        <v>1</v>
      </c>
    </row>
    <row r="7" spans="1:13">
      <c r="A7" s="1" t="s">
        <v>12</v>
      </c>
      <c r="B7" s="1">
        <v>9</v>
      </c>
      <c r="C7" s="1">
        <v>16</v>
      </c>
      <c r="D7" s="1">
        <v>17</v>
      </c>
      <c r="E7" s="2" t="s">
        <v>38</v>
      </c>
      <c r="F7" s="5">
        <v>4.5</v>
      </c>
      <c r="G7" s="6">
        <f>F7-(5*LOG(E8, 10)-5)</f>
        <v>-1.3068400111748719</v>
      </c>
      <c r="I7" s="1" t="s">
        <v>44</v>
      </c>
      <c r="J7" s="10">
        <v>0.99995564933299996</v>
      </c>
      <c r="K7" s="7">
        <v>0.99990397364500005</v>
      </c>
      <c r="L7" s="7">
        <v>0.99986907478499998</v>
      </c>
      <c r="M7" t="b">
        <f>TRUE</f>
        <v>1</v>
      </c>
    </row>
    <row r="8" spans="1:13">
      <c r="A8" s="1" t="s">
        <v>13</v>
      </c>
      <c r="B8" s="1">
        <v>5</v>
      </c>
      <c r="C8" s="1">
        <v>17</v>
      </c>
      <c r="D8" s="1">
        <v>32</v>
      </c>
      <c r="E8" s="1">
        <v>145</v>
      </c>
      <c r="F8" s="5">
        <v>5</v>
      </c>
      <c r="G8" s="6">
        <f>F8-(5*LOG(E8, 10)-5)</f>
        <v>-0.80684001117487192</v>
      </c>
      <c r="I8" s="1" t="s">
        <v>45</v>
      </c>
      <c r="J8" s="7">
        <v>0.99308127647400002</v>
      </c>
      <c r="K8" s="7">
        <v>0.99507985451699998</v>
      </c>
      <c r="L8" s="7">
        <v>0.99440656781299996</v>
      </c>
      <c r="M8" t="b">
        <f>TRUE</f>
        <v>1</v>
      </c>
    </row>
    <row r="9" spans="1:13">
      <c r="A9" s="1" t="s">
        <v>14</v>
      </c>
      <c r="B9" s="1">
        <v>19</v>
      </c>
      <c r="C9" s="1">
        <v>51</v>
      </c>
      <c r="D9" s="1">
        <v>83</v>
      </c>
      <c r="F9" s="5">
        <v>5.5</v>
      </c>
      <c r="G9" s="6">
        <f>F9-(5*LOG(E8, 10)-5)</f>
        <v>-0.30684001117487192</v>
      </c>
      <c r="M9"/>
    </row>
    <row r="10" spans="1:13">
      <c r="A10" s="1" t="s">
        <v>15</v>
      </c>
      <c r="B10" s="1">
        <v>32</v>
      </c>
      <c r="C10" s="1">
        <v>87</v>
      </c>
      <c r="D10" s="1">
        <v>105</v>
      </c>
      <c r="F10" s="5">
        <v>6</v>
      </c>
      <c r="G10" s="6">
        <f>F10-(5*LOG(E8, 10)-5)</f>
        <v>0.19315998882512808</v>
      </c>
      <c r="M10"/>
    </row>
    <row r="11" spans="1:13">
      <c r="A11" s="1" t="s">
        <v>16</v>
      </c>
      <c r="B11" s="1">
        <v>59</v>
      </c>
      <c r="C11" s="1">
        <v>122</v>
      </c>
      <c r="D11" s="1">
        <v>148</v>
      </c>
      <c r="F11" s="5">
        <v>6.5</v>
      </c>
      <c r="G11" s="6">
        <f>F11-(5*LOG(E8, 10)-5)</f>
        <v>0.69315998882512808</v>
      </c>
      <c r="M11"/>
    </row>
    <row r="12" spans="1:13">
      <c r="A12" s="1" t="s">
        <v>17</v>
      </c>
      <c r="B12" s="1">
        <v>104</v>
      </c>
      <c r="C12" s="1">
        <v>192</v>
      </c>
      <c r="D12" s="1">
        <v>269</v>
      </c>
      <c r="F12" s="5">
        <v>7</v>
      </c>
      <c r="G12" s="6">
        <f>F12-(5*LOG(E8, 10)-5)</f>
        <v>1.1931599888251281</v>
      </c>
      <c r="M12"/>
    </row>
    <row r="13" spans="1:13">
      <c r="A13" s="1" t="s">
        <v>18</v>
      </c>
      <c r="B13" s="1">
        <v>162</v>
      </c>
      <c r="C13" s="1">
        <v>311</v>
      </c>
      <c r="D13" s="1">
        <v>398</v>
      </c>
      <c r="F13" s="5">
        <v>7.5</v>
      </c>
      <c r="G13" s="6">
        <f>F13-(5*LOG(E8, 10)-5)</f>
        <v>1.6931599888251281</v>
      </c>
      <c r="M13"/>
    </row>
    <row r="14" spans="1:13">
      <c r="A14" s="1" t="s">
        <v>19</v>
      </c>
      <c r="B14" s="1">
        <v>247</v>
      </c>
      <c r="C14" s="1">
        <v>515</v>
      </c>
      <c r="D14" s="1">
        <v>625</v>
      </c>
      <c r="F14" s="5">
        <v>8</v>
      </c>
      <c r="G14" s="6">
        <f>F14-(5*LOG(E8, 10)-5)</f>
        <v>2.1931599888251281</v>
      </c>
      <c r="M14"/>
    </row>
    <row r="15" spans="1:13">
      <c r="A15" s="1" t="s">
        <v>20</v>
      </c>
      <c r="B15" s="1">
        <v>392</v>
      </c>
      <c r="C15" s="1">
        <v>773</v>
      </c>
      <c r="D15" s="1">
        <v>931</v>
      </c>
      <c r="F15" s="5">
        <v>8.5</v>
      </c>
      <c r="G15" s="6">
        <f>F15-(5*LOG(E8, 10)-5)</f>
        <v>2.6931599888251281</v>
      </c>
      <c r="M15"/>
    </row>
    <row r="16" spans="1:13">
      <c r="A16" s="1" t="s">
        <v>21</v>
      </c>
      <c r="B16" s="1">
        <v>615</v>
      </c>
      <c r="C16" s="1">
        <v>1203</v>
      </c>
      <c r="D16" s="1">
        <v>1380</v>
      </c>
      <c r="F16" s="5">
        <v>9</v>
      </c>
      <c r="G16" s="6">
        <f>F16-(5*LOG(E8, 10)-5)</f>
        <v>3.1931599888251281</v>
      </c>
      <c r="M16"/>
    </row>
    <row r="17" spans="1:13">
      <c r="A17" s="1" t="s">
        <v>22</v>
      </c>
      <c r="B17" s="1">
        <v>1032</v>
      </c>
      <c r="C17" s="1">
        <v>1749</v>
      </c>
      <c r="D17" s="1">
        <v>2004</v>
      </c>
      <c r="F17" s="5">
        <v>9.5</v>
      </c>
      <c r="G17" s="6">
        <f>F17-(5*LOG(E8, 10)-5)</f>
        <v>3.6931599888251281</v>
      </c>
      <c r="M17"/>
    </row>
    <row r="18" spans="1:13">
      <c r="A18" s="1" t="s">
        <v>23</v>
      </c>
      <c r="B18" s="1">
        <v>1657</v>
      </c>
      <c r="C18" s="1">
        <v>2628</v>
      </c>
      <c r="D18" s="1">
        <v>2981</v>
      </c>
      <c r="F18" s="5">
        <v>10</v>
      </c>
      <c r="G18" s="6">
        <f>F18-(5*LOG(E8, 10)-5)</f>
        <v>4.1931599888251281</v>
      </c>
      <c r="M18"/>
    </row>
    <row r="19" spans="1:13">
      <c r="A19" s="1" t="s">
        <v>24</v>
      </c>
      <c r="B19" s="1">
        <v>2443</v>
      </c>
      <c r="C19" s="1">
        <v>3799</v>
      </c>
      <c r="D19" s="1">
        <v>4324</v>
      </c>
      <c r="F19" s="5">
        <v>10.5</v>
      </c>
      <c r="G19" s="6">
        <f>F19-(5*LOG(E8, 10)-5)</f>
        <v>4.6931599888251281</v>
      </c>
      <c r="M19"/>
    </row>
    <row r="20" spans="1:13">
      <c r="A20" s="1" t="s">
        <v>25</v>
      </c>
      <c r="B20" s="1">
        <v>3637</v>
      </c>
      <c r="C20" s="1">
        <v>5732</v>
      </c>
      <c r="D20" s="1">
        <v>6460</v>
      </c>
      <c r="F20" s="5">
        <v>11</v>
      </c>
      <c r="G20" s="6">
        <f>F20-(5*LOG(E8, 10)-5)</f>
        <v>5.1931599888251281</v>
      </c>
      <c r="M20"/>
    </row>
    <row r="21" spans="1:13">
      <c r="A21" s="1" t="s">
        <v>26</v>
      </c>
      <c r="B21" s="1">
        <v>5540</v>
      </c>
      <c r="C21" s="1">
        <v>8370</v>
      </c>
      <c r="D21" s="1">
        <v>9306</v>
      </c>
      <c r="F21" s="5">
        <v>11.5</v>
      </c>
      <c r="G21" s="6">
        <f>F21-(5*LOG(E8, 10)-5)</f>
        <v>5.6931599888251281</v>
      </c>
    </row>
    <row r="22" spans="1:13">
      <c r="A22" s="1" t="s">
        <v>27</v>
      </c>
      <c r="B22" s="1">
        <v>8145</v>
      </c>
      <c r="C22" s="1">
        <v>12087</v>
      </c>
      <c r="D22" s="1">
        <v>13343</v>
      </c>
      <c r="F22" s="5">
        <v>12</v>
      </c>
      <c r="G22" s="6">
        <f>F22-(5*LOG(E8, 10)-5)</f>
        <v>6.1931599888251281</v>
      </c>
    </row>
    <row r="23" spans="1:13">
      <c r="A23" s="1" t="s">
        <v>28</v>
      </c>
      <c r="B23" s="1">
        <v>11904</v>
      </c>
      <c r="C23" s="1">
        <v>17298</v>
      </c>
      <c r="D23" s="1">
        <v>18993</v>
      </c>
      <c r="F23" s="5">
        <v>12.5</v>
      </c>
      <c r="G23" s="6">
        <f>F23-(5*LOG(E8, 10)-5)</f>
        <v>6.6931599888251281</v>
      </c>
    </row>
    <row r="24" spans="1:13">
      <c r="A24" s="1" t="s">
        <v>29</v>
      </c>
      <c r="B24" s="1">
        <v>17363</v>
      </c>
      <c r="C24" s="1">
        <v>24827</v>
      </c>
      <c r="D24" s="1">
        <v>27705</v>
      </c>
      <c r="F24" s="5">
        <v>13</v>
      </c>
      <c r="G24" s="6">
        <f>F24-(5*LOG(E8, 10)-5)</f>
        <v>7.1931599888251281</v>
      </c>
    </row>
    <row r="25" spans="1:13">
      <c r="A25" s="1" t="s">
        <v>30</v>
      </c>
      <c r="B25" s="1">
        <v>25079</v>
      </c>
      <c r="C25" s="1">
        <v>36878</v>
      </c>
      <c r="D25" s="1">
        <v>41549</v>
      </c>
      <c r="F25" s="5">
        <v>13.5</v>
      </c>
      <c r="G25" s="6">
        <f>F25-(5*LOG(E8, 10)-5)</f>
        <v>7.6931599888251281</v>
      </c>
    </row>
    <row r="26" spans="1:13">
      <c r="A26" s="1" t="s">
        <v>31</v>
      </c>
      <c r="B26" s="1">
        <v>37046</v>
      </c>
      <c r="C26" s="1">
        <v>54863</v>
      </c>
      <c r="D26" s="1">
        <v>61391</v>
      </c>
      <c r="F26" s="5">
        <v>14</v>
      </c>
      <c r="G26" s="6">
        <f>F26-(5*LOG(E8, 10)-5)</f>
        <v>8.1931599888251281</v>
      </c>
    </row>
    <row r="27" spans="1:13">
      <c r="A27" s="1" t="s">
        <v>32</v>
      </c>
      <c r="B27" s="1">
        <v>54387</v>
      </c>
      <c r="C27" s="1">
        <v>77479</v>
      </c>
      <c r="D27" s="1">
        <v>86456</v>
      </c>
      <c r="F27" s="5">
        <v>14.5</v>
      </c>
      <c r="G27" s="6">
        <f>F27-(5*LOG(E8, 10)-5)</f>
        <v>8.6931599888251281</v>
      </c>
    </row>
    <row r="28" spans="1:13">
      <c r="A28" s="1" t="s">
        <v>33</v>
      </c>
      <c r="B28" s="1">
        <v>76882</v>
      </c>
      <c r="C28" s="1">
        <v>109841</v>
      </c>
      <c r="D28" s="1">
        <v>127349</v>
      </c>
      <c r="F28" s="5">
        <v>15</v>
      </c>
      <c r="G28" s="6">
        <f>F28-(5*LOG(E8, 10)-5)</f>
        <v>9.1931599888251281</v>
      </c>
    </row>
    <row r="30" spans="1:13">
      <c r="A30" s="2" t="s">
        <v>5</v>
      </c>
      <c r="B30" s="1">
        <f>SUM(B2:B28)</f>
        <v>246761</v>
      </c>
      <c r="C30" s="1">
        <f>SUM(C2:C28)</f>
        <v>358851</v>
      </c>
      <c r="D30" s="1">
        <f>SUM(D2:D28)</f>
        <v>405874</v>
      </c>
    </row>
    <row r="31" spans="1:13">
      <c r="B31" s="3"/>
      <c r="C31" s="3"/>
      <c r="D31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C1" zoomScale="125" zoomScaleNormal="125" zoomScalePageLayoutView="125" workbookViewId="0">
      <selection activeCell="J2" sqref="J2:L6"/>
    </sheetView>
  </sheetViews>
  <sheetFormatPr baseColWidth="10" defaultRowHeight="15" x14ac:dyDescent="0"/>
  <cols>
    <col min="1" max="1" width="13.33203125" style="1" customWidth="1"/>
    <col min="2" max="2" width="12.6640625" style="1" customWidth="1"/>
    <col min="3" max="3" width="11.1640625" style="1" customWidth="1"/>
    <col min="4" max="4" width="11.6640625" style="1" customWidth="1"/>
    <col min="5" max="5" width="22.1640625" style="1" customWidth="1"/>
    <col min="6" max="6" width="15.6640625" style="1" customWidth="1"/>
    <col min="7" max="7" width="10.83203125" style="1"/>
    <col min="8" max="8" width="5.33203125" style="1" customWidth="1"/>
    <col min="9" max="12" width="10.83203125" style="1"/>
    <col min="13" max="13" width="14.5" style="1" customWidth="1"/>
    <col min="14" max="16384" width="10.83203125" style="1"/>
  </cols>
  <sheetData>
    <row r="1" spans="1:13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108</v>
      </c>
      <c r="G1" s="2" t="s">
        <v>109</v>
      </c>
      <c r="I1" s="2" t="s">
        <v>93</v>
      </c>
      <c r="J1" s="2" t="s">
        <v>94</v>
      </c>
      <c r="K1" s="2" t="s">
        <v>95</v>
      </c>
      <c r="L1" s="2" t="s">
        <v>96</v>
      </c>
      <c r="M1" s="2" t="s">
        <v>110</v>
      </c>
    </row>
    <row r="2" spans="1:13">
      <c r="A2" s="1" t="s">
        <v>7</v>
      </c>
      <c r="B2" s="1">
        <v>0</v>
      </c>
      <c r="C2" s="1">
        <v>3</v>
      </c>
      <c r="D2" s="1">
        <v>4</v>
      </c>
      <c r="E2" s="1">
        <v>22.706800000000001</v>
      </c>
      <c r="F2" s="5">
        <v>2</v>
      </c>
      <c r="G2" s="6">
        <f>F2-(5*LOG(E8, 10)-5)</f>
        <v>-5.1568188207949373</v>
      </c>
      <c r="I2" s="1" t="s">
        <v>46</v>
      </c>
      <c r="J2" s="13">
        <v>0.94722860581500001</v>
      </c>
      <c r="K2" s="14">
        <v>0.89497240252599997</v>
      </c>
      <c r="L2" s="14">
        <v>0.87363996218899997</v>
      </c>
      <c r="M2" s="15" t="b">
        <f>FALSE</f>
        <v>0</v>
      </c>
    </row>
    <row r="3" spans="1:13">
      <c r="A3" s="1" t="s">
        <v>8</v>
      </c>
      <c r="B3" s="1">
        <v>0</v>
      </c>
      <c r="C3" s="1">
        <v>2</v>
      </c>
      <c r="D3" s="1">
        <v>2</v>
      </c>
      <c r="F3" s="5">
        <v>2.5</v>
      </c>
      <c r="G3" s="6">
        <f>F3-(5*LOG(E8, 10)-5)</f>
        <v>-4.6568188207949373</v>
      </c>
      <c r="I3" s="1" t="s">
        <v>47</v>
      </c>
      <c r="J3" s="7">
        <v>0.99996530517000004</v>
      </c>
      <c r="K3" s="7">
        <v>0.99988417734299995</v>
      </c>
      <c r="L3" s="7">
        <v>0.99979798623899996</v>
      </c>
      <c r="M3" s="9" t="b">
        <f>TRUE</f>
        <v>1</v>
      </c>
    </row>
    <row r="4" spans="1:13">
      <c r="A4" s="1" t="s">
        <v>9</v>
      </c>
      <c r="B4" s="1">
        <v>2</v>
      </c>
      <c r="C4" s="1">
        <v>1</v>
      </c>
      <c r="D4" s="1">
        <v>8</v>
      </c>
      <c r="E4" s="2" t="s">
        <v>4</v>
      </c>
      <c r="F4" s="5">
        <v>3</v>
      </c>
      <c r="G4" s="6">
        <f>F4-(5*LOG(E8, 10)-5)</f>
        <v>-4.1568188207949373</v>
      </c>
      <c r="I4" s="1" t="s">
        <v>48</v>
      </c>
      <c r="J4" s="14">
        <v>0.88399385936899999</v>
      </c>
      <c r="K4" s="14">
        <v>0.89497240252599997</v>
      </c>
      <c r="L4" s="14">
        <v>0.87363996218899997</v>
      </c>
      <c r="M4" s="16" t="b">
        <f>FALSE</f>
        <v>0</v>
      </c>
    </row>
    <row r="5" spans="1:13">
      <c r="A5" s="1" t="s">
        <v>10</v>
      </c>
      <c r="B5" s="1">
        <v>3</v>
      </c>
      <c r="C5" s="1">
        <v>8</v>
      </c>
      <c r="D5" s="1">
        <v>19</v>
      </c>
      <c r="E5" s="1">
        <v>12.5664</v>
      </c>
      <c r="F5" s="5">
        <v>3.5</v>
      </c>
      <c r="G5" s="6">
        <f>F5-(5*LOG(E8, 10)-5)</f>
        <v>-3.6568188207949373</v>
      </c>
      <c r="I5" s="1" t="s">
        <v>49</v>
      </c>
      <c r="J5" s="7">
        <v>0.99978144266699998</v>
      </c>
      <c r="K5" s="7">
        <v>0.999595479728</v>
      </c>
      <c r="L5" s="7">
        <v>0.99918632300599997</v>
      </c>
      <c r="M5" s="9" t="b">
        <f>TRUE</f>
        <v>1</v>
      </c>
    </row>
    <row r="6" spans="1:13">
      <c r="A6" s="1" t="s">
        <v>11</v>
      </c>
      <c r="B6" s="1">
        <v>3</v>
      </c>
      <c r="C6" s="1">
        <v>22</v>
      </c>
      <c r="D6" s="1">
        <v>27</v>
      </c>
      <c r="F6" s="5">
        <v>4</v>
      </c>
      <c r="G6" s="6">
        <f>F6-(5*LOG(E8, 10)-5)</f>
        <v>-3.1568188207949373</v>
      </c>
      <c r="I6" s="1" t="s">
        <v>50</v>
      </c>
      <c r="J6" s="14">
        <v>0.83260482399500002</v>
      </c>
      <c r="K6" s="14">
        <v>0.791184737237</v>
      </c>
      <c r="L6" s="14">
        <v>0.75233804358400003</v>
      </c>
      <c r="M6" s="15" t="b">
        <f>FALSE</f>
        <v>0</v>
      </c>
    </row>
    <row r="7" spans="1:13">
      <c r="A7" s="1" t="s">
        <v>12</v>
      </c>
      <c r="B7" s="1">
        <v>8</v>
      </c>
      <c r="C7" s="1">
        <v>26</v>
      </c>
      <c r="D7" s="1">
        <v>71</v>
      </c>
      <c r="E7" s="2" t="s">
        <v>38</v>
      </c>
      <c r="F7" s="5">
        <v>4.5</v>
      </c>
      <c r="G7" s="6">
        <f>F7-(5*LOG(E8, 10)-5)</f>
        <v>-2.6568188207949373</v>
      </c>
      <c r="M7" s="9"/>
    </row>
    <row r="8" spans="1:13">
      <c r="A8" s="1" t="s">
        <v>13</v>
      </c>
      <c r="B8" s="1">
        <v>9</v>
      </c>
      <c r="C8" s="1">
        <v>60</v>
      </c>
      <c r="D8" s="1">
        <v>100</v>
      </c>
      <c r="E8" s="1">
        <v>270</v>
      </c>
      <c r="F8" s="5">
        <v>5</v>
      </c>
      <c r="G8" s="6">
        <f>F8-(5*LOG(E8, 10)-5)</f>
        <v>-2.1568188207949373</v>
      </c>
      <c r="M8" s="17"/>
    </row>
    <row r="9" spans="1:13">
      <c r="A9" s="1" t="s">
        <v>14</v>
      </c>
      <c r="B9" s="1">
        <v>36</v>
      </c>
      <c r="C9" s="1">
        <v>128</v>
      </c>
      <c r="D9" s="1">
        <v>190</v>
      </c>
      <c r="F9" s="5">
        <v>5.5</v>
      </c>
      <c r="G9" s="6">
        <f>F9-(5*LOG(E8, 10)-5)</f>
        <v>-1.6568188207949373</v>
      </c>
      <c r="M9" s="9"/>
    </row>
    <row r="10" spans="1:13">
      <c r="A10" s="1" t="s">
        <v>15</v>
      </c>
      <c r="B10" s="1">
        <v>69</v>
      </c>
      <c r="C10" s="1">
        <v>184</v>
      </c>
      <c r="D10" s="1">
        <v>336</v>
      </c>
      <c r="F10" s="5">
        <v>6</v>
      </c>
      <c r="G10" s="6">
        <f>F10-(5*LOG(E8, 10)-5)</f>
        <v>-1.1568188207949373</v>
      </c>
      <c r="M10" s="9"/>
    </row>
    <row r="11" spans="1:13">
      <c r="A11" s="1" t="s">
        <v>16</v>
      </c>
      <c r="B11" s="1">
        <v>124</v>
      </c>
      <c r="C11" s="1">
        <v>373</v>
      </c>
      <c r="D11" s="1">
        <v>738</v>
      </c>
      <c r="F11" s="5">
        <v>6.5</v>
      </c>
      <c r="G11" s="6">
        <f>F11-(5*LOG(E8, 10)-5)</f>
        <v>-0.65681882079493725</v>
      </c>
      <c r="M11" s="9"/>
    </row>
    <row r="12" spans="1:13">
      <c r="A12" s="1" t="s">
        <v>17</v>
      </c>
      <c r="B12" s="1">
        <v>196</v>
      </c>
      <c r="C12" s="1">
        <v>709</v>
      </c>
      <c r="D12" s="1">
        <v>1555</v>
      </c>
      <c r="F12" s="5">
        <v>7</v>
      </c>
      <c r="G12" s="6">
        <f>F12-(5*LOG(E8, 10)-5)</f>
        <v>-0.15681882079493725</v>
      </c>
    </row>
    <row r="13" spans="1:13">
      <c r="A13" s="1" t="s">
        <v>18</v>
      </c>
      <c r="B13" s="1">
        <v>369</v>
      </c>
      <c r="C13" s="1">
        <v>1443</v>
      </c>
      <c r="D13" s="1">
        <v>3297</v>
      </c>
      <c r="F13" s="5">
        <v>7.5</v>
      </c>
      <c r="G13" s="6">
        <f>F13-(5*LOG(E8, 10)-5)</f>
        <v>0.34318117920506275</v>
      </c>
    </row>
    <row r="14" spans="1:13">
      <c r="A14" s="1" t="s">
        <v>19</v>
      </c>
      <c r="B14" s="1">
        <v>721</v>
      </c>
      <c r="C14" s="1">
        <v>3313</v>
      </c>
      <c r="D14" s="1">
        <v>7356</v>
      </c>
      <c r="F14" s="5">
        <v>8</v>
      </c>
      <c r="G14" s="6">
        <f>F14-(5*LOG(E8, 10)-5)</f>
        <v>0.84318117920506275</v>
      </c>
    </row>
    <row r="15" spans="1:13">
      <c r="A15" s="1" t="s">
        <v>20</v>
      </c>
      <c r="B15" s="1">
        <v>1328</v>
      </c>
      <c r="C15" s="1">
        <v>7905</v>
      </c>
      <c r="D15" s="1">
        <v>14798</v>
      </c>
      <c r="F15" s="5">
        <v>8.5</v>
      </c>
      <c r="G15" s="6">
        <f>F15-(5*LOG(E8, 10)-5)</f>
        <v>1.3431811792050627</v>
      </c>
    </row>
    <row r="16" spans="1:13">
      <c r="A16" s="1" t="s">
        <v>21</v>
      </c>
      <c r="B16" s="1">
        <v>2866</v>
      </c>
      <c r="C16" s="1">
        <v>16534</v>
      </c>
      <c r="D16" s="1">
        <v>21277</v>
      </c>
      <c r="F16" s="5">
        <v>9</v>
      </c>
      <c r="G16" s="6">
        <f>F16-(5*LOG(E8, 10)-5)</f>
        <v>1.8431811792050627</v>
      </c>
    </row>
    <row r="17" spans="1:7">
      <c r="A17" s="1" t="s">
        <v>22</v>
      </c>
      <c r="B17" s="1">
        <v>6529</v>
      </c>
      <c r="C17" s="1">
        <v>24346</v>
      </c>
      <c r="D17" s="1">
        <v>28364</v>
      </c>
      <c r="F17" s="5">
        <v>9.5</v>
      </c>
      <c r="G17" s="6">
        <f>F17-(5*LOG(E8, 10)-5)</f>
        <v>2.3431811792050627</v>
      </c>
    </row>
    <row r="18" spans="1:7">
      <c r="A18" s="1" t="s">
        <v>23</v>
      </c>
      <c r="B18" s="1">
        <v>14941</v>
      </c>
      <c r="C18" s="1">
        <v>32229</v>
      </c>
      <c r="D18" s="1">
        <v>37698</v>
      </c>
      <c r="F18" s="5">
        <v>10</v>
      </c>
      <c r="G18" s="6">
        <f>F18-(5*LOG(E8, 10)-5)</f>
        <v>2.8431811792050627</v>
      </c>
    </row>
    <row r="19" spans="1:7">
      <c r="A19" s="1" t="s">
        <v>24</v>
      </c>
      <c r="B19" s="1">
        <v>23936</v>
      </c>
      <c r="C19" s="1">
        <v>43996</v>
      </c>
      <c r="D19" s="1">
        <v>52668</v>
      </c>
      <c r="F19" s="5">
        <v>10.5</v>
      </c>
      <c r="G19" s="6">
        <f>F19-(5*LOG(E8, 10)-5)</f>
        <v>3.3431811792050627</v>
      </c>
    </row>
    <row r="20" spans="1:7">
      <c r="A20" s="1" t="s">
        <v>25</v>
      </c>
      <c r="B20" s="1">
        <v>34183</v>
      </c>
      <c r="C20" s="1">
        <v>62455</v>
      </c>
      <c r="D20" s="1">
        <v>74563</v>
      </c>
      <c r="F20" s="5">
        <v>11</v>
      </c>
      <c r="G20" s="6">
        <f>F20-(5*LOG(E8, 10)-5)</f>
        <v>3.8431811792050627</v>
      </c>
    </row>
    <row r="21" spans="1:7">
      <c r="A21" s="1" t="s">
        <v>26</v>
      </c>
      <c r="B21" s="1">
        <v>48241</v>
      </c>
      <c r="C21" s="1">
        <v>89967</v>
      </c>
      <c r="D21" s="1">
        <v>108066</v>
      </c>
      <c r="F21" s="5">
        <v>11.5</v>
      </c>
      <c r="G21" s="6">
        <f>F21-(5*LOG(E8, 10)-5)</f>
        <v>4.3431811792050627</v>
      </c>
    </row>
    <row r="22" spans="1:7">
      <c r="A22" s="1" t="s">
        <v>27</v>
      </c>
      <c r="B22" s="1">
        <v>69573</v>
      </c>
      <c r="C22" s="1">
        <v>132060</v>
      </c>
      <c r="D22" s="1">
        <v>155019</v>
      </c>
      <c r="F22" s="5">
        <v>12</v>
      </c>
      <c r="G22" s="6">
        <f>F22-(5*LOG(E8, 10)-5)</f>
        <v>4.8431811792050627</v>
      </c>
    </row>
    <row r="23" spans="1:7">
      <c r="A23" s="1" t="s">
        <v>28</v>
      </c>
      <c r="B23" s="1">
        <v>103373</v>
      </c>
      <c r="C23" s="1">
        <v>182722</v>
      </c>
      <c r="D23" s="1">
        <v>203912</v>
      </c>
      <c r="F23" s="5">
        <v>12.5</v>
      </c>
      <c r="G23" s="6">
        <f>F23-(5*LOG(E8, 10)-5)</f>
        <v>5.3431811792050627</v>
      </c>
    </row>
    <row r="24" spans="1:7">
      <c r="A24" s="1" t="s">
        <v>29</v>
      </c>
      <c r="B24" s="1">
        <v>155501</v>
      </c>
      <c r="C24" s="1">
        <v>279125</v>
      </c>
      <c r="D24" s="1">
        <v>356183</v>
      </c>
      <c r="F24" s="5">
        <v>13</v>
      </c>
      <c r="G24" s="6">
        <f>F24-(5*LOG(E8, 10)-5)</f>
        <v>5.8431811792050627</v>
      </c>
    </row>
    <row r="25" spans="1:7">
      <c r="A25" s="1" t="s">
        <v>30</v>
      </c>
      <c r="B25" s="1">
        <v>224405</v>
      </c>
      <c r="C25" s="1">
        <v>497693</v>
      </c>
      <c r="D25" s="1">
        <v>466682</v>
      </c>
      <c r="F25" s="5">
        <v>13.5</v>
      </c>
      <c r="G25" s="6">
        <f>F25-(5*LOG(E8, 10)-5)</f>
        <v>6.3431811792050627</v>
      </c>
    </row>
    <row r="26" spans="1:7">
      <c r="A26" s="1" t="s">
        <v>31</v>
      </c>
      <c r="B26" s="1">
        <v>398661</v>
      </c>
      <c r="C26" s="1">
        <v>394067</v>
      </c>
      <c r="D26" s="1">
        <v>244799</v>
      </c>
      <c r="F26" s="5">
        <v>14</v>
      </c>
      <c r="G26" s="6">
        <f>F26-(5*LOG(E8, 10)-5)</f>
        <v>6.8431811792050627</v>
      </c>
    </row>
    <row r="27" spans="1:7">
      <c r="A27" s="1" t="s">
        <v>32</v>
      </c>
      <c r="B27" s="1">
        <v>555633</v>
      </c>
      <c r="C27" s="1">
        <v>174870</v>
      </c>
      <c r="D27" s="1">
        <v>120198</v>
      </c>
      <c r="F27" s="5">
        <v>14.5</v>
      </c>
      <c r="G27" s="6">
        <f>F27-(5*LOG(E8, 10)-5)</f>
        <v>7.3431811792050627</v>
      </c>
    </row>
    <row r="28" spans="1:7">
      <c r="A28" s="1" t="s">
        <v>33</v>
      </c>
      <c r="B28" s="1">
        <v>308993</v>
      </c>
      <c r="C28" s="1">
        <v>85600</v>
      </c>
      <c r="D28" s="1">
        <v>44736</v>
      </c>
      <c r="F28" s="5">
        <v>15</v>
      </c>
      <c r="G28" s="6">
        <f>F28-(5*LOG(E8, 10)-5)</f>
        <v>7.8431811792050627</v>
      </c>
    </row>
    <row r="29" spans="1:7">
      <c r="A29" s="1" t="s">
        <v>99</v>
      </c>
      <c r="B29" s="1">
        <v>127506</v>
      </c>
      <c r="C29" s="1">
        <v>24352</v>
      </c>
      <c r="D29" s="1">
        <v>3819</v>
      </c>
      <c r="F29" s="5">
        <v>15.5</v>
      </c>
      <c r="G29" s="6">
        <f>F29-(5*LOG(E8, 10)-5)</f>
        <v>8.3431811792050627</v>
      </c>
    </row>
    <row r="30" spans="1:7">
      <c r="A30" s="1" t="s">
        <v>100</v>
      </c>
      <c r="B30" s="1">
        <v>42821</v>
      </c>
      <c r="C30" s="1">
        <v>623</v>
      </c>
      <c r="D30" s="1">
        <v>11</v>
      </c>
      <c r="F30" s="5">
        <v>16</v>
      </c>
      <c r="G30" s="6">
        <f>F30-(5*LOG(E8, 10)-5)</f>
        <v>8.8431811792050627</v>
      </c>
    </row>
    <row r="31" spans="1:7">
      <c r="A31" s="1" t="s">
        <v>101</v>
      </c>
      <c r="B31" s="1">
        <v>3432</v>
      </c>
      <c r="C31" s="1">
        <v>1</v>
      </c>
      <c r="D31" s="1">
        <v>1</v>
      </c>
      <c r="F31" s="5">
        <v>16.5</v>
      </c>
      <c r="G31" s="6">
        <f>F31-(5*LOG(E8, 10)-5)</f>
        <v>9.3431811792050627</v>
      </c>
    </row>
    <row r="32" spans="1:7">
      <c r="A32" s="1" t="s">
        <v>102</v>
      </c>
      <c r="B32" s="1">
        <v>2</v>
      </c>
      <c r="C32" s="1">
        <v>0</v>
      </c>
      <c r="D32" s="1">
        <v>0</v>
      </c>
      <c r="F32" s="5">
        <v>17</v>
      </c>
      <c r="G32" s="6">
        <f>F32-(5*LOG(E8, 10)-5)</f>
        <v>9.8431811792050627</v>
      </c>
    </row>
    <row r="33" spans="1:7">
      <c r="A33" s="1" t="s">
        <v>103</v>
      </c>
      <c r="B33" s="1">
        <v>1</v>
      </c>
      <c r="C33" s="1">
        <v>0</v>
      </c>
      <c r="D33" s="1">
        <v>0</v>
      </c>
      <c r="F33" s="5">
        <v>17.5</v>
      </c>
      <c r="G33" s="6">
        <f>F33-(5*LOG(E8, 10)-5)</f>
        <v>10.343181179205063</v>
      </c>
    </row>
    <row r="34" spans="1:7">
      <c r="A34" s="1" t="s">
        <v>104</v>
      </c>
      <c r="B34" s="1">
        <v>0</v>
      </c>
      <c r="C34" s="1">
        <v>0</v>
      </c>
      <c r="D34" s="1">
        <v>0</v>
      </c>
      <c r="F34" s="5">
        <v>18</v>
      </c>
      <c r="G34" s="6">
        <f>F34-(5*LOG(E8, 10)-5)</f>
        <v>10.843181179205063</v>
      </c>
    </row>
    <row r="35" spans="1:7">
      <c r="A35" s="1" t="s">
        <v>105</v>
      </c>
      <c r="B35" s="1">
        <v>0</v>
      </c>
      <c r="C35" s="1">
        <v>0</v>
      </c>
      <c r="D35" s="1">
        <v>0</v>
      </c>
      <c r="F35" s="5">
        <v>18.5</v>
      </c>
      <c r="G35" s="6">
        <f>F35-(5*LOG(E8, 10)-5)</f>
        <v>11.343181179205063</v>
      </c>
    </row>
    <row r="36" spans="1:7">
      <c r="A36" s="1" t="s">
        <v>106</v>
      </c>
      <c r="B36" s="1">
        <v>0</v>
      </c>
      <c r="C36" s="1">
        <v>0</v>
      </c>
      <c r="D36" s="1">
        <v>0</v>
      </c>
      <c r="F36" s="5">
        <v>19</v>
      </c>
      <c r="G36" s="6">
        <f>F36-(5*LOG(E8, 10)-5)</f>
        <v>11.843181179205063</v>
      </c>
    </row>
    <row r="37" spans="1:7">
      <c r="A37" s="1" t="s">
        <v>107</v>
      </c>
      <c r="B37" s="1">
        <v>0</v>
      </c>
      <c r="C37" s="1">
        <v>0</v>
      </c>
      <c r="D37" s="1">
        <v>0</v>
      </c>
      <c r="F37" s="5">
        <v>19.5</v>
      </c>
      <c r="G37" s="6">
        <f>F37-(5*LOG(E8, 10)-5)</f>
        <v>12.343181179205063</v>
      </c>
    </row>
    <row r="39" spans="1:7">
      <c r="A39" s="2" t="s">
        <v>5</v>
      </c>
      <c r="B39" s="1">
        <f>SUM(B2:B28)</f>
        <v>1949703</v>
      </c>
      <c r="C39" s="1">
        <f>SUM(C2:C28)</f>
        <v>2029841</v>
      </c>
      <c r="D39" s="1">
        <f>SUM(D2:D28)</f>
        <v>1942666</v>
      </c>
    </row>
    <row r="40" spans="1:7">
      <c r="A40" s="2"/>
      <c r="D40" s="1">
        <f>SUM(D2:D18)</f>
        <v>115840</v>
      </c>
    </row>
    <row r="41" spans="1:7">
      <c r="B41" s="4">
        <f>B39/E2</f>
        <v>85864.278542110726</v>
      </c>
      <c r="C41" s="4">
        <f>C39/E2</f>
        <v>89393.529691546137</v>
      </c>
      <c r="D41" s="4">
        <f>D40/E2</f>
        <v>5101.5554811774446</v>
      </c>
      <c r="E41" s="1" t="s">
        <v>34</v>
      </c>
    </row>
    <row r="42" spans="1:7">
      <c r="B42" s="1">
        <f>B41/3600^2</f>
        <v>6.6253301344221241E-3</v>
      </c>
      <c r="C42" s="1">
        <f>C41/3600^2</f>
        <v>6.8976488959526343E-3</v>
      </c>
      <c r="D42" s="1">
        <f>D41/3600^2</f>
        <v>3.9363854021430897E-4</v>
      </c>
      <c r="E42" s="1" t="s">
        <v>35</v>
      </c>
    </row>
    <row r="43" spans="1:7">
      <c r="B43" s="1">
        <f>B42*3.14159*5^2</f>
        <v>0.52035177242497999</v>
      </c>
      <c r="C43" s="1">
        <f>C42*3.14159*5^2</f>
        <v>0.54173961987589592</v>
      </c>
      <c r="D43" s="1">
        <f>D42*3.14159*5^2</f>
        <v>3.0916272538796773E-2</v>
      </c>
      <c r="E43" s="1" t="s">
        <v>36</v>
      </c>
      <c r="F43" s="1" t="s">
        <v>97</v>
      </c>
    </row>
    <row r="44" spans="1:7">
      <c r="A44" s="2" t="s">
        <v>37</v>
      </c>
      <c r="B44" s="1">
        <f>EXP(-B43)</f>
        <v>0.59431144881514908</v>
      </c>
      <c r="C44" s="1">
        <f>EXP(-C43)</f>
        <v>0.58173537319932611</v>
      </c>
      <c r="D44" s="1">
        <f>EXP(-D43)</f>
        <v>0.96955674820270432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B1" zoomScale="125" zoomScaleNormal="125" zoomScalePageLayoutView="125" workbookViewId="0">
      <selection activeCell="J2" sqref="J2:L14"/>
    </sheetView>
  </sheetViews>
  <sheetFormatPr baseColWidth="10" defaultRowHeight="15" x14ac:dyDescent="0"/>
  <cols>
    <col min="1" max="1" width="12.83203125" style="1" customWidth="1"/>
    <col min="2" max="2" width="12.6640625" style="1" customWidth="1"/>
    <col min="3" max="3" width="11.1640625" style="1" customWidth="1"/>
    <col min="4" max="4" width="11.6640625" style="1" customWidth="1"/>
    <col min="5" max="5" width="17.6640625" style="1" customWidth="1"/>
    <col min="6" max="12" width="10.83203125" style="1"/>
    <col min="13" max="13" width="14.83203125" style="1" customWidth="1"/>
    <col min="14" max="16384" width="10.83203125" style="1"/>
  </cols>
  <sheetData>
    <row r="1" spans="1:13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G1" s="2" t="s">
        <v>39</v>
      </c>
      <c r="I1" s="2" t="s">
        <v>93</v>
      </c>
      <c r="J1" s="2" t="s">
        <v>94</v>
      </c>
      <c r="K1" s="2" t="s">
        <v>95</v>
      </c>
      <c r="L1" s="2" t="s">
        <v>96</v>
      </c>
      <c r="M1" s="2" t="s">
        <v>110</v>
      </c>
    </row>
    <row r="2" spans="1:13">
      <c r="A2" s="1" t="s">
        <v>7</v>
      </c>
      <c r="B2" s="1">
        <v>1</v>
      </c>
      <c r="C2" s="1">
        <v>2</v>
      </c>
      <c r="D2" s="1">
        <v>2</v>
      </c>
      <c r="E2" s="1">
        <v>17.8825</v>
      </c>
      <c r="F2" s="5">
        <v>2</v>
      </c>
      <c r="G2" s="6">
        <f>F2-(5*LOG(E8, 10)-5)</f>
        <v>-4.3240891150476823</v>
      </c>
      <c r="I2" s="1" t="s">
        <v>51</v>
      </c>
      <c r="J2" s="8">
        <v>0.96143629022099997</v>
      </c>
      <c r="K2" s="8">
        <v>0.96162919475200004</v>
      </c>
      <c r="L2" s="8">
        <v>0.95735788444600001</v>
      </c>
      <c r="M2" s="15" t="b">
        <f>FALSE</f>
        <v>0</v>
      </c>
    </row>
    <row r="3" spans="1:13">
      <c r="A3" s="1" t="s">
        <v>8</v>
      </c>
      <c r="B3" s="1">
        <v>0</v>
      </c>
      <c r="C3" s="1">
        <v>1</v>
      </c>
      <c r="D3" s="1">
        <v>2</v>
      </c>
      <c r="F3" s="5">
        <v>2.5</v>
      </c>
      <c r="G3" s="6">
        <f>F3-(5*LOG(E8, 10)-5)</f>
        <v>-3.8240891150476823</v>
      </c>
      <c r="I3" s="1" t="s">
        <v>52</v>
      </c>
      <c r="J3" s="8">
        <v>0.99954802510499996</v>
      </c>
      <c r="K3" s="8">
        <v>0.99948637720300004</v>
      </c>
      <c r="L3" s="8">
        <v>0.99959409415199996</v>
      </c>
      <c r="M3" s="1" t="b">
        <f>TRUE</f>
        <v>1</v>
      </c>
    </row>
    <row r="4" spans="1:13">
      <c r="A4" s="1" t="s">
        <v>9</v>
      </c>
      <c r="B4" s="1">
        <v>1</v>
      </c>
      <c r="C4" s="1">
        <v>2</v>
      </c>
      <c r="D4" s="1">
        <v>3</v>
      </c>
      <c r="E4" s="2" t="s">
        <v>4</v>
      </c>
      <c r="F4" s="5">
        <v>3</v>
      </c>
      <c r="G4" s="6">
        <f>F4-(5*LOG(E8, 10)-5)</f>
        <v>-3.3240891150476823</v>
      </c>
      <c r="I4" s="1" t="s">
        <v>53</v>
      </c>
      <c r="J4" s="8">
        <v>0.98143298797199996</v>
      </c>
      <c r="K4" s="8">
        <v>0.98148953095699998</v>
      </c>
      <c r="L4" s="8">
        <v>0.98599045987599998</v>
      </c>
      <c r="M4" s="15" t="b">
        <f>FALSE</f>
        <v>0</v>
      </c>
    </row>
    <row r="5" spans="1:13">
      <c r="A5" s="1" t="s">
        <v>10</v>
      </c>
      <c r="B5" s="1">
        <v>0</v>
      </c>
      <c r="C5" s="1">
        <v>5</v>
      </c>
      <c r="D5" s="1">
        <v>8</v>
      </c>
      <c r="E5" s="1">
        <v>12.5664</v>
      </c>
      <c r="F5" s="5">
        <v>3.5</v>
      </c>
      <c r="G5" s="6">
        <f>F5-(5*LOG(E8, 10)-5)</f>
        <v>-2.8240891150476823</v>
      </c>
      <c r="I5" s="1" t="s">
        <v>54</v>
      </c>
      <c r="J5" s="11">
        <v>0.946062598373</v>
      </c>
      <c r="K5" s="8">
        <v>0.96162919475200004</v>
      </c>
      <c r="L5" s="8">
        <v>0.95735788444600001</v>
      </c>
      <c r="M5" s="15" t="b">
        <f>FALSE</f>
        <v>0</v>
      </c>
    </row>
    <row r="6" spans="1:13">
      <c r="A6" s="1" t="s">
        <v>11</v>
      </c>
      <c r="B6" s="1">
        <v>5</v>
      </c>
      <c r="C6" s="1">
        <v>8</v>
      </c>
      <c r="D6" s="1">
        <v>9</v>
      </c>
      <c r="F6" s="5">
        <v>4</v>
      </c>
      <c r="G6" s="6">
        <f>F6-(5*LOG(E8, 10)-5)</f>
        <v>-2.3240891150476823</v>
      </c>
      <c r="I6" s="1" t="s">
        <v>55</v>
      </c>
      <c r="J6" s="8">
        <v>0.99988681769499999</v>
      </c>
      <c r="K6" s="8">
        <v>0.99977873038800003</v>
      </c>
      <c r="L6" s="8">
        <v>0.99972248895000004</v>
      </c>
      <c r="M6" s="1" t="b">
        <f>TRUE</f>
        <v>1</v>
      </c>
    </row>
    <row r="7" spans="1:13">
      <c r="A7" s="1" t="s">
        <v>12</v>
      </c>
      <c r="B7" s="1">
        <v>3</v>
      </c>
      <c r="C7" s="1">
        <v>9</v>
      </c>
      <c r="D7" s="1">
        <v>11</v>
      </c>
      <c r="E7" s="2" t="s">
        <v>38</v>
      </c>
      <c r="F7" s="5">
        <v>4.5</v>
      </c>
      <c r="G7" s="6">
        <f>F7-(5*LOG(E8, 10)-5)</f>
        <v>-1.8240891150476823</v>
      </c>
      <c r="I7" s="1" t="s">
        <v>56</v>
      </c>
      <c r="J7" s="8">
        <v>0.98740790010799995</v>
      </c>
      <c r="K7" s="8">
        <v>0.98744839008399998</v>
      </c>
      <c r="L7" s="8">
        <v>0.98599045987599998</v>
      </c>
      <c r="M7" s="15" t="b">
        <f>FALSE</f>
        <v>0</v>
      </c>
    </row>
    <row r="8" spans="1:13">
      <c r="A8" s="1" t="s">
        <v>13</v>
      </c>
      <c r="B8" s="1">
        <v>6</v>
      </c>
      <c r="C8" s="1">
        <v>14</v>
      </c>
      <c r="D8" s="1">
        <v>24</v>
      </c>
      <c r="E8" s="1">
        <v>184</v>
      </c>
      <c r="F8" s="5">
        <v>5</v>
      </c>
      <c r="G8" s="6">
        <f>F8-(5*LOG(E8, 10)-5)</f>
        <v>-1.3240891150476823</v>
      </c>
      <c r="I8" s="1" t="s">
        <v>57</v>
      </c>
      <c r="J8" s="8">
        <v>0.96143629022099997</v>
      </c>
      <c r="K8" s="8">
        <v>0.96162919475200004</v>
      </c>
      <c r="L8" s="8">
        <v>0.97001931921899998</v>
      </c>
      <c r="M8" s="15" t="b">
        <f>FALSE</f>
        <v>0</v>
      </c>
    </row>
    <row r="9" spans="1:13">
      <c r="A9" s="1" t="s">
        <v>14</v>
      </c>
      <c r="B9" s="1">
        <v>18</v>
      </c>
      <c r="C9" s="1">
        <v>32</v>
      </c>
      <c r="D9" s="1">
        <v>36</v>
      </c>
      <c r="F9" s="5">
        <v>5.5</v>
      </c>
      <c r="G9" s="6">
        <f>F9-(5*LOG(E8, 10)-5)</f>
        <v>-0.82408911504768234</v>
      </c>
      <c r="I9" s="1" t="s">
        <v>58</v>
      </c>
      <c r="J9" s="8">
        <v>0.99604555683399998</v>
      </c>
      <c r="K9" s="8">
        <v>0.99594868520000002</v>
      </c>
      <c r="L9" s="8">
        <v>0.99689417686500004</v>
      </c>
      <c r="M9" s="1" t="b">
        <f>TRUE</f>
        <v>1</v>
      </c>
    </row>
    <row r="10" spans="1:13">
      <c r="A10" s="1" t="s">
        <v>15</v>
      </c>
      <c r="B10" s="1">
        <v>25</v>
      </c>
      <c r="C10" s="1">
        <v>39</v>
      </c>
      <c r="D10" s="1">
        <v>63</v>
      </c>
      <c r="F10" s="5">
        <v>6</v>
      </c>
      <c r="G10" s="6">
        <f>F10-(5*LOG(E8, 10)-5)</f>
        <v>-0.32408911504768234</v>
      </c>
      <c r="I10" s="1" t="s">
        <v>59</v>
      </c>
      <c r="J10" s="8">
        <v>0.99954802510499996</v>
      </c>
      <c r="K10" s="8">
        <v>0.99919817289799995</v>
      </c>
      <c r="L10" s="8">
        <v>0.99904682273000001</v>
      </c>
      <c r="M10" s="1" t="b">
        <f>TRUE</f>
        <v>1</v>
      </c>
    </row>
    <row r="11" spans="1:13">
      <c r="A11" s="1" t="s">
        <v>16</v>
      </c>
      <c r="B11" s="1">
        <v>32</v>
      </c>
      <c r="C11" s="1">
        <v>69</v>
      </c>
      <c r="D11" s="1">
        <v>62</v>
      </c>
      <c r="F11" s="5">
        <v>6.5</v>
      </c>
      <c r="G11" s="6">
        <f>F11-(5*LOG(E8, 10)-5)</f>
        <v>0.17591088495231766</v>
      </c>
      <c r="I11" s="1" t="s">
        <v>60</v>
      </c>
      <c r="J11" s="8">
        <v>0.99887281530399996</v>
      </c>
      <c r="K11" s="8">
        <v>0.99727938411299999</v>
      </c>
      <c r="L11" s="8">
        <v>0.99544287808200005</v>
      </c>
      <c r="M11" s="1" t="b">
        <f>TRUE</f>
        <v>1</v>
      </c>
    </row>
    <row r="12" spans="1:13">
      <c r="A12" s="1" t="s">
        <v>17</v>
      </c>
      <c r="B12" s="1">
        <v>51</v>
      </c>
      <c r="C12" s="1">
        <v>77</v>
      </c>
      <c r="D12" s="1">
        <v>116</v>
      </c>
      <c r="F12" s="5">
        <v>7</v>
      </c>
      <c r="G12" s="6">
        <f>F12-(5*LOG(E8, 10)-5)</f>
        <v>0.67591088495231766</v>
      </c>
      <c r="I12" s="1" t="s">
        <v>61</v>
      </c>
      <c r="J12" s="8">
        <v>0.99981633937900005</v>
      </c>
      <c r="K12" s="8">
        <v>0.99948637720300004</v>
      </c>
      <c r="L12" s="8">
        <v>0.99959409415199996</v>
      </c>
      <c r="M12" s="1" t="b">
        <f>TRUE</f>
        <v>1</v>
      </c>
    </row>
    <row r="13" spans="1:13">
      <c r="A13" s="1" t="s">
        <v>18</v>
      </c>
      <c r="B13" s="1">
        <v>84</v>
      </c>
      <c r="C13" s="1">
        <v>151</v>
      </c>
      <c r="D13" s="1">
        <v>193</v>
      </c>
      <c r="F13" s="5">
        <v>7.5</v>
      </c>
      <c r="G13" s="6">
        <f>F13-(5*LOG(E8, 10)-5)</f>
        <v>1.1759108849523177</v>
      </c>
      <c r="I13" s="1" t="s">
        <v>62</v>
      </c>
      <c r="J13" s="11">
        <v>0.92478586480799996</v>
      </c>
      <c r="K13" s="11">
        <v>0.94582249225799997</v>
      </c>
      <c r="L13" s="11">
        <v>0.93869179196899999</v>
      </c>
      <c r="M13" s="15" t="b">
        <f>FALSE</f>
        <v>0</v>
      </c>
    </row>
    <row r="14" spans="1:13">
      <c r="A14" s="1" t="s">
        <v>19</v>
      </c>
      <c r="B14" s="1">
        <v>108</v>
      </c>
      <c r="C14" s="1">
        <v>244</v>
      </c>
      <c r="D14" s="1">
        <v>290</v>
      </c>
      <c r="F14" s="5">
        <v>8</v>
      </c>
      <c r="G14" s="6">
        <f>F14-(5*LOG(E8, 10)-5)</f>
        <v>1.6759108849523177</v>
      </c>
      <c r="I14" s="1" t="s">
        <v>63</v>
      </c>
      <c r="J14" s="8">
        <v>0.99954802510499996</v>
      </c>
      <c r="K14" s="8">
        <v>0.99948637720300004</v>
      </c>
      <c r="L14" s="8">
        <v>0.99938409072000001</v>
      </c>
      <c r="M14" s="1" t="b">
        <f>TRUE</f>
        <v>1</v>
      </c>
    </row>
    <row r="15" spans="1:13">
      <c r="A15" s="1" t="s">
        <v>20</v>
      </c>
      <c r="B15" s="1">
        <v>208</v>
      </c>
      <c r="C15" s="1">
        <v>356</v>
      </c>
      <c r="D15" s="1">
        <v>379</v>
      </c>
      <c r="F15" s="5">
        <v>8.5</v>
      </c>
      <c r="G15" s="6">
        <f>F15-(5*LOG(E8, 10)-5)</f>
        <v>2.1759108849523177</v>
      </c>
      <c r="M15" s="18"/>
    </row>
    <row r="16" spans="1:13">
      <c r="A16" s="1" t="s">
        <v>21</v>
      </c>
      <c r="B16" s="1">
        <v>322</v>
      </c>
      <c r="C16" s="1">
        <v>507</v>
      </c>
      <c r="D16" s="1">
        <v>620</v>
      </c>
      <c r="F16" s="5">
        <v>9</v>
      </c>
      <c r="G16" s="6">
        <f>F16-(5*LOG(E8, 10)-5)</f>
        <v>2.6759108849523177</v>
      </c>
      <c r="M16" s="19"/>
    </row>
    <row r="17" spans="1:13">
      <c r="A17" s="1" t="s">
        <v>22</v>
      </c>
      <c r="B17" s="1">
        <v>470</v>
      </c>
      <c r="C17" s="1">
        <v>851</v>
      </c>
      <c r="D17" s="1">
        <v>996</v>
      </c>
      <c r="F17" s="5">
        <v>9.5</v>
      </c>
      <c r="G17" s="6">
        <f>F17-(5*LOG(E8, 10)-5)</f>
        <v>3.1759108849523177</v>
      </c>
      <c r="M17" s="18"/>
    </row>
    <row r="18" spans="1:13">
      <c r="A18" s="1" t="s">
        <v>23</v>
      </c>
      <c r="B18" s="1">
        <v>808</v>
      </c>
      <c r="C18" s="1">
        <v>1316</v>
      </c>
      <c r="D18" s="1">
        <v>1439</v>
      </c>
      <c r="F18" s="5">
        <v>10</v>
      </c>
      <c r="G18" s="6">
        <f>F18-(5*LOG(E8, 10)-5)</f>
        <v>3.6759108849523177</v>
      </c>
      <c r="M18" s="19"/>
    </row>
    <row r="19" spans="1:13">
      <c r="A19" s="1" t="s">
        <v>24</v>
      </c>
      <c r="B19" s="1">
        <v>1186</v>
      </c>
      <c r="C19" s="1">
        <v>1795</v>
      </c>
      <c r="D19" s="1">
        <v>1994</v>
      </c>
      <c r="F19" s="5">
        <v>10.5</v>
      </c>
      <c r="G19" s="6">
        <f>F19-(5*LOG(E8, 10)-5)</f>
        <v>4.1759108849523177</v>
      </c>
      <c r="M19" s="18"/>
    </row>
    <row r="20" spans="1:13">
      <c r="A20" s="1" t="s">
        <v>25</v>
      </c>
      <c r="B20" s="1">
        <v>1769</v>
      </c>
      <c r="C20" s="1">
        <v>2561</v>
      </c>
      <c r="D20" s="1">
        <v>2932</v>
      </c>
      <c r="F20" s="5">
        <v>11</v>
      </c>
      <c r="G20" s="6">
        <f>F20-(5*LOG(E8, 10)-5)</f>
        <v>4.6759108849523177</v>
      </c>
      <c r="M20" s="19"/>
    </row>
    <row r="21" spans="1:13">
      <c r="A21" s="1" t="s">
        <v>26</v>
      </c>
      <c r="B21" s="1">
        <v>2610</v>
      </c>
      <c r="C21" s="1">
        <v>3940</v>
      </c>
      <c r="D21" s="1">
        <v>4299</v>
      </c>
      <c r="F21" s="5">
        <v>11.5</v>
      </c>
      <c r="G21" s="6">
        <f>F21-(5*LOG(E8, 10)-5)</f>
        <v>5.1759108849523177</v>
      </c>
      <c r="M21" s="18"/>
    </row>
    <row r="22" spans="1:13">
      <c r="A22" s="1" t="s">
        <v>27</v>
      </c>
      <c r="B22" s="1">
        <v>3985</v>
      </c>
      <c r="C22" s="1">
        <v>5508</v>
      </c>
      <c r="D22" s="1">
        <v>6020</v>
      </c>
      <c r="F22" s="5">
        <v>12</v>
      </c>
      <c r="G22" s="6">
        <f>F22-(5*LOG(E8, 10)-5)</f>
        <v>5.6759108849523177</v>
      </c>
      <c r="M22" s="19"/>
    </row>
    <row r="23" spans="1:13">
      <c r="A23" s="1" t="s">
        <v>28</v>
      </c>
      <c r="B23" s="1">
        <v>5667</v>
      </c>
      <c r="C23" s="1">
        <v>7896</v>
      </c>
      <c r="D23" s="1">
        <v>8802</v>
      </c>
      <c r="F23" s="5">
        <v>12.5</v>
      </c>
      <c r="G23" s="6">
        <f>F23-(5*LOG(E8, 10)-5)</f>
        <v>6.1759108849523177</v>
      </c>
      <c r="M23" s="18"/>
    </row>
    <row r="24" spans="1:13">
      <c r="A24" s="1" t="s">
        <v>29</v>
      </c>
      <c r="B24" s="1">
        <v>8169</v>
      </c>
      <c r="C24" s="1">
        <v>11889</v>
      </c>
      <c r="D24" s="1">
        <v>13332</v>
      </c>
      <c r="F24" s="5">
        <v>13</v>
      </c>
      <c r="G24" s="6">
        <f>F24-(5*LOG(E8, 10)-5)</f>
        <v>6.6759108849523177</v>
      </c>
      <c r="M24" s="19"/>
    </row>
    <row r="25" spans="1:13">
      <c r="A25" s="1" t="s">
        <v>30</v>
      </c>
      <c r="B25" s="1">
        <v>11865</v>
      </c>
      <c r="C25" s="1">
        <v>17861</v>
      </c>
      <c r="D25" s="1">
        <v>20105</v>
      </c>
      <c r="F25" s="5">
        <v>13.5</v>
      </c>
      <c r="G25" s="6">
        <f>F25-(5*LOG(E8, 10)-5)</f>
        <v>7.1759108849523177</v>
      </c>
      <c r="M25" s="18"/>
    </row>
    <row r="26" spans="1:13">
      <c r="A26" s="1" t="s">
        <v>31</v>
      </c>
      <c r="B26" s="1">
        <v>17910</v>
      </c>
      <c r="C26" s="1">
        <v>25635</v>
      </c>
      <c r="D26" s="1">
        <v>28084</v>
      </c>
      <c r="F26" s="5">
        <v>14</v>
      </c>
      <c r="G26" s="6">
        <f>F26-(5*LOG(E8, 10)-5)</f>
        <v>7.6759108849523177</v>
      </c>
      <c r="M26" s="19"/>
    </row>
    <row r="27" spans="1:13">
      <c r="A27" s="1" t="s">
        <v>32</v>
      </c>
      <c r="B27" s="1">
        <v>25896</v>
      </c>
      <c r="C27" s="1">
        <v>34687</v>
      </c>
      <c r="D27" s="1">
        <v>38770</v>
      </c>
      <c r="F27" s="5">
        <v>14.5</v>
      </c>
      <c r="G27" s="6">
        <f>F27-(5*LOG(E8, 10)-5)</f>
        <v>8.1759108849523177</v>
      </c>
      <c r="M27" s="20"/>
    </row>
    <row r="28" spans="1:13">
      <c r="A28" s="1" t="s">
        <v>33</v>
      </c>
      <c r="B28" s="1">
        <v>34848</v>
      </c>
      <c r="C28" s="1">
        <v>48907</v>
      </c>
      <c r="D28" s="1">
        <v>58102</v>
      </c>
      <c r="F28" s="5">
        <v>15</v>
      </c>
      <c r="G28" s="6">
        <f>F28-(5*LOG(E8, 10)-5)</f>
        <v>8.6759108849523177</v>
      </c>
      <c r="M28" s="18"/>
    </row>
    <row r="29" spans="1:13">
      <c r="A29" s="1" t="s">
        <v>99</v>
      </c>
      <c r="B29" s="1">
        <v>47566</v>
      </c>
      <c r="C29" s="1">
        <v>71011</v>
      </c>
      <c r="D29" s="1">
        <v>77015</v>
      </c>
      <c r="F29" s="5">
        <v>15.5</v>
      </c>
      <c r="G29" s="6">
        <f>F29-(5*LOG(E8, 10)-5)</f>
        <v>9.1759108849523177</v>
      </c>
      <c r="M29" s="18"/>
    </row>
    <row r="30" spans="1:13">
      <c r="A30" s="1" t="s">
        <v>100</v>
      </c>
      <c r="B30" s="1">
        <v>67121</v>
      </c>
      <c r="C30" s="1">
        <v>95524</v>
      </c>
      <c r="D30" s="1">
        <v>17178</v>
      </c>
      <c r="F30" s="5">
        <v>16</v>
      </c>
      <c r="G30" s="6">
        <f>F30-(5*LOG(E8, 10)-5)</f>
        <v>9.6759108849523177</v>
      </c>
    </row>
    <row r="31" spans="1:13">
      <c r="A31" s="1" t="s">
        <v>101</v>
      </c>
      <c r="B31" s="1">
        <v>95531</v>
      </c>
      <c r="C31" s="1">
        <v>38403</v>
      </c>
      <c r="D31" s="1">
        <v>126</v>
      </c>
      <c r="F31" s="5">
        <v>16.5</v>
      </c>
      <c r="G31" s="6">
        <f>F31-(5*LOG(E8, 10)-5)</f>
        <v>10.175910884952318</v>
      </c>
    </row>
    <row r="32" spans="1:13">
      <c r="A32" s="1" t="s">
        <v>102</v>
      </c>
      <c r="B32" s="1">
        <v>61377</v>
      </c>
      <c r="C32" s="1">
        <v>532</v>
      </c>
      <c r="D32" s="1">
        <v>1</v>
      </c>
      <c r="F32" s="5">
        <v>17</v>
      </c>
      <c r="G32" s="6">
        <f>F32-(5*LOG(E8, 10)-5)</f>
        <v>10.675910884952318</v>
      </c>
    </row>
    <row r="33" spans="1:7">
      <c r="A33" s="1" t="s">
        <v>103</v>
      </c>
      <c r="B33" s="1">
        <v>1561</v>
      </c>
      <c r="C33" s="1">
        <v>1</v>
      </c>
      <c r="D33" s="1">
        <v>0</v>
      </c>
      <c r="F33" s="5">
        <v>17.5</v>
      </c>
      <c r="G33" s="6">
        <f>F33-(5*LOG(E8, 10)-5)</f>
        <v>11.175910884952318</v>
      </c>
    </row>
    <row r="34" spans="1:7">
      <c r="A34" s="1" t="s">
        <v>104</v>
      </c>
      <c r="B34" s="1">
        <v>5</v>
      </c>
      <c r="C34" s="1">
        <v>0</v>
      </c>
      <c r="D34" s="1">
        <v>0</v>
      </c>
      <c r="F34" s="5">
        <v>18</v>
      </c>
      <c r="G34" s="6">
        <f>F34-(5*LOG(E8, 10)-5)</f>
        <v>11.675910884952318</v>
      </c>
    </row>
    <row r="36" spans="1:7">
      <c r="A36" s="2" t="s">
        <v>5</v>
      </c>
      <c r="B36" s="1">
        <f>SUM(B2:B28)</f>
        <v>116047</v>
      </c>
      <c r="C36" s="1">
        <f>SUM(C2:C28)</f>
        <v>164362</v>
      </c>
      <c r="D36" s="1">
        <f>SUM(D2:D28)</f>
        <v>186693</v>
      </c>
    </row>
    <row r="37" spans="1:7">
      <c r="B37" s="3"/>
      <c r="C37" s="3"/>
      <c r="D37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="125" zoomScaleNormal="125" zoomScalePageLayoutView="125" workbookViewId="0">
      <selection activeCell="A29" sqref="A29:A35"/>
    </sheetView>
  </sheetViews>
  <sheetFormatPr baseColWidth="10" defaultRowHeight="15" x14ac:dyDescent="0"/>
  <cols>
    <col min="1" max="1" width="13.1640625" style="1" customWidth="1"/>
    <col min="2" max="2" width="12.6640625" style="1" customWidth="1"/>
    <col min="3" max="3" width="11.1640625" style="1" customWidth="1"/>
    <col min="4" max="4" width="11.6640625" style="1" customWidth="1"/>
    <col min="5" max="5" width="17.6640625" style="1" customWidth="1"/>
    <col min="6" max="16384" width="10.83203125" style="1"/>
  </cols>
  <sheetData>
    <row r="1" spans="1:12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G1" s="2" t="s">
        <v>39</v>
      </c>
      <c r="I1" s="2" t="s">
        <v>93</v>
      </c>
      <c r="J1" s="2" t="s">
        <v>94</v>
      </c>
      <c r="K1" s="2" t="s">
        <v>95</v>
      </c>
      <c r="L1" s="2" t="s">
        <v>96</v>
      </c>
    </row>
    <row r="2" spans="1:12">
      <c r="A2" s="1" t="s">
        <v>7</v>
      </c>
      <c r="B2" s="1">
        <v>1</v>
      </c>
      <c r="C2" s="1">
        <v>2</v>
      </c>
      <c r="D2" s="1">
        <v>3</v>
      </c>
      <c r="E2" s="1">
        <v>24.187100000000001</v>
      </c>
      <c r="F2" s="5">
        <v>2</v>
      </c>
      <c r="G2" s="6">
        <f>F2-(5*LOG(E8, 10)-5)</f>
        <v>-5.670130530280673</v>
      </c>
      <c r="I2" s="1" t="s">
        <v>98</v>
      </c>
      <c r="J2" s="1" t="s">
        <v>98</v>
      </c>
      <c r="K2" s="1" t="s">
        <v>98</v>
      </c>
      <c r="L2" s="1" t="s">
        <v>98</v>
      </c>
    </row>
    <row r="3" spans="1:12">
      <c r="A3" s="1" t="s">
        <v>8</v>
      </c>
      <c r="B3" s="1">
        <v>1</v>
      </c>
      <c r="C3" s="1">
        <v>2</v>
      </c>
      <c r="D3" s="1">
        <v>3</v>
      </c>
      <c r="F3" s="5">
        <v>2.5</v>
      </c>
      <c r="G3" s="6">
        <f>F3-(5*LOG(E8, 10)-5)</f>
        <v>-5.170130530280673</v>
      </c>
    </row>
    <row r="4" spans="1:12">
      <c r="A4" s="1" t="s">
        <v>9</v>
      </c>
      <c r="B4" s="1">
        <v>0</v>
      </c>
      <c r="C4" s="1">
        <v>2</v>
      </c>
      <c r="D4" s="1">
        <v>1</v>
      </c>
      <c r="E4" s="2" t="s">
        <v>4</v>
      </c>
      <c r="F4" s="5">
        <v>3</v>
      </c>
      <c r="G4" s="6">
        <f>F4-(5*LOG(E8, 10)-5)</f>
        <v>-4.670130530280673</v>
      </c>
    </row>
    <row r="5" spans="1:12">
      <c r="A5" s="1" t="s">
        <v>10</v>
      </c>
      <c r="B5" s="1">
        <v>2</v>
      </c>
      <c r="C5" s="1">
        <v>3</v>
      </c>
      <c r="D5" s="1">
        <v>3</v>
      </c>
      <c r="E5" s="1">
        <v>12.5664</v>
      </c>
      <c r="F5" s="5">
        <v>3.5</v>
      </c>
      <c r="G5" s="6">
        <f>F5-(5*LOG(E8, 10)-5)</f>
        <v>-4.170130530280673</v>
      </c>
    </row>
    <row r="6" spans="1:12">
      <c r="A6" s="1" t="s">
        <v>11</v>
      </c>
      <c r="B6" s="1">
        <v>3</v>
      </c>
      <c r="C6" s="1">
        <v>3</v>
      </c>
      <c r="D6" s="1">
        <v>5</v>
      </c>
      <c r="F6" s="5">
        <v>4</v>
      </c>
      <c r="G6" s="6">
        <f>F6-(5*LOG(E8, 10)-5)</f>
        <v>-3.670130530280673</v>
      </c>
    </row>
    <row r="7" spans="1:12">
      <c r="A7" s="1" t="s">
        <v>12</v>
      </c>
      <c r="B7" s="1">
        <v>3</v>
      </c>
      <c r="C7" s="1">
        <v>6</v>
      </c>
      <c r="D7" s="1">
        <v>7</v>
      </c>
      <c r="E7" s="2" t="s">
        <v>38</v>
      </c>
      <c r="F7" s="5">
        <v>4.5</v>
      </c>
      <c r="G7" s="6">
        <f>F7-(5*LOG(E8, 10)-5)</f>
        <v>-3.170130530280673</v>
      </c>
    </row>
    <row r="8" spans="1:12">
      <c r="A8" s="1" t="s">
        <v>13</v>
      </c>
      <c r="B8" s="1">
        <v>5</v>
      </c>
      <c r="C8" s="1">
        <v>12</v>
      </c>
      <c r="D8" s="1">
        <v>23</v>
      </c>
      <c r="E8" s="1">
        <v>342</v>
      </c>
      <c r="F8" s="5">
        <v>5</v>
      </c>
      <c r="G8" s="6">
        <f>F8-(5*LOG(E8, 10)-5)</f>
        <v>-2.670130530280673</v>
      </c>
    </row>
    <row r="9" spans="1:12">
      <c r="A9" s="1" t="s">
        <v>14</v>
      </c>
      <c r="B9" s="1">
        <v>10</v>
      </c>
      <c r="C9" s="1">
        <v>23</v>
      </c>
      <c r="D9" s="1">
        <v>20</v>
      </c>
      <c r="F9" s="5">
        <v>5.5</v>
      </c>
      <c r="G9" s="6">
        <f>F9-(5*LOG(E8, 10)-5)</f>
        <v>-2.170130530280673</v>
      </c>
    </row>
    <row r="10" spans="1:12">
      <c r="A10" s="1" t="s">
        <v>15</v>
      </c>
      <c r="B10" s="1">
        <v>17</v>
      </c>
      <c r="C10" s="1">
        <v>37</v>
      </c>
      <c r="D10" s="1">
        <v>44</v>
      </c>
      <c r="F10" s="5">
        <v>6</v>
      </c>
      <c r="G10" s="6">
        <f>F10-(5*LOG(E8, 10)-5)</f>
        <v>-1.670130530280673</v>
      </c>
    </row>
    <row r="11" spans="1:12">
      <c r="A11" s="1" t="s">
        <v>16</v>
      </c>
      <c r="B11" s="1">
        <v>31</v>
      </c>
      <c r="C11" s="1">
        <v>51</v>
      </c>
      <c r="D11" s="1">
        <v>66</v>
      </c>
      <c r="F11" s="5">
        <v>6.5</v>
      </c>
      <c r="G11" s="6">
        <f>F11-(5*LOG(E8, 10)-5)</f>
        <v>-1.170130530280673</v>
      </c>
    </row>
    <row r="12" spans="1:12">
      <c r="A12" s="1" t="s">
        <v>17</v>
      </c>
      <c r="B12" s="1">
        <v>50</v>
      </c>
      <c r="C12" s="1">
        <v>85</v>
      </c>
      <c r="D12" s="1">
        <v>90</v>
      </c>
      <c r="F12" s="5">
        <v>7</v>
      </c>
      <c r="G12" s="6">
        <f>F12-(5*LOG(E8, 10)-5)</f>
        <v>-0.67013053028067304</v>
      </c>
    </row>
    <row r="13" spans="1:12">
      <c r="A13" s="1" t="s">
        <v>18</v>
      </c>
      <c r="B13" s="1">
        <v>80</v>
      </c>
      <c r="C13" s="1">
        <v>106</v>
      </c>
      <c r="D13" s="1">
        <v>129</v>
      </c>
      <c r="F13" s="5">
        <v>7.5</v>
      </c>
      <c r="G13" s="6">
        <f>F13-(5*LOG(E8, 10)-5)</f>
        <v>-0.17013053028067304</v>
      </c>
    </row>
    <row r="14" spans="1:12">
      <c r="A14" s="1" t="s">
        <v>19</v>
      </c>
      <c r="B14" s="1">
        <v>120</v>
      </c>
      <c r="C14" s="1">
        <v>188</v>
      </c>
      <c r="D14" s="1">
        <v>221</v>
      </c>
      <c r="F14" s="5">
        <v>8</v>
      </c>
      <c r="G14" s="6">
        <f>F14-(5*LOG(E8, 10)-5)</f>
        <v>0.32986946971932696</v>
      </c>
    </row>
    <row r="15" spans="1:12">
      <c r="A15" s="1" t="s">
        <v>20</v>
      </c>
      <c r="B15" s="1">
        <v>161</v>
      </c>
      <c r="C15" s="1">
        <v>273</v>
      </c>
      <c r="D15" s="1">
        <v>290</v>
      </c>
      <c r="F15" s="5">
        <v>8.5</v>
      </c>
      <c r="G15" s="6">
        <f>F15-(5*LOG(E8, 10)-5)</f>
        <v>0.82986946971932696</v>
      </c>
    </row>
    <row r="16" spans="1:12">
      <c r="A16" s="1" t="s">
        <v>21</v>
      </c>
      <c r="B16" s="1">
        <v>293</v>
      </c>
      <c r="C16" s="1">
        <v>408</v>
      </c>
      <c r="D16" s="1">
        <v>417</v>
      </c>
      <c r="F16" s="5">
        <v>9</v>
      </c>
      <c r="G16" s="6">
        <f>F16-(5*LOG(E8, 10)-5)</f>
        <v>1.329869469719327</v>
      </c>
    </row>
    <row r="17" spans="1:7">
      <c r="A17" s="1" t="s">
        <v>22</v>
      </c>
      <c r="B17" s="1">
        <v>407</v>
      </c>
      <c r="C17" s="1">
        <v>521</v>
      </c>
      <c r="D17" s="1">
        <v>592</v>
      </c>
      <c r="F17" s="5">
        <v>9.5</v>
      </c>
      <c r="G17" s="6">
        <f>F17-(5*LOG(E8, 10)-5)</f>
        <v>1.829869469719327</v>
      </c>
    </row>
    <row r="18" spans="1:7">
      <c r="A18" s="1" t="s">
        <v>23</v>
      </c>
      <c r="B18" s="1">
        <v>600</v>
      </c>
      <c r="C18" s="1">
        <v>828</v>
      </c>
      <c r="D18" s="1">
        <v>893</v>
      </c>
      <c r="F18" s="5">
        <v>10</v>
      </c>
      <c r="G18" s="6">
        <f>F18-(5*LOG(E8, 10)-5)</f>
        <v>2.329869469719327</v>
      </c>
    </row>
    <row r="19" spans="1:7">
      <c r="A19" s="1" t="s">
        <v>24</v>
      </c>
      <c r="B19" s="1">
        <v>843</v>
      </c>
      <c r="C19" s="1">
        <v>1136</v>
      </c>
      <c r="D19" s="1">
        <v>1230</v>
      </c>
      <c r="F19" s="5">
        <v>10.5</v>
      </c>
      <c r="G19" s="6">
        <f>F19-(5*LOG(E8, 10)-5)</f>
        <v>2.829869469719327</v>
      </c>
    </row>
    <row r="20" spans="1:7">
      <c r="A20" s="1" t="s">
        <v>25</v>
      </c>
      <c r="B20" s="1">
        <v>1191</v>
      </c>
      <c r="C20" s="1">
        <v>1660</v>
      </c>
      <c r="D20" s="1">
        <v>1812</v>
      </c>
      <c r="F20" s="5">
        <v>11</v>
      </c>
      <c r="G20" s="6">
        <f>F20-(5*LOG(E8, 10)-5)</f>
        <v>3.329869469719327</v>
      </c>
    </row>
    <row r="21" spans="1:7">
      <c r="A21" s="1" t="s">
        <v>26</v>
      </c>
      <c r="B21" s="1">
        <v>1735</v>
      </c>
      <c r="C21" s="1">
        <v>2403</v>
      </c>
      <c r="D21" s="1">
        <v>2580</v>
      </c>
      <c r="F21" s="5">
        <v>11.5</v>
      </c>
      <c r="G21" s="6">
        <f>F21-(5*LOG(E8, 10)-5)</f>
        <v>3.829869469719327</v>
      </c>
    </row>
    <row r="22" spans="1:7">
      <c r="A22" s="1" t="s">
        <v>27</v>
      </c>
      <c r="B22" s="1">
        <v>2573</v>
      </c>
      <c r="C22" s="1">
        <v>3455</v>
      </c>
      <c r="D22" s="1">
        <v>3716</v>
      </c>
      <c r="F22" s="5">
        <v>12</v>
      </c>
      <c r="G22" s="6">
        <f>F22-(5*LOG(E8, 10)-5)</f>
        <v>4.329869469719327</v>
      </c>
    </row>
    <row r="23" spans="1:7">
      <c r="A23" s="1" t="s">
        <v>28</v>
      </c>
      <c r="B23" s="1">
        <v>3700</v>
      </c>
      <c r="C23" s="1">
        <v>5087</v>
      </c>
      <c r="D23" s="1">
        <v>5531</v>
      </c>
      <c r="F23" s="5">
        <v>12.5</v>
      </c>
      <c r="G23" s="6">
        <f>F23-(5*LOG(E8, 10)-5)</f>
        <v>4.829869469719327</v>
      </c>
    </row>
    <row r="24" spans="1:7">
      <c r="A24" s="1" t="s">
        <v>29</v>
      </c>
      <c r="B24" s="1">
        <v>5255</v>
      </c>
      <c r="C24" s="1">
        <v>7295</v>
      </c>
      <c r="D24" s="1">
        <v>7959</v>
      </c>
      <c r="F24" s="5">
        <v>13</v>
      </c>
      <c r="G24" s="6">
        <f>F24-(5*LOG(E8, 10)-5)</f>
        <v>5.329869469719327</v>
      </c>
    </row>
    <row r="25" spans="1:7">
      <c r="A25" s="1" t="s">
        <v>30</v>
      </c>
      <c r="B25" s="1">
        <v>7464</v>
      </c>
      <c r="C25" s="1">
        <v>10671</v>
      </c>
      <c r="D25" s="1">
        <v>11885</v>
      </c>
      <c r="F25" s="5">
        <v>13.5</v>
      </c>
      <c r="G25" s="6">
        <f>F25-(5*LOG(E8, 10)-5)</f>
        <v>5.829869469719327</v>
      </c>
    </row>
    <row r="26" spans="1:7">
      <c r="A26" s="1" t="s">
        <v>31</v>
      </c>
      <c r="B26" s="1">
        <v>10894</v>
      </c>
      <c r="C26" s="1">
        <v>15510</v>
      </c>
      <c r="D26" s="1">
        <v>17301</v>
      </c>
      <c r="F26" s="5">
        <v>14</v>
      </c>
      <c r="G26" s="6">
        <f>F26-(5*LOG(E8, 10)-5)</f>
        <v>6.329869469719327</v>
      </c>
    </row>
    <row r="27" spans="1:7">
      <c r="A27" s="1" t="s">
        <v>32</v>
      </c>
      <c r="B27" s="1">
        <v>15541</v>
      </c>
      <c r="C27" s="1">
        <v>22375</v>
      </c>
      <c r="D27" s="1">
        <v>24999</v>
      </c>
      <c r="F27" s="5">
        <v>14.5</v>
      </c>
      <c r="G27" s="6">
        <f>F27-(5*LOG(E8, 10)-5)</f>
        <v>6.829869469719327</v>
      </c>
    </row>
    <row r="28" spans="1:7">
      <c r="A28" s="1" t="s">
        <v>33</v>
      </c>
      <c r="B28" s="1">
        <v>21571</v>
      </c>
      <c r="C28" s="1">
        <v>31629</v>
      </c>
      <c r="D28" s="1">
        <v>37260</v>
      </c>
      <c r="F28" s="5">
        <v>15</v>
      </c>
      <c r="G28" s="6">
        <f>F28-(5*LOG(E8, 10)-5)</f>
        <v>7.329869469719327</v>
      </c>
    </row>
    <row r="29" spans="1:7">
      <c r="A29" s="9" t="s">
        <v>99</v>
      </c>
      <c r="B29" s="1">
        <v>30341</v>
      </c>
      <c r="C29" s="1">
        <v>44908</v>
      </c>
      <c r="D29" s="1">
        <v>52819</v>
      </c>
      <c r="F29" s="5">
        <v>15.5</v>
      </c>
      <c r="G29" s="6">
        <f>F29-(5*LOG(E8, 10)-5)</f>
        <v>7.829869469719327</v>
      </c>
    </row>
    <row r="30" spans="1:7">
      <c r="A30" s="9" t="s">
        <v>100</v>
      </c>
      <c r="B30" s="1">
        <v>41632</v>
      </c>
      <c r="C30" s="1">
        <v>57443</v>
      </c>
      <c r="D30" s="1">
        <v>24297</v>
      </c>
      <c r="F30" s="5">
        <v>16</v>
      </c>
      <c r="G30" s="6">
        <f>F30-(5*LOG(E8, 10)-5)</f>
        <v>8.329869469719327</v>
      </c>
    </row>
    <row r="31" spans="1:7">
      <c r="A31" s="9" t="s">
        <v>101</v>
      </c>
      <c r="B31" s="1">
        <v>56273</v>
      </c>
      <c r="C31" s="1">
        <v>23454</v>
      </c>
      <c r="D31" s="1">
        <v>479</v>
      </c>
      <c r="F31" s="5">
        <v>16.5</v>
      </c>
      <c r="G31" s="6">
        <f>F31-(5*LOG(E8, 10)-5)</f>
        <v>8.829869469719327</v>
      </c>
    </row>
    <row r="32" spans="1:7">
      <c r="A32" s="9" t="s">
        <v>102</v>
      </c>
      <c r="B32" s="1">
        <v>36534</v>
      </c>
      <c r="C32" s="1">
        <v>608</v>
      </c>
      <c r="D32" s="1">
        <v>2</v>
      </c>
      <c r="F32" s="5">
        <v>17</v>
      </c>
      <c r="G32" s="6">
        <f>F32-(5*LOG(E8, 10)-5)</f>
        <v>9.329869469719327</v>
      </c>
    </row>
    <row r="33" spans="1:7">
      <c r="A33" s="9" t="s">
        <v>103</v>
      </c>
      <c r="B33" s="1">
        <v>1895</v>
      </c>
      <c r="C33" s="1">
        <v>3</v>
      </c>
      <c r="D33" s="1">
        <v>0</v>
      </c>
      <c r="F33" s="5">
        <v>17.5</v>
      </c>
      <c r="G33" s="6">
        <f>F33-(5*LOG(E8, 10)-5)</f>
        <v>9.829869469719327</v>
      </c>
    </row>
    <row r="34" spans="1:7">
      <c r="A34" s="9" t="s">
        <v>104</v>
      </c>
      <c r="B34" s="1">
        <v>10</v>
      </c>
      <c r="C34" s="1">
        <v>1</v>
      </c>
      <c r="D34" s="1">
        <v>0</v>
      </c>
      <c r="F34" s="5">
        <v>18</v>
      </c>
      <c r="G34" s="6">
        <f>F34-(5*LOG(E8, 10)-5)</f>
        <v>10.329869469719327</v>
      </c>
    </row>
    <row r="35" spans="1:7">
      <c r="A35" s="9" t="s">
        <v>105</v>
      </c>
      <c r="B35" s="1">
        <v>1</v>
      </c>
      <c r="C35" s="1">
        <v>0</v>
      </c>
      <c r="D35" s="1">
        <v>0</v>
      </c>
      <c r="F35" s="5">
        <v>18.5</v>
      </c>
      <c r="G35" s="6">
        <f>F35-(5*LOG(E8, 10)-5)</f>
        <v>10.829869469719327</v>
      </c>
    </row>
    <row r="37" spans="1:7">
      <c r="A37" s="2" t="s">
        <v>5</v>
      </c>
      <c r="B37" s="1">
        <f>SUM(B2:B28)</f>
        <v>72551</v>
      </c>
      <c r="C37" s="1">
        <f>SUM(C2:C28)</f>
        <v>103771</v>
      </c>
      <c r="D37" s="1">
        <f>SUM(D2:D28)</f>
        <v>117080</v>
      </c>
    </row>
    <row r="38" spans="1:7">
      <c r="B38" s="3"/>
      <c r="C38" s="3"/>
      <c r="D38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zoomScale="125" zoomScaleNormal="125" zoomScalePageLayoutView="125" workbookViewId="0">
      <selection activeCell="J2" sqref="J2:L10"/>
    </sheetView>
  </sheetViews>
  <sheetFormatPr baseColWidth="10" defaultRowHeight="15" x14ac:dyDescent="0"/>
  <cols>
    <col min="1" max="1" width="13.33203125" style="1" customWidth="1"/>
    <col min="2" max="2" width="12.6640625" style="1" customWidth="1"/>
    <col min="3" max="3" width="11.1640625" style="1" customWidth="1"/>
    <col min="4" max="4" width="11.6640625" style="1" customWidth="1"/>
    <col min="5" max="5" width="17.6640625" style="1" customWidth="1"/>
    <col min="6" max="12" width="10.83203125" style="1"/>
    <col min="13" max="13" width="15.83203125" style="1" customWidth="1"/>
    <col min="14" max="16384" width="10.83203125" style="1"/>
  </cols>
  <sheetData>
    <row r="1" spans="1:13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G1" s="2" t="s">
        <v>39</v>
      </c>
      <c r="I1" s="2" t="s">
        <v>93</v>
      </c>
      <c r="J1" s="2" t="s">
        <v>94</v>
      </c>
      <c r="K1" s="2" t="s">
        <v>95</v>
      </c>
      <c r="L1" s="2" t="s">
        <v>96</v>
      </c>
      <c r="M1" s="2" t="s">
        <v>110</v>
      </c>
    </row>
    <row r="2" spans="1:13">
      <c r="A2" s="1" t="s">
        <v>7</v>
      </c>
      <c r="B2" s="1">
        <v>2</v>
      </c>
      <c r="C2" s="1">
        <v>7</v>
      </c>
      <c r="D2" s="1">
        <v>7</v>
      </c>
      <c r="E2" s="1">
        <v>18.4619</v>
      </c>
      <c r="F2" s="5">
        <v>2</v>
      </c>
      <c r="G2" s="6">
        <f>F2-(5*LOG(E8, 10)-5)</f>
        <v>-6.0744860801656735</v>
      </c>
      <c r="I2" s="1" t="s">
        <v>64</v>
      </c>
      <c r="J2" s="8">
        <v>0.99943162767500004</v>
      </c>
      <c r="K2" s="8">
        <v>0.99870424152299997</v>
      </c>
      <c r="L2" s="8">
        <v>0.99828274432999997</v>
      </c>
      <c r="M2" s="1" t="b">
        <f>TRUE</f>
        <v>1</v>
      </c>
    </row>
    <row r="3" spans="1:13">
      <c r="A3" s="1" t="s">
        <v>8</v>
      </c>
      <c r="B3" s="1">
        <v>3</v>
      </c>
      <c r="C3" s="1">
        <v>0</v>
      </c>
      <c r="D3" s="1">
        <v>1</v>
      </c>
      <c r="F3" s="5">
        <v>2.5</v>
      </c>
      <c r="G3" s="6">
        <f>F3-(5*LOG(E8, 10)-5)</f>
        <v>-5.5744860801656735</v>
      </c>
      <c r="I3" s="1" t="s">
        <v>65</v>
      </c>
      <c r="J3" s="8">
        <v>0.95257070962699997</v>
      </c>
      <c r="K3" s="11">
        <v>0.948539697761</v>
      </c>
      <c r="L3" s="11">
        <v>0.94015559416399996</v>
      </c>
      <c r="M3" s="15" t="b">
        <f>FALSE</f>
        <v>0</v>
      </c>
    </row>
    <row r="4" spans="1:13">
      <c r="A4" s="1" t="s">
        <v>9</v>
      </c>
      <c r="B4" s="1">
        <v>2</v>
      </c>
      <c r="C4" s="1">
        <v>2</v>
      </c>
      <c r="D4" s="1">
        <v>2</v>
      </c>
      <c r="E4" s="2" t="s">
        <v>4</v>
      </c>
      <c r="F4" s="5">
        <v>3</v>
      </c>
      <c r="G4" s="6">
        <f>F4-(5*LOG(E8, 10)-5)</f>
        <v>-5.0744860801656735</v>
      </c>
      <c r="I4" s="1" t="s">
        <v>66</v>
      </c>
      <c r="J4" s="12">
        <v>0.67203252954000003</v>
      </c>
      <c r="K4" s="12">
        <v>0.68463815129299999</v>
      </c>
      <c r="L4" s="12">
        <v>0.78123242986300001</v>
      </c>
      <c r="M4" s="15" t="b">
        <f>FALSE</f>
        <v>0</v>
      </c>
    </row>
    <row r="5" spans="1:13">
      <c r="A5" s="1" t="s">
        <v>10</v>
      </c>
      <c r="B5" s="1">
        <v>1</v>
      </c>
      <c r="C5" s="1">
        <v>3</v>
      </c>
      <c r="D5" s="1">
        <v>7</v>
      </c>
      <c r="E5" s="1">
        <v>12.5664</v>
      </c>
      <c r="F5" s="5">
        <v>3.5</v>
      </c>
      <c r="G5" s="6">
        <f>F5-(5*LOG(E8, 10)-5)</f>
        <v>-4.5744860801656735</v>
      </c>
      <c r="I5" s="1" t="s">
        <v>67</v>
      </c>
      <c r="J5" s="8" t="s">
        <v>98</v>
      </c>
      <c r="K5" s="8" t="s">
        <v>98</v>
      </c>
      <c r="L5" s="12">
        <v>0.83766470234400003</v>
      </c>
      <c r="M5" s="15" t="b">
        <f>FALSE</f>
        <v>0</v>
      </c>
    </row>
    <row r="6" spans="1:13">
      <c r="A6" s="1" t="s">
        <v>11</v>
      </c>
      <c r="B6" s="1">
        <v>2</v>
      </c>
      <c r="C6" s="1">
        <v>10</v>
      </c>
      <c r="D6" s="1">
        <v>18</v>
      </c>
      <c r="F6" s="5">
        <v>4</v>
      </c>
      <c r="G6" s="6">
        <f>F6-(5*LOG(E8, 10)-5)</f>
        <v>-4.0744860801656735</v>
      </c>
      <c r="I6" s="1" t="s">
        <v>68</v>
      </c>
      <c r="J6" s="8" t="s">
        <v>98</v>
      </c>
      <c r="K6" s="8" t="s">
        <v>98</v>
      </c>
      <c r="L6" s="12">
        <v>0.745185017013</v>
      </c>
      <c r="M6" s="15" t="b">
        <f>FALSE</f>
        <v>0</v>
      </c>
    </row>
    <row r="7" spans="1:13">
      <c r="A7" s="1" t="s">
        <v>12</v>
      </c>
      <c r="B7" s="1">
        <v>4</v>
      </c>
      <c r="C7" s="1">
        <v>19</v>
      </c>
      <c r="D7" s="1">
        <v>43</v>
      </c>
      <c r="E7" s="2" t="s">
        <v>38</v>
      </c>
      <c r="F7" s="5">
        <v>4.5</v>
      </c>
      <c r="G7" s="6">
        <f>F7-(5*LOG(E8, 10)-5)</f>
        <v>-3.5744860801656735</v>
      </c>
      <c r="I7" s="1" t="s">
        <v>69</v>
      </c>
      <c r="J7" s="8" t="s">
        <v>98</v>
      </c>
      <c r="K7" s="8" t="s">
        <v>98</v>
      </c>
      <c r="L7" s="11">
        <v>0.91455116539299997</v>
      </c>
      <c r="M7" s="15" t="b">
        <f>FALSE</f>
        <v>0</v>
      </c>
    </row>
    <row r="8" spans="1:13">
      <c r="A8" s="1" t="s">
        <v>13</v>
      </c>
      <c r="B8" s="1">
        <v>9</v>
      </c>
      <c r="C8" s="1">
        <v>46</v>
      </c>
      <c r="D8" s="1">
        <v>65</v>
      </c>
      <c r="E8" s="1">
        <v>412</v>
      </c>
      <c r="F8" s="5">
        <v>5</v>
      </c>
      <c r="G8" s="6">
        <f>F8-(5*LOG(E8, 10)-5)</f>
        <v>-3.0744860801656735</v>
      </c>
      <c r="I8" s="1" t="s">
        <v>70</v>
      </c>
      <c r="J8" s="8" t="s">
        <v>98</v>
      </c>
      <c r="K8" s="8" t="s">
        <v>98</v>
      </c>
      <c r="L8" s="12">
        <v>0.83766470234400003</v>
      </c>
      <c r="M8" s="15" t="b">
        <f>FALSE</f>
        <v>0</v>
      </c>
    </row>
    <row r="9" spans="1:13">
      <c r="A9" s="1" t="s">
        <v>14</v>
      </c>
      <c r="B9" s="1">
        <v>34</v>
      </c>
      <c r="C9" s="1">
        <v>75</v>
      </c>
      <c r="D9" s="1">
        <v>118</v>
      </c>
      <c r="F9" s="5">
        <v>5.5</v>
      </c>
      <c r="G9" s="6">
        <f>F9-(5*LOG(E8, 10)-5)</f>
        <v>-2.5744860801656735</v>
      </c>
      <c r="I9" s="1" t="s">
        <v>71</v>
      </c>
      <c r="J9" s="8" t="s">
        <v>98</v>
      </c>
      <c r="K9" s="8" t="s">
        <v>98</v>
      </c>
      <c r="L9" s="12">
        <v>0.745185017013</v>
      </c>
      <c r="M9" s="15" t="b">
        <f>FALSE</f>
        <v>0</v>
      </c>
    </row>
    <row r="10" spans="1:13">
      <c r="A10" s="1" t="s">
        <v>15</v>
      </c>
      <c r="B10" s="1">
        <v>46</v>
      </c>
      <c r="C10" s="1">
        <v>138</v>
      </c>
      <c r="D10" s="1">
        <v>208</v>
      </c>
      <c r="F10" s="5">
        <v>6</v>
      </c>
      <c r="G10" s="6">
        <f>F10-(5*LOG(E8, 10)-5)</f>
        <v>-2.0744860801656735</v>
      </c>
      <c r="I10" s="1" t="s">
        <v>72</v>
      </c>
      <c r="J10" s="8">
        <v>0.96791792829400003</v>
      </c>
      <c r="K10" s="11">
        <v>0.948539697761</v>
      </c>
      <c r="L10" s="11">
        <v>0.94015559416399996</v>
      </c>
      <c r="M10" s="15" t="b">
        <f>FALSE</f>
        <v>0</v>
      </c>
    </row>
    <row r="11" spans="1:13">
      <c r="A11" s="1" t="s">
        <v>16</v>
      </c>
      <c r="B11" s="1">
        <v>93</v>
      </c>
      <c r="C11" s="1">
        <v>215</v>
      </c>
      <c r="D11" s="1">
        <v>343</v>
      </c>
      <c r="F11" s="5">
        <v>6.5</v>
      </c>
      <c r="G11" s="6">
        <f>F11-(5*LOG(E8, 10)-5)</f>
        <v>-1.5744860801656735</v>
      </c>
    </row>
    <row r="12" spans="1:13">
      <c r="A12" s="1" t="s">
        <v>17</v>
      </c>
      <c r="B12" s="1">
        <v>147</v>
      </c>
      <c r="C12" s="1">
        <v>393</v>
      </c>
      <c r="D12" s="1">
        <v>525</v>
      </c>
      <c r="F12" s="5">
        <v>7</v>
      </c>
      <c r="G12" s="6">
        <f>F12-(5*LOG(E8, 10)-5)</f>
        <v>-1.0744860801656735</v>
      </c>
    </row>
    <row r="13" spans="1:13">
      <c r="A13" s="1" t="s">
        <v>18</v>
      </c>
      <c r="B13" s="1">
        <v>258</v>
      </c>
      <c r="C13" s="1">
        <v>572</v>
      </c>
      <c r="D13" s="1">
        <v>837</v>
      </c>
      <c r="F13" s="5">
        <v>7.5</v>
      </c>
      <c r="G13" s="6">
        <f>F13-(5*LOG(E8, 10)-5)</f>
        <v>-0.57448608016567348</v>
      </c>
    </row>
    <row r="14" spans="1:13">
      <c r="A14" s="1" t="s">
        <v>19</v>
      </c>
      <c r="B14" s="1">
        <v>417</v>
      </c>
      <c r="C14" s="1">
        <v>983</v>
      </c>
      <c r="D14" s="1">
        <v>1276</v>
      </c>
      <c r="F14" s="5">
        <v>8</v>
      </c>
      <c r="G14" s="6">
        <f>F14-(5*LOG(E8, 10)-5)</f>
        <v>-7.4486080165673485E-2</v>
      </c>
    </row>
    <row r="15" spans="1:13">
      <c r="A15" s="1" t="s">
        <v>20</v>
      </c>
      <c r="B15" s="1">
        <v>714</v>
      </c>
      <c r="C15" s="1">
        <v>1487</v>
      </c>
      <c r="D15" s="1">
        <v>1786</v>
      </c>
      <c r="F15" s="5">
        <v>8.5</v>
      </c>
      <c r="G15" s="6">
        <f>F15-(5*LOG(E8, 10)-5)</f>
        <v>0.42551391983432652</v>
      </c>
    </row>
    <row r="16" spans="1:13">
      <c r="A16" s="1" t="s">
        <v>21</v>
      </c>
      <c r="B16" s="1">
        <v>1116</v>
      </c>
      <c r="C16" s="1">
        <v>2183</v>
      </c>
      <c r="D16" s="1">
        <v>2700</v>
      </c>
      <c r="F16" s="5">
        <v>9</v>
      </c>
      <c r="G16" s="6">
        <f>F16-(5*LOG(E8, 10)-5)</f>
        <v>0.92551391983432652</v>
      </c>
    </row>
    <row r="17" spans="1:7">
      <c r="A17" s="1" t="s">
        <v>22</v>
      </c>
      <c r="B17" s="1">
        <v>1792</v>
      </c>
      <c r="C17" s="1">
        <v>3222</v>
      </c>
      <c r="D17" s="1">
        <v>3869</v>
      </c>
      <c r="F17" s="5">
        <v>9.5</v>
      </c>
      <c r="G17" s="6">
        <f>F17-(5*LOG(E8, 10)-5)</f>
        <v>1.4255139198343265</v>
      </c>
    </row>
    <row r="18" spans="1:7">
      <c r="A18" s="1" t="s">
        <v>23</v>
      </c>
      <c r="B18" s="1">
        <v>2714</v>
      </c>
      <c r="C18" s="1">
        <v>4859</v>
      </c>
      <c r="D18" s="1">
        <v>5682</v>
      </c>
      <c r="F18" s="5">
        <v>10</v>
      </c>
      <c r="G18" s="6">
        <f>F18-(5*LOG(E8, 10)-5)</f>
        <v>1.9255139198343265</v>
      </c>
    </row>
    <row r="19" spans="1:7">
      <c r="A19" s="1" t="s">
        <v>24</v>
      </c>
      <c r="B19" s="1">
        <v>4115</v>
      </c>
      <c r="C19" s="1">
        <v>7299</v>
      </c>
      <c r="D19" s="1">
        <v>8832</v>
      </c>
      <c r="F19" s="5">
        <v>10.5</v>
      </c>
      <c r="G19" s="6">
        <f>F19-(5*LOG(E8, 10)-5)</f>
        <v>2.4255139198343265</v>
      </c>
    </row>
    <row r="20" spans="1:7">
      <c r="A20" s="1" t="s">
        <v>25</v>
      </c>
      <c r="B20" s="1">
        <v>6408</v>
      </c>
      <c r="C20" s="1">
        <v>10919</v>
      </c>
      <c r="D20" s="1">
        <v>12739</v>
      </c>
      <c r="F20" s="5">
        <v>11</v>
      </c>
      <c r="G20" s="6">
        <f>F20-(5*LOG(E8, 10)-5)</f>
        <v>2.9255139198343265</v>
      </c>
    </row>
    <row r="21" spans="1:7">
      <c r="A21" s="1" t="s">
        <v>26</v>
      </c>
      <c r="B21" s="1">
        <v>9920</v>
      </c>
      <c r="C21" s="1">
        <v>16563</v>
      </c>
      <c r="D21" s="1">
        <v>19522</v>
      </c>
      <c r="F21" s="5">
        <v>11.5</v>
      </c>
      <c r="G21" s="6">
        <f>F21-(5*LOG(E8, 10)-5)</f>
        <v>3.4255139198343265</v>
      </c>
    </row>
    <row r="22" spans="1:7">
      <c r="A22" s="1" t="s">
        <v>27</v>
      </c>
      <c r="B22" s="1">
        <v>15125</v>
      </c>
      <c r="C22" s="1">
        <v>24682</v>
      </c>
      <c r="D22" s="1">
        <v>28389</v>
      </c>
      <c r="F22" s="5">
        <v>12</v>
      </c>
      <c r="G22" s="6">
        <f>F22-(5*LOG(E8, 10)-5)</f>
        <v>3.9255139198343265</v>
      </c>
    </row>
    <row r="23" spans="1:7">
      <c r="A23" s="1" t="s">
        <v>28</v>
      </c>
      <c r="B23" s="1">
        <v>23034</v>
      </c>
      <c r="C23" s="1">
        <v>35354</v>
      </c>
      <c r="D23" s="1">
        <v>41275</v>
      </c>
      <c r="F23" s="5">
        <v>12.5</v>
      </c>
      <c r="G23" s="6">
        <f>F23-(5*LOG(E8, 10)-5)</f>
        <v>4.4255139198343265</v>
      </c>
    </row>
    <row r="24" spans="1:7">
      <c r="A24" s="1" t="s">
        <v>29</v>
      </c>
      <c r="B24" s="1">
        <v>33382</v>
      </c>
      <c r="C24" s="1">
        <v>51917</v>
      </c>
      <c r="D24" s="1">
        <v>59751</v>
      </c>
      <c r="F24" s="5">
        <v>13</v>
      </c>
      <c r="G24" s="6">
        <f>F24-(5*LOG(E8, 10)-5)</f>
        <v>4.9255139198343265</v>
      </c>
    </row>
    <row r="25" spans="1:7">
      <c r="A25" s="1" t="s">
        <v>30</v>
      </c>
      <c r="B25" s="1">
        <v>48691</v>
      </c>
      <c r="C25" s="1">
        <v>75138</v>
      </c>
      <c r="D25" s="1">
        <v>84118</v>
      </c>
      <c r="F25" s="5">
        <v>13.5</v>
      </c>
      <c r="G25" s="6">
        <f>F25-(5*LOG(E8, 10)-5)</f>
        <v>5.4255139198343265</v>
      </c>
    </row>
    <row r="26" spans="1:7">
      <c r="A26" s="1" t="s">
        <v>31</v>
      </c>
      <c r="B26" s="1">
        <v>73308</v>
      </c>
      <c r="C26" s="1">
        <v>103723</v>
      </c>
      <c r="D26" s="1">
        <v>112687</v>
      </c>
      <c r="F26" s="5">
        <v>14</v>
      </c>
      <c r="G26" s="6">
        <f>F26-(5*LOG(E8, 10)-5)</f>
        <v>5.9255139198343265</v>
      </c>
    </row>
    <row r="27" spans="1:7">
      <c r="A27" s="1" t="s">
        <v>32</v>
      </c>
      <c r="B27" s="1">
        <v>103771</v>
      </c>
      <c r="C27" s="1">
        <v>141326</v>
      </c>
      <c r="D27" s="1">
        <v>154837</v>
      </c>
      <c r="F27" s="5">
        <v>14.5</v>
      </c>
      <c r="G27" s="6">
        <f>F27-(5*LOG(E8, 10)-5)</f>
        <v>6.4255139198343265</v>
      </c>
    </row>
    <row r="28" spans="1:7">
      <c r="A28" s="1" t="s">
        <v>33</v>
      </c>
      <c r="B28" s="1">
        <v>143691</v>
      </c>
      <c r="C28" s="1">
        <v>199652</v>
      </c>
      <c r="D28" s="1">
        <v>212474</v>
      </c>
      <c r="F28" s="5">
        <v>15</v>
      </c>
      <c r="G28" s="6">
        <f>F28-(5*LOG(E8, 10)-5)</f>
        <v>6.9255139198343265</v>
      </c>
    </row>
    <row r="29" spans="1:7">
      <c r="A29" s="9" t="s">
        <v>99</v>
      </c>
      <c r="B29" s="1">
        <v>197887</v>
      </c>
      <c r="C29" s="1">
        <v>276529</v>
      </c>
      <c r="D29" s="1">
        <v>135750</v>
      </c>
      <c r="F29" s="5">
        <v>15.5</v>
      </c>
      <c r="G29" s="6">
        <f>F29-(5*LOG(E8, 10)-5)</f>
        <v>7.4255139198343265</v>
      </c>
    </row>
    <row r="30" spans="1:7">
      <c r="A30" s="9" t="s">
        <v>100</v>
      </c>
      <c r="B30" s="1">
        <v>271974</v>
      </c>
      <c r="C30" s="1">
        <v>196870</v>
      </c>
      <c r="D30" s="1">
        <v>8164</v>
      </c>
      <c r="F30" s="5">
        <v>16</v>
      </c>
      <c r="G30" s="6">
        <f>F30-(5*LOG(E8, 10)-5)</f>
        <v>7.9255139198343265</v>
      </c>
    </row>
    <row r="31" spans="1:7">
      <c r="A31" s="9" t="s">
        <v>101</v>
      </c>
      <c r="B31" s="1">
        <v>272140</v>
      </c>
      <c r="C31" s="1">
        <v>17336</v>
      </c>
      <c r="D31" s="1">
        <v>25</v>
      </c>
      <c r="F31" s="5">
        <v>16.5</v>
      </c>
      <c r="G31" s="6">
        <f>F31-(5*LOG(E8, 10)-5)</f>
        <v>8.4255139198343265</v>
      </c>
    </row>
    <row r="32" spans="1:7">
      <c r="A32" s="9" t="s">
        <v>102</v>
      </c>
      <c r="B32" s="1">
        <v>37250</v>
      </c>
      <c r="C32" s="1">
        <v>35</v>
      </c>
      <c r="D32" s="1">
        <v>0</v>
      </c>
      <c r="F32" s="5">
        <v>17</v>
      </c>
      <c r="G32" s="6">
        <f>F32-(5*LOG(E8, 10)-5)</f>
        <v>8.9255139198343265</v>
      </c>
    </row>
    <row r="33" spans="1:7">
      <c r="A33" s="9" t="s">
        <v>103</v>
      </c>
      <c r="B33" s="1">
        <v>62</v>
      </c>
      <c r="C33" s="1">
        <v>2</v>
      </c>
      <c r="D33" s="1">
        <v>2</v>
      </c>
      <c r="F33" s="5">
        <v>17.5</v>
      </c>
      <c r="G33" s="6">
        <f>F33-(5*LOG(E8, 10)-5)</f>
        <v>9.4255139198343265</v>
      </c>
    </row>
    <row r="34" spans="1:7">
      <c r="A34" s="9" t="s">
        <v>104</v>
      </c>
      <c r="B34" s="1">
        <v>5</v>
      </c>
      <c r="C34" s="1">
        <v>0</v>
      </c>
      <c r="D34" s="1">
        <v>0</v>
      </c>
      <c r="F34" s="5">
        <v>18</v>
      </c>
      <c r="G34" s="6">
        <f>F34-(5*LOG(E8, 10)-5)</f>
        <v>9.9255139198343265</v>
      </c>
    </row>
    <row r="35" spans="1:7">
      <c r="A35" s="9" t="s">
        <v>105</v>
      </c>
      <c r="B35" s="1">
        <v>2</v>
      </c>
      <c r="C35" s="1">
        <v>0</v>
      </c>
      <c r="D35" s="1">
        <v>1</v>
      </c>
      <c r="F35" s="5">
        <v>18.5</v>
      </c>
      <c r="G35" s="6">
        <f>F35-(5*LOG(E8, 10)-5)</f>
        <v>10.425513919834327</v>
      </c>
    </row>
    <row r="37" spans="1:7">
      <c r="A37" s="2" t="s">
        <v>5</v>
      </c>
      <c r="B37" s="1">
        <f>SUM(B2:B28)</f>
        <v>468799</v>
      </c>
      <c r="C37" s="1">
        <f>SUM(C2:C28)</f>
        <v>680787</v>
      </c>
      <c r="D37" s="1">
        <f>SUM(D2:D28)</f>
        <v>752111</v>
      </c>
    </row>
    <row r="41" spans="1:7">
      <c r="B41" s="3"/>
      <c r="C41" s="3"/>
      <c r="D41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topLeftCell="C1" zoomScale="125" zoomScaleNormal="125" zoomScalePageLayoutView="125" workbookViewId="0">
      <selection activeCell="J2" sqref="J2:L21"/>
    </sheetView>
  </sheetViews>
  <sheetFormatPr baseColWidth="10" defaultRowHeight="15" x14ac:dyDescent="0"/>
  <cols>
    <col min="1" max="1" width="12.5" style="1" customWidth="1"/>
    <col min="2" max="2" width="12.6640625" style="1" customWidth="1"/>
    <col min="3" max="3" width="11.1640625" style="1" customWidth="1"/>
    <col min="4" max="4" width="11.6640625" style="1" customWidth="1"/>
    <col min="5" max="5" width="17.6640625" style="1" customWidth="1"/>
    <col min="6" max="8" width="10.83203125" style="1"/>
    <col min="9" max="9" width="13" style="1" customWidth="1"/>
    <col min="10" max="12" width="10.83203125" style="1"/>
    <col min="13" max="13" width="15" style="1" customWidth="1"/>
    <col min="14" max="16384" width="10.83203125" style="1"/>
  </cols>
  <sheetData>
    <row r="1" spans="1:15">
      <c r="A1" s="2" t="s">
        <v>6</v>
      </c>
      <c r="B1" s="2" t="s">
        <v>0</v>
      </c>
      <c r="C1" s="2" t="s">
        <v>1</v>
      </c>
      <c r="D1" s="2" t="s">
        <v>2</v>
      </c>
      <c r="E1" s="2" t="s">
        <v>3</v>
      </c>
      <c r="G1" s="2" t="s">
        <v>39</v>
      </c>
      <c r="I1" s="2" t="s">
        <v>93</v>
      </c>
      <c r="J1" s="2" t="s">
        <v>94</v>
      </c>
      <c r="K1" s="2" t="s">
        <v>95</v>
      </c>
      <c r="L1" s="2" t="s">
        <v>96</v>
      </c>
      <c r="M1" s="2" t="s">
        <v>110</v>
      </c>
      <c r="N1" s="18"/>
      <c r="O1" s="18"/>
    </row>
    <row r="2" spans="1:15">
      <c r="A2" s="1" t="s">
        <v>7</v>
      </c>
      <c r="B2" s="1">
        <v>2</v>
      </c>
      <c r="C2" s="1">
        <v>2</v>
      </c>
      <c r="D2" s="1">
        <v>5</v>
      </c>
      <c r="E2" s="1">
        <v>17.5792</v>
      </c>
      <c r="F2" s="5">
        <v>2</v>
      </c>
      <c r="G2" s="6">
        <f>F2-(5*LOG(E8, 10)-5)</f>
        <v>-3.8659313420613692</v>
      </c>
      <c r="I2" s="1" t="s">
        <v>73</v>
      </c>
      <c r="J2" s="7">
        <v>0.99992691878399997</v>
      </c>
      <c r="K2" s="7">
        <v>0.99970977499000002</v>
      </c>
      <c r="L2" s="7">
        <v>0.99975147672599995</v>
      </c>
      <c r="M2" s="1" t="b">
        <f>TRUE</f>
        <v>1</v>
      </c>
      <c r="N2" s="17"/>
      <c r="O2" s="18"/>
    </row>
    <row r="3" spans="1:15">
      <c r="A3" s="1" t="s">
        <v>8</v>
      </c>
      <c r="B3" s="1">
        <v>0</v>
      </c>
      <c r="C3" s="1">
        <v>3</v>
      </c>
      <c r="D3" s="1">
        <v>1</v>
      </c>
      <c r="F3" s="5">
        <v>2.5</v>
      </c>
      <c r="G3" s="6">
        <f>F3-(5*LOG(E8, 10)-5)</f>
        <v>-3.3659313420613692</v>
      </c>
      <c r="I3" s="1" t="s">
        <v>74</v>
      </c>
      <c r="J3" s="7">
        <v>0.999421701424</v>
      </c>
      <c r="K3" s="7">
        <v>0.99921258997999995</v>
      </c>
      <c r="L3" s="7">
        <v>0.998985958462</v>
      </c>
      <c r="M3" s="1" t="b">
        <f>TRUE</f>
        <v>1</v>
      </c>
      <c r="N3" s="21"/>
      <c r="O3" s="18"/>
    </row>
    <row r="4" spans="1:15">
      <c r="A4" s="1" t="s">
        <v>9</v>
      </c>
      <c r="B4" s="1">
        <v>0</v>
      </c>
      <c r="C4" s="1">
        <v>2</v>
      </c>
      <c r="D4" s="1">
        <v>2</v>
      </c>
      <c r="E4" s="2" t="s">
        <v>4</v>
      </c>
      <c r="F4" s="5">
        <v>3</v>
      </c>
      <c r="G4" s="6">
        <f>F4-(5*LOG(E8, 10)-5)</f>
        <v>-2.8659313420613692</v>
      </c>
      <c r="I4" s="1" t="s">
        <v>75</v>
      </c>
      <c r="J4" s="7">
        <v>0.99965463486899997</v>
      </c>
      <c r="K4" s="7">
        <v>0.99921258997999995</v>
      </c>
      <c r="L4" s="7">
        <v>0.998985958462</v>
      </c>
      <c r="M4" s="1" t="b">
        <f>TRUE</f>
        <v>1</v>
      </c>
      <c r="N4" s="17"/>
      <c r="O4" s="18"/>
    </row>
    <row r="5" spans="1:15">
      <c r="A5" s="1" t="s">
        <v>10</v>
      </c>
      <c r="B5" s="1">
        <v>3</v>
      </c>
      <c r="C5" s="1">
        <v>2</v>
      </c>
      <c r="D5" s="1">
        <v>2</v>
      </c>
      <c r="E5" s="1">
        <v>12.5664</v>
      </c>
      <c r="F5" s="5">
        <v>3.5</v>
      </c>
      <c r="G5" s="6">
        <f>F5-(5*LOG(E8, 10)-5)</f>
        <v>-2.3659313420613692</v>
      </c>
      <c r="I5" s="1" t="s">
        <v>76</v>
      </c>
      <c r="J5" s="7">
        <v>0.99754436775800004</v>
      </c>
      <c r="K5" s="7">
        <v>0.99806205463999997</v>
      </c>
      <c r="L5" s="7">
        <v>0.99842407901300001</v>
      </c>
      <c r="M5" s="1" t="b">
        <f>TRUE</f>
        <v>1</v>
      </c>
      <c r="N5" s="21"/>
      <c r="O5" s="18"/>
    </row>
    <row r="6" spans="1:15">
      <c r="A6" s="1" t="s">
        <v>11</v>
      </c>
      <c r="B6" s="1">
        <v>3</v>
      </c>
      <c r="C6" s="1">
        <v>1</v>
      </c>
      <c r="D6" s="1">
        <v>7</v>
      </c>
      <c r="F6" s="5">
        <v>4</v>
      </c>
      <c r="G6" s="6">
        <f>F6-(5*LOG(E8, 10)-5)</f>
        <v>-1.8659313420613692</v>
      </c>
      <c r="I6" s="1" t="s">
        <v>77</v>
      </c>
      <c r="J6" s="7">
        <v>0.99979869484200001</v>
      </c>
      <c r="K6" s="7">
        <v>0.99970977499000002</v>
      </c>
      <c r="L6" s="7">
        <v>0.99958226807499995</v>
      </c>
      <c r="M6" s="1" t="b">
        <f>TRUE</f>
        <v>1</v>
      </c>
      <c r="N6" s="17"/>
      <c r="O6" s="18"/>
    </row>
    <row r="7" spans="1:15">
      <c r="A7" s="1" t="s">
        <v>12</v>
      </c>
      <c r="B7" s="1">
        <v>1</v>
      </c>
      <c r="C7" s="1">
        <v>11</v>
      </c>
      <c r="D7" s="1">
        <v>31</v>
      </c>
      <c r="E7" s="2" t="s">
        <v>38</v>
      </c>
      <c r="F7" s="5">
        <v>4.5</v>
      </c>
      <c r="G7" s="6">
        <f>F7-(5*LOG(E8, 10)-5)</f>
        <v>-1.3659313420613692</v>
      </c>
      <c r="I7" s="1" t="s">
        <v>78</v>
      </c>
      <c r="J7" s="7">
        <v>0.99987762645199996</v>
      </c>
      <c r="K7" s="7">
        <v>0.99970977499000002</v>
      </c>
      <c r="L7" s="7">
        <v>0.99958226807499995</v>
      </c>
      <c r="M7" s="1" t="b">
        <f>TRUE</f>
        <v>1</v>
      </c>
      <c r="N7" s="21"/>
      <c r="O7" s="18"/>
    </row>
    <row r="8" spans="1:15">
      <c r="A8" s="1" t="s">
        <v>13</v>
      </c>
      <c r="B8" s="1">
        <v>2</v>
      </c>
      <c r="C8" s="1">
        <v>29</v>
      </c>
      <c r="D8" s="1">
        <v>36</v>
      </c>
      <c r="E8" s="1">
        <v>149</v>
      </c>
      <c r="F8" s="5">
        <v>5</v>
      </c>
      <c r="G8" s="6">
        <f>F8-(5*LOG(E8, 10)-5)</f>
        <v>-0.86593134206136924</v>
      </c>
      <c r="I8" s="1" t="s">
        <v>79</v>
      </c>
      <c r="J8" s="13">
        <v>0.93464181553400005</v>
      </c>
      <c r="K8" s="13">
        <v>0.93378804281500005</v>
      </c>
      <c r="L8" s="13">
        <v>0.92704659702400005</v>
      </c>
      <c r="M8" s="15" t="b">
        <f>FALSE</f>
        <v>0</v>
      </c>
      <c r="N8" s="17"/>
      <c r="O8" s="18"/>
    </row>
    <row r="9" spans="1:15">
      <c r="A9" s="1" t="s">
        <v>14</v>
      </c>
      <c r="B9" s="1">
        <v>23</v>
      </c>
      <c r="C9" s="1">
        <v>44</v>
      </c>
      <c r="D9" s="1">
        <v>71</v>
      </c>
      <c r="F9" s="5">
        <v>5.5</v>
      </c>
      <c r="G9" s="6">
        <f>F9-(5*LOG(E8, 10)-5)</f>
        <v>-0.36593134206136924</v>
      </c>
      <c r="I9" s="1" t="s">
        <v>80</v>
      </c>
      <c r="J9" s="7">
        <v>0.99995932206000004</v>
      </c>
      <c r="K9" s="7">
        <v>0.99989692945399999</v>
      </c>
      <c r="L9" s="7">
        <v>0.99985211948599995</v>
      </c>
      <c r="M9" s="1" t="b">
        <f>TRUE</f>
        <v>1</v>
      </c>
      <c r="N9" s="21"/>
      <c r="O9" s="18"/>
    </row>
    <row r="10" spans="1:15">
      <c r="A10" s="1" t="s">
        <v>15</v>
      </c>
      <c r="B10" s="1">
        <v>32</v>
      </c>
      <c r="C10" s="1">
        <v>87</v>
      </c>
      <c r="D10" s="1">
        <v>117</v>
      </c>
      <c r="F10" s="5">
        <v>6</v>
      </c>
      <c r="G10" s="6">
        <f>F10-(5*LOG(E8, 10)-5)</f>
        <v>0.13406865793863076</v>
      </c>
      <c r="I10" s="1" t="s">
        <v>81</v>
      </c>
      <c r="J10" s="7">
        <v>0.99072098589299995</v>
      </c>
      <c r="K10" s="7">
        <v>0.98975763853300003</v>
      </c>
      <c r="L10" s="7">
        <v>0.992050796131</v>
      </c>
      <c r="M10" s="1" t="b">
        <f>TRUE</f>
        <v>1</v>
      </c>
      <c r="N10" s="17"/>
      <c r="O10" s="18"/>
    </row>
    <row r="11" spans="1:15">
      <c r="A11" s="1" t="s">
        <v>16</v>
      </c>
      <c r="B11" s="1">
        <v>52</v>
      </c>
      <c r="C11" s="1">
        <v>118</v>
      </c>
      <c r="D11" s="1">
        <v>157</v>
      </c>
      <c r="F11" s="5">
        <v>6.5</v>
      </c>
      <c r="G11" s="6">
        <f>F11-(5*LOG(E8, 10)-5)</f>
        <v>0.63406865793863076</v>
      </c>
      <c r="I11" s="1" t="s">
        <v>82</v>
      </c>
      <c r="J11" s="7" t="s">
        <v>98</v>
      </c>
      <c r="K11" s="7" t="s">
        <v>98</v>
      </c>
      <c r="L11" s="7">
        <v>0.97489624470699998</v>
      </c>
      <c r="M11" t="b">
        <v>1</v>
      </c>
      <c r="N11" s="21"/>
      <c r="O11" s="18"/>
    </row>
    <row r="12" spans="1:15">
      <c r="A12" s="1" t="s">
        <v>17</v>
      </c>
      <c r="B12" s="1">
        <v>94</v>
      </c>
      <c r="C12" s="1">
        <v>207</v>
      </c>
      <c r="D12" s="1">
        <v>292</v>
      </c>
      <c r="F12" s="5">
        <v>7</v>
      </c>
      <c r="G12" s="6">
        <f>F12-(5*LOG(E8, 10)-5)</f>
        <v>1.1340686579386308</v>
      </c>
      <c r="I12" s="1" t="s">
        <v>83</v>
      </c>
      <c r="J12" s="14">
        <v>0.86739343944900005</v>
      </c>
      <c r="K12" s="14">
        <v>0.86748823433199995</v>
      </c>
      <c r="L12" s="13">
        <v>0.89677821364300003</v>
      </c>
      <c r="M12" s="15" t="b">
        <f>FALSE</f>
        <v>0</v>
      </c>
      <c r="N12" s="17"/>
      <c r="O12" s="18"/>
    </row>
    <row r="13" spans="1:15">
      <c r="A13" s="1" t="s">
        <v>18</v>
      </c>
      <c r="B13" s="1">
        <v>143</v>
      </c>
      <c r="C13" s="1">
        <v>336</v>
      </c>
      <c r="D13" s="1">
        <v>491</v>
      </c>
      <c r="F13" s="5">
        <v>7.5</v>
      </c>
      <c r="G13" s="6">
        <f>F13-(5*LOG(E8, 10)-5)</f>
        <v>1.6340686579386308</v>
      </c>
      <c r="I13" s="1" t="s">
        <v>84</v>
      </c>
      <c r="J13" s="7" t="s">
        <v>98</v>
      </c>
      <c r="K13" s="7" t="s">
        <v>98</v>
      </c>
      <c r="L13" s="13">
        <v>0.94860044146699996</v>
      </c>
      <c r="M13" s="15" t="b">
        <f>FALSE</f>
        <v>0</v>
      </c>
      <c r="N13" s="21"/>
      <c r="O13" s="18"/>
    </row>
    <row r="14" spans="1:15">
      <c r="A14" s="1" t="s">
        <v>19</v>
      </c>
      <c r="B14" s="1">
        <v>229</v>
      </c>
      <c r="C14" s="1">
        <v>599</v>
      </c>
      <c r="D14" s="1">
        <v>697</v>
      </c>
      <c r="F14" s="5">
        <v>8</v>
      </c>
      <c r="G14" s="6">
        <f>F14-(5*LOG(E8, 10)-5)</f>
        <v>2.1340686579386308</v>
      </c>
      <c r="I14" s="1" t="s">
        <v>85</v>
      </c>
      <c r="J14" s="7">
        <v>0.99995932206000004</v>
      </c>
      <c r="K14" s="7">
        <v>0.99993760485500005</v>
      </c>
      <c r="L14" s="7">
        <v>0.99994656745400001</v>
      </c>
      <c r="M14" s="1" t="b">
        <f>TRUE</f>
        <v>1</v>
      </c>
      <c r="N14" s="21"/>
      <c r="O14" s="18"/>
    </row>
    <row r="15" spans="1:15">
      <c r="A15" s="1" t="s">
        <v>20</v>
      </c>
      <c r="B15" s="1">
        <v>418</v>
      </c>
      <c r="C15" s="1">
        <v>844</v>
      </c>
      <c r="D15" s="1">
        <v>1034</v>
      </c>
      <c r="F15" s="5">
        <v>8.5</v>
      </c>
      <c r="G15" s="6">
        <f>F15-(5*LOG(E8, 10)-5)</f>
        <v>2.6340686579386308</v>
      </c>
      <c r="I15" s="1" t="s">
        <v>86</v>
      </c>
      <c r="J15" s="14">
        <v>0.74961493894800002</v>
      </c>
      <c r="K15" s="14">
        <v>0.76155258471999998</v>
      </c>
      <c r="L15" s="14">
        <v>0.80965286109400003</v>
      </c>
      <c r="M15" s="15" t="b">
        <f>FALSE</f>
        <v>0</v>
      </c>
      <c r="N15" s="21"/>
      <c r="O15" s="18"/>
    </row>
    <row r="16" spans="1:15">
      <c r="A16" s="1" t="s">
        <v>21</v>
      </c>
      <c r="B16" s="1">
        <v>676</v>
      </c>
      <c r="C16" s="1">
        <v>1347</v>
      </c>
      <c r="D16" s="1">
        <v>1632</v>
      </c>
      <c r="F16" s="5">
        <v>9</v>
      </c>
      <c r="G16" s="6">
        <f>F16-(5*LOG(E8, 10)-5)</f>
        <v>3.1340686579386308</v>
      </c>
      <c r="I16" s="1" t="s">
        <v>87</v>
      </c>
      <c r="J16" s="13">
        <v>0.90626581554899999</v>
      </c>
      <c r="K16" s="13">
        <v>0.90586475468899996</v>
      </c>
      <c r="L16" s="13">
        <v>0.89677821364300003</v>
      </c>
      <c r="M16" s="15" t="b">
        <f>FALSE</f>
        <v>0</v>
      </c>
      <c r="N16" s="17"/>
      <c r="O16" s="18"/>
    </row>
    <row r="17" spans="1:15">
      <c r="A17" s="1" t="s">
        <v>22</v>
      </c>
      <c r="B17" s="1">
        <v>1057</v>
      </c>
      <c r="C17" s="1">
        <v>1995</v>
      </c>
      <c r="D17" s="1">
        <v>2345</v>
      </c>
      <c r="F17" s="5">
        <v>9.5</v>
      </c>
      <c r="G17" s="6">
        <f>F17-(5*LOG(E8, 10)-5)</f>
        <v>3.6340686579386308</v>
      </c>
      <c r="I17" s="1" t="s">
        <v>88</v>
      </c>
      <c r="J17" s="7">
        <v>0.985970028858</v>
      </c>
      <c r="K17" s="7">
        <v>0.98975763853300003</v>
      </c>
      <c r="L17" s="7">
        <v>0.98821727689100003</v>
      </c>
      <c r="M17" s="1" t="b">
        <f>TRUE</f>
        <v>1</v>
      </c>
      <c r="N17" s="21"/>
      <c r="O17" s="18"/>
    </row>
    <row r="18" spans="1:15">
      <c r="A18" s="1" t="s">
        <v>23</v>
      </c>
      <c r="B18" s="1">
        <v>1748</v>
      </c>
      <c r="C18" s="1">
        <v>3046</v>
      </c>
      <c r="D18" s="1">
        <v>3421</v>
      </c>
      <c r="F18" s="5">
        <v>10</v>
      </c>
      <c r="G18" s="6">
        <f>F18-(5*LOG(E8, 10)-5)</f>
        <v>4.1340686579386308</v>
      </c>
      <c r="I18" s="1" t="s">
        <v>89</v>
      </c>
      <c r="J18" s="13">
        <v>0.93464181553400005</v>
      </c>
      <c r="K18" s="13">
        <v>0.93378804281500005</v>
      </c>
      <c r="L18" s="13">
        <v>0.92704659702400005</v>
      </c>
      <c r="M18" s="15" t="b">
        <f>FALSE</f>
        <v>0</v>
      </c>
      <c r="N18" s="17"/>
      <c r="O18" s="18"/>
    </row>
    <row r="19" spans="1:15">
      <c r="A19" s="1" t="s">
        <v>24</v>
      </c>
      <c r="B19" s="1">
        <v>2649</v>
      </c>
      <c r="C19" s="1">
        <v>4478</v>
      </c>
      <c r="D19" s="1">
        <v>5139</v>
      </c>
      <c r="F19" s="5">
        <v>10.5</v>
      </c>
      <c r="G19" s="6">
        <f>F19-(5*LOG(E8, 10)-5)</f>
        <v>4.6340686579386308</v>
      </c>
      <c r="I19" s="1" t="s">
        <v>90</v>
      </c>
      <c r="J19" s="14">
        <v>0.81543857484399995</v>
      </c>
      <c r="K19" s="14">
        <v>0.81452997015999995</v>
      </c>
      <c r="L19" s="14">
        <v>0.814092605518</v>
      </c>
      <c r="M19" s="15" t="b">
        <f>FALSE</f>
        <v>0</v>
      </c>
      <c r="N19" s="21"/>
      <c r="O19" s="18"/>
    </row>
    <row r="20" spans="1:15">
      <c r="A20" s="1" t="s">
        <v>25</v>
      </c>
      <c r="B20" s="1">
        <v>4111</v>
      </c>
      <c r="C20" s="1">
        <v>6740</v>
      </c>
      <c r="D20" s="1">
        <v>7671</v>
      </c>
      <c r="F20" s="5">
        <v>11</v>
      </c>
      <c r="G20" s="6">
        <f>F20-(5*LOG(E8, 10)-5)</f>
        <v>5.1340686579386308</v>
      </c>
      <c r="I20" s="1" t="s">
        <v>91</v>
      </c>
      <c r="J20" s="14">
        <v>0.86739343944900005</v>
      </c>
      <c r="K20" s="13">
        <v>0.90586475468899996</v>
      </c>
      <c r="L20" s="14">
        <v>0.85421887444800004</v>
      </c>
      <c r="M20" s="15" t="b">
        <f>FALSE</f>
        <v>0</v>
      </c>
      <c r="N20" s="21"/>
      <c r="O20" s="18"/>
    </row>
    <row r="21" spans="1:15">
      <c r="A21" s="1" t="s">
        <v>26</v>
      </c>
      <c r="B21" s="1">
        <v>6225</v>
      </c>
      <c r="C21" s="1">
        <v>9973</v>
      </c>
      <c r="D21" s="1">
        <v>11231</v>
      </c>
      <c r="F21" s="5">
        <v>11.5</v>
      </c>
      <c r="G21" s="6">
        <f>F21-(5*LOG(E8, 10)-5)</f>
        <v>5.6340686579386308</v>
      </c>
      <c r="I21" s="1" t="s">
        <v>92</v>
      </c>
      <c r="J21" s="7" t="s">
        <v>98</v>
      </c>
      <c r="K21" s="7" t="s">
        <v>98</v>
      </c>
      <c r="L21" s="7">
        <v>0.999342116788</v>
      </c>
      <c r="M21" s="15" t="b">
        <f>FALSE</f>
        <v>0</v>
      </c>
      <c r="N21" s="21"/>
      <c r="O21" s="18"/>
    </row>
    <row r="22" spans="1:15">
      <c r="A22" s="1" t="s">
        <v>27</v>
      </c>
      <c r="B22" s="1">
        <v>9574</v>
      </c>
      <c r="C22" s="1">
        <v>14571</v>
      </c>
      <c r="D22" s="1">
        <v>16323</v>
      </c>
      <c r="F22" s="5">
        <v>12</v>
      </c>
      <c r="G22" s="6">
        <f>F22-(5*LOG(E8, 10)-5)</f>
        <v>6.1340686579386308</v>
      </c>
      <c r="N22" s="21"/>
      <c r="O22" s="18"/>
    </row>
    <row r="23" spans="1:15">
      <c r="A23" s="1" t="s">
        <v>28</v>
      </c>
      <c r="B23" s="1">
        <v>13944</v>
      </c>
      <c r="C23" s="1">
        <v>20755</v>
      </c>
      <c r="D23" s="1">
        <v>23045</v>
      </c>
      <c r="F23" s="5">
        <v>12.5</v>
      </c>
      <c r="G23" s="6">
        <f>F23-(5*LOG(E8, 10)-5)</f>
        <v>6.6340686579386308</v>
      </c>
      <c r="N23" s="21"/>
      <c r="O23" s="18"/>
    </row>
    <row r="24" spans="1:15">
      <c r="A24" s="1" t="s">
        <v>29</v>
      </c>
      <c r="B24" s="1">
        <v>20420</v>
      </c>
      <c r="C24" s="1">
        <v>29784</v>
      </c>
      <c r="D24" s="1">
        <v>32586</v>
      </c>
      <c r="F24" s="5">
        <v>13</v>
      </c>
      <c r="G24" s="6">
        <f>F24-(5*LOG(E8, 10)-5)</f>
        <v>7.1340686579386308</v>
      </c>
      <c r="N24" s="21"/>
      <c r="O24" s="18"/>
    </row>
    <row r="25" spans="1:15">
      <c r="A25" s="1" t="s">
        <v>30</v>
      </c>
      <c r="B25" s="1">
        <v>29429</v>
      </c>
      <c r="C25" s="1">
        <v>42523</v>
      </c>
      <c r="D25" s="1">
        <v>46731</v>
      </c>
      <c r="F25" s="5">
        <v>13.5</v>
      </c>
      <c r="G25" s="6">
        <f>F25-(5*LOG(E8, 10)-5)</f>
        <v>7.6340686579386308</v>
      </c>
      <c r="N25" s="21"/>
      <c r="O25" s="18"/>
    </row>
    <row r="26" spans="1:15">
      <c r="A26" s="1" t="s">
        <v>31</v>
      </c>
      <c r="B26" s="1">
        <v>43013</v>
      </c>
      <c r="C26" s="1">
        <v>61223</v>
      </c>
      <c r="D26" s="1">
        <v>66671</v>
      </c>
      <c r="F26" s="5">
        <v>14</v>
      </c>
      <c r="G26" s="6">
        <f>F26-(5*LOG(E8, 10)-5)</f>
        <v>8.1340686579386308</v>
      </c>
      <c r="N26" s="17"/>
      <c r="O26" s="18"/>
    </row>
    <row r="27" spans="1:15">
      <c r="A27" s="1" t="s">
        <v>32</v>
      </c>
      <c r="B27" s="1">
        <v>62221</v>
      </c>
      <c r="C27" s="1">
        <v>88066</v>
      </c>
      <c r="D27" s="1">
        <v>96292</v>
      </c>
      <c r="F27" s="5">
        <v>14.5</v>
      </c>
      <c r="G27" s="6">
        <f>F27-(5*LOG(E8, 10)-5)</f>
        <v>8.6340686579386308</v>
      </c>
      <c r="N27" s="21"/>
      <c r="O27" s="18"/>
    </row>
    <row r="28" spans="1:15">
      <c r="A28" s="1" t="s">
        <v>33</v>
      </c>
      <c r="B28" s="1">
        <v>89433</v>
      </c>
      <c r="C28" s="1">
        <v>125569</v>
      </c>
      <c r="D28" s="1">
        <v>141039</v>
      </c>
      <c r="F28" s="5">
        <v>15</v>
      </c>
      <c r="G28" s="6">
        <f>F28-(5*LOG(E8, 10)-5)</f>
        <v>9.1340686579386308</v>
      </c>
      <c r="N28" s="21"/>
      <c r="O28" s="18"/>
    </row>
    <row r="29" spans="1:15">
      <c r="A29" s="9" t="s">
        <v>99</v>
      </c>
      <c r="B29" s="1">
        <v>127170</v>
      </c>
      <c r="C29" s="1">
        <v>182722</v>
      </c>
      <c r="D29" s="1">
        <v>139566</v>
      </c>
      <c r="F29" s="5">
        <v>15.5</v>
      </c>
      <c r="G29" s="6">
        <f>F29-(5*LOG(E8, 10)-5)</f>
        <v>9.6340686579386308</v>
      </c>
      <c r="N29" s="21"/>
      <c r="O29" s="18"/>
    </row>
    <row r="30" spans="1:15">
      <c r="A30" s="9" t="s">
        <v>100</v>
      </c>
      <c r="B30" s="1">
        <v>179171</v>
      </c>
      <c r="C30" s="1">
        <v>195083</v>
      </c>
      <c r="D30" s="1">
        <v>15801</v>
      </c>
      <c r="F30" s="5">
        <v>16</v>
      </c>
      <c r="G30" s="6">
        <f>F30-(5*LOG(E8, 10)-5)</f>
        <v>10.134068657938631</v>
      </c>
      <c r="N30" s="21"/>
      <c r="O30" s="18"/>
    </row>
    <row r="31" spans="1:15">
      <c r="A31" s="9" t="s">
        <v>101</v>
      </c>
      <c r="B31" s="1">
        <v>244148</v>
      </c>
      <c r="C31" s="1">
        <v>27516</v>
      </c>
      <c r="D31" s="1">
        <v>62</v>
      </c>
      <c r="F31" s="5">
        <v>16.5</v>
      </c>
      <c r="G31" s="6">
        <f>F31-(5*LOG(E8, 10)-5)</f>
        <v>10.634068657938631</v>
      </c>
      <c r="N31" s="21"/>
      <c r="O31" s="18"/>
    </row>
    <row r="32" spans="1:15">
      <c r="A32" s="9" t="s">
        <v>102</v>
      </c>
      <c r="B32" s="1">
        <v>61111</v>
      </c>
      <c r="C32" s="1">
        <v>126</v>
      </c>
      <c r="D32" s="1">
        <v>3</v>
      </c>
      <c r="F32" s="5">
        <v>17</v>
      </c>
      <c r="G32" s="6">
        <f>F32-(5*LOG(E8, 10)-5)</f>
        <v>11.134068657938631</v>
      </c>
      <c r="N32" s="17"/>
      <c r="O32" s="18"/>
    </row>
    <row r="33" spans="1:15">
      <c r="A33" s="9" t="s">
        <v>103</v>
      </c>
      <c r="B33" s="1">
        <v>317</v>
      </c>
      <c r="C33" s="1">
        <v>1</v>
      </c>
      <c r="D33" s="1">
        <v>1</v>
      </c>
      <c r="F33" s="5">
        <v>17.5</v>
      </c>
      <c r="G33" s="6">
        <f>F33-(5*LOG(E8, 10)-5)</f>
        <v>11.634068657938631</v>
      </c>
      <c r="N33" s="21"/>
      <c r="O33" s="18"/>
    </row>
    <row r="34" spans="1:15">
      <c r="A34" s="9" t="s">
        <v>104</v>
      </c>
      <c r="B34" s="1">
        <v>1</v>
      </c>
      <c r="C34" s="1">
        <v>0</v>
      </c>
      <c r="D34" s="1">
        <v>0</v>
      </c>
      <c r="F34" s="5">
        <v>18</v>
      </c>
      <c r="G34" s="6">
        <f>F34-(5*LOG(E8, 10)-5)</f>
        <v>12.134068657938631</v>
      </c>
      <c r="N34" s="21"/>
      <c r="O34" s="18"/>
    </row>
    <row r="35" spans="1:15">
      <c r="A35" s="9"/>
      <c r="N35" s="21"/>
      <c r="O35" s="18"/>
    </row>
    <row r="36" spans="1:15">
      <c r="A36" s="2" t="s">
        <v>5</v>
      </c>
      <c r="B36" s="1">
        <f>SUM(B2:B28)</f>
        <v>285502</v>
      </c>
      <c r="C36" s="1">
        <f>SUM(C2:C28)</f>
        <v>412355</v>
      </c>
      <c r="D36" s="1">
        <f>SUM(D2:D28)</f>
        <v>457069</v>
      </c>
      <c r="N36" s="21"/>
      <c r="O36" s="18"/>
    </row>
    <row r="37" spans="1:15">
      <c r="N37" s="21"/>
      <c r="O37" s="18"/>
    </row>
    <row r="38" spans="1:15">
      <c r="B38" s="3"/>
      <c r="C38" s="3"/>
      <c r="D38" s="3"/>
      <c r="N38" s="21"/>
      <c r="O38" s="18"/>
    </row>
    <row r="39" spans="1:15">
      <c r="N39" s="21"/>
      <c r="O39" s="18"/>
    </row>
    <row r="40" spans="1:15">
      <c r="N40" s="21"/>
      <c r="O40" s="18"/>
    </row>
    <row r="41" spans="1:15">
      <c r="N41" s="21"/>
      <c r="O41" s="18"/>
    </row>
    <row r="42" spans="1:15">
      <c r="N42" s="18"/>
      <c r="O42" s="18"/>
    </row>
    <row r="43" spans="1:15">
      <c r="N43" s="18"/>
      <c r="O43" s="18"/>
    </row>
    <row r="44" spans="1:15">
      <c r="N44" s="18"/>
      <c r="O44" s="18"/>
    </row>
    <row r="45" spans="1:15">
      <c r="N45" s="18"/>
      <c r="O45" s="18"/>
    </row>
    <row r="46" spans="1:15">
      <c r="N46" s="18"/>
      <c r="O46" s="18"/>
    </row>
    <row r="47" spans="1:15">
      <c r="N47" s="18"/>
      <c r="O47" s="18"/>
    </row>
    <row r="48" spans="1:15">
      <c r="N48" s="18"/>
      <c r="O48" s="18"/>
    </row>
    <row r="49" spans="14:15">
      <c r="N49" s="18"/>
      <c r="O49" s="18"/>
    </row>
    <row r="50" spans="14:15">
      <c r="N50" s="18"/>
      <c r="O50" s="18"/>
    </row>
    <row r="51" spans="14:15">
      <c r="N51" s="18"/>
      <c r="O51" s="18"/>
    </row>
    <row r="52" spans="14:15">
      <c r="N52" s="18"/>
      <c r="O52" s="18"/>
    </row>
    <row r="53" spans="14:15">
      <c r="N53" s="18"/>
      <c r="O53" s="18"/>
    </row>
    <row r="54" spans="14:15">
      <c r="N54" s="18"/>
      <c r="O54" s="18"/>
    </row>
    <row r="55" spans="14:15">
      <c r="N55" s="18"/>
      <c r="O55" s="1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IC 2391</vt:lpstr>
      <vt:lpstr>NGC 6475</vt:lpstr>
      <vt:lpstr>NGC 2451</vt:lpstr>
      <vt:lpstr>NGC 2516</vt:lpstr>
      <vt:lpstr>NGC 3532</vt:lpstr>
      <vt:lpstr>IC 2602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Kantorski</dc:creator>
  <cp:lastModifiedBy>Patrick Kantorski</cp:lastModifiedBy>
  <dcterms:created xsi:type="dcterms:W3CDTF">2014-11-25T03:33:01Z</dcterms:created>
  <dcterms:modified xsi:type="dcterms:W3CDTF">2015-06-22T07:54:50Z</dcterms:modified>
</cp:coreProperties>
</file>