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10360" yWindow="0" windowWidth="23500" windowHeight="19240" tabRatio="488" activeTab="3"/>
  </bookViews>
  <sheets>
    <sheet name="First Run" sheetId="1" r:id="rId1"/>
    <sheet name="Second Run" sheetId="3" r:id="rId2"/>
    <sheet name="Third Run" sheetId="5" r:id="rId3"/>
    <sheet name="All Data" sheetId="4" r:id="rId4"/>
    <sheet name="Cluster Information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5" l="1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Q3" i="2"/>
  <c r="Q4" i="2"/>
  <c r="Q5" i="2"/>
  <c r="Q6" i="2"/>
  <c r="Q7" i="2"/>
  <c r="Q2" i="2"/>
  <c r="P3" i="2"/>
  <c r="P4" i="2"/>
  <c r="P5" i="2"/>
  <c r="P6" i="2"/>
  <c r="P7" i="2"/>
  <c r="P2" i="2"/>
  <c r="K3" i="2"/>
  <c r="K4" i="2"/>
  <c r="K5" i="2"/>
  <c r="K6" i="2"/>
  <c r="K7" i="2"/>
  <c r="K2" i="2"/>
  <c r="R3" i="2"/>
  <c r="S3" i="2"/>
  <c r="R5" i="2"/>
  <c r="S5" i="2"/>
  <c r="R6" i="2"/>
  <c r="S6" i="2"/>
  <c r="R7" i="2"/>
  <c r="S7" i="2"/>
  <c r="R2" i="2"/>
  <c r="S2" i="2"/>
  <c r="R4" i="2"/>
  <c r="I3" i="2"/>
  <c r="N3" i="2"/>
  <c r="I4" i="2"/>
  <c r="N4" i="2"/>
  <c r="I5" i="2"/>
  <c r="N5" i="2"/>
  <c r="I6" i="2"/>
  <c r="N6" i="2"/>
  <c r="I7" i="2"/>
  <c r="N7" i="2"/>
  <c r="I2" i="2"/>
  <c r="N2" i="2"/>
  <c r="O3" i="2"/>
  <c r="O4" i="2"/>
  <c r="O5" i="2"/>
  <c r="O6" i="2"/>
  <c r="O7" i="2"/>
  <c r="O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<sst xmlns="http://schemas.openxmlformats.org/spreadsheetml/2006/main" count="698" uniqueCount="242">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</sst>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 t="shared" ref="O44" si="7">J44-D44</f>
        <v>4.1995924792870287E-2</v>
      </c>
      <c r="P44" s="3">
        <f t="shared" ref="P44" si="8">ABS((O44/J44)*100)</f>
        <v>1.3374498341678434</v>
      </c>
      <c r="Q44" s="3">
        <f t="shared" ref="Q44" si="9">K44-E44</f>
        <v>12.700000000000003</v>
      </c>
      <c r="R44" s="5">
        <f t="shared" ref="R44" si="10"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11">J46-D46</f>
        <v>7.3593904049999992E-2</v>
      </c>
      <c r="P46" s="3">
        <f t="shared" ref="P46:P55" si="12">ABS((O46/J46)*100)</f>
        <v>1.9215118550913834</v>
      </c>
      <c r="Q46" s="3">
        <f t="shared" ref="Q46:Q55" si="13">K46-E46</f>
        <v>2.4027375050000188E-2</v>
      </c>
      <c r="R46" s="7">
        <f t="shared" ref="R46:R55" si="14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11"/>
        <v>4.3430662820000077E-2</v>
      </c>
      <c r="P47" s="3">
        <f t="shared" si="12"/>
        <v>3.3667180480620216</v>
      </c>
      <c r="Q47" s="3">
        <f t="shared" si="13"/>
        <v>0.95047287899998878</v>
      </c>
      <c r="R47" s="3">
        <f t="shared" si="14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11"/>
        <v>5.7547386290000446E-2</v>
      </c>
      <c r="P48" s="3">
        <f t="shared" si="12"/>
        <v>1.2961123038288387</v>
      </c>
      <c r="Q48" s="3">
        <f t="shared" si="13"/>
        <v>-0.43385147500001153</v>
      </c>
      <c r="R48" s="7">
        <f t="shared" si="14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11"/>
        <v>6.587977328000072E-2</v>
      </c>
      <c r="P49" s="3">
        <f t="shared" si="12"/>
        <v>0.880745632085571</v>
      </c>
      <c r="Q49" s="3">
        <f t="shared" si="13"/>
        <v>0.22561538200000086</v>
      </c>
      <c r="R49" s="7">
        <f t="shared" si="14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11"/>
        <v>3.5120726237479971E-2</v>
      </c>
      <c r="P50" s="3">
        <f t="shared" si="12"/>
        <v>0.86717842561678937</v>
      </c>
      <c r="Q50" s="3">
        <f t="shared" si="13"/>
        <v>-0.10536636048276993</v>
      </c>
      <c r="R50" s="7">
        <f t="shared" si="14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11"/>
        <v>5.6914999163260038E-2</v>
      </c>
      <c r="P51" s="3">
        <f t="shared" si="12"/>
        <v>1.7405198520874627</v>
      </c>
      <c r="Q51" s="3">
        <f t="shared" si="13"/>
        <v>2.0675221622980189E-2</v>
      </c>
      <c r="R51" s="7">
        <f t="shared" si="14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11"/>
        <v>-3.6986872700999984E-2</v>
      </c>
      <c r="P52" s="3">
        <f t="shared" si="12"/>
        <v>7.7055984793749976</v>
      </c>
      <c r="Q52" s="3">
        <f t="shared" si="13"/>
        <v>0.46868309900000327</v>
      </c>
      <c r="R52" s="7">
        <f t="shared" si="14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11"/>
        <v>-4.6220554862000052E-2</v>
      </c>
      <c r="P53" s="3">
        <f t="shared" si="12"/>
        <v>6.6029364088571505</v>
      </c>
      <c r="Q53" s="3">
        <f t="shared" si="13"/>
        <v>1.0105885579000002</v>
      </c>
      <c r="R53" s="3">
        <f t="shared" si="14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11"/>
        <v>1.1366984249999934E-2</v>
      </c>
      <c r="P54" s="3">
        <f t="shared" si="12"/>
        <v>0.52382415898617218</v>
      </c>
      <c r="Q54" s="3">
        <f t="shared" si="13"/>
        <v>-179.87405452000002</v>
      </c>
      <c r="R54" s="6">
        <f t="shared" si="14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11"/>
        <v>6.6502735769999877E-3</v>
      </c>
      <c r="P55" s="3">
        <f t="shared" si="12"/>
        <v>0.87503599697368262</v>
      </c>
      <c r="Q55" s="3">
        <f t="shared" si="13"/>
        <v>1.0593765985999966</v>
      </c>
      <c r="R55" s="3">
        <f t="shared" si="14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 t="shared" ref="I61:I62" si="15">H61-G61</f>
        <v>1.08</v>
      </c>
      <c r="J61">
        <v>0.155</v>
      </c>
      <c r="K61">
        <v>300.89999999999998</v>
      </c>
      <c r="L61" s="12"/>
      <c r="M61" s="3">
        <f t="shared" ref="M61:M62" si="16">I61-C61</f>
        <v>0.34532763173414005</v>
      </c>
      <c r="N61" s="6">
        <f t="shared" ref="N61:N62" si="17">ABS((M61/I61)*100)</f>
        <v>31.97478071612408</v>
      </c>
      <c r="O61" s="3">
        <f t="shared" ref="O61:O62" si="18">J61-D61</f>
        <v>6.9053794013169967E-3</v>
      </c>
      <c r="P61" s="3">
        <f t="shared" ref="P61:P62" si="19">ABS((O61/J61)*100)</f>
        <v>4.4550834847206424</v>
      </c>
      <c r="Q61" s="3">
        <f t="shared" ref="Q61:Q62" si="20">K61-E61</f>
        <v>-15.709373171337006</v>
      </c>
      <c r="R61" s="7">
        <f t="shared" ref="R61:R62" si="21"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 t="shared" si="15"/>
        <v>7.1800000000000006</v>
      </c>
      <c r="J62">
        <v>5.35</v>
      </c>
      <c r="K62">
        <v>310.5</v>
      </c>
      <c r="L62" s="12"/>
      <c r="M62" s="3">
        <f t="shared" si="16"/>
        <v>6.9728111029270679E-2</v>
      </c>
      <c r="N62" s="3">
        <f t="shared" si="17"/>
        <v>0.97114360765000929</v>
      </c>
      <c r="O62" s="3">
        <f t="shared" si="18"/>
        <v>2.7239679294989827E-2</v>
      </c>
      <c r="P62" s="3">
        <f t="shared" si="19"/>
        <v>0.50915288401850145</v>
      </c>
      <c r="Q62" s="3">
        <f t="shared" si="20"/>
        <v>-0.43383485591101589</v>
      </c>
      <c r="R62" s="7">
        <f t="shared" si="21"/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topLeftCell="G1" zoomScale="125" zoomScaleNormal="125" zoomScalePageLayoutView="125" workbookViewId="0">
      <selection activeCell="I9" sqref="I9:K9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124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N11" s="12"/>
      <c r="O11" t="s">
        <v>150</v>
      </c>
      <c r="P11" s="19"/>
      <c r="Q11" s="19"/>
    </row>
    <row r="12" spans="1:17">
      <c r="N12" s="12"/>
      <c r="P12" s="19"/>
      <c r="Q12" s="19"/>
    </row>
    <row r="13" spans="1:17">
      <c r="N13" s="12"/>
      <c r="O13" s="2" t="s">
        <v>151</v>
      </c>
      <c r="P13" s="19"/>
      <c r="Q13" s="19"/>
    </row>
    <row r="14" spans="1:17">
      <c r="N14" s="12"/>
      <c r="O14" t="s">
        <v>152</v>
      </c>
    </row>
    <row r="15" spans="1:17">
      <c r="N15" s="12"/>
      <c r="O15" t="s">
        <v>153</v>
      </c>
    </row>
    <row r="16" spans="1:17">
      <c r="N16" s="12"/>
      <c r="O16" t="s">
        <v>154</v>
      </c>
    </row>
    <row r="17" spans="14:15">
      <c r="N17" s="12"/>
    </row>
    <row r="18" spans="14:15">
      <c r="N18" s="12"/>
      <c r="O18" t="s">
        <v>157</v>
      </c>
    </row>
    <row r="19" spans="14:15">
      <c r="N19" s="12"/>
      <c r="O19" t="s">
        <v>158</v>
      </c>
    </row>
    <row r="20" spans="14:15">
      <c r="N20" s="12"/>
    </row>
    <row r="21" spans="14:15">
      <c r="N21" s="12"/>
      <c r="O21" t="s">
        <v>160</v>
      </c>
    </row>
    <row r="22" spans="14:15"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abSelected="1" workbookViewId="0">
      <selection activeCell="M9" sqref="M9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11.33203125" customWidth="1"/>
    <col min="14" max="14" width="11" customWidth="1"/>
    <col min="15" max="15" width="13.33203125" customWidth="1"/>
    <col min="16" max="16" width="7.6640625" customWidth="1"/>
    <col min="17" max="17" width="15.5" customWidth="1"/>
    <col min="18" max="18" width="31.6640625" customWidth="1"/>
  </cols>
  <sheetData>
    <row r="1" spans="1:18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O1" s="24" t="s">
        <v>165</v>
      </c>
      <c r="P1" s="24" t="s">
        <v>164</v>
      </c>
      <c r="Q1" s="24" t="s">
        <v>204</v>
      </c>
      <c r="R1" s="24" t="s">
        <v>64</v>
      </c>
    </row>
    <row r="2" spans="1:18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 t="shared" ref="I2:J2" si="0">F3-F2</f>
        <v>2.0299999999999998</v>
      </c>
      <c r="J2" s="4">
        <f t="shared" si="0"/>
        <v>1.94</v>
      </c>
      <c r="K2" s="4">
        <f>H3-H2</f>
        <v>2.06</v>
      </c>
      <c r="O2" s="4">
        <v>0.57999999999999996</v>
      </c>
      <c r="P2" s="21">
        <v>221</v>
      </c>
      <c r="Q2" s="4" t="s">
        <v>205</v>
      </c>
      <c r="R2" s="1"/>
    </row>
    <row r="3" spans="1:18">
      <c r="B3" s="1"/>
      <c r="C3" s="1"/>
      <c r="F3" s="4">
        <v>2.13</v>
      </c>
      <c r="G3" s="4">
        <v>2.09</v>
      </c>
      <c r="H3" s="4">
        <v>2.2400000000000002</v>
      </c>
      <c r="O3" s="4"/>
      <c r="P3" s="21"/>
      <c r="Q3" s="4"/>
      <c r="R3" s="1"/>
    </row>
    <row r="4" spans="1:18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 t="shared" ref="I4:J4" si="1">F5-F4</f>
        <v>2.4699999999999998</v>
      </c>
      <c r="J4" s="4">
        <f t="shared" si="1"/>
        <v>2.0099999999999998</v>
      </c>
      <c r="K4" s="4">
        <f>H5-H4</f>
        <v>1.98</v>
      </c>
      <c r="O4" s="4">
        <v>1.22</v>
      </c>
      <c r="P4" s="21">
        <v>134.30000000000001</v>
      </c>
      <c r="Q4" s="4" t="s">
        <v>205</v>
      </c>
      <c r="R4" s="1"/>
    </row>
    <row r="5" spans="1:18">
      <c r="B5" s="1"/>
      <c r="C5" s="1"/>
      <c r="F5" s="4">
        <v>4.5999999999999996</v>
      </c>
      <c r="G5" s="4">
        <v>4.34</v>
      </c>
      <c r="H5" s="4">
        <v>4.3</v>
      </c>
      <c r="O5" s="4"/>
      <c r="P5" s="21"/>
      <c r="Q5" s="4"/>
      <c r="R5" s="1"/>
    </row>
    <row r="6" spans="1:18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 t="shared" ref="I6:J6" si="2">F7-F6</f>
        <v>3.7800000000000002</v>
      </c>
      <c r="J6" s="4">
        <f t="shared" si="2"/>
        <v>3.75</v>
      </c>
      <c r="K6" s="4">
        <f>H7-H6</f>
        <v>3.67</v>
      </c>
      <c r="O6" s="4">
        <v>1.1399999999999999</v>
      </c>
      <c r="P6" s="21">
        <v>205.6</v>
      </c>
      <c r="Q6" s="4" t="s">
        <v>205</v>
      </c>
      <c r="R6" s="1"/>
    </row>
    <row r="7" spans="1:18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O7" s="4"/>
      <c r="P7" s="21"/>
      <c r="Q7" s="4"/>
      <c r="R7" s="1"/>
    </row>
    <row r="8" spans="1:18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O8" s="4">
        <v>0.57999999999999996</v>
      </c>
      <c r="P8" s="34">
        <v>352.7</v>
      </c>
      <c r="Q8" s="4" t="s">
        <v>205</v>
      </c>
      <c r="R8" s="1" t="s">
        <v>227</v>
      </c>
    </row>
    <row r="9" spans="1:18">
      <c r="B9" s="1"/>
      <c r="C9" s="1"/>
      <c r="D9" s="1"/>
      <c r="F9" s="4">
        <v>3.28</v>
      </c>
      <c r="G9" s="4">
        <v>3.12</v>
      </c>
      <c r="H9" s="4">
        <v>3.12</v>
      </c>
      <c r="O9" s="4"/>
      <c r="P9" s="21"/>
      <c r="Q9" s="4"/>
      <c r="R9" s="1"/>
    </row>
    <row r="10" spans="1:18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O10" s="4">
        <v>0.57999999999999996</v>
      </c>
      <c r="P10" s="27">
        <v>338.9</v>
      </c>
      <c r="Q10" s="4" t="s">
        <v>205</v>
      </c>
    </row>
    <row r="11" spans="1:18">
      <c r="B11" s="1"/>
      <c r="C11" s="1"/>
      <c r="D11" s="1"/>
      <c r="F11" s="4">
        <v>1.39</v>
      </c>
      <c r="G11" s="4">
        <v>1.46</v>
      </c>
      <c r="H11" s="4">
        <v>1.51</v>
      </c>
      <c r="O11" s="4"/>
      <c r="P11" s="21"/>
      <c r="Q11" s="4"/>
      <c r="R11" s="1"/>
    </row>
    <row r="12" spans="1:18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 t="shared" ref="I12:J12" si="3">F13-F12</f>
        <v>0.83000000000000007</v>
      </c>
      <c r="J12" s="4">
        <f t="shared" si="3"/>
        <v>1.2899999999999998</v>
      </c>
      <c r="K12" s="4">
        <f>H13-H12</f>
        <v>1.08</v>
      </c>
      <c r="O12" s="4">
        <v>0.155</v>
      </c>
      <c r="P12" s="21">
        <v>300.89999999999998</v>
      </c>
      <c r="Q12" s="4" t="s">
        <v>206</v>
      </c>
      <c r="R12" s="1"/>
    </row>
    <row r="13" spans="1:18">
      <c r="B13" s="1"/>
      <c r="C13" s="1"/>
      <c r="D13" s="1"/>
      <c r="F13" s="4">
        <v>1.77</v>
      </c>
      <c r="G13" s="4">
        <v>2.09</v>
      </c>
      <c r="H13" s="4">
        <v>1.95</v>
      </c>
      <c r="O13" s="4"/>
      <c r="P13" s="21"/>
      <c r="Q13" s="4"/>
      <c r="R13" s="1"/>
    </row>
    <row r="14" spans="1:18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O14" s="4">
        <v>5.35</v>
      </c>
      <c r="P14" s="21">
        <v>310.5</v>
      </c>
      <c r="Q14" s="4" t="s">
        <v>205</v>
      </c>
      <c r="R14" s="1" t="s">
        <v>237</v>
      </c>
    </row>
    <row r="15" spans="1:18">
      <c r="B15" s="1"/>
      <c r="C15" s="1"/>
      <c r="D15" s="1"/>
      <c r="F15" s="4" t="s">
        <v>51</v>
      </c>
      <c r="G15" s="4" t="s">
        <v>51</v>
      </c>
      <c r="H15" s="4">
        <v>8.65</v>
      </c>
      <c r="O15" s="4"/>
      <c r="P15" s="21"/>
      <c r="Q15" s="4"/>
      <c r="R15" s="1"/>
    </row>
    <row r="16" spans="1:18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 t="shared" ref="I16:J16" si="4">F17-F16</f>
        <v>1.47</v>
      </c>
      <c r="J16" s="4">
        <f t="shared" si="4"/>
        <v>1.3699999999999999</v>
      </c>
      <c r="K16" s="4">
        <f>H17-H16</f>
        <v>1.3399999999999999</v>
      </c>
      <c r="O16" s="4">
        <v>2.93</v>
      </c>
      <c r="P16" s="21">
        <v>230.1</v>
      </c>
      <c r="Q16" s="4" t="s">
        <v>205</v>
      </c>
      <c r="R16" s="1"/>
    </row>
    <row r="17" spans="2:18">
      <c r="B17" s="1"/>
      <c r="C17" s="1"/>
      <c r="D17" s="1"/>
      <c r="F17" s="4">
        <v>3.46</v>
      </c>
      <c r="G17" s="4">
        <v>3.3</v>
      </c>
      <c r="H17" s="4">
        <v>3.26</v>
      </c>
      <c r="O17" s="4"/>
      <c r="P17" s="21"/>
      <c r="Q17" s="4"/>
      <c r="R17" s="1"/>
    </row>
    <row r="18" spans="2:18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 t="shared" ref="I18:J18" si="5">F19-F18</f>
        <v>3.1</v>
      </c>
      <c r="J18" s="4">
        <f t="shared" si="5"/>
        <v>3.02</v>
      </c>
      <c r="K18" s="4">
        <f>H19-H18</f>
        <v>3.0700000000000003</v>
      </c>
      <c r="O18" s="4">
        <v>1.1200000000000001</v>
      </c>
      <c r="P18" s="21">
        <v>309.3</v>
      </c>
      <c r="Q18" s="4" t="s">
        <v>205</v>
      </c>
      <c r="R18" s="1"/>
    </row>
    <row r="19" spans="2:18">
      <c r="B19" s="1"/>
      <c r="C19" s="1"/>
      <c r="D19" s="1"/>
      <c r="F19" s="4">
        <v>2.75</v>
      </c>
      <c r="G19" s="4">
        <v>2.72</v>
      </c>
      <c r="H19" s="4">
        <v>2.79</v>
      </c>
      <c r="O19" s="4"/>
      <c r="P19" s="21"/>
      <c r="Q19" s="4" t="s">
        <v>205</v>
      </c>
      <c r="R19" s="1"/>
    </row>
    <row r="20" spans="2:18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 t="shared" ref="J20:K20" si="6">G20-G18</f>
        <v>4.3199999999999994</v>
      </c>
      <c r="K20" s="33">
        <f t="shared" si="6"/>
        <v>4.01</v>
      </c>
      <c r="O20" s="4">
        <v>3.58</v>
      </c>
      <c r="P20" s="21">
        <v>86.7</v>
      </c>
      <c r="Q20" s="4" t="s">
        <v>205</v>
      </c>
      <c r="R20" s="1" t="s">
        <v>230</v>
      </c>
    </row>
    <row r="21" spans="2:18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 t="shared" ref="I21:J21" si="7">F22-F21</f>
        <v>2.67</v>
      </c>
      <c r="J21" s="4">
        <f t="shared" si="7"/>
        <v>2.58</v>
      </c>
      <c r="K21" s="4">
        <f>H22-H21</f>
        <v>2.56</v>
      </c>
      <c r="O21" s="4">
        <v>0.75</v>
      </c>
      <c r="P21" s="21">
        <v>189.6</v>
      </c>
      <c r="Q21" s="4" t="s">
        <v>205</v>
      </c>
      <c r="R21" s="1"/>
    </row>
    <row r="22" spans="2:18">
      <c r="B22" s="1"/>
      <c r="C22" s="1"/>
      <c r="D22" s="1"/>
      <c r="F22" s="4">
        <v>2.1800000000000002</v>
      </c>
      <c r="G22" s="4">
        <v>2.14</v>
      </c>
      <c r="H22" s="4">
        <v>2.15</v>
      </c>
      <c r="O22" s="4"/>
      <c r="P22" s="21"/>
      <c r="Q22" s="4"/>
      <c r="R22" s="1"/>
    </row>
    <row r="23" spans="2:18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 t="shared" ref="I23:J23" si="8">F24-F23</f>
        <v>0.87000000000000011</v>
      </c>
      <c r="J23" s="4">
        <f t="shared" si="8"/>
        <v>0.73999999999999977</v>
      </c>
      <c r="K23" s="4">
        <f>H24-H23</f>
        <v>0.72</v>
      </c>
      <c r="O23" s="4">
        <v>2.0699999999999998</v>
      </c>
      <c r="P23" s="21">
        <v>19.5</v>
      </c>
      <c r="Q23" s="4" t="s">
        <v>205</v>
      </c>
      <c r="R23" s="1"/>
    </row>
    <row r="24" spans="2:18">
      <c r="B24" s="1"/>
      <c r="C24" s="1"/>
      <c r="D24" s="1"/>
      <c r="F24" s="4">
        <v>2.14</v>
      </c>
      <c r="G24" s="4">
        <v>2.0499999999999998</v>
      </c>
      <c r="H24" s="4">
        <v>2.04</v>
      </c>
      <c r="O24" s="4"/>
      <c r="P24" s="21"/>
      <c r="Q24" s="4"/>
      <c r="R24" s="1"/>
    </row>
    <row r="25" spans="2:18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 t="shared" ref="I25:J25" si="9">F26-F25</f>
        <v>7.120000000000001</v>
      </c>
      <c r="J25" s="4">
        <f t="shared" si="9"/>
        <v>6.7399999999999993</v>
      </c>
      <c r="K25" s="4">
        <f>H26-H25</f>
        <v>6.69</v>
      </c>
      <c r="O25" s="4">
        <v>3.94</v>
      </c>
      <c r="P25" s="21">
        <v>12.8</v>
      </c>
      <c r="Q25" s="4" t="s">
        <v>205</v>
      </c>
      <c r="R25" s="1"/>
    </row>
    <row r="26" spans="2:18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O26" s="4"/>
      <c r="P26" s="21"/>
      <c r="Q26" s="4"/>
      <c r="R26" s="1"/>
    </row>
    <row r="27" spans="2:18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 t="shared" ref="I27:J27" si="10">F28-F27</f>
        <v>5.0000000000000044E-2</v>
      </c>
      <c r="J27" s="4">
        <f t="shared" si="10"/>
        <v>3.0000000000000027E-2</v>
      </c>
      <c r="K27" s="4">
        <f>H28-H27</f>
        <v>3.0000000000000027E-2</v>
      </c>
      <c r="O27" s="4">
        <v>0.54</v>
      </c>
      <c r="P27" s="21">
        <v>72.8</v>
      </c>
      <c r="Q27" s="4" t="s">
        <v>205</v>
      </c>
      <c r="R27" s="1"/>
    </row>
    <row r="28" spans="2:18">
      <c r="B28" s="1"/>
      <c r="C28" s="1"/>
      <c r="D28" s="1"/>
      <c r="F28" s="4">
        <v>1.77</v>
      </c>
      <c r="G28" s="4">
        <v>1.68</v>
      </c>
      <c r="H28" s="4">
        <v>1.67</v>
      </c>
      <c r="O28" s="4"/>
      <c r="P28" s="21"/>
      <c r="Q28" s="4"/>
      <c r="R28" s="1"/>
    </row>
    <row r="29" spans="2:18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 t="shared" ref="I29:J29" si="11">F30-F29</f>
        <v>4.7899999999999991</v>
      </c>
      <c r="J29" s="4">
        <f t="shared" si="11"/>
        <v>4.16</v>
      </c>
      <c r="K29" s="4">
        <f>H30-H29</f>
        <v>3.91</v>
      </c>
      <c r="O29" s="4">
        <v>3.45</v>
      </c>
      <c r="P29" s="21">
        <v>16.7</v>
      </c>
      <c r="Q29" s="4" t="s">
        <v>205</v>
      </c>
      <c r="R29" s="1"/>
    </row>
    <row r="30" spans="2:18">
      <c r="B30" s="1"/>
      <c r="C30" s="1"/>
      <c r="D30" s="1"/>
      <c r="F30" s="4">
        <v>6.39</v>
      </c>
      <c r="G30" s="4">
        <v>5.76</v>
      </c>
      <c r="H30" s="4">
        <v>5.53</v>
      </c>
      <c r="O30" s="4"/>
      <c r="P30" s="21"/>
      <c r="Q30" s="4"/>
      <c r="R30" s="1"/>
    </row>
    <row r="31" spans="2:18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O31" s="4">
        <v>2.74</v>
      </c>
      <c r="P31" s="21">
        <v>344.8</v>
      </c>
      <c r="Q31" s="4" t="s">
        <v>205</v>
      </c>
      <c r="R31" s="1" t="s">
        <v>235</v>
      </c>
    </row>
    <row r="32" spans="2:18">
      <c r="B32" s="1"/>
      <c r="C32" s="1"/>
      <c r="D32" s="1"/>
      <c r="F32" s="4" t="s">
        <v>203</v>
      </c>
      <c r="G32" s="4" t="s">
        <v>203</v>
      </c>
      <c r="H32" s="4" t="s">
        <v>203</v>
      </c>
      <c r="O32" s="4"/>
      <c r="P32" s="21"/>
      <c r="Q32" s="4"/>
      <c r="R32" s="1"/>
    </row>
    <row r="33" spans="1:18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O33" s="4">
        <v>2.74</v>
      </c>
      <c r="P33" s="21">
        <v>345</v>
      </c>
      <c r="Q33" s="4" t="s">
        <v>205</v>
      </c>
      <c r="R33" s="1" t="s">
        <v>236</v>
      </c>
    </row>
    <row r="34" spans="1:18">
      <c r="B34" s="1"/>
      <c r="C34" s="1"/>
      <c r="D34" s="1"/>
      <c r="F34" s="4" t="s">
        <v>203</v>
      </c>
      <c r="G34" s="4" t="s">
        <v>203</v>
      </c>
      <c r="H34" s="4" t="s">
        <v>203</v>
      </c>
      <c r="O34" s="4"/>
      <c r="P34" s="21"/>
      <c r="Q34" s="4"/>
      <c r="R34" s="1"/>
    </row>
    <row r="35" spans="1:18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 t="shared" ref="I35:J35" si="12">F36-F35</f>
        <v>3.4699999999999998</v>
      </c>
      <c r="J35" s="4">
        <f t="shared" si="12"/>
        <v>3.3500000000000005</v>
      </c>
      <c r="K35" s="4">
        <f>H36-H35</f>
        <v>3.2399999999999993</v>
      </c>
      <c r="O35" s="4">
        <v>1.22</v>
      </c>
      <c r="P35" s="21">
        <v>84.9</v>
      </c>
      <c r="Q35" s="4" t="s">
        <v>205</v>
      </c>
      <c r="R35" s="1"/>
    </row>
    <row r="36" spans="1:18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O36" s="4"/>
      <c r="P36" s="21"/>
      <c r="Q36" s="4"/>
      <c r="R36" s="1"/>
    </row>
    <row r="37" spans="1:18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6"/>
      <c r="Q37" s="22"/>
      <c r="R37" s="23"/>
    </row>
    <row r="38" spans="1:18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 t="shared" ref="I38:J38" si="13">F39-F38</f>
        <v>0.62000000000000011</v>
      </c>
      <c r="J38" s="4">
        <f t="shared" si="13"/>
        <v>0.54</v>
      </c>
      <c r="K38" s="4">
        <f>H39-H38</f>
        <v>0.38000000000000006</v>
      </c>
      <c r="O38" s="28">
        <v>0.21</v>
      </c>
      <c r="P38" s="34">
        <v>34.1</v>
      </c>
      <c r="Q38" s="25" t="s">
        <v>206</v>
      </c>
      <c r="R38" s="25" t="s">
        <v>228</v>
      </c>
    </row>
    <row r="39" spans="1:18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O39" s="4"/>
      <c r="P39" s="21"/>
      <c r="Q39" s="1"/>
      <c r="R39" s="25" t="s">
        <v>229</v>
      </c>
    </row>
    <row r="40" spans="1:18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 t="shared" ref="I40:J40" si="14">F41-F40</f>
        <v>0.39000000000000012</v>
      </c>
      <c r="J40" s="4">
        <f t="shared" si="14"/>
        <v>0.37000000000000011</v>
      </c>
      <c r="K40" s="4">
        <f>H41-H40</f>
        <v>0.35000000000000009</v>
      </c>
      <c r="O40" s="4">
        <v>8.16</v>
      </c>
      <c r="P40" s="21">
        <v>167.9</v>
      </c>
      <c r="Q40" s="1" t="s">
        <v>205</v>
      </c>
      <c r="R40" s="1"/>
    </row>
    <row r="41" spans="1:18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O41" s="4"/>
      <c r="P41" s="21"/>
      <c r="Q41" s="1"/>
      <c r="R41" s="1"/>
    </row>
    <row r="42" spans="1:18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O42" s="33">
        <v>0.399158497655</v>
      </c>
      <c r="P42" s="34">
        <v>18.434948822900001</v>
      </c>
      <c r="Q42" s="1" t="s">
        <v>206</v>
      </c>
      <c r="R42" s="1" t="s">
        <v>215</v>
      </c>
    </row>
    <row r="43" spans="1:18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O43" s="4"/>
      <c r="P43" s="21"/>
      <c r="Q43" s="1"/>
      <c r="R43" s="1"/>
    </row>
    <row r="44" spans="1:18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 t="shared" ref="I44:J44" si="15">F45-F44</f>
        <v>7.5900000000000007</v>
      </c>
      <c r="J44" s="4">
        <f t="shared" si="15"/>
        <v>7.2200000000000006</v>
      </c>
      <c r="K44" s="4">
        <f>H45-H44</f>
        <v>7.1199999999999992</v>
      </c>
      <c r="O44" s="4">
        <v>2.79</v>
      </c>
      <c r="P44" s="21">
        <v>236.3</v>
      </c>
      <c r="Q44" s="1" t="s">
        <v>205</v>
      </c>
      <c r="R44" s="1"/>
    </row>
    <row r="45" spans="1:18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O45" s="4"/>
      <c r="P45" s="21"/>
      <c r="Q45" s="1"/>
      <c r="R45" s="1"/>
    </row>
    <row r="46" spans="1:18">
      <c r="B46" s="1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O46" s="4">
        <v>4.5047062432049998</v>
      </c>
      <c r="P46" s="21">
        <v>342.41523518399998</v>
      </c>
      <c r="Q46" s="1" t="s">
        <v>205</v>
      </c>
      <c r="R46" s="1" t="s">
        <v>222</v>
      </c>
    </row>
    <row r="47" spans="1:18">
      <c r="C47" s="1"/>
      <c r="D47" s="1"/>
      <c r="F47" s="4" t="s">
        <v>51</v>
      </c>
      <c r="G47" s="4" t="s">
        <v>51</v>
      </c>
      <c r="H47" s="4" t="s">
        <v>51</v>
      </c>
      <c r="P47" s="3"/>
      <c r="R47" s="1" t="s">
        <v>226</v>
      </c>
    </row>
    <row r="48" spans="1:18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 t="shared" ref="I48:J48" si="16">F49-F48</f>
        <v>7.2100000000000009</v>
      </c>
      <c r="J48" s="4">
        <f t="shared" si="16"/>
        <v>6.6999999999999993</v>
      </c>
      <c r="K48" s="4">
        <f>H49-H48</f>
        <v>6.4</v>
      </c>
      <c r="O48" s="4">
        <v>2.62</v>
      </c>
      <c r="P48" s="21">
        <v>64.400000000000006</v>
      </c>
      <c r="Q48" s="1" t="s">
        <v>205</v>
      </c>
      <c r="R48" s="1"/>
    </row>
    <row r="49" spans="1:18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O49" s="4"/>
      <c r="P49" s="21"/>
      <c r="Q49" s="1"/>
      <c r="R49" s="1"/>
    </row>
    <row r="50" spans="1:18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O50" s="4">
        <v>2.4700000000000002</v>
      </c>
      <c r="P50" s="21">
        <v>159.30000000000001</v>
      </c>
      <c r="Q50" s="1" t="s">
        <v>205</v>
      </c>
      <c r="R50" s="1"/>
    </row>
    <row r="51" spans="1:18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O51" s="4"/>
      <c r="P51" s="21"/>
      <c r="Q51" s="1"/>
      <c r="R51" s="1"/>
    </row>
    <row r="52" spans="1:18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O52" s="4">
        <v>1.22</v>
      </c>
      <c r="P52" s="21">
        <v>84.7</v>
      </c>
      <c r="Q52" s="1" t="s">
        <v>205</v>
      </c>
      <c r="R52" s="1"/>
    </row>
    <row r="53" spans="1:18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O53" s="4"/>
      <c r="P53" s="21"/>
      <c r="Q53" s="1"/>
      <c r="R53" s="1"/>
    </row>
    <row r="54" spans="1:18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6"/>
      <c r="Q54" s="22"/>
      <c r="R54" s="23"/>
    </row>
    <row r="55" spans="1:18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O55" s="4">
        <v>6.53</v>
      </c>
      <c r="P55" s="21">
        <v>227.5</v>
      </c>
      <c r="Q55" s="1" t="s">
        <v>205</v>
      </c>
      <c r="R55" s="1"/>
    </row>
    <row r="56" spans="1:18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O56" s="4"/>
      <c r="P56" s="21"/>
      <c r="Q56" s="1"/>
      <c r="R56" s="1"/>
    </row>
    <row r="57" spans="1:18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 t="shared" ref="I57:J57" si="17">F58-F57</f>
        <v>0.76999999999999991</v>
      </c>
      <c r="J57" s="4">
        <f t="shared" si="17"/>
        <v>0.65999999999999992</v>
      </c>
      <c r="K57" s="4">
        <f>H58-H57</f>
        <v>0.64999999999999991</v>
      </c>
      <c r="O57" s="4">
        <v>0.46</v>
      </c>
      <c r="P57" s="21">
        <v>7</v>
      </c>
      <c r="Q57" s="1" t="s">
        <v>206</v>
      </c>
      <c r="R57" s="1"/>
    </row>
    <row r="58" spans="1:18">
      <c r="B58" s="1"/>
      <c r="C58" s="1"/>
      <c r="D58" s="1"/>
      <c r="F58" s="4">
        <v>1.45</v>
      </c>
      <c r="G58" s="4">
        <v>1.38</v>
      </c>
      <c r="H58" s="4">
        <v>1.38</v>
      </c>
      <c r="O58" s="4"/>
      <c r="P58" s="21"/>
      <c r="Q58" s="1"/>
      <c r="R58" s="1"/>
    </row>
    <row r="59" spans="1:18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 t="shared" ref="I59:J59" si="18">F60-F59</f>
        <v>5.79</v>
      </c>
      <c r="J59" s="4">
        <f t="shared" si="18"/>
        <v>5.14</v>
      </c>
      <c r="K59" s="4">
        <f>H60-H59</f>
        <v>4.96</v>
      </c>
      <c r="O59" s="4">
        <v>3.85</v>
      </c>
      <c r="P59" s="21">
        <v>130.4</v>
      </c>
      <c r="Q59" s="1" t="s">
        <v>205</v>
      </c>
      <c r="R59" s="1"/>
    </row>
    <row r="60" spans="1:18">
      <c r="B60" s="1"/>
      <c r="C60" s="1"/>
      <c r="D60" s="1"/>
      <c r="F60" s="4">
        <v>5.92</v>
      </c>
      <c r="G60" s="4">
        <v>5.27</v>
      </c>
      <c r="H60" s="4">
        <v>5.08</v>
      </c>
      <c r="O60" s="4"/>
      <c r="P60" s="21"/>
      <c r="Q60" s="1"/>
      <c r="R60" s="1"/>
    </row>
    <row r="61" spans="1:18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O61" s="4">
        <v>6.25</v>
      </c>
      <c r="P61" s="21">
        <v>48</v>
      </c>
      <c r="Q61" s="1" t="s">
        <v>205</v>
      </c>
      <c r="R61" s="1"/>
    </row>
    <row r="62" spans="1:18">
      <c r="B62" s="1"/>
      <c r="C62" s="1"/>
      <c r="D62" s="1"/>
      <c r="F62" s="4" t="s">
        <v>51</v>
      </c>
      <c r="G62" s="4" t="s">
        <v>51</v>
      </c>
      <c r="H62" s="4">
        <v>5.71</v>
      </c>
      <c r="O62" s="4"/>
      <c r="P62" s="21"/>
      <c r="Q62" s="1"/>
      <c r="R62" s="1"/>
    </row>
    <row r="63" spans="1:18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 t="shared" ref="I63:J63" si="19">F64-F63</f>
        <v>8.4599999999999991</v>
      </c>
      <c r="J63" s="4">
        <f t="shared" si="19"/>
        <v>7.81</v>
      </c>
      <c r="K63" s="4">
        <f>H64-H63</f>
        <v>7.04</v>
      </c>
      <c r="O63" s="4">
        <v>4.8</v>
      </c>
      <c r="P63" s="21">
        <v>203.2</v>
      </c>
      <c r="Q63" s="1" t="s">
        <v>205</v>
      </c>
      <c r="R63" s="1"/>
    </row>
    <row r="64" spans="1:18">
      <c r="B64" s="1"/>
      <c r="C64" s="1"/>
      <c r="D64" s="1"/>
      <c r="F64" s="4">
        <v>8.69</v>
      </c>
      <c r="G64" s="4">
        <v>8.01</v>
      </c>
      <c r="H64" s="4">
        <v>7.23</v>
      </c>
      <c r="O64" s="4"/>
      <c r="P64" s="21"/>
      <c r="Q64" s="1"/>
      <c r="R64" s="1"/>
    </row>
    <row r="65" spans="1:18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 t="shared" ref="I65:J65" si="20">F66-F65</f>
        <v>0</v>
      </c>
      <c r="J65" s="4">
        <f t="shared" si="20"/>
        <v>0.28000000000000003</v>
      </c>
      <c r="K65" s="4">
        <f>H66-H65</f>
        <v>0.26</v>
      </c>
      <c r="O65" s="4">
        <v>0.3</v>
      </c>
      <c r="P65" s="34">
        <v>250.1</v>
      </c>
      <c r="Q65" s="1" t="s">
        <v>206</v>
      </c>
      <c r="R65" s="1" t="s">
        <v>227</v>
      </c>
    </row>
    <row r="66" spans="1:18">
      <c r="B66" s="1"/>
      <c r="C66" s="1"/>
      <c r="D66" s="1"/>
      <c r="F66" s="4">
        <v>-0.45</v>
      </c>
      <c r="G66" s="4">
        <v>-0.28000000000000003</v>
      </c>
      <c r="H66" s="4">
        <v>-0.27</v>
      </c>
      <c r="O66" s="4"/>
      <c r="P66" s="21"/>
      <c r="Q66" s="1"/>
      <c r="R66" s="1"/>
    </row>
    <row r="67" spans="1:18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 t="shared" ref="I67:J67" si="21">F68-F67</f>
        <v>6.96</v>
      </c>
      <c r="J67" s="4">
        <f t="shared" si="21"/>
        <v>6.1000000000000005</v>
      </c>
      <c r="K67" s="4">
        <f>H68-H67</f>
        <v>5.83</v>
      </c>
      <c r="O67" s="4">
        <v>6.49</v>
      </c>
      <c r="P67" s="21">
        <v>177.2</v>
      </c>
      <c r="Q67" s="1" t="s">
        <v>205</v>
      </c>
      <c r="R67" s="1"/>
    </row>
    <row r="68" spans="1:18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O68" s="4"/>
      <c r="P68" s="21"/>
      <c r="Q68" s="1"/>
      <c r="R68" s="1"/>
    </row>
    <row r="69" spans="1:18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 t="shared" ref="I69:J69" si="22">F70-F69</f>
        <v>4.1500000000000004</v>
      </c>
      <c r="J69" s="4">
        <f t="shared" si="22"/>
        <v>5.0699999999999994</v>
      </c>
      <c r="K69" s="4">
        <f>H70-H69</f>
        <v>4.93</v>
      </c>
      <c r="O69" s="4">
        <v>2.11</v>
      </c>
      <c r="P69" s="21">
        <v>135.9</v>
      </c>
      <c r="Q69" s="1" t="s">
        <v>207</v>
      </c>
      <c r="R69" s="30" t="s">
        <v>223</v>
      </c>
    </row>
    <row r="70" spans="1:18">
      <c r="B70" s="1"/>
      <c r="C70" s="1"/>
      <c r="D70" s="1"/>
      <c r="F70" s="4">
        <v>3.23</v>
      </c>
      <c r="G70" s="4">
        <v>4.18</v>
      </c>
      <c r="H70" s="4">
        <v>4.04</v>
      </c>
      <c r="O70" s="4"/>
      <c r="P70" s="21"/>
      <c r="Q70" s="1" t="s">
        <v>208</v>
      </c>
      <c r="R70" s="1" t="s">
        <v>231</v>
      </c>
    </row>
    <row r="71" spans="1:18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O71" s="4">
        <v>2.2799999999999998</v>
      </c>
      <c r="P71" s="21">
        <v>344.8</v>
      </c>
      <c r="Q71" s="1" t="s">
        <v>205</v>
      </c>
      <c r="R71" s="1" t="s">
        <v>235</v>
      </c>
    </row>
    <row r="72" spans="1:18">
      <c r="B72" s="1"/>
      <c r="C72" s="1"/>
      <c r="D72" s="1"/>
      <c r="F72" s="4" t="s">
        <v>203</v>
      </c>
      <c r="G72" s="4" t="s">
        <v>203</v>
      </c>
      <c r="H72" s="4" t="s">
        <v>203</v>
      </c>
      <c r="O72" s="4"/>
      <c r="P72" s="21"/>
      <c r="Q72" s="1"/>
      <c r="R72" s="1"/>
    </row>
    <row r="73" spans="1:18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 t="shared" ref="I73:J73" si="23">F74-F73</f>
        <v>2.2800000000000002</v>
      </c>
      <c r="J73" s="4">
        <f t="shared" si="23"/>
        <v>2.4099999999999997</v>
      </c>
      <c r="K73" s="4">
        <f>H74-H73</f>
        <v>2.63</v>
      </c>
      <c r="O73" s="4">
        <v>1.19</v>
      </c>
      <c r="P73" s="21">
        <v>84.8</v>
      </c>
      <c r="Q73" s="1" t="s">
        <v>205</v>
      </c>
      <c r="R73" s="1"/>
    </row>
    <row r="74" spans="1:18">
      <c r="B74" s="1"/>
      <c r="C74" s="1"/>
      <c r="D74" s="1"/>
      <c r="F74" s="4">
        <v>3.74</v>
      </c>
      <c r="G74" s="4">
        <v>3.76</v>
      </c>
      <c r="H74" s="4">
        <v>3.94</v>
      </c>
      <c r="O74" s="4"/>
      <c r="P74" s="21"/>
      <c r="Q74" s="1"/>
      <c r="R74" s="1"/>
    </row>
    <row r="75" spans="1:18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6"/>
      <c r="Q75" s="22"/>
      <c r="R75" s="23"/>
    </row>
    <row r="76" spans="1:18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 t="shared" ref="I76:J76" si="24">F77-F76</f>
        <v>6.44</v>
      </c>
      <c r="J76" s="4">
        <f t="shared" si="24"/>
        <v>5.8599999999999994</v>
      </c>
      <c r="K76" s="4">
        <f>H77-H76</f>
        <v>5.8800000000000008</v>
      </c>
      <c r="O76" s="28">
        <v>3.14</v>
      </c>
      <c r="P76" s="27">
        <v>102.7</v>
      </c>
      <c r="Q76" s="1" t="s">
        <v>205</v>
      </c>
      <c r="R76" s="1"/>
    </row>
    <row r="77" spans="1:18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Q77" s="25"/>
      <c r="R77" s="25"/>
    </row>
    <row r="78" spans="1:18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 t="shared" ref="I78:J78" si="25">F79-F78</f>
        <v>6.9499999999999993</v>
      </c>
      <c r="J78" s="4">
        <f t="shared" si="25"/>
        <v>6.17</v>
      </c>
      <c r="K78" s="4">
        <f>H79-H78</f>
        <v>6.04</v>
      </c>
      <c r="O78" s="4">
        <v>3.83</v>
      </c>
      <c r="P78" s="21">
        <v>5.7</v>
      </c>
      <c r="Q78" s="1" t="s">
        <v>205</v>
      </c>
      <c r="R78" s="1"/>
    </row>
    <row r="79" spans="1:18">
      <c r="B79" s="1"/>
      <c r="C79" s="1"/>
      <c r="D79" s="1"/>
      <c r="F79" s="4">
        <v>8.5399999999999991</v>
      </c>
      <c r="G79" s="4">
        <v>7.82</v>
      </c>
      <c r="H79" s="4">
        <v>7.7</v>
      </c>
      <c r="Q79" s="1"/>
      <c r="R79" s="1"/>
    </row>
    <row r="80" spans="1:18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 t="shared" ref="I80:J80" si="26">F81-F80</f>
        <v>2.25</v>
      </c>
      <c r="J80" s="4">
        <f t="shared" si="26"/>
        <v>2.14</v>
      </c>
      <c r="K80" s="4">
        <f>H81-H80</f>
        <v>2.0499999999999998</v>
      </c>
      <c r="O80" s="4">
        <v>1.29</v>
      </c>
      <c r="P80" s="21">
        <v>149.5</v>
      </c>
      <c r="Q80" s="1" t="s">
        <v>207</v>
      </c>
      <c r="R80" s="1"/>
    </row>
    <row r="81" spans="2:18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Q81" s="1"/>
      <c r="R81" s="1" t="s">
        <v>213</v>
      </c>
    </row>
    <row r="82" spans="2:18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O82" s="36">
        <v>0.59</v>
      </c>
      <c r="P82" s="37">
        <v>91.1</v>
      </c>
      <c r="R82" s="1" t="s">
        <v>239</v>
      </c>
    </row>
    <row r="83" spans="2:18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 t="shared" ref="I83:J83" si="27">F84-F83</f>
        <v>5.48</v>
      </c>
      <c r="J83" s="4">
        <f t="shared" si="27"/>
        <v>4.9000000000000004</v>
      </c>
      <c r="K83" s="4">
        <f>H84-H83</f>
        <v>4.78</v>
      </c>
      <c r="O83" s="4">
        <v>4.4400000000000004</v>
      </c>
      <c r="P83" s="21">
        <v>250</v>
      </c>
      <c r="Q83" s="1" t="s">
        <v>205</v>
      </c>
      <c r="R83" s="1"/>
    </row>
    <row r="84" spans="2:18">
      <c r="B84" s="1"/>
      <c r="C84" s="1"/>
      <c r="D84" s="1"/>
      <c r="F84" s="4">
        <v>6.9</v>
      </c>
      <c r="G84" s="4">
        <v>6.34</v>
      </c>
      <c r="H84" s="4">
        <v>6.21</v>
      </c>
      <c r="Q84" s="1"/>
      <c r="R84" s="1"/>
    </row>
    <row r="85" spans="2:18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 t="shared" ref="I85:J85" si="28">F86-F85</f>
        <v>6.26</v>
      </c>
      <c r="J85" s="4">
        <f t="shared" si="28"/>
        <v>6.12</v>
      </c>
      <c r="K85" s="4">
        <f>H86-H85</f>
        <v>6.18</v>
      </c>
      <c r="O85" s="4">
        <v>7.48</v>
      </c>
      <c r="P85" s="21">
        <v>154.19999999999999</v>
      </c>
      <c r="Q85" s="1" t="s">
        <v>205</v>
      </c>
      <c r="R85" s="1"/>
    </row>
    <row r="86" spans="2:18">
      <c r="B86" s="1"/>
      <c r="C86" s="1"/>
      <c r="D86" s="1"/>
      <c r="F86" s="4">
        <v>7.22</v>
      </c>
      <c r="G86" s="4">
        <v>6.91</v>
      </c>
      <c r="H86" s="4">
        <v>6.93</v>
      </c>
      <c r="Q86" s="1"/>
      <c r="R86" s="1"/>
    </row>
    <row r="87" spans="2:18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O87" s="33">
        <v>4.0105619585000003</v>
      </c>
      <c r="P87" s="34">
        <v>4.0999999999999996</v>
      </c>
      <c r="Q87" s="1" t="s">
        <v>205</v>
      </c>
      <c r="R87" s="1" t="s">
        <v>221</v>
      </c>
    </row>
    <row r="88" spans="2:18">
      <c r="F88" s="1" t="s">
        <v>51</v>
      </c>
      <c r="G88" s="1" t="s">
        <v>51</v>
      </c>
      <c r="H88" s="1" t="s">
        <v>51</v>
      </c>
      <c r="R88" s="1"/>
    </row>
    <row r="89" spans="2:18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 t="shared" ref="I89:J89" si="29">F90-F89</f>
        <v>4.88</v>
      </c>
      <c r="J89" s="4">
        <f t="shared" si="29"/>
        <v>4.17</v>
      </c>
      <c r="K89" s="4">
        <f>H90-H89</f>
        <v>3.9899999999999998</v>
      </c>
      <c r="O89" s="4">
        <v>3.27</v>
      </c>
      <c r="P89" s="21">
        <v>267</v>
      </c>
      <c r="Q89" s="1" t="s">
        <v>205</v>
      </c>
      <c r="R89" s="1"/>
    </row>
    <row r="90" spans="2:18">
      <c r="B90" s="1"/>
      <c r="C90" s="1"/>
      <c r="D90" s="1"/>
      <c r="F90" s="4">
        <v>5.22</v>
      </c>
      <c r="G90" s="4">
        <v>4.55</v>
      </c>
      <c r="H90" s="4">
        <v>4.38</v>
      </c>
      <c r="Q90" s="1"/>
      <c r="R90" s="1"/>
    </row>
    <row r="91" spans="2:18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 t="shared" ref="I91:J91" si="30">F92-F91</f>
        <v>2.1500000000000004</v>
      </c>
      <c r="J91" s="4">
        <f t="shared" si="30"/>
        <v>2.2999999999999998</v>
      </c>
      <c r="K91" s="4">
        <f>H92-H91</f>
        <v>2.4</v>
      </c>
      <c r="O91" s="4">
        <v>0.48</v>
      </c>
      <c r="P91" s="4">
        <v>64.61</v>
      </c>
      <c r="Q91" s="1" t="s">
        <v>206</v>
      </c>
      <c r="R91" s="1"/>
    </row>
    <row r="92" spans="2:18">
      <c r="B92" s="1"/>
      <c r="C92" s="1"/>
      <c r="D92" s="1"/>
      <c r="F92" s="4">
        <v>2.91</v>
      </c>
      <c r="G92" s="4">
        <v>3.04</v>
      </c>
      <c r="H92" s="4">
        <v>3.13</v>
      </c>
      <c r="Q92" s="1"/>
      <c r="R92" s="1"/>
    </row>
    <row r="93" spans="2:18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 t="shared" ref="I93:J93" si="31">F94-F93</f>
        <v>2.88</v>
      </c>
      <c r="J93" s="4">
        <f t="shared" si="31"/>
        <v>3.2</v>
      </c>
      <c r="K93" s="4">
        <f>H94-H93</f>
        <v>3.56</v>
      </c>
      <c r="O93" s="4">
        <v>0.7</v>
      </c>
      <c r="P93" s="21">
        <v>45.3</v>
      </c>
      <c r="Q93" s="1" t="s">
        <v>210</v>
      </c>
      <c r="R93" s="1"/>
    </row>
    <row r="94" spans="2:18">
      <c r="B94" s="1"/>
      <c r="C94" s="1"/>
      <c r="D94" s="1"/>
      <c r="F94" s="4">
        <v>4.05</v>
      </c>
      <c r="G94" s="4">
        <v>4.32</v>
      </c>
      <c r="H94" s="4">
        <v>4.66</v>
      </c>
      <c r="Q94" s="1" t="s">
        <v>211</v>
      </c>
      <c r="R94" s="1"/>
    </row>
    <row r="95" spans="2:18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 t="shared" ref="I95:J95" si="32">F96-F95</f>
        <v>0.57000000000000006</v>
      </c>
      <c r="J95" s="4">
        <f t="shared" si="32"/>
        <v>0.57999999999999985</v>
      </c>
      <c r="K95" s="4">
        <f>H96-H95</f>
        <v>0.54999999999999982</v>
      </c>
      <c r="O95" s="4">
        <v>2.17</v>
      </c>
      <c r="P95" s="34">
        <v>207.1</v>
      </c>
      <c r="Q95" s="1" t="s">
        <v>205</v>
      </c>
      <c r="R95" s="1" t="s">
        <v>227</v>
      </c>
    </row>
    <row r="96" spans="2:18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Q96" s="1"/>
      <c r="R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 t="shared" ref="I97:J97" si="33">F98-F97</f>
        <v>1.89</v>
      </c>
      <c r="J97" s="4">
        <f t="shared" si="33"/>
        <v>1.62</v>
      </c>
      <c r="K97" s="4">
        <f>H98-H97</f>
        <v>1.49</v>
      </c>
      <c r="O97" s="4">
        <v>0.76</v>
      </c>
      <c r="P97" s="21">
        <v>46.3</v>
      </c>
      <c r="Q97" s="1" t="s">
        <v>206</v>
      </c>
      <c r="R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Q98" s="1"/>
      <c r="R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 t="shared" ref="I99:J99" si="34">F100-F99</f>
        <v>5.84</v>
      </c>
      <c r="J99" s="4">
        <f t="shared" si="34"/>
        <v>5.64</v>
      </c>
      <c r="K99" s="4">
        <f>H100-H99</f>
        <v>5.68</v>
      </c>
      <c r="O99" s="4">
        <v>2.62</v>
      </c>
      <c r="P99" s="21">
        <v>300.10000000000002</v>
      </c>
      <c r="Q99" s="1" t="s">
        <v>205</v>
      </c>
      <c r="R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Q100" s="1"/>
      <c r="R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 t="shared" ref="I101:J101" si="35">F102-F101</f>
        <v>0.26999999999999996</v>
      </c>
      <c r="J101" s="4">
        <f t="shared" si="35"/>
        <v>0.75</v>
      </c>
      <c r="K101" s="4">
        <f>H102-H101</f>
        <v>1.1600000000000001</v>
      </c>
      <c r="O101" s="4">
        <v>0.21</v>
      </c>
      <c r="P101" s="21">
        <v>98.92</v>
      </c>
      <c r="Q101" s="1" t="s">
        <v>206</v>
      </c>
      <c r="R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Q102" s="1" t="s">
        <v>212</v>
      </c>
      <c r="R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 t="shared" ref="I103:J103" si="36">F103-F101</f>
        <v>6.18</v>
      </c>
      <c r="J103" s="4">
        <f t="shared" si="36"/>
        <v>5.44</v>
      </c>
      <c r="K103" s="4">
        <f>H103-H101</f>
        <v>5.3100000000000005</v>
      </c>
      <c r="O103" s="4">
        <v>6.49</v>
      </c>
      <c r="P103" s="21">
        <v>177.2</v>
      </c>
      <c r="Q103" s="1"/>
      <c r="R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 t="shared" ref="I104:J104" si="37">F105-F104</f>
        <v>3.52</v>
      </c>
      <c r="J104" s="4">
        <f t="shared" si="37"/>
        <v>3.36</v>
      </c>
      <c r="K104" s="4">
        <f>H105-H104</f>
        <v>3.3099999999999996</v>
      </c>
      <c r="O104" s="4">
        <v>1.22</v>
      </c>
      <c r="P104" s="21">
        <v>84.8</v>
      </c>
      <c r="Q104" s="1" t="s">
        <v>205</v>
      </c>
      <c r="R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7"/>
  <sheetViews>
    <sheetView zoomScale="125" zoomScaleNormal="125" zoomScalePageLayoutView="125" workbookViewId="0">
      <selection activeCell="E12" sqref="E12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3.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2.83203125" customWidth="1"/>
    <col min="12" max="12" width="8.1640625" customWidth="1"/>
    <col min="13" max="13" width="3.1640625" customWidth="1"/>
    <col min="14" max="14" width="13.1640625" customWidth="1"/>
    <col min="16" max="16" width="12.5" customWidth="1"/>
    <col min="17" max="17" width="11.1640625" customWidth="1"/>
    <col min="18" max="18" width="13.6640625" customWidth="1"/>
    <col min="19" max="19" width="12.33203125" customWidth="1"/>
    <col min="20" max="20" width="3" customWidth="1"/>
    <col min="21" max="21" width="36.5" customWidth="1"/>
    <col min="22" max="22" width="4.83203125" customWidth="1"/>
  </cols>
  <sheetData>
    <row r="1" spans="1:21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15"/>
      <c r="N1" s="24" t="s">
        <v>132</v>
      </c>
      <c r="O1" s="24" t="s">
        <v>131</v>
      </c>
      <c r="P1" s="24" t="s">
        <v>133</v>
      </c>
      <c r="Q1" s="24" t="s">
        <v>134</v>
      </c>
      <c r="R1" s="24" t="s">
        <v>135</v>
      </c>
      <c r="S1" s="24" t="s">
        <v>136</v>
      </c>
      <c r="T1" s="15"/>
      <c r="U1" s="24" t="s">
        <v>138</v>
      </c>
    </row>
    <row r="2" spans="1:21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>(F2^2+G2^2+H2^2)^0.5</f>
        <v>144.96299527810538</v>
      </c>
      <c r="J2" s="1">
        <v>7.88</v>
      </c>
      <c r="K2" s="4">
        <f>10^J2/10^6</f>
        <v>75.857757502918602</v>
      </c>
      <c r="L2" s="4">
        <v>0.01</v>
      </c>
      <c r="M2" s="15"/>
      <c r="N2" s="4">
        <f t="shared" ref="N2:N7" si="0">I2-B2</f>
        <v>-30.037004721894618</v>
      </c>
      <c r="O2" s="28">
        <f t="shared" ref="O2:O7" si="1">ABS(N2/B2)*100</f>
        <v>17.164002698225499</v>
      </c>
      <c r="P2" s="4">
        <f>K2-C2</f>
        <v>30.857757502918602</v>
      </c>
      <c r="Q2" s="4">
        <f>ABS(P2/K2)*100</f>
        <v>40.678446764961855</v>
      </c>
      <c r="R2" s="4">
        <f t="shared" ref="R2:R7" si="2">L2-D2</f>
        <v>2E-3</v>
      </c>
      <c r="S2" s="4">
        <f>ABS(R2/L2)*100</f>
        <v>20</v>
      </c>
      <c r="T2" s="15"/>
      <c r="U2" s="1" t="s">
        <v>139</v>
      </c>
    </row>
    <row r="3" spans="1:21">
      <c r="A3" s="1" t="s">
        <v>92</v>
      </c>
      <c r="B3" s="1">
        <v>300</v>
      </c>
      <c r="C3" s="1">
        <v>300</v>
      </c>
      <c r="D3" s="1">
        <v>0.10299999999999999</v>
      </c>
      <c r="E3" s="15"/>
      <c r="F3" s="21">
        <v>268.7</v>
      </c>
      <c r="G3" s="1">
        <v>-19.600000000000001</v>
      </c>
      <c r="H3" s="21">
        <v>-21</v>
      </c>
      <c r="I3" s="4">
        <f t="shared" ref="I3:I6" si="3">(F3^2+G3^2+H3^2)^0.5</f>
        <v>270.23110479735675</v>
      </c>
      <c r="J3" s="1">
        <v>8.2200000000000006</v>
      </c>
      <c r="K3" s="4">
        <f t="shared" ref="K3:K7" si="4">10^J3/10^6</f>
        <v>165.95869074375659</v>
      </c>
      <c r="L3" s="4">
        <v>0.06</v>
      </c>
      <c r="M3" s="15"/>
      <c r="N3" s="4">
        <f t="shared" si="0"/>
        <v>-29.76889520264325</v>
      </c>
      <c r="O3" s="28">
        <f t="shared" si="1"/>
        <v>9.9229650675477501</v>
      </c>
      <c r="P3" s="4">
        <f t="shared" ref="P3:P7" si="5">K3-C3</f>
        <v>-134.04130925624341</v>
      </c>
      <c r="Q3" s="4">
        <f t="shared" ref="Q3:Q7" si="6">ABS(P3/K3)*100</f>
        <v>80.767875822306749</v>
      </c>
      <c r="R3" s="4">
        <f t="shared" si="2"/>
        <v>-4.2999999999999997E-2</v>
      </c>
      <c r="S3" s="4">
        <f t="shared" ref="S3:S7" si="7">ABS(R3/L3)*100</f>
        <v>71.666666666666671</v>
      </c>
      <c r="T3" s="15"/>
      <c r="U3" s="1" t="s">
        <v>140</v>
      </c>
    </row>
    <row r="4" spans="1:21">
      <c r="A4" s="1" t="s">
        <v>93</v>
      </c>
      <c r="B4" s="1">
        <v>300</v>
      </c>
      <c r="C4" s="1">
        <v>45</v>
      </c>
      <c r="D4" s="1">
        <v>5.5E-2</v>
      </c>
      <c r="E4" s="15"/>
      <c r="F4" s="21">
        <v>-54.8</v>
      </c>
      <c r="G4" s="1">
        <v>-173.4</v>
      </c>
      <c r="H4" s="21">
        <v>-24.6</v>
      </c>
      <c r="I4" s="4">
        <f t="shared" si="3"/>
        <v>183.50956378347152</v>
      </c>
      <c r="J4" s="1">
        <v>7.76</v>
      </c>
      <c r="K4" s="4">
        <f t="shared" si="4"/>
        <v>57.543993733715723</v>
      </c>
      <c r="L4" s="4">
        <v>0</v>
      </c>
      <c r="M4" s="15"/>
      <c r="N4" s="4">
        <f t="shared" si="0"/>
        <v>-116.49043621652848</v>
      </c>
      <c r="O4" s="28">
        <f t="shared" si="1"/>
        <v>38.830145405509491</v>
      </c>
      <c r="P4" s="4">
        <f t="shared" si="5"/>
        <v>12.543993733715723</v>
      </c>
      <c r="Q4" s="4">
        <f t="shared" si="6"/>
        <v>21.798962706278143</v>
      </c>
      <c r="R4" s="4">
        <f t="shared" si="2"/>
        <v>-5.5E-2</v>
      </c>
      <c r="S4" s="4" t="s">
        <v>51</v>
      </c>
      <c r="T4" s="15"/>
      <c r="U4" s="1" t="s">
        <v>137</v>
      </c>
    </row>
    <row r="5" spans="1:21">
      <c r="A5" s="1" t="s">
        <v>94</v>
      </c>
      <c r="B5" s="1">
        <v>410</v>
      </c>
      <c r="C5" s="1">
        <v>110</v>
      </c>
      <c r="D5" s="1">
        <v>0.10100000000000001</v>
      </c>
      <c r="E5" s="15"/>
      <c r="F5" s="21">
        <v>21.5</v>
      </c>
      <c r="G5" s="1">
        <v>-328.7</v>
      </c>
      <c r="H5" s="21">
        <v>-93.7</v>
      </c>
      <c r="I5" s="4">
        <f t="shared" si="3"/>
        <v>342.46989648726787</v>
      </c>
      <c r="J5" s="1">
        <v>8.08</v>
      </c>
      <c r="K5" s="4">
        <f t="shared" si="4"/>
        <v>120.2264434617414</v>
      </c>
      <c r="L5" s="4">
        <v>0.12</v>
      </c>
      <c r="M5" s="15"/>
      <c r="N5" s="4">
        <f t="shared" si="0"/>
        <v>-67.530103512732126</v>
      </c>
      <c r="O5" s="28">
        <f t="shared" si="1"/>
        <v>16.470756954324909</v>
      </c>
      <c r="P5" s="4">
        <f t="shared" si="5"/>
        <v>10.226443461741397</v>
      </c>
      <c r="Q5" s="4">
        <f t="shared" si="6"/>
        <v>8.5059851787062701</v>
      </c>
      <c r="R5" s="4">
        <f t="shared" si="2"/>
        <v>1.8999999999999989E-2</v>
      </c>
      <c r="S5" s="4">
        <f t="shared" si="7"/>
        <v>15.833333333333325</v>
      </c>
      <c r="T5" s="15"/>
      <c r="U5" s="1" t="s">
        <v>143</v>
      </c>
    </row>
    <row r="6" spans="1:21">
      <c r="A6" s="1" t="s">
        <v>95</v>
      </c>
      <c r="B6" s="1">
        <v>490</v>
      </c>
      <c r="C6" s="1">
        <v>310</v>
      </c>
      <c r="D6" s="1">
        <v>3.6999999999999998E-2</v>
      </c>
      <c r="E6" s="15"/>
      <c r="F6" s="21">
        <v>137.9</v>
      </c>
      <c r="G6" s="1">
        <v>-387.6</v>
      </c>
      <c r="H6" s="21">
        <v>10.199999999999999</v>
      </c>
      <c r="I6" s="4">
        <f t="shared" si="3"/>
        <v>411.52668200251611</v>
      </c>
      <c r="J6" s="1">
        <v>8.4499999999999993</v>
      </c>
      <c r="K6" s="4">
        <f t="shared" si="4"/>
        <v>281.83829312644565</v>
      </c>
      <c r="L6" s="4">
        <v>0.02</v>
      </c>
      <c r="M6" s="15"/>
      <c r="N6" s="4">
        <f t="shared" si="0"/>
        <v>-78.473317997483889</v>
      </c>
      <c r="O6" s="28">
        <f t="shared" si="1"/>
        <v>16.014962856629364</v>
      </c>
      <c r="P6" s="4">
        <f t="shared" si="5"/>
        <v>-28.161706873554351</v>
      </c>
      <c r="Q6" s="4">
        <f t="shared" si="6"/>
        <v>9.992150662408287</v>
      </c>
      <c r="R6" s="4">
        <f t="shared" si="2"/>
        <v>-1.6999999999999998E-2</v>
      </c>
      <c r="S6" s="4">
        <f t="shared" si="7"/>
        <v>84.999999999999986</v>
      </c>
      <c r="T6" s="15"/>
      <c r="U6" s="1"/>
    </row>
    <row r="7" spans="1:21">
      <c r="A7" s="1" t="s">
        <v>96</v>
      </c>
      <c r="B7" s="1">
        <v>160</v>
      </c>
      <c r="C7" s="1">
        <v>30</v>
      </c>
      <c r="D7" s="1">
        <v>2.4E-2</v>
      </c>
      <c r="E7" s="15"/>
      <c r="F7" s="21">
        <v>49.2</v>
      </c>
      <c r="G7" s="1">
        <v>-139.6</v>
      </c>
      <c r="H7" s="21">
        <v>-13</v>
      </c>
      <c r="I7" s="4">
        <f>(F7^2+G7^2+H7^2)^0.5</f>
        <v>148.58600203249296</v>
      </c>
      <c r="J7" s="1">
        <v>7.83</v>
      </c>
      <c r="K7" s="4">
        <f t="shared" si="4"/>
        <v>67.608297539198404</v>
      </c>
      <c r="L7" s="4">
        <v>0.03</v>
      </c>
      <c r="M7" s="15"/>
      <c r="N7" s="4">
        <f t="shared" si="0"/>
        <v>-11.413997967507044</v>
      </c>
      <c r="O7" s="28">
        <f t="shared" si="1"/>
        <v>7.1337487296919022</v>
      </c>
      <c r="P7" s="4">
        <f t="shared" si="5"/>
        <v>37.608297539198404</v>
      </c>
      <c r="Q7" s="4">
        <f t="shared" si="6"/>
        <v>55.626748354953925</v>
      </c>
      <c r="R7" s="4">
        <f t="shared" si="2"/>
        <v>5.9999999999999984E-3</v>
      </c>
      <c r="S7" s="4">
        <f t="shared" si="7"/>
        <v>19.999999999999996</v>
      </c>
      <c r="T7" s="15"/>
      <c r="U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Run</vt:lpstr>
      <vt:lpstr>Second Run</vt:lpstr>
      <vt:lpstr>Third Run</vt:lpstr>
      <vt:lpstr>All Data</vt:lpstr>
      <vt:lpstr>Cluster 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2014-08-26T21:21:32Z</dcterms:modified>
</cp:coreProperties>
</file>